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5742" documentId="13_ncr:1_{93AF438F-2898-4435-9374-FC07D347DF3C}" xr6:coauthVersionLast="47" xr6:coauthVersionMax="47" xr10:uidLastSave="{A18D7801-A4FA-4147-8D1C-C5DD878CEC14}"/>
  <bookViews>
    <workbookView xWindow="-28920" yWindow="-120" windowWidth="29040" windowHeight="15720" tabRatio="614" firstSheet="5" activeTab="8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Лист1" sheetId="53" r:id="rId6"/>
    <sheet name="Лист2" sheetId="55" r:id="rId7"/>
    <sheet name="Лист3" sheetId="56" r:id="rId8"/>
    <sheet name="СводнаяДоходы" sheetId="48" r:id="rId9"/>
    <sheet name="Journal" sheetId="6" r:id="rId10"/>
    <sheet name="HeadJournal" sheetId="14" r:id="rId11"/>
    <sheet name="Forever" sheetId="41" state="hidden" r:id="rId12"/>
  </sheets>
  <externalReferences>
    <externalReference r:id="rId13"/>
  </externalReferences>
  <definedNames>
    <definedName name="_xlnm._FilterDatabase" localSheetId="10" hidden="1">HeadJournal!$A$2:$R$889</definedName>
    <definedName name="_xlnm._FilterDatabase" localSheetId="9" hidden="1">Journal!$A$2:$AI$5655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91028" refMode="R1C1"/>
  <pivotCaches>
    <pivotCache cacheId="1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" i="6" l="1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T5654" i="6"/>
  <c r="T5655" i="6"/>
  <c r="T3" i="6"/>
  <c r="E5655" i="6"/>
  <c r="F5655" i="6"/>
  <c r="E5654" i="6"/>
  <c r="F5654" i="6"/>
  <c r="E5653" i="6"/>
  <c r="F5653" i="6"/>
  <c r="E5652" i="6"/>
  <c r="F5652" i="6"/>
  <c r="E5651" i="6"/>
  <c r="F5651" i="6"/>
  <c r="E5650" i="6"/>
  <c r="F5650" i="6"/>
  <c r="E5649" i="6"/>
  <c r="F5649" i="6"/>
  <c r="E5648" i="6"/>
  <c r="F5648" i="6"/>
  <c r="E5647" i="6"/>
  <c r="F5647" i="6"/>
  <c r="E5646" i="6"/>
  <c r="F5646" i="6"/>
  <c r="E5645" i="6"/>
  <c r="F5645" i="6"/>
  <c r="E5644" i="6"/>
  <c r="F5644" i="6"/>
  <c r="E5643" i="6"/>
  <c r="F5643" i="6"/>
  <c r="E5642" i="6"/>
  <c r="F5642" i="6"/>
  <c r="E5641" i="6"/>
  <c r="F5641" i="6"/>
  <c r="E5640" i="6"/>
  <c r="F5640" i="6"/>
  <c r="E5639" i="6"/>
  <c r="F5639" i="6"/>
  <c r="E5638" i="6"/>
  <c r="F5638" i="6"/>
  <c r="E5637" i="6"/>
  <c r="F5637" i="6"/>
  <c r="E5636" i="6"/>
  <c r="F5636" i="6"/>
  <c r="E5635" i="6"/>
  <c r="F5635" i="6"/>
  <c r="E5634" i="6"/>
  <c r="F5634" i="6"/>
  <c r="E5633" i="6"/>
  <c r="F5633" i="6"/>
  <c r="E5632" i="6"/>
  <c r="F5632" i="6"/>
  <c r="E5631" i="6"/>
  <c r="F5631" i="6"/>
  <c r="E5630" i="6"/>
  <c r="F5630" i="6"/>
  <c r="E5629" i="6"/>
  <c r="F5629" i="6"/>
  <c r="E5628" i="6"/>
  <c r="F5628" i="6"/>
  <c r="E5627" i="6"/>
  <c r="F5627" i="6"/>
  <c r="E5626" i="6"/>
  <c r="F5626" i="6"/>
  <c r="E5625" i="6"/>
  <c r="F5625" i="6"/>
  <c r="E5624" i="6"/>
  <c r="F5624" i="6"/>
  <c r="E5623" i="6"/>
  <c r="F5623" i="6"/>
  <c r="E5622" i="6"/>
  <c r="F5622" i="6"/>
  <c r="E5621" i="6"/>
  <c r="F5621" i="6"/>
  <c r="E5620" i="6"/>
  <c r="F5620" i="6"/>
  <c r="E5619" i="6"/>
  <c r="F5619" i="6"/>
  <c r="E5618" i="6"/>
  <c r="F5618" i="6"/>
  <c r="E5617" i="6"/>
  <c r="F5617" i="6"/>
  <c r="E5616" i="6"/>
  <c r="F5616" i="6"/>
  <c r="E5615" i="6"/>
  <c r="F5615" i="6"/>
  <c r="E5614" i="6"/>
  <c r="F5614" i="6"/>
  <c r="E5613" i="6"/>
  <c r="F5613" i="6"/>
  <c r="E5612" i="6"/>
  <c r="F5612" i="6"/>
  <c r="E5611" i="6"/>
  <c r="F5611" i="6"/>
  <c r="E5610" i="6"/>
  <c r="F5610" i="6"/>
  <c r="E5609" i="6"/>
  <c r="F5609" i="6"/>
  <c r="E5608" i="6"/>
  <c r="F5608" i="6"/>
  <c r="E5607" i="6"/>
  <c r="F5607" i="6"/>
  <c r="E5606" i="6"/>
  <c r="F5606" i="6"/>
  <c r="E5605" i="6"/>
  <c r="F5605" i="6"/>
  <c r="E5604" i="6"/>
  <c r="F5604" i="6"/>
  <c r="E5603" i="6"/>
  <c r="F5603" i="6"/>
  <c r="E5602" i="6"/>
  <c r="F5602" i="6"/>
  <c r="E5601" i="6"/>
  <c r="F5601" i="6"/>
  <c r="E5600" i="6"/>
  <c r="F5600" i="6"/>
  <c r="E5599" i="6"/>
  <c r="F5599" i="6"/>
  <c r="E5598" i="6"/>
  <c r="F5598" i="6"/>
  <c r="E5597" i="6"/>
  <c r="F5597" i="6"/>
  <c r="E5596" i="6"/>
  <c r="F5596" i="6"/>
  <c r="E5595" i="6"/>
  <c r="F5595" i="6"/>
  <c r="E5594" i="6"/>
  <c r="F5594" i="6"/>
  <c r="E5593" i="6"/>
  <c r="F5593" i="6"/>
  <c r="E5592" i="6"/>
  <c r="F5592" i="6"/>
  <c r="E5591" i="6"/>
  <c r="F5591" i="6"/>
  <c r="E5590" i="6"/>
  <c r="F5590" i="6"/>
  <c r="E5589" i="6"/>
  <c r="F5589" i="6"/>
  <c r="E5588" i="6"/>
  <c r="F5588" i="6"/>
  <c r="E5587" i="6"/>
  <c r="F5587" i="6"/>
  <c r="E5586" i="6"/>
  <c r="F5586" i="6"/>
  <c r="E5585" i="6"/>
  <c r="F5585" i="6"/>
  <c r="E5584" i="6"/>
  <c r="F5584" i="6"/>
  <c r="E5583" i="6"/>
  <c r="F5583" i="6"/>
  <c r="E5582" i="6"/>
  <c r="F5582" i="6"/>
  <c r="E5581" i="6"/>
  <c r="F5581" i="6"/>
  <c r="E5580" i="6"/>
  <c r="F5580" i="6"/>
  <c r="E5579" i="6"/>
  <c r="F5579" i="6"/>
  <c r="E5578" i="6"/>
  <c r="F5578" i="6"/>
  <c r="E5577" i="6"/>
  <c r="F5577" i="6"/>
  <c r="E5576" i="6"/>
  <c r="F5576" i="6"/>
  <c r="E5575" i="6"/>
  <c r="F5575" i="6"/>
  <c r="E5574" i="6"/>
  <c r="F5574" i="6"/>
  <c r="E5573" i="6"/>
  <c r="F5573" i="6"/>
  <c r="E5572" i="6"/>
  <c r="F5572" i="6"/>
  <c r="E5571" i="6"/>
  <c r="F5571" i="6"/>
  <c r="E5570" i="6"/>
  <c r="F5570" i="6"/>
  <c r="E5569" i="6"/>
  <c r="F5569" i="6"/>
  <c r="E5568" i="6"/>
  <c r="F5568" i="6"/>
  <c r="E5567" i="6"/>
  <c r="F5567" i="6"/>
  <c r="E5566" i="6"/>
  <c r="F5566" i="6"/>
  <c r="E5565" i="6"/>
  <c r="F5565" i="6"/>
  <c r="E5564" i="6"/>
  <c r="F5564" i="6"/>
  <c r="E5563" i="6"/>
  <c r="F5563" i="6"/>
  <c r="E5562" i="6"/>
  <c r="F5562" i="6"/>
  <c r="E5561" i="6"/>
  <c r="F5561" i="6"/>
  <c r="E5560" i="6"/>
  <c r="F5560" i="6"/>
  <c r="E5559" i="6"/>
  <c r="F5559" i="6"/>
  <c r="E5558" i="6"/>
  <c r="F5558" i="6"/>
  <c r="E5557" i="6"/>
  <c r="F5557" i="6"/>
  <c r="E5556" i="6"/>
  <c r="F5556" i="6"/>
  <c r="E5555" i="6"/>
  <c r="F5555" i="6"/>
  <c r="E5554" i="6"/>
  <c r="F5554" i="6"/>
  <c r="E5553" i="6"/>
  <c r="F5553" i="6"/>
  <c r="E5552" i="6"/>
  <c r="F5552" i="6"/>
  <c r="E5551" i="6"/>
  <c r="F5551" i="6"/>
  <c r="E5550" i="6"/>
  <c r="F5550" i="6"/>
  <c r="E5549" i="6"/>
  <c r="F5549" i="6"/>
  <c r="E5548" i="6"/>
  <c r="F5548" i="6"/>
  <c r="E5547" i="6"/>
  <c r="F5547" i="6"/>
  <c r="E5546" i="6"/>
  <c r="F5546" i="6"/>
  <c r="E5545" i="6"/>
  <c r="F5545" i="6"/>
  <c r="E5544" i="6"/>
  <c r="F5544" i="6"/>
  <c r="E5543" i="6"/>
  <c r="F5543" i="6"/>
  <c r="E5542" i="6"/>
  <c r="F5542" i="6"/>
  <c r="E5541" i="6"/>
  <c r="F5541" i="6"/>
  <c r="E5540" i="6"/>
  <c r="F5540" i="6"/>
  <c r="E5539" i="6"/>
  <c r="F5539" i="6"/>
  <c r="E5538" i="6"/>
  <c r="F5538" i="6"/>
  <c r="E5537" i="6"/>
  <c r="F5537" i="6"/>
  <c r="E5536" i="6"/>
  <c r="F5536" i="6"/>
  <c r="E5535" i="6"/>
  <c r="F5535" i="6"/>
  <c r="E5534" i="6"/>
  <c r="F5534" i="6"/>
  <c r="E5533" i="6"/>
  <c r="F5533" i="6"/>
  <c r="E5532" i="6"/>
  <c r="F5532" i="6"/>
  <c r="E5531" i="6"/>
  <c r="F5531" i="6"/>
  <c r="E5530" i="6"/>
  <c r="F5530" i="6"/>
  <c r="E5529" i="6"/>
  <c r="F5529" i="6"/>
  <c r="E5528" i="6"/>
  <c r="F5528" i="6"/>
  <c r="E5527" i="6"/>
  <c r="F5527" i="6"/>
  <c r="E5526" i="6"/>
  <c r="F5526" i="6"/>
  <c r="E5525" i="6"/>
  <c r="F5525" i="6"/>
  <c r="E5524" i="6"/>
  <c r="F5524" i="6"/>
  <c r="E5523" i="6"/>
  <c r="F5523" i="6"/>
  <c r="E5522" i="6"/>
  <c r="F5522" i="6"/>
  <c r="E5521" i="6"/>
  <c r="F5521" i="6"/>
  <c r="E5520" i="6"/>
  <c r="F5520" i="6"/>
  <c r="E5519" i="6"/>
  <c r="F5519" i="6"/>
  <c r="E5518" i="6"/>
  <c r="F5518" i="6"/>
  <c r="E5517" i="6"/>
  <c r="F5517" i="6"/>
  <c r="E5516" i="6"/>
  <c r="F5516" i="6"/>
  <c r="E5515" i="6"/>
  <c r="F5515" i="6"/>
  <c r="E5514" i="6"/>
  <c r="F5514" i="6"/>
  <c r="E5513" i="6"/>
  <c r="F5513" i="6"/>
  <c r="E5512" i="6"/>
  <c r="F5512" i="6"/>
  <c r="E5511" i="6"/>
  <c r="F5511" i="6"/>
  <c r="E5510" i="6"/>
  <c r="F5510" i="6"/>
  <c r="E5509" i="6"/>
  <c r="F5509" i="6"/>
  <c r="E5508" i="6"/>
  <c r="F5508" i="6"/>
  <c r="E5507" i="6"/>
  <c r="F5507" i="6"/>
  <c r="E5506" i="6"/>
  <c r="F5506" i="6"/>
  <c r="E5505" i="6"/>
  <c r="F5505" i="6"/>
  <c r="E5504" i="6"/>
  <c r="F5504" i="6"/>
  <c r="E5503" i="6"/>
  <c r="F5503" i="6"/>
  <c r="E5502" i="6"/>
  <c r="F5502" i="6"/>
  <c r="E5501" i="6"/>
  <c r="F5501" i="6"/>
  <c r="E5500" i="6"/>
  <c r="F5500" i="6"/>
  <c r="E5499" i="6"/>
  <c r="F5499" i="6"/>
  <c r="E5498" i="6"/>
  <c r="F5498" i="6"/>
  <c r="E5497" i="6"/>
  <c r="F5497" i="6"/>
  <c r="E5496" i="6"/>
  <c r="F5496" i="6"/>
  <c r="E5495" i="6"/>
  <c r="F5495" i="6"/>
  <c r="E5494" i="6"/>
  <c r="F5494" i="6"/>
  <c r="E5493" i="6"/>
  <c r="F5493" i="6"/>
  <c r="E5492" i="6"/>
  <c r="F5492" i="6"/>
  <c r="E5491" i="6"/>
  <c r="F5491" i="6"/>
  <c r="E5490" i="6"/>
  <c r="F5490" i="6"/>
  <c r="E5489" i="6"/>
  <c r="F5489" i="6"/>
  <c r="E5488" i="6"/>
  <c r="F5488" i="6"/>
  <c r="E5487" i="6"/>
  <c r="F5487" i="6"/>
  <c r="E5486" i="6"/>
  <c r="F5486" i="6"/>
  <c r="E5485" i="6"/>
  <c r="F5485" i="6"/>
  <c r="E5484" i="6"/>
  <c r="F5484" i="6"/>
  <c r="E5483" i="6"/>
  <c r="F5483" i="6"/>
  <c r="E5482" i="6"/>
  <c r="F5482" i="6"/>
  <c r="E5481" i="6"/>
  <c r="F5481" i="6"/>
  <c r="E5480" i="6"/>
  <c r="F5480" i="6"/>
  <c r="E5479" i="6"/>
  <c r="F5479" i="6"/>
  <c r="E5478" i="6"/>
  <c r="F5478" i="6"/>
  <c r="E5477" i="6"/>
  <c r="F5477" i="6"/>
  <c r="E5476" i="6"/>
  <c r="F5476" i="6"/>
  <c r="E5475" i="6"/>
  <c r="F5475" i="6"/>
  <c r="E5474" i="6"/>
  <c r="F5474" i="6"/>
  <c r="E5473" i="6"/>
  <c r="F5473" i="6"/>
  <c r="E5472" i="6"/>
  <c r="F5472" i="6"/>
  <c r="E5471" i="6"/>
  <c r="F5471" i="6"/>
  <c r="E5470" i="6"/>
  <c r="F5470" i="6"/>
  <c r="E5469" i="6"/>
  <c r="F5469" i="6"/>
  <c r="E5468" i="6"/>
  <c r="F5468" i="6"/>
  <c r="E5467" i="6"/>
  <c r="F5467" i="6"/>
  <c r="E5466" i="6"/>
  <c r="F5466" i="6"/>
  <c r="E5465" i="6"/>
  <c r="F5465" i="6"/>
  <c r="E5464" i="6"/>
  <c r="F5464" i="6"/>
  <c r="E5463" i="6"/>
  <c r="F5463" i="6"/>
  <c r="E5462" i="6"/>
  <c r="F5462" i="6"/>
  <c r="E5461" i="6"/>
  <c r="F5461" i="6"/>
  <c r="E5460" i="6"/>
  <c r="F5460" i="6"/>
  <c r="E5459" i="6"/>
  <c r="F5459" i="6"/>
  <c r="E5458" i="6"/>
  <c r="F5458" i="6"/>
  <c r="E5457" i="6"/>
  <c r="F5457" i="6"/>
  <c r="E5456" i="6"/>
  <c r="F5456" i="6"/>
  <c r="E5455" i="6"/>
  <c r="F5455" i="6"/>
  <c r="E5454" i="6"/>
  <c r="F5454" i="6"/>
  <c r="E5453" i="6"/>
  <c r="F5453" i="6"/>
  <c r="E5452" i="6"/>
  <c r="F5452" i="6"/>
  <c r="E5451" i="6"/>
  <c r="F5451" i="6"/>
  <c r="E5450" i="6"/>
  <c r="F5450" i="6"/>
  <c r="E5449" i="6"/>
  <c r="F5449" i="6"/>
  <c r="E5448" i="6"/>
  <c r="F5448" i="6"/>
  <c r="E5447" i="6"/>
  <c r="F5447" i="6"/>
  <c r="E5446" i="6"/>
  <c r="F5446" i="6"/>
  <c r="E5445" i="6"/>
  <c r="F5445" i="6"/>
  <c r="E5444" i="6"/>
  <c r="F5444" i="6"/>
  <c r="E5443" i="6"/>
  <c r="F5443" i="6"/>
  <c r="E5442" i="6"/>
  <c r="F5442" i="6"/>
  <c r="E5441" i="6"/>
  <c r="F5441" i="6"/>
  <c r="E5440" i="6"/>
  <c r="F5440" i="6"/>
  <c r="E5439" i="6"/>
  <c r="F5439" i="6"/>
  <c r="E5438" i="6"/>
  <c r="F5438" i="6"/>
  <c r="E5437" i="6"/>
  <c r="F5437" i="6"/>
  <c r="E5436" i="6"/>
  <c r="F5436" i="6"/>
  <c r="E5435" i="6"/>
  <c r="F5435" i="6"/>
  <c r="E5434" i="6"/>
  <c r="F5434" i="6"/>
  <c r="E5433" i="6"/>
  <c r="F5433" i="6"/>
  <c r="E5432" i="6"/>
  <c r="F5432" i="6"/>
  <c r="E5431" i="6"/>
  <c r="F5431" i="6"/>
  <c r="E5430" i="6"/>
  <c r="F5430" i="6"/>
  <c r="E5429" i="6"/>
  <c r="F5429" i="6"/>
  <c r="E5428" i="6"/>
  <c r="F5428" i="6"/>
  <c r="E5427" i="6"/>
  <c r="F5427" i="6"/>
  <c r="E5426" i="6"/>
  <c r="F5426" i="6"/>
  <c r="E5425" i="6"/>
  <c r="F5425" i="6"/>
  <c r="E5424" i="6"/>
  <c r="F5424" i="6"/>
  <c r="E5423" i="6"/>
  <c r="F5423" i="6"/>
  <c r="E5422" i="6"/>
  <c r="F5422" i="6"/>
  <c r="E5421" i="6"/>
  <c r="F5421" i="6"/>
  <c r="E5420" i="6"/>
  <c r="F5420" i="6"/>
  <c r="E5419" i="6"/>
  <c r="F5419" i="6"/>
  <c r="E5418" i="6"/>
  <c r="F5418" i="6"/>
  <c r="E5417" i="6"/>
  <c r="F5417" i="6"/>
  <c r="E5416" i="6"/>
  <c r="F5416" i="6"/>
  <c r="E5415" i="6"/>
  <c r="F5415" i="6"/>
  <c r="E5414" i="6"/>
  <c r="F5414" i="6"/>
  <c r="E5413" i="6"/>
  <c r="F5413" i="6"/>
  <c r="E5412" i="6"/>
  <c r="F5412" i="6"/>
  <c r="E5411" i="6"/>
  <c r="F5411" i="6"/>
  <c r="E5410" i="6"/>
  <c r="F5410" i="6"/>
  <c r="E5409" i="6"/>
  <c r="F5409" i="6"/>
  <c r="E5408" i="6"/>
  <c r="F5408" i="6"/>
  <c r="E5407" i="6"/>
  <c r="F5407" i="6"/>
  <c r="E5406" i="6"/>
  <c r="F5406" i="6"/>
  <c r="E5405" i="6"/>
  <c r="F5405" i="6"/>
  <c r="E5404" i="6"/>
  <c r="F5404" i="6"/>
  <c r="E5403" i="6"/>
  <c r="F5403" i="6"/>
  <c r="E5402" i="6"/>
  <c r="F5402" i="6"/>
  <c r="E5401" i="6"/>
  <c r="F5401" i="6"/>
  <c r="E5400" i="6"/>
  <c r="F5400" i="6"/>
  <c r="E5399" i="6"/>
  <c r="F5399" i="6"/>
  <c r="E5398" i="6"/>
  <c r="F5398" i="6"/>
  <c r="E5397" i="6"/>
  <c r="F5397" i="6"/>
  <c r="E5396" i="6"/>
  <c r="F5396" i="6"/>
  <c r="E5395" i="6"/>
  <c r="F5395" i="6"/>
  <c r="E5394" i="6"/>
  <c r="F5394" i="6"/>
  <c r="E5393" i="6"/>
  <c r="F5393" i="6"/>
  <c r="E5392" i="6"/>
  <c r="F5392" i="6"/>
  <c r="E5391" i="6"/>
  <c r="F5391" i="6"/>
  <c r="E5390" i="6"/>
  <c r="F5390" i="6"/>
  <c r="E5389" i="6"/>
  <c r="F5389" i="6"/>
  <c r="E5388" i="6"/>
  <c r="F5388" i="6"/>
  <c r="E5387" i="6"/>
  <c r="F5387" i="6"/>
  <c r="E5386" i="6"/>
  <c r="F5386" i="6"/>
  <c r="E5385" i="6"/>
  <c r="F5385" i="6"/>
  <c r="E5384" i="6"/>
  <c r="F5384" i="6"/>
  <c r="E5383" i="6"/>
  <c r="F5383" i="6"/>
  <c r="E5382" i="6"/>
  <c r="F5382" i="6"/>
  <c r="E5381" i="6"/>
  <c r="F5381" i="6"/>
  <c r="E5380" i="6"/>
  <c r="F5380" i="6"/>
  <c r="E5379" i="6"/>
  <c r="F5379" i="6"/>
  <c r="E5378" i="6"/>
  <c r="F5378" i="6"/>
  <c r="E5377" i="6"/>
  <c r="F5377" i="6"/>
  <c r="E5376" i="6"/>
  <c r="F5376" i="6"/>
  <c r="E5375" i="6"/>
  <c r="F5375" i="6"/>
  <c r="E5374" i="6"/>
  <c r="F5374" i="6"/>
  <c r="E5373" i="6"/>
  <c r="F5373" i="6"/>
  <c r="E5372" i="6"/>
  <c r="F5372" i="6"/>
  <c r="E5371" i="6"/>
  <c r="F5371" i="6"/>
  <c r="E5370" i="6"/>
  <c r="F5370" i="6"/>
  <c r="E5369" i="6"/>
  <c r="F5369" i="6"/>
  <c r="E5368" i="6"/>
  <c r="F5368" i="6"/>
  <c r="E5367" i="6"/>
  <c r="F5367" i="6"/>
  <c r="E5366" i="6"/>
  <c r="F5366" i="6"/>
  <c r="E5365" i="6"/>
  <c r="F5365" i="6"/>
  <c r="E5364" i="6"/>
  <c r="F5364" i="6"/>
  <c r="E5363" i="6"/>
  <c r="F5363" i="6"/>
  <c r="E5362" i="6"/>
  <c r="F5362" i="6"/>
  <c r="E5361" i="6"/>
  <c r="F5361" i="6"/>
  <c r="E5360" i="6"/>
  <c r="F5360" i="6"/>
  <c r="E5359" i="6"/>
  <c r="F5359" i="6"/>
  <c r="E5358" i="6"/>
  <c r="F5358" i="6"/>
  <c r="E5357" i="6"/>
  <c r="F5357" i="6"/>
  <c r="E5356" i="6"/>
  <c r="F5356" i="6"/>
  <c r="E5355" i="6"/>
  <c r="F5355" i="6"/>
  <c r="E5354" i="6"/>
  <c r="F5354" i="6"/>
  <c r="E5353" i="6"/>
  <c r="F5353" i="6"/>
  <c r="E5352" i="6"/>
  <c r="F5352" i="6"/>
  <c r="E5351" i="6"/>
  <c r="F5351" i="6"/>
  <c r="E5350" i="6"/>
  <c r="F5350" i="6"/>
  <c r="E5349" i="6"/>
  <c r="F5349" i="6"/>
  <c r="E5348" i="6"/>
  <c r="F5348" i="6"/>
  <c r="E5347" i="6"/>
  <c r="F5347" i="6"/>
  <c r="E5346" i="6"/>
  <c r="F5346" i="6"/>
  <c r="E5345" i="6"/>
  <c r="F5345" i="6"/>
  <c r="E5344" i="6"/>
  <c r="F5344" i="6"/>
  <c r="E5343" i="6"/>
  <c r="F5343" i="6"/>
  <c r="E5342" i="6"/>
  <c r="F5342" i="6"/>
  <c r="E5341" i="6"/>
  <c r="F5341" i="6"/>
  <c r="E5340" i="6"/>
  <c r="F5340" i="6"/>
  <c r="E5339" i="6"/>
  <c r="F5339" i="6"/>
  <c r="E5338" i="6"/>
  <c r="F5338" i="6"/>
  <c r="E5337" i="6"/>
  <c r="F5337" i="6"/>
  <c r="E5336" i="6"/>
  <c r="F5336" i="6"/>
  <c r="E5335" i="6"/>
  <c r="F5335" i="6"/>
  <c r="E5334" i="6"/>
  <c r="F5334" i="6"/>
  <c r="E5333" i="6"/>
  <c r="F5333" i="6"/>
  <c r="E5332" i="6"/>
  <c r="F5332" i="6"/>
  <c r="E5331" i="6"/>
  <c r="F5331" i="6"/>
  <c r="E5330" i="6"/>
  <c r="F5330" i="6"/>
  <c r="E5329" i="6"/>
  <c r="F5329" i="6"/>
  <c r="E5328" i="6"/>
  <c r="F5328" i="6"/>
  <c r="E5327" i="6"/>
  <c r="F5327" i="6"/>
  <c r="E5326" i="6"/>
  <c r="F5326" i="6"/>
  <c r="E5325" i="6"/>
  <c r="F5325" i="6"/>
  <c r="E5324" i="6"/>
  <c r="F5324" i="6"/>
  <c r="E5323" i="6"/>
  <c r="F5323" i="6"/>
  <c r="E5322" i="6"/>
  <c r="F5322" i="6"/>
  <c r="E5321" i="6"/>
  <c r="F5321" i="6"/>
  <c r="E5320" i="6"/>
  <c r="F5320" i="6"/>
  <c r="E5319" i="6"/>
  <c r="F5319" i="6"/>
  <c r="E5318" i="6"/>
  <c r="F5318" i="6"/>
  <c r="E5317" i="6"/>
  <c r="F5317" i="6"/>
  <c r="E5316" i="6"/>
  <c r="F5316" i="6"/>
  <c r="E5315" i="6"/>
  <c r="F5315" i="6"/>
  <c r="E5314" i="6"/>
  <c r="F5314" i="6"/>
  <c r="E5313" i="6"/>
  <c r="F5313" i="6"/>
  <c r="E5312" i="6"/>
  <c r="F5312" i="6"/>
  <c r="E5311" i="6"/>
  <c r="F5311" i="6"/>
  <c r="E5310" i="6"/>
  <c r="F5310" i="6"/>
  <c r="E5309" i="6"/>
  <c r="F5309" i="6"/>
  <c r="E5308" i="6"/>
  <c r="F5308" i="6"/>
  <c r="E5307" i="6"/>
  <c r="F5307" i="6"/>
  <c r="E5306" i="6"/>
  <c r="F5306" i="6"/>
  <c r="E5305" i="6"/>
  <c r="F5305" i="6"/>
  <c r="E5304" i="6"/>
  <c r="F5304" i="6"/>
  <c r="E5303" i="6"/>
  <c r="F5303" i="6"/>
  <c r="E5302" i="6"/>
  <c r="F5302" i="6"/>
  <c r="E5301" i="6"/>
  <c r="F5301" i="6"/>
  <c r="E5300" i="6"/>
  <c r="F5300" i="6"/>
  <c r="E5299" i="6"/>
  <c r="F5299" i="6"/>
  <c r="E5298" i="6"/>
  <c r="F5298" i="6"/>
  <c r="E5297" i="6"/>
  <c r="F5297" i="6"/>
  <c r="E5296" i="6"/>
  <c r="F5296" i="6"/>
  <c r="E5295" i="6"/>
  <c r="F5295" i="6"/>
  <c r="E5294" i="6"/>
  <c r="F5294" i="6"/>
  <c r="E5293" i="6"/>
  <c r="F5293" i="6"/>
  <c r="E5292" i="6"/>
  <c r="F5292" i="6"/>
  <c r="E5291" i="6"/>
  <c r="F5291" i="6"/>
  <c r="E5290" i="6"/>
  <c r="F5290" i="6"/>
  <c r="E5289" i="6"/>
  <c r="F5289" i="6"/>
  <c r="E5288" i="6"/>
  <c r="F5288" i="6"/>
  <c r="E5287" i="6"/>
  <c r="F5287" i="6"/>
  <c r="E5286" i="6"/>
  <c r="F5286" i="6"/>
  <c r="E5285" i="6"/>
  <c r="F5285" i="6"/>
  <c r="E5284" i="6"/>
  <c r="F5284" i="6"/>
  <c r="E5283" i="6"/>
  <c r="F5283" i="6"/>
  <c r="E5282" i="6"/>
  <c r="F5282" i="6"/>
  <c r="E5281" i="6"/>
  <c r="F5281" i="6"/>
  <c r="E5280" i="6"/>
  <c r="F5280" i="6"/>
  <c r="E5279" i="6"/>
  <c r="F5279" i="6"/>
  <c r="E5278" i="6"/>
  <c r="F5278" i="6"/>
  <c r="E5277" i="6"/>
  <c r="F5277" i="6"/>
  <c r="E5276" i="6"/>
  <c r="F5276" i="6"/>
  <c r="E5275" i="6"/>
  <c r="F5275" i="6"/>
  <c r="E5274" i="6"/>
  <c r="F5274" i="6"/>
  <c r="E5273" i="6"/>
  <c r="F5273" i="6"/>
  <c r="E5272" i="6"/>
  <c r="F5272" i="6"/>
  <c r="E5271" i="6"/>
  <c r="F5271" i="6"/>
  <c r="E5270" i="6"/>
  <c r="F5270" i="6"/>
  <c r="E5269" i="6"/>
  <c r="F5269" i="6"/>
  <c r="E5268" i="6"/>
  <c r="F5268" i="6"/>
  <c r="E5267" i="6"/>
  <c r="F5267" i="6"/>
  <c r="E5266" i="6"/>
  <c r="F5266" i="6"/>
  <c r="E5265" i="6"/>
  <c r="F5265" i="6"/>
  <c r="E5264" i="6"/>
  <c r="F5264" i="6"/>
  <c r="E5263" i="6"/>
  <c r="F5263" i="6"/>
  <c r="E5262" i="6"/>
  <c r="F5262" i="6"/>
  <c r="E5261" i="6"/>
  <c r="F5261" i="6"/>
  <c r="E5260" i="6"/>
  <c r="F5260" i="6"/>
  <c r="E5259" i="6"/>
  <c r="F5259" i="6"/>
  <c r="E5258" i="6"/>
  <c r="F5258" i="6"/>
  <c r="E5257" i="6"/>
  <c r="F5257" i="6"/>
  <c r="E5256" i="6"/>
  <c r="F5256" i="6"/>
  <c r="E5255" i="6"/>
  <c r="F5255" i="6"/>
  <c r="E5254" i="6"/>
  <c r="F5254" i="6"/>
  <c r="E5253" i="6"/>
  <c r="F5253" i="6"/>
  <c r="E5252" i="6"/>
  <c r="F5252" i="6"/>
  <c r="E5251" i="6"/>
  <c r="F5251" i="6"/>
  <c r="E5250" i="6"/>
  <c r="F5250" i="6"/>
  <c r="E5249" i="6"/>
  <c r="F5249" i="6"/>
  <c r="E5248" i="6"/>
  <c r="F5248" i="6"/>
  <c r="E5247" i="6"/>
  <c r="F5247" i="6"/>
  <c r="E5246" i="6"/>
  <c r="F5246" i="6"/>
  <c r="E5245" i="6"/>
  <c r="F5245" i="6"/>
  <c r="E5244" i="6"/>
  <c r="F5244" i="6"/>
  <c r="E5243" i="6"/>
  <c r="F5243" i="6"/>
  <c r="E5242" i="6"/>
  <c r="F5242" i="6"/>
  <c r="E5241" i="6"/>
  <c r="F5241" i="6"/>
  <c r="E5240" i="6"/>
  <c r="F5240" i="6"/>
  <c r="E5239" i="6"/>
  <c r="F5239" i="6"/>
  <c r="E5238" i="6"/>
  <c r="F5238" i="6"/>
  <c r="E5237" i="6"/>
  <c r="F5237" i="6"/>
  <c r="E5236" i="6"/>
  <c r="F5236" i="6"/>
  <c r="E5235" i="6"/>
  <c r="F5235" i="6"/>
  <c r="E5234" i="6"/>
  <c r="F5234" i="6"/>
  <c r="E5233" i="6"/>
  <c r="F5233" i="6"/>
  <c r="E5232" i="6"/>
  <c r="F5232" i="6"/>
  <c r="E5231" i="6"/>
  <c r="F5231" i="6"/>
  <c r="E5230" i="6"/>
  <c r="F5230" i="6"/>
  <c r="E5229" i="6"/>
  <c r="F5229" i="6"/>
  <c r="E5228" i="6"/>
  <c r="F5228" i="6"/>
  <c r="E5227" i="6"/>
  <c r="F5227" i="6"/>
  <c r="E5226" i="6"/>
  <c r="F5226" i="6"/>
  <c r="E5225" i="6"/>
  <c r="F5225" i="6"/>
  <c r="E5224" i="6"/>
  <c r="F5224" i="6"/>
  <c r="E5223" i="6"/>
  <c r="F5223" i="6"/>
  <c r="E5222" i="6"/>
  <c r="F5222" i="6"/>
  <c r="E5221" i="6"/>
  <c r="F5221" i="6"/>
  <c r="E5220" i="6"/>
  <c r="F5220" i="6"/>
  <c r="E5219" i="6"/>
  <c r="F5219" i="6"/>
  <c r="E5218" i="6"/>
  <c r="F5218" i="6"/>
  <c r="E5217" i="6"/>
  <c r="F5217" i="6"/>
  <c r="E5216" i="6"/>
  <c r="F5216" i="6"/>
  <c r="E5215" i="6"/>
  <c r="F5215" i="6"/>
  <c r="E5214" i="6"/>
  <c r="F5214" i="6"/>
  <c r="E5213" i="6"/>
  <c r="F5213" i="6"/>
  <c r="E5212" i="6"/>
  <c r="F5212" i="6"/>
  <c r="E5211" i="6"/>
  <c r="F5211" i="6"/>
  <c r="E5210" i="6"/>
  <c r="F5210" i="6"/>
  <c r="E5209" i="6"/>
  <c r="F5209" i="6"/>
  <c r="E5208" i="6"/>
  <c r="F5208" i="6"/>
  <c r="E5207" i="6"/>
  <c r="F5207" i="6"/>
  <c r="E5206" i="6"/>
  <c r="F5206" i="6"/>
  <c r="E5205" i="6"/>
  <c r="F5205" i="6"/>
  <c r="E5204" i="6"/>
  <c r="F5204" i="6"/>
  <c r="E5203" i="6"/>
  <c r="F5203" i="6"/>
  <c r="E5202" i="6"/>
  <c r="F5202" i="6"/>
  <c r="E5201" i="6"/>
  <c r="F5201" i="6"/>
  <c r="E5200" i="6"/>
  <c r="F5200" i="6"/>
  <c r="E5199" i="6"/>
  <c r="F5199" i="6"/>
  <c r="E5198" i="6"/>
  <c r="F5198" i="6"/>
  <c r="E5197" i="6"/>
  <c r="F5197" i="6"/>
  <c r="E5196" i="6"/>
  <c r="F5196" i="6"/>
  <c r="E5195" i="6"/>
  <c r="F5195" i="6"/>
  <c r="E5194" i="6"/>
  <c r="F5194" i="6"/>
  <c r="E5193" i="6"/>
  <c r="F5193" i="6"/>
  <c r="E5192" i="6"/>
  <c r="F5192" i="6"/>
  <c r="E5191" i="6"/>
  <c r="F5191" i="6"/>
  <c r="E5190" i="6"/>
  <c r="F5190" i="6"/>
  <c r="E5189" i="6"/>
  <c r="F5189" i="6"/>
  <c r="E5188" i="6"/>
  <c r="F5188" i="6"/>
  <c r="E5187" i="6"/>
  <c r="F5187" i="6"/>
  <c r="E5186" i="6"/>
  <c r="F5186" i="6"/>
  <c r="E5185" i="6"/>
  <c r="F5185" i="6"/>
  <c r="E5184" i="6"/>
  <c r="F5184" i="6"/>
  <c r="E5183" i="6"/>
  <c r="F5183" i="6"/>
  <c r="E5182" i="6"/>
  <c r="F5182" i="6"/>
  <c r="E5181" i="6"/>
  <c r="F5181" i="6"/>
  <c r="E5180" i="6"/>
  <c r="F5180" i="6"/>
  <c r="E5179" i="6"/>
  <c r="F5179" i="6"/>
  <c r="E5178" i="6"/>
  <c r="F5178" i="6"/>
  <c r="E5177" i="6"/>
  <c r="F5177" i="6"/>
  <c r="E5176" i="6"/>
  <c r="F5176" i="6"/>
  <c r="E5175" i="6"/>
  <c r="F5175" i="6"/>
  <c r="E5174" i="6"/>
  <c r="F5174" i="6"/>
  <c r="E5173" i="6"/>
  <c r="F5173" i="6"/>
  <c r="E5172" i="6"/>
  <c r="F5172" i="6"/>
  <c r="E5171" i="6"/>
  <c r="F5171" i="6"/>
  <c r="E5170" i="6"/>
  <c r="F5170" i="6"/>
  <c r="E5169" i="6"/>
  <c r="F5169" i="6"/>
  <c r="E5168" i="6"/>
  <c r="F5168" i="6"/>
  <c r="E5167" i="6"/>
  <c r="F5167" i="6"/>
  <c r="E5166" i="6"/>
  <c r="F5166" i="6"/>
  <c r="E5165" i="6"/>
  <c r="F5165" i="6"/>
  <c r="E5164" i="6"/>
  <c r="F5164" i="6"/>
  <c r="E5163" i="6"/>
  <c r="F5163" i="6"/>
  <c r="E5162" i="6"/>
  <c r="F5162" i="6"/>
  <c r="E5161" i="6"/>
  <c r="F5161" i="6"/>
  <c r="E5160" i="6"/>
  <c r="F5160" i="6"/>
  <c r="E5159" i="6"/>
  <c r="F5159" i="6"/>
  <c r="E5158" i="6"/>
  <c r="F5158" i="6"/>
  <c r="E5157" i="6"/>
  <c r="F5157" i="6"/>
  <c r="E5156" i="6"/>
  <c r="F5156" i="6"/>
  <c r="E5155" i="6"/>
  <c r="F5155" i="6"/>
  <c r="E5154" i="6"/>
  <c r="F5154" i="6"/>
  <c r="E5153" i="6"/>
  <c r="F5153" i="6"/>
  <c r="E5152" i="6"/>
  <c r="F5152" i="6"/>
  <c r="E5151" i="6"/>
  <c r="F5151" i="6"/>
  <c r="E5150" i="6"/>
  <c r="F5150" i="6"/>
  <c r="E5149" i="6"/>
  <c r="F5149" i="6"/>
  <c r="E5148" i="6"/>
  <c r="F5148" i="6"/>
  <c r="E5147" i="6"/>
  <c r="F5147" i="6"/>
  <c r="E5146" i="6"/>
  <c r="F5146" i="6"/>
  <c r="E5145" i="6"/>
  <c r="F5145" i="6"/>
  <c r="E5144" i="6"/>
  <c r="F5144" i="6"/>
  <c r="E5143" i="6"/>
  <c r="F5143" i="6"/>
  <c r="E5142" i="6"/>
  <c r="F5142" i="6"/>
  <c r="E5141" i="6"/>
  <c r="F5141" i="6"/>
  <c r="E5140" i="6"/>
  <c r="F5140" i="6"/>
  <c r="E5139" i="6"/>
  <c r="F5139" i="6"/>
  <c r="E5138" i="6"/>
  <c r="F5138" i="6"/>
  <c r="E5137" i="6"/>
  <c r="F5137" i="6"/>
  <c r="E5136" i="6"/>
  <c r="F5136" i="6"/>
  <c r="E5135" i="6"/>
  <c r="F5135" i="6"/>
  <c r="E5134" i="6"/>
  <c r="F5134" i="6"/>
  <c r="E5133" i="6"/>
  <c r="F5133" i="6"/>
  <c r="E5132" i="6"/>
  <c r="F5132" i="6"/>
  <c r="E5131" i="6"/>
  <c r="F5131" i="6"/>
  <c r="E5130" i="6"/>
  <c r="F5130" i="6"/>
  <c r="E5129" i="6"/>
  <c r="F5129" i="6"/>
  <c r="E5128" i="6"/>
  <c r="F5128" i="6"/>
  <c r="E5127" i="6"/>
  <c r="F5127" i="6"/>
  <c r="E5126" i="6"/>
  <c r="F5126" i="6"/>
  <c r="E5125" i="6"/>
  <c r="F5125" i="6"/>
  <c r="E5124" i="6"/>
  <c r="F5124" i="6"/>
  <c r="E5123" i="6"/>
  <c r="F5123" i="6"/>
  <c r="E5122" i="6"/>
  <c r="F5122" i="6"/>
  <c r="E5121" i="6"/>
  <c r="F5121" i="6"/>
  <c r="E5120" i="6"/>
  <c r="F5120" i="6"/>
  <c r="E5119" i="6"/>
  <c r="F5119" i="6"/>
  <c r="E5118" i="6"/>
  <c r="F5118" i="6"/>
  <c r="E5117" i="6"/>
  <c r="F5117" i="6"/>
  <c r="E5116" i="6"/>
  <c r="F5116" i="6"/>
  <c r="E5115" i="6"/>
  <c r="F5115" i="6"/>
  <c r="E5114" i="6"/>
  <c r="F5114" i="6"/>
  <c r="E5113" i="6"/>
  <c r="F5113" i="6"/>
  <c r="E5112" i="6"/>
  <c r="F5112" i="6"/>
  <c r="E5111" i="6"/>
  <c r="F5111" i="6"/>
  <c r="E5110" i="6"/>
  <c r="F5110" i="6"/>
  <c r="E5109" i="6"/>
  <c r="F5109" i="6"/>
  <c r="E5108" i="6"/>
  <c r="F5108" i="6"/>
  <c r="E5107" i="6"/>
  <c r="F5107" i="6"/>
  <c r="E5106" i="6"/>
  <c r="F5106" i="6"/>
  <c r="E5105" i="6"/>
  <c r="F5105" i="6"/>
  <c r="E5104" i="6"/>
  <c r="F5104" i="6"/>
  <c r="E5103" i="6"/>
  <c r="F5103" i="6"/>
  <c r="E5102" i="6"/>
  <c r="F5102" i="6"/>
  <c r="E5101" i="6"/>
  <c r="F5101" i="6"/>
  <c r="E5100" i="6"/>
  <c r="F5100" i="6"/>
  <c r="E5099" i="6"/>
  <c r="F5099" i="6"/>
  <c r="E5098" i="6"/>
  <c r="F5098" i="6"/>
  <c r="E5097" i="6"/>
  <c r="F5097" i="6"/>
  <c r="E5096" i="6"/>
  <c r="F5096" i="6"/>
  <c r="E5095" i="6"/>
  <c r="F5095" i="6"/>
  <c r="E5094" i="6"/>
  <c r="F5094" i="6"/>
  <c r="E5093" i="6"/>
  <c r="F5093" i="6"/>
  <c r="E5092" i="6"/>
  <c r="F5092" i="6"/>
  <c r="E5091" i="6"/>
  <c r="F5091" i="6"/>
  <c r="E5090" i="6"/>
  <c r="F5090" i="6"/>
  <c r="E5089" i="6"/>
  <c r="F5089" i="6"/>
  <c r="E5088" i="6"/>
  <c r="F5088" i="6"/>
  <c r="E5087" i="6"/>
  <c r="F5087" i="6"/>
  <c r="E5086" i="6"/>
  <c r="F5086" i="6"/>
  <c r="E5085" i="6"/>
  <c r="F5085" i="6"/>
  <c r="E5084" i="6"/>
  <c r="F5084" i="6"/>
  <c r="E5083" i="6"/>
  <c r="F5083" i="6"/>
  <c r="E5082" i="6"/>
  <c r="F5082" i="6"/>
  <c r="E5081" i="6"/>
  <c r="F5081" i="6"/>
  <c r="E5080" i="6"/>
  <c r="F5080" i="6"/>
  <c r="E5079" i="6"/>
  <c r="F5079" i="6"/>
  <c r="E5078" i="6"/>
  <c r="F5078" i="6"/>
  <c r="E5077" i="6"/>
  <c r="F5077" i="6"/>
  <c r="E5076" i="6"/>
  <c r="F5076" i="6"/>
  <c r="E5075" i="6"/>
  <c r="F5075" i="6"/>
  <c r="E5074" i="6"/>
  <c r="F5074" i="6"/>
  <c r="E5073" i="6"/>
  <c r="F5073" i="6"/>
  <c r="E5072" i="6"/>
  <c r="F5072" i="6"/>
  <c r="E5071" i="6"/>
  <c r="F5071" i="6"/>
  <c r="E5070" i="6"/>
  <c r="F5070" i="6"/>
  <c r="E5069" i="6"/>
  <c r="F5069" i="6"/>
  <c r="E5068" i="6"/>
  <c r="F5068" i="6"/>
  <c r="E5067" i="6"/>
  <c r="F5067" i="6"/>
  <c r="E5066" i="6"/>
  <c r="F5066" i="6"/>
  <c r="E5065" i="6"/>
  <c r="F5065" i="6"/>
  <c r="E5064" i="6"/>
  <c r="F5064" i="6"/>
  <c r="E5063" i="6"/>
  <c r="F5063" i="6"/>
  <c r="E5062" i="6"/>
  <c r="F5062" i="6"/>
  <c r="E5061" i="6"/>
  <c r="F5061" i="6"/>
  <c r="E5060" i="6"/>
  <c r="F5060" i="6"/>
  <c r="E5059" i="6"/>
  <c r="F5059" i="6"/>
  <c r="E5058" i="6"/>
  <c r="F5058" i="6"/>
  <c r="E5057" i="6"/>
  <c r="F5057" i="6"/>
  <c r="E5056" i="6"/>
  <c r="F5056" i="6"/>
  <c r="E5055" i="6"/>
  <c r="F5055" i="6"/>
  <c r="E5054" i="6"/>
  <c r="F5054" i="6"/>
  <c r="E5053" i="6"/>
  <c r="F5053" i="6"/>
  <c r="E5052" i="6"/>
  <c r="F5052" i="6"/>
  <c r="E5051" i="6"/>
  <c r="F5051" i="6"/>
  <c r="E5050" i="6"/>
  <c r="F5050" i="6"/>
  <c r="E5049" i="6"/>
  <c r="F5049" i="6"/>
  <c r="E5048" i="6"/>
  <c r="F5048" i="6"/>
  <c r="E5047" i="6"/>
  <c r="F5047" i="6"/>
  <c r="E5046" i="6"/>
  <c r="F5046" i="6"/>
  <c r="E5045" i="6"/>
  <c r="F5045" i="6"/>
  <c r="E5044" i="6"/>
  <c r="F5044" i="6"/>
  <c r="E5043" i="6"/>
  <c r="F5043" i="6"/>
  <c r="E5042" i="6"/>
  <c r="F5042" i="6"/>
  <c r="E5041" i="6"/>
  <c r="F5041" i="6"/>
  <c r="E5040" i="6"/>
  <c r="F5040" i="6"/>
  <c r="E5039" i="6"/>
  <c r="F5039" i="6"/>
  <c r="E5038" i="6"/>
  <c r="F5038" i="6"/>
  <c r="E5037" i="6"/>
  <c r="F5037" i="6"/>
  <c r="E5036" i="6"/>
  <c r="F5036" i="6"/>
  <c r="E5035" i="6"/>
  <c r="F5035" i="6"/>
  <c r="E5034" i="6"/>
  <c r="F5034" i="6"/>
  <c r="E5033" i="6"/>
  <c r="F5033" i="6"/>
  <c r="E5032" i="6"/>
  <c r="F5032" i="6"/>
  <c r="E5031" i="6"/>
  <c r="F5031" i="6"/>
  <c r="E5030" i="6"/>
  <c r="F5030" i="6"/>
  <c r="E5029" i="6"/>
  <c r="F5029" i="6"/>
  <c r="E5028" i="6"/>
  <c r="F5028" i="6"/>
  <c r="E5027" i="6"/>
  <c r="F5027" i="6"/>
  <c r="E5026" i="6"/>
  <c r="F5026" i="6"/>
  <c r="E5025" i="6"/>
  <c r="F5025" i="6"/>
  <c r="E5024" i="6"/>
  <c r="F5024" i="6"/>
  <c r="E5023" i="6"/>
  <c r="F5023" i="6"/>
  <c r="E5022" i="6"/>
  <c r="F5022" i="6"/>
  <c r="E5021" i="6"/>
  <c r="F5021" i="6"/>
  <c r="E5020" i="6"/>
  <c r="F5020" i="6"/>
  <c r="E5019" i="6"/>
  <c r="F5019" i="6"/>
  <c r="E5018" i="6"/>
  <c r="F5018" i="6"/>
  <c r="E5017" i="6"/>
  <c r="F5017" i="6"/>
  <c r="E5016" i="6"/>
  <c r="F5016" i="6"/>
  <c r="E5015" i="6"/>
  <c r="F5015" i="6"/>
  <c r="E5014" i="6"/>
  <c r="F5014" i="6"/>
  <c r="E5013" i="6"/>
  <c r="F5013" i="6"/>
  <c r="E5012" i="6"/>
  <c r="F5012" i="6"/>
  <c r="E5011" i="6"/>
  <c r="F5011" i="6"/>
  <c r="E5010" i="6"/>
  <c r="F5010" i="6"/>
  <c r="E5009" i="6"/>
  <c r="F5009" i="6"/>
  <c r="E5008" i="6"/>
  <c r="F5008" i="6"/>
  <c r="E5007" i="6"/>
  <c r="F5007" i="6"/>
  <c r="E5006" i="6"/>
  <c r="F5006" i="6"/>
  <c r="E5005" i="6"/>
  <c r="F5005" i="6"/>
  <c r="E5004" i="6"/>
  <c r="F5004" i="6"/>
  <c r="E5003" i="6"/>
  <c r="F5003" i="6"/>
  <c r="E5002" i="6"/>
  <c r="F5002" i="6"/>
  <c r="E5001" i="6"/>
  <c r="F5001" i="6"/>
  <c r="E5000" i="6"/>
  <c r="F5000" i="6"/>
  <c r="E4999" i="6"/>
  <c r="F4999" i="6"/>
  <c r="E4998" i="6"/>
  <c r="F4998" i="6"/>
  <c r="E4997" i="6"/>
  <c r="F4997" i="6"/>
  <c r="E4996" i="6"/>
  <c r="F4996" i="6"/>
  <c r="E4995" i="6"/>
  <c r="F4995" i="6"/>
  <c r="E4994" i="6"/>
  <c r="F4994" i="6"/>
  <c r="E4993" i="6"/>
  <c r="F4993" i="6"/>
  <c r="E4992" i="6"/>
  <c r="F4992" i="6"/>
  <c r="E4991" i="6"/>
  <c r="F4991" i="6"/>
  <c r="E4990" i="6"/>
  <c r="F4990" i="6"/>
  <c r="E4989" i="6"/>
  <c r="F4989" i="6"/>
  <c r="E4988" i="6"/>
  <c r="F4988" i="6"/>
  <c r="E4987" i="6"/>
  <c r="F4987" i="6"/>
  <c r="E4986" i="6"/>
  <c r="F4986" i="6"/>
  <c r="E4985" i="6"/>
  <c r="F4985" i="6"/>
  <c r="E4984" i="6"/>
  <c r="F4984" i="6"/>
  <c r="E4983" i="6"/>
  <c r="F4983" i="6"/>
  <c r="E4982" i="6"/>
  <c r="F4982" i="6"/>
  <c r="E4981" i="6"/>
  <c r="F4981" i="6"/>
  <c r="E4980" i="6"/>
  <c r="F4980" i="6"/>
  <c r="E4979" i="6"/>
  <c r="F4979" i="6"/>
  <c r="E4978" i="6"/>
  <c r="F4978" i="6"/>
  <c r="E4977" i="6"/>
  <c r="F4977" i="6"/>
  <c r="E4976" i="6"/>
  <c r="F4976" i="6"/>
  <c r="E4975" i="6"/>
  <c r="F4975" i="6"/>
  <c r="E4974" i="6"/>
  <c r="F4974" i="6"/>
  <c r="E4973" i="6"/>
  <c r="F4973" i="6"/>
  <c r="E4972" i="6"/>
  <c r="F4972" i="6"/>
  <c r="E4971" i="6"/>
  <c r="F4971" i="6"/>
  <c r="E4970" i="6"/>
  <c r="F4970" i="6"/>
  <c r="E4969" i="6"/>
  <c r="F4969" i="6"/>
  <c r="E4968" i="6"/>
  <c r="F4968" i="6"/>
  <c r="E4967" i="6"/>
  <c r="F4967" i="6"/>
  <c r="E4966" i="6"/>
  <c r="F4966" i="6"/>
  <c r="E4965" i="6"/>
  <c r="F4965" i="6"/>
  <c r="E4964" i="6"/>
  <c r="F4964" i="6"/>
  <c r="E4963" i="6"/>
  <c r="F4963" i="6"/>
  <c r="E4962" i="6"/>
  <c r="F4962" i="6"/>
  <c r="E4961" i="6"/>
  <c r="F4961" i="6"/>
  <c r="E4960" i="6"/>
  <c r="F4960" i="6"/>
  <c r="E4959" i="6"/>
  <c r="F4959" i="6"/>
  <c r="E4958" i="6"/>
  <c r="F4958" i="6"/>
  <c r="E4957" i="6"/>
  <c r="F4957" i="6"/>
  <c r="E4956" i="6"/>
  <c r="F4956" i="6"/>
  <c r="E4955" i="6"/>
  <c r="F4955" i="6"/>
  <c r="E4954" i="6"/>
  <c r="F4954" i="6"/>
  <c r="E4953" i="6"/>
  <c r="F4953" i="6"/>
  <c r="E4952" i="6"/>
  <c r="F4952" i="6"/>
  <c r="E4951" i="6"/>
  <c r="F4951" i="6"/>
  <c r="E4950" i="6"/>
  <c r="F4950" i="6"/>
  <c r="E4949" i="6"/>
  <c r="F4949" i="6"/>
  <c r="E4948" i="6"/>
  <c r="F4948" i="6"/>
  <c r="E4947" i="6"/>
  <c r="F4947" i="6"/>
  <c r="E4946" i="6"/>
  <c r="F4946" i="6"/>
  <c r="E4945" i="6"/>
  <c r="F4945" i="6"/>
  <c r="E4944" i="6"/>
  <c r="F4944" i="6"/>
  <c r="E4943" i="6"/>
  <c r="F4943" i="6"/>
  <c r="E4942" i="6"/>
  <c r="F4942" i="6"/>
  <c r="E4941" i="6"/>
  <c r="F4941" i="6"/>
  <c r="E4940" i="6"/>
  <c r="F4940" i="6"/>
  <c r="E4939" i="6"/>
  <c r="F4939" i="6"/>
  <c r="E4938" i="6"/>
  <c r="F4938" i="6"/>
  <c r="E4937" i="6"/>
  <c r="F4937" i="6"/>
  <c r="E4936" i="6"/>
  <c r="F4936" i="6"/>
  <c r="E4935" i="6"/>
  <c r="F4935" i="6"/>
  <c r="E4934" i="6"/>
  <c r="F4934" i="6"/>
  <c r="E4933" i="6"/>
  <c r="F4933" i="6"/>
  <c r="E4932" i="6"/>
  <c r="F4932" i="6"/>
  <c r="E4931" i="6"/>
  <c r="F4931" i="6"/>
  <c r="E4930" i="6"/>
  <c r="F4930" i="6"/>
  <c r="E4929" i="6"/>
  <c r="F4929" i="6"/>
  <c r="E4928" i="6"/>
  <c r="F4928" i="6"/>
  <c r="E4927" i="6"/>
  <c r="F4927" i="6"/>
  <c r="E4926" i="6"/>
  <c r="F4926" i="6"/>
  <c r="E4925" i="6"/>
  <c r="F4925" i="6"/>
  <c r="E4924" i="6"/>
  <c r="F4924" i="6"/>
  <c r="E4923" i="6"/>
  <c r="F4923" i="6"/>
  <c r="E4922" i="6"/>
  <c r="F4922" i="6"/>
  <c r="E4921" i="6"/>
  <c r="F4921" i="6"/>
  <c r="E4920" i="6"/>
  <c r="F4920" i="6"/>
  <c r="E4919" i="6"/>
  <c r="F4919" i="6"/>
  <c r="E4918" i="6"/>
  <c r="F4918" i="6"/>
  <c r="E4917" i="6"/>
  <c r="F4917" i="6"/>
  <c r="E4916" i="6"/>
  <c r="F4916" i="6"/>
  <c r="E4915" i="6"/>
  <c r="F4915" i="6"/>
  <c r="E4914" i="6"/>
  <c r="F4914" i="6"/>
  <c r="E4913" i="6"/>
  <c r="F4913" i="6"/>
  <c r="E4912" i="6"/>
  <c r="F4912" i="6"/>
  <c r="E4911" i="6"/>
  <c r="F4911" i="6"/>
  <c r="E4910" i="6"/>
  <c r="F4910" i="6"/>
  <c r="E4909" i="6"/>
  <c r="F4909" i="6"/>
  <c r="E4908" i="6"/>
  <c r="F4908" i="6"/>
  <c r="E4907" i="6"/>
  <c r="F4907" i="6"/>
  <c r="E4906" i="6"/>
  <c r="F4906" i="6"/>
  <c r="E4905" i="6"/>
  <c r="F4905" i="6"/>
  <c r="E4904" i="6"/>
  <c r="F4904" i="6"/>
  <c r="E4903" i="6"/>
  <c r="F4903" i="6"/>
  <c r="E4902" i="6"/>
  <c r="F4902" i="6"/>
  <c r="E4901" i="6"/>
  <c r="F4901" i="6"/>
  <c r="E4900" i="6"/>
  <c r="F4900" i="6"/>
  <c r="E4899" i="6"/>
  <c r="F4899" i="6"/>
  <c r="E4898" i="6"/>
  <c r="F4898" i="6"/>
  <c r="E4897" i="6"/>
  <c r="F4897" i="6"/>
  <c r="E4896" i="6"/>
  <c r="F4896" i="6"/>
  <c r="E4895" i="6"/>
  <c r="F4895" i="6"/>
  <c r="E4894" i="6"/>
  <c r="F4894" i="6"/>
  <c r="E4893" i="6"/>
  <c r="F4893" i="6"/>
  <c r="E4892" i="6"/>
  <c r="F4892" i="6"/>
  <c r="E4891" i="6"/>
  <c r="F4891" i="6"/>
  <c r="E4890" i="6"/>
  <c r="F4890" i="6"/>
  <c r="E4889" i="6"/>
  <c r="F4889" i="6"/>
  <c r="E4888" i="6"/>
  <c r="F4888" i="6"/>
  <c r="E4887" i="6"/>
  <c r="F4887" i="6"/>
  <c r="E4886" i="6"/>
  <c r="F4886" i="6"/>
  <c r="E4885" i="6"/>
  <c r="F4885" i="6"/>
  <c r="E4884" i="6"/>
  <c r="F4884" i="6"/>
  <c r="E4883" i="6"/>
  <c r="F4883" i="6"/>
  <c r="E4882" i="6"/>
  <c r="F4882" i="6"/>
  <c r="E4881" i="6"/>
  <c r="F4881" i="6"/>
  <c r="E4880" i="6"/>
  <c r="F4880" i="6"/>
  <c r="E4879" i="6"/>
  <c r="F4879" i="6"/>
  <c r="E4878" i="6"/>
  <c r="F4878" i="6"/>
  <c r="E4877" i="6"/>
  <c r="F4877" i="6"/>
  <c r="E4876" i="6"/>
  <c r="F4876" i="6"/>
  <c r="E4875" i="6"/>
  <c r="F4875" i="6"/>
  <c r="E4874" i="6"/>
  <c r="F4874" i="6"/>
  <c r="E4873" i="6"/>
  <c r="F4873" i="6"/>
  <c r="E4872" i="6"/>
  <c r="F4872" i="6"/>
  <c r="E4871" i="6"/>
  <c r="F4871" i="6"/>
  <c r="E4870" i="6"/>
  <c r="F4870" i="6"/>
  <c r="E4869" i="6"/>
  <c r="F4869" i="6"/>
  <c r="E4868" i="6"/>
  <c r="F4868" i="6"/>
  <c r="E4867" i="6"/>
  <c r="F4867" i="6"/>
  <c r="E4866" i="6"/>
  <c r="F4866" i="6"/>
  <c r="E4865" i="6"/>
  <c r="F4865" i="6"/>
  <c r="E4864" i="6"/>
  <c r="F4864" i="6"/>
  <c r="E4863" i="6"/>
  <c r="F4863" i="6"/>
  <c r="E4862" i="6"/>
  <c r="F4862" i="6"/>
  <c r="E4861" i="6"/>
  <c r="F4861" i="6"/>
  <c r="E4860" i="6"/>
  <c r="F4860" i="6"/>
  <c r="E4859" i="6"/>
  <c r="F4859" i="6"/>
  <c r="E4858" i="6"/>
  <c r="F4858" i="6"/>
  <c r="E4857" i="6"/>
  <c r="F4857" i="6"/>
  <c r="E4856" i="6"/>
  <c r="F4856" i="6"/>
  <c r="E4855" i="6"/>
  <c r="F4855" i="6"/>
  <c r="E4854" i="6"/>
  <c r="F4854" i="6"/>
  <c r="E4853" i="6"/>
  <c r="F4853" i="6"/>
  <c r="E4852" i="6"/>
  <c r="F4852" i="6"/>
  <c r="E4851" i="6"/>
  <c r="F4851" i="6"/>
  <c r="E4850" i="6"/>
  <c r="F4850" i="6"/>
  <c r="E4849" i="6"/>
  <c r="F4849" i="6"/>
  <c r="E4848" i="6"/>
  <c r="F4848" i="6"/>
  <c r="E4847" i="6"/>
  <c r="F4847" i="6"/>
  <c r="E4846" i="6"/>
  <c r="F4846" i="6"/>
  <c r="E4845" i="6"/>
  <c r="F4845" i="6"/>
  <c r="E4844" i="6"/>
  <c r="F4844" i="6"/>
  <c r="E4843" i="6"/>
  <c r="F4843" i="6"/>
  <c r="E4842" i="6"/>
  <c r="F4842" i="6"/>
  <c r="E4841" i="6"/>
  <c r="F4841" i="6"/>
  <c r="E4840" i="6"/>
  <c r="F4840" i="6"/>
  <c r="E4839" i="6"/>
  <c r="F4839" i="6"/>
  <c r="E4838" i="6"/>
  <c r="F4838" i="6"/>
  <c r="E4837" i="6"/>
  <c r="F4837" i="6"/>
  <c r="E4836" i="6"/>
  <c r="F4836" i="6"/>
  <c r="E4835" i="6"/>
  <c r="F4835" i="6"/>
  <c r="E4834" i="6"/>
  <c r="F4834" i="6"/>
  <c r="E4833" i="6"/>
  <c r="F4833" i="6"/>
  <c r="E4832" i="6"/>
  <c r="F4832" i="6"/>
  <c r="E4831" i="6"/>
  <c r="F4831" i="6"/>
  <c r="E4830" i="6"/>
  <c r="F4830" i="6"/>
  <c r="E4829" i="6"/>
  <c r="F4829" i="6"/>
  <c r="E4828" i="6"/>
  <c r="F4828" i="6"/>
  <c r="E4827" i="6"/>
  <c r="F4827" i="6"/>
  <c r="E4826" i="6"/>
  <c r="F4826" i="6"/>
  <c r="E4825" i="6"/>
  <c r="F4825" i="6"/>
  <c r="E4824" i="6"/>
  <c r="F4824" i="6"/>
  <c r="E4823" i="6"/>
  <c r="F4823" i="6"/>
  <c r="E4822" i="6"/>
  <c r="F4822" i="6"/>
  <c r="E4821" i="6"/>
  <c r="F4821" i="6"/>
  <c r="E4820" i="6"/>
  <c r="F4820" i="6"/>
  <c r="E4819" i="6"/>
  <c r="F4819" i="6"/>
  <c r="E4818" i="6"/>
  <c r="F4818" i="6"/>
  <c r="E4817" i="6"/>
  <c r="F4817" i="6"/>
  <c r="E4816" i="6"/>
  <c r="F4816" i="6"/>
  <c r="E4815" i="6"/>
  <c r="F4815" i="6"/>
  <c r="E4814" i="6"/>
  <c r="F4814" i="6"/>
  <c r="E4813" i="6"/>
  <c r="F4813" i="6"/>
  <c r="E4812" i="6"/>
  <c r="F4812" i="6"/>
  <c r="E4811" i="6"/>
  <c r="F4811" i="6"/>
  <c r="E4810" i="6"/>
  <c r="F4810" i="6"/>
  <c r="E4809" i="6"/>
  <c r="F4809" i="6"/>
  <c r="E4808" i="6"/>
  <c r="F4808" i="6"/>
  <c r="E4807" i="6"/>
  <c r="F4807" i="6"/>
  <c r="E4806" i="6"/>
  <c r="F4806" i="6"/>
  <c r="E4805" i="6"/>
  <c r="F4805" i="6"/>
  <c r="E4804" i="6"/>
  <c r="F4804" i="6"/>
  <c r="E4803" i="6"/>
  <c r="F4803" i="6"/>
  <c r="E4802" i="6"/>
  <c r="F4802" i="6"/>
  <c r="E4801" i="6"/>
  <c r="F4801" i="6"/>
  <c r="E4800" i="6"/>
  <c r="F4800" i="6"/>
  <c r="E4799" i="6"/>
  <c r="F4799" i="6"/>
  <c r="E4798" i="6"/>
  <c r="F4798" i="6"/>
  <c r="E4797" i="6"/>
  <c r="F4797" i="6"/>
  <c r="E4796" i="6"/>
  <c r="F4796" i="6"/>
  <c r="E4795" i="6"/>
  <c r="F4795" i="6"/>
  <c r="E4794" i="6"/>
  <c r="F4794" i="6"/>
  <c r="E4793" i="6"/>
  <c r="F4793" i="6"/>
  <c r="E4792" i="6"/>
  <c r="F4792" i="6"/>
  <c r="E4791" i="6"/>
  <c r="F4791" i="6"/>
  <c r="E4790" i="6"/>
  <c r="F4790" i="6"/>
  <c r="E4789" i="6"/>
  <c r="F4789" i="6"/>
  <c r="E4788" i="6"/>
  <c r="F4788" i="6"/>
  <c r="E4787" i="6"/>
  <c r="F4787" i="6"/>
  <c r="E4786" i="6"/>
  <c r="F4786" i="6"/>
  <c r="E4785" i="6"/>
  <c r="F4785" i="6"/>
  <c r="E4784" i="6"/>
  <c r="F4784" i="6"/>
  <c r="E4783" i="6"/>
  <c r="F4783" i="6"/>
  <c r="E4782" i="6"/>
  <c r="F4782" i="6"/>
  <c r="E4781" i="6"/>
  <c r="F4781" i="6"/>
  <c r="E4780" i="6"/>
  <c r="F4780" i="6"/>
  <c r="E4779" i="6"/>
  <c r="F4779" i="6"/>
  <c r="E4778" i="6"/>
  <c r="F4778" i="6"/>
  <c r="E4777" i="6"/>
  <c r="F4777" i="6"/>
  <c r="E4776" i="6"/>
  <c r="F4776" i="6"/>
  <c r="E4775" i="6"/>
  <c r="F4775" i="6"/>
  <c r="E4774" i="6"/>
  <c r="F4774" i="6"/>
  <c r="E4773" i="6"/>
  <c r="F4773" i="6"/>
  <c r="E4772" i="6"/>
  <c r="F4772" i="6"/>
  <c r="E4771" i="6"/>
  <c r="F4771" i="6"/>
  <c r="E4770" i="6"/>
  <c r="F4770" i="6"/>
  <c r="E4769" i="6"/>
  <c r="F4769" i="6"/>
  <c r="E4768" i="6"/>
  <c r="F4768" i="6"/>
  <c r="E4767" i="6"/>
  <c r="F4767" i="6"/>
  <c r="E4766" i="6"/>
  <c r="F4766" i="6"/>
  <c r="E4765" i="6"/>
  <c r="F4765" i="6"/>
  <c r="E4764" i="6"/>
  <c r="F4764" i="6"/>
  <c r="E4763" i="6"/>
  <c r="F4763" i="6"/>
  <c r="E4762" i="6"/>
  <c r="F4762" i="6"/>
  <c r="E4761" i="6"/>
  <c r="F4761" i="6"/>
  <c r="E4760" i="6"/>
  <c r="F4760" i="6"/>
  <c r="E4759" i="6"/>
  <c r="F4759" i="6"/>
  <c r="E4758" i="6"/>
  <c r="F4758" i="6"/>
  <c r="E4757" i="6"/>
  <c r="F4757" i="6"/>
  <c r="E4756" i="6"/>
  <c r="F4756" i="6"/>
  <c r="E4755" i="6"/>
  <c r="F4755" i="6"/>
  <c r="E4754" i="6"/>
  <c r="F4754" i="6"/>
  <c r="E4753" i="6"/>
  <c r="F4753" i="6"/>
  <c r="E4752" i="6"/>
  <c r="F4752" i="6"/>
  <c r="E4751" i="6"/>
  <c r="F4751" i="6"/>
  <c r="E4750" i="6"/>
  <c r="F4750" i="6"/>
  <c r="E4749" i="6"/>
  <c r="F4749" i="6"/>
  <c r="E4748" i="6"/>
  <c r="F4748" i="6"/>
  <c r="E4747" i="6"/>
  <c r="F4747" i="6"/>
  <c r="E4746" i="6"/>
  <c r="F4746" i="6"/>
  <c r="E4745" i="6"/>
  <c r="F4745" i="6"/>
  <c r="E4744" i="6"/>
  <c r="F4744" i="6"/>
  <c r="E4743" i="6"/>
  <c r="F4743" i="6"/>
  <c r="E4742" i="6"/>
  <c r="F4742" i="6"/>
  <c r="E4741" i="6"/>
  <c r="F4741" i="6"/>
  <c r="E4740" i="6"/>
  <c r="F4740" i="6"/>
  <c r="E4739" i="6"/>
  <c r="F4739" i="6"/>
  <c r="E4738" i="6"/>
  <c r="F4738" i="6"/>
  <c r="E4737" i="6"/>
  <c r="F4737" i="6"/>
  <c r="E4736" i="6"/>
  <c r="F4736" i="6"/>
  <c r="E4735" i="6"/>
  <c r="F4735" i="6"/>
  <c r="E4734" i="6"/>
  <c r="F4734" i="6"/>
  <c r="E4733" i="6"/>
  <c r="F4733" i="6"/>
  <c r="E4732" i="6"/>
  <c r="F4732" i="6"/>
  <c r="E4731" i="6"/>
  <c r="F4731" i="6"/>
  <c r="E4730" i="6"/>
  <c r="F4730" i="6"/>
  <c r="E4729" i="6"/>
  <c r="F4729" i="6"/>
  <c r="E4728" i="6"/>
  <c r="F4728" i="6"/>
  <c r="E4727" i="6"/>
  <c r="F4727" i="6"/>
  <c r="E4726" i="6"/>
  <c r="F4726" i="6"/>
  <c r="E4725" i="6"/>
  <c r="F4725" i="6"/>
  <c r="E4724" i="6"/>
  <c r="F4724" i="6"/>
  <c r="E4723" i="6"/>
  <c r="F4723" i="6"/>
  <c r="E4722" i="6"/>
  <c r="F4722" i="6"/>
  <c r="E4721" i="6"/>
  <c r="F4721" i="6"/>
  <c r="E4720" i="6"/>
  <c r="F4720" i="6"/>
  <c r="E4719" i="6"/>
  <c r="F4719" i="6"/>
  <c r="E4718" i="6"/>
  <c r="F4718" i="6"/>
  <c r="E4717" i="6"/>
  <c r="F4717" i="6"/>
  <c r="E4716" i="6"/>
  <c r="F4716" i="6"/>
  <c r="E4715" i="6"/>
  <c r="F4715" i="6"/>
  <c r="E4714" i="6"/>
  <c r="F4714" i="6"/>
  <c r="E4713" i="6"/>
  <c r="F4713" i="6"/>
  <c r="E4712" i="6"/>
  <c r="F4712" i="6"/>
  <c r="E4711" i="6"/>
  <c r="F4711" i="6"/>
  <c r="E4710" i="6"/>
  <c r="F4710" i="6"/>
  <c r="E4709" i="6"/>
  <c r="F4709" i="6"/>
  <c r="E4708" i="6"/>
  <c r="F4708" i="6"/>
  <c r="E4707" i="6"/>
  <c r="F4707" i="6"/>
  <c r="E4706" i="6"/>
  <c r="F4706" i="6"/>
  <c r="E4705" i="6"/>
  <c r="F4705" i="6"/>
  <c r="E4704" i="6"/>
  <c r="F4704" i="6"/>
  <c r="E4703" i="6"/>
  <c r="F4703" i="6"/>
  <c r="E4702" i="6"/>
  <c r="F4702" i="6"/>
  <c r="E4701" i="6"/>
  <c r="F4701" i="6"/>
  <c r="E4700" i="6"/>
  <c r="F4700" i="6"/>
  <c r="E4699" i="6"/>
  <c r="F4699" i="6"/>
  <c r="E4698" i="6"/>
  <c r="F4698" i="6"/>
  <c r="E4697" i="6"/>
  <c r="F4697" i="6"/>
  <c r="E4696" i="6"/>
  <c r="F4696" i="6"/>
  <c r="E4695" i="6"/>
  <c r="F4695" i="6"/>
  <c r="E4694" i="6"/>
  <c r="F4694" i="6"/>
  <c r="E4693" i="6"/>
  <c r="F4693" i="6"/>
  <c r="E4692" i="6"/>
  <c r="F4692" i="6"/>
  <c r="E4691" i="6"/>
  <c r="F4691" i="6"/>
  <c r="E4690" i="6"/>
  <c r="F4690" i="6"/>
  <c r="E4689" i="6"/>
  <c r="F4689" i="6"/>
  <c r="E4688" i="6"/>
  <c r="F4688" i="6"/>
  <c r="E4687" i="6"/>
  <c r="F4687" i="6"/>
  <c r="E4686" i="6"/>
  <c r="F4686" i="6"/>
  <c r="E4685" i="6"/>
  <c r="F4685" i="6"/>
  <c r="E4684" i="6"/>
  <c r="F4684" i="6"/>
  <c r="E4683" i="6"/>
  <c r="F4683" i="6"/>
  <c r="E4682" i="6"/>
  <c r="F4682" i="6"/>
  <c r="E4681" i="6"/>
  <c r="F4681" i="6"/>
  <c r="E4680" i="6"/>
  <c r="F4680" i="6"/>
  <c r="E4679" i="6"/>
  <c r="F4679" i="6"/>
  <c r="E4678" i="6"/>
  <c r="F4678" i="6"/>
  <c r="E4677" i="6"/>
  <c r="F4677" i="6"/>
  <c r="E4676" i="6"/>
  <c r="F4676" i="6"/>
  <c r="E4675" i="6"/>
  <c r="F4675" i="6"/>
  <c r="E4674" i="6"/>
  <c r="F4674" i="6"/>
  <c r="E4673" i="6"/>
  <c r="F4673" i="6"/>
  <c r="E4672" i="6"/>
  <c r="F4672" i="6"/>
  <c r="E4671" i="6"/>
  <c r="F4671" i="6"/>
  <c r="E4670" i="6"/>
  <c r="F4670" i="6"/>
  <c r="E4669" i="6"/>
  <c r="F4669" i="6"/>
  <c r="E4668" i="6"/>
  <c r="F4668" i="6"/>
  <c r="E4667" i="6"/>
  <c r="F4667" i="6"/>
  <c r="E4666" i="6"/>
  <c r="F4666" i="6"/>
  <c r="E4665" i="6"/>
  <c r="F4665" i="6"/>
  <c r="E4664" i="6"/>
  <c r="F4664" i="6"/>
  <c r="E4663" i="6"/>
  <c r="F4663" i="6"/>
  <c r="E4662" i="6"/>
  <c r="F4662" i="6"/>
  <c r="E4661" i="6"/>
  <c r="F4661" i="6"/>
  <c r="E4660" i="6"/>
  <c r="F4660" i="6"/>
  <c r="E4659" i="6"/>
  <c r="F4659" i="6"/>
  <c r="E4658" i="6"/>
  <c r="F4658" i="6"/>
  <c r="E4657" i="6"/>
  <c r="F4657" i="6"/>
  <c r="E4656" i="6"/>
  <c r="F4656" i="6"/>
  <c r="E4655" i="6"/>
  <c r="F4655" i="6"/>
  <c r="E4654" i="6"/>
  <c r="F4654" i="6"/>
  <c r="E4653" i="6"/>
  <c r="F4653" i="6"/>
  <c r="E4652" i="6"/>
  <c r="F4652" i="6"/>
  <c r="E4651" i="6"/>
  <c r="F4651" i="6"/>
  <c r="E4650" i="6"/>
  <c r="F4650" i="6"/>
  <c r="E4649" i="6"/>
  <c r="F4649" i="6"/>
  <c r="E4648" i="6"/>
  <c r="F4648" i="6"/>
  <c r="E4647" i="6"/>
  <c r="F4647" i="6"/>
  <c r="E4646" i="6"/>
  <c r="F4646" i="6"/>
  <c r="E4645" i="6"/>
  <c r="F4645" i="6"/>
  <c r="E4644" i="6"/>
  <c r="F4644" i="6"/>
  <c r="E4643" i="6"/>
  <c r="F4643" i="6"/>
  <c r="E4642" i="6"/>
  <c r="F4642" i="6"/>
  <c r="E4641" i="6"/>
  <c r="F4641" i="6"/>
  <c r="E4640" i="6"/>
  <c r="F4640" i="6"/>
  <c r="E4639" i="6"/>
  <c r="F4639" i="6"/>
  <c r="E4638" i="6"/>
  <c r="F4638" i="6"/>
  <c r="E4637" i="6"/>
  <c r="F4637" i="6"/>
  <c r="E4636" i="6"/>
  <c r="F4636" i="6"/>
  <c r="E4635" i="6"/>
  <c r="F4635" i="6"/>
  <c r="E4634" i="6"/>
  <c r="F4634" i="6"/>
  <c r="E4633" i="6"/>
  <c r="F4633" i="6"/>
  <c r="E4632" i="6"/>
  <c r="F4632" i="6"/>
  <c r="E4631" i="6"/>
  <c r="F4631" i="6"/>
  <c r="E4630" i="6"/>
  <c r="F4630" i="6"/>
  <c r="E4629" i="6"/>
  <c r="F4629" i="6"/>
  <c r="E4628" i="6"/>
  <c r="F4628" i="6"/>
  <c r="E4627" i="6"/>
  <c r="F4627" i="6"/>
  <c r="E4626" i="6"/>
  <c r="F4626" i="6"/>
  <c r="E4625" i="6"/>
  <c r="F4625" i="6"/>
  <c r="E4624" i="6"/>
  <c r="F4624" i="6"/>
  <c r="E4623" i="6"/>
  <c r="F4623" i="6"/>
  <c r="E4622" i="6"/>
  <c r="F4622" i="6"/>
  <c r="E4621" i="6"/>
  <c r="F4621" i="6"/>
  <c r="E4620" i="6"/>
  <c r="F4620" i="6"/>
  <c r="E4619" i="6"/>
  <c r="F4619" i="6"/>
  <c r="E4618" i="6"/>
  <c r="F4618" i="6"/>
  <c r="E4617" i="6"/>
  <c r="F4617" i="6"/>
  <c r="E4616" i="6"/>
  <c r="F4616" i="6"/>
  <c r="E4615" i="6"/>
  <c r="F4615" i="6"/>
  <c r="E4614" i="6"/>
  <c r="F4614" i="6"/>
  <c r="E4613" i="6"/>
  <c r="F4613" i="6"/>
  <c r="E4612" i="6"/>
  <c r="F4612" i="6"/>
  <c r="E4611" i="6"/>
  <c r="F4611" i="6"/>
  <c r="E4610" i="6"/>
  <c r="F4610" i="6"/>
  <c r="E4609" i="6"/>
  <c r="F4609" i="6"/>
  <c r="E4608" i="6"/>
  <c r="F4608" i="6"/>
  <c r="E4607" i="6"/>
  <c r="F4607" i="6"/>
  <c r="E4606" i="6"/>
  <c r="F4606" i="6"/>
  <c r="E4605" i="6"/>
  <c r="F4605" i="6"/>
  <c r="E4604" i="6"/>
  <c r="F4604" i="6"/>
  <c r="E4603" i="6"/>
  <c r="F4603" i="6"/>
  <c r="E4602" i="6"/>
  <c r="F4602" i="6"/>
  <c r="E4601" i="6"/>
  <c r="F4601" i="6"/>
  <c r="E4600" i="6"/>
  <c r="F4600" i="6"/>
  <c r="E4599" i="6"/>
  <c r="F4599" i="6"/>
  <c r="E4598" i="6"/>
  <c r="F4598" i="6"/>
  <c r="E4597" i="6"/>
  <c r="F4597" i="6"/>
  <c r="E4596" i="6"/>
  <c r="F4596" i="6"/>
  <c r="E4595" i="6"/>
  <c r="F4595" i="6"/>
  <c r="E4594" i="6"/>
  <c r="F4594" i="6"/>
  <c r="E4593" i="6"/>
  <c r="F4593" i="6"/>
  <c r="E4592" i="6"/>
  <c r="F4592" i="6"/>
  <c r="E4591" i="6"/>
  <c r="F4591" i="6"/>
  <c r="E4590" i="6"/>
  <c r="F4590" i="6"/>
  <c r="E4589" i="6"/>
  <c r="F4589" i="6"/>
  <c r="E4588" i="6"/>
  <c r="F4588" i="6"/>
  <c r="E4587" i="6"/>
  <c r="F4587" i="6"/>
  <c r="E4586" i="6"/>
  <c r="F4586" i="6"/>
  <c r="E4585" i="6"/>
  <c r="F4585" i="6"/>
  <c r="E4584" i="6"/>
  <c r="F4584" i="6"/>
  <c r="E4583" i="6"/>
  <c r="F4583" i="6"/>
  <c r="E4582" i="6"/>
  <c r="F4582" i="6"/>
  <c r="E4581" i="6"/>
  <c r="F4581" i="6"/>
  <c r="E4580" i="6"/>
  <c r="F4580" i="6"/>
  <c r="E4579" i="6"/>
  <c r="F4579" i="6"/>
  <c r="E4578" i="6"/>
  <c r="F4578" i="6"/>
  <c r="E4577" i="6"/>
  <c r="F4577" i="6"/>
  <c r="E4576" i="6"/>
  <c r="F4576" i="6"/>
  <c r="E4575" i="6"/>
  <c r="F4575" i="6"/>
  <c r="E4574" i="6"/>
  <c r="F4574" i="6"/>
  <c r="E4573" i="6"/>
  <c r="F4573" i="6"/>
  <c r="E4572" i="6"/>
  <c r="F4572" i="6"/>
  <c r="E4571" i="6"/>
  <c r="F4571" i="6"/>
  <c r="E4570" i="6"/>
  <c r="F4570" i="6"/>
  <c r="E4569" i="6"/>
  <c r="F4569" i="6"/>
  <c r="E4568" i="6"/>
  <c r="F4568" i="6"/>
  <c r="E4567" i="6"/>
  <c r="F4567" i="6"/>
  <c r="E4566" i="6"/>
  <c r="F4566" i="6"/>
  <c r="E4565" i="6"/>
  <c r="F4565" i="6"/>
  <c r="E4564" i="6"/>
  <c r="F4564" i="6"/>
  <c r="E4563" i="6"/>
  <c r="F4563" i="6"/>
  <c r="E4562" i="6"/>
  <c r="F4562" i="6"/>
  <c r="E4561" i="6"/>
  <c r="F4561" i="6"/>
  <c r="E4560" i="6"/>
  <c r="F4560" i="6"/>
  <c r="E4559" i="6"/>
  <c r="F4559" i="6"/>
  <c r="E4558" i="6"/>
  <c r="F4558" i="6"/>
  <c r="E4557" i="6"/>
  <c r="F4557" i="6"/>
  <c r="E4556" i="6"/>
  <c r="F4556" i="6"/>
  <c r="E4555" i="6"/>
  <c r="F4555" i="6"/>
  <c r="E4554" i="6"/>
  <c r="F4554" i="6"/>
  <c r="E4553" i="6"/>
  <c r="F4553" i="6"/>
  <c r="E4552" i="6"/>
  <c r="F4552" i="6"/>
  <c r="E4551" i="6"/>
  <c r="F4551" i="6"/>
  <c r="E4550" i="6"/>
  <c r="F4550" i="6"/>
  <c r="E4549" i="6"/>
  <c r="F4549" i="6"/>
  <c r="E4548" i="6"/>
  <c r="F4548" i="6"/>
  <c r="E4547" i="6"/>
  <c r="F4547" i="6"/>
  <c r="E4546" i="6"/>
  <c r="F4546" i="6"/>
  <c r="E4545" i="6"/>
  <c r="F4545" i="6"/>
  <c r="E4544" i="6"/>
  <c r="F4544" i="6"/>
  <c r="E4543" i="6"/>
  <c r="F4543" i="6"/>
  <c r="E4542" i="6"/>
  <c r="F4542" i="6"/>
  <c r="E4541" i="6"/>
  <c r="F4541" i="6"/>
  <c r="E4540" i="6"/>
  <c r="F4540" i="6"/>
  <c r="E4539" i="6"/>
  <c r="F4539" i="6"/>
  <c r="E4538" i="6"/>
  <c r="F4538" i="6"/>
  <c r="E4537" i="6"/>
  <c r="F4537" i="6"/>
  <c r="E4536" i="6"/>
  <c r="F4536" i="6"/>
  <c r="E4535" i="6"/>
  <c r="F4535" i="6"/>
  <c r="E4534" i="6"/>
  <c r="F4534" i="6"/>
  <c r="E4533" i="6"/>
  <c r="F4533" i="6"/>
  <c r="E4532" i="6"/>
  <c r="F4532" i="6"/>
  <c r="E4531" i="6"/>
  <c r="F4531" i="6"/>
  <c r="E4530" i="6"/>
  <c r="F4530" i="6"/>
  <c r="E4529" i="6"/>
  <c r="F4529" i="6"/>
  <c r="E4528" i="6"/>
  <c r="F4528" i="6"/>
  <c r="E4527" i="6"/>
  <c r="F4527" i="6"/>
  <c r="E4526" i="6"/>
  <c r="F4526" i="6"/>
  <c r="E4525" i="6"/>
  <c r="F4525" i="6"/>
  <c r="E4524" i="6"/>
  <c r="F4524" i="6"/>
  <c r="E4523" i="6"/>
  <c r="F4523" i="6"/>
  <c r="E4522" i="6"/>
  <c r="F4522" i="6"/>
  <c r="E4521" i="6"/>
  <c r="F4521" i="6"/>
  <c r="E4520" i="6"/>
  <c r="F4520" i="6"/>
  <c r="E4519" i="6"/>
  <c r="F4519" i="6"/>
  <c r="E4518" i="6"/>
  <c r="F4518" i="6"/>
  <c r="E4517" i="6"/>
  <c r="F4517" i="6"/>
  <c r="E4516" i="6"/>
  <c r="F4516" i="6"/>
  <c r="E4515" i="6"/>
  <c r="F4515" i="6"/>
  <c r="E4514" i="6"/>
  <c r="F4514" i="6"/>
  <c r="E4513" i="6"/>
  <c r="F4513" i="6"/>
  <c r="E4512" i="6"/>
  <c r="F4512" i="6"/>
  <c r="E4511" i="6"/>
  <c r="F4511" i="6"/>
  <c r="E4510" i="6"/>
  <c r="F4510" i="6"/>
  <c r="E4509" i="6"/>
  <c r="F4509" i="6"/>
  <c r="E4508" i="6"/>
  <c r="F4508" i="6"/>
  <c r="E4507" i="6"/>
  <c r="F4507" i="6"/>
  <c r="E4506" i="6"/>
  <c r="F4506" i="6"/>
  <c r="E4505" i="6"/>
  <c r="F4505" i="6"/>
  <c r="E4504" i="6"/>
  <c r="F4504" i="6"/>
  <c r="E4503" i="6"/>
  <c r="F4503" i="6"/>
  <c r="E4502" i="6"/>
  <c r="F4502" i="6"/>
  <c r="E4501" i="6"/>
  <c r="F4501" i="6"/>
  <c r="E4500" i="6"/>
  <c r="F4500" i="6"/>
  <c r="E4499" i="6"/>
  <c r="F4499" i="6"/>
  <c r="E4498" i="6"/>
  <c r="F4498" i="6"/>
  <c r="E4497" i="6"/>
  <c r="F4497" i="6"/>
  <c r="E4496" i="6"/>
  <c r="F4496" i="6"/>
  <c r="E4495" i="6"/>
  <c r="F4495" i="6"/>
  <c r="E4494" i="6"/>
  <c r="F4494" i="6"/>
  <c r="E4493" i="6"/>
  <c r="F4493" i="6"/>
  <c r="E4492" i="6"/>
  <c r="F4492" i="6"/>
  <c r="E4491" i="6"/>
  <c r="F4491" i="6"/>
  <c r="E4490" i="6"/>
  <c r="F4490" i="6"/>
  <c r="E4489" i="6"/>
  <c r="F4489" i="6"/>
  <c r="E4488" i="6"/>
  <c r="F4488" i="6"/>
  <c r="E4487" i="6"/>
  <c r="F4487" i="6"/>
  <c r="E4486" i="6"/>
  <c r="F4486" i="6"/>
  <c r="E4485" i="6"/>
  <c r="F4485" i="6"/>
  <c r="E4484" i="6"/>
  <c r="F4484" i="6"/>
  <c r="E4483" i="6"/>
  <c r="F4483" i="6"/>
  <c r="E4482" i="6"/>
  <c r="F4482" i="6"/>
  <c r="E4481" i="6"/>
  <c r="F4481" i="6"/>
  <c r="E4480" i="6"/>
  <c r="F4480" i="6"/>
  <c r="E4479" i="6"/>
  <c r="F4479" i="6"/>
  <c r="E4478" i="6"/>
  <c r="F4478" i="6"/>
  <c r="E4477" i="6"/>
  <c r="F4477" i="6"/>
  <c r="E4476" i="6"/>
  <c r="F4476" i="6"/>
  <c r="E4475" i="6"/>
  <c r="F4475" i="6"/>
  <c r="E4474" i="6"/>
  <c r="F4474" i="6"/>
  <c r="E4473" i="6"/>
  <c r="F4473" i="6"/>
  <c r="E4472" i="6"/>
  <c r="F4472" i="6"/>
  <c r="E4471" i="6"/>
  <c r="F4471" i="6"/>
  <c r="E4470" i="6"/>
  <c r="F4470" i="6"/>
  <c r="E4469" i="6"/>
  <c r="F4469" i="6"/>
  <c r="E4468" i="6"/>
  <c r="F4468" i="6"/>
  <c r="E4467" i="6"/>
  <c r="F4467" i="6"/>
  <c r="E4466" i="6"/>
  <c r="F4466" i="6"/>
  <c r="E4465" i="6"/>
  <c r="F4465" i="6"/>
  <c r="E4464" i="6"/>
  <c r="F4464" i="6"/>
  <c r="E4463" i="6"/>
  <c r="F4463" i="6"/>
  <c r="E4462" i="6"/>
  <c r="F4462" i="6"/>
  <c r="E4461" i="6"/>
  <c r="F4461" i="6"/>
  <c r="E4460" i="6"/>
  <c r="F4460" i="6"/>
  <c r="E4459" i="6"/>
  <c r="F4459" i="6"/>
  <c r="E4458" i="6"/>
  <c r="F4458" i="6"/>
  <c r="E4457" i="6"/>
  <c r="F4457" i="6"/>
  <c r="E4456" i="6"/>
  <c r="F4456" i="6"/>
  <c r="E4455" i="6"/>
  <c r="F4455" i="6"/>
  <c r="E4454" i="6"/>
  <c r="F4454" i="6"/>
  <c r="E4453" i="6"/>
  <c r="F4453" i="6"/>
  <c r="E4452" i="6"/>
  <c r="F4452" i="6"/>
  <c r="E4451" i="6"/>
  <c r="F4451" i="6"/>
  <c r="E4450" i="6"/>
  <c r="F4450" i="6"/>
  <c r="E4449" i="6"/>
  <c r="F4449" i="6"/>
  <c r="E4448" i="6"/>
  <c r="F4448" i="6"/>
  <c r="E4447" i="6"/>
  <c r="F4447" i="6"/>
  <c r="E4446" i="6"/>
  <c r="F4446" i="6"/>
  <c r="E4445" i="6"/>
  <c r="F4445" i="6"/>
  <c r="E4444" i="6"/>
  <c r="F4444" i="6"/>
  <c r="E4443" i="6"/>
  <c r="F4443" i="6"/>
  <c r="E4442" i="6"/>
  <c r="F4442" i="6"/>
  <c r="E4441" i="6"/>
  <c r="F4441" i="6"/>
  <c r="E4440" i="6"/>
  <c r="F4440" i="6"/>
  <c r="E4439" i="6"/>
  <c r="F4439" i="6"/>
  <c r="E4438" i="6"/>
  <c r="F4438" i="6"/>
  <c r="E4437" i="6"/>
  <c r="F4437" i="6"/>
  <c r="E4436" i="6"/>
  <c r="F4436" i="6"/>
  <c r="E4435" i="6"/>
  <c r="F4435" i="6"/>
  <c r="E4434" i="6"/>
  <c r="F4434" i="6"/>
  <c r="E4433" i="6"/>
  <c r="F4433" i="6"/>
  <c r="E4432" i="6"/>
  <c r="F4432" i="6"/>
  <c r="E4431" i="6"/>
  <c r="F4431" i="6"/>
  <c r="E4430" i="6"/>
  <c r="F4430" i="6"/>
  <c r="E4429" i="6"/>
  <c r="F4429" i="6"/>
  <c r="E4428" i="6"/>
  <c r="F4428" i="6"/>
  <c r="E4427" i="6"/>
  <c r="F4427" i="6"/>
  <c r="E4426" i="6"/>
  <c r="F4426" i="6"/>
  <c r="E4425" i="6"/>
  <c r="F4425" i="6"/>
  <c r="E4424" i="6"/>
  <c r="F4424" i="6"/>
  <c r="E4423" i="6"/>
  <c r="F4423" i="6"/>
  <c r="E4422" i="6"/>
  <c r="F4422" i="6"/>
  <c r="E4421" i="6"/>
  <c r="F4421" i="6"/>
  <c r="E4420" i="6"/>
  <c r="F4420" i="6"/>
  <c r="E4419" i="6"/>
  <c r="F4419" i="6"/>
  <c r="E4418" i="6"/>
  <c r="F4418" i="6"/>
  <c r="E4417" i="6"/>
  <c r="F4417" i="6"/>
  <c r="E4416" i="6"/>
  <c r="F4416" i="6"/>
  <c r="E4415" i="6"/>
  <c r="F4415" i="6"/>
  <c r="E4414" i="6"/>
  <c r="F4414" i="6"/>
  <c r="E4413" i="6"/>
  <c r="F4413" i="6"/>
  <c r="E4412" i="6"/>
  <c r="F4412" i="6"/>
  <c r="E4411" i="6"/>
  <c r="F4411" i="6"/>
  <c r="E4410" i="6"/>
  <c r="F4410" i="6"/>
  <c r="E4409" i="6"/>
  <c r="F4409" i="6"/>
  <c r="E4408" i="6"/>
  <c r="F4408" i="6"/>
  <c r="E4407" i="6"/>
  <c r="F4407" i="6"/>
  <c r="E4406" i="6"/>
  <c r="F4406" i="6"/>
  <c r="E4405" i="6"/>
  <c r="F4405" i="6"/>
  <c r="E4404" i="6"/>
  <c r="F4404" i="6"/>
  <c r="E4403" i="6"/>
  <c r="F4403" i="6"/>
  <c r="E4402" i="6"/>
  <c r="F4402" i="6"/>
  <c r="E4401" i="6"/>
  <c r="F4401" i="6"/>
  <c r="E4400" i="6"/>
  <c r="F4400" i="6"/>
  <c r="E4399" i="6"/>
  <c r="F4399" i="6"/>
  <c r="E4398" i="6"/>
  <c r="F4398" i="6"/>
  <c r="E4397" i="6"/>
  <c r="F4397" i="6"/>
  <c r="E4396" i="6"/>
  <c r="F4396" i="6"/>
  <c r="E4395" i="6"/>
  <c r="F4395" i="6"/>
  <c r="E4394" i="6"/>
  <c r="F4394" i="6"/>
  <c r="E4393" i="6"/>
  <c r="F4393" i="6"/>
  <c r="E4392" i="6"/>
  <c r="F4392" i="6"/>
  <c r="E4391" i="6"/>
  <c r="F4391" i="6"/>
  <c r="E4390" i="6"/>
  <c r="F4390" i="6"/>
  <c r="E4389" i="6"/>
  <c r="F4389" i="6"/>
  <c r="E4388" i="6"/>
  <c r="F4388" i="6"/>
  <c r="E4387" i="6"/>
  <c r="F4387" i="6"/>
  <c r="E4386" i="6"/>
  <c r="F4386" i="6"/>
  <c r="E4385" i="6"/>
  <c r="F4385" i="6"/>
  <c r="E4384" i="6"/>
  <c r="F4384" i="6"/>
  <c r="E4383" i="6"/>
  <c r="F4383" i="6"/>
  <c r="E4382" i="6"/>
  <c r="F4382" i="6"/>
  <c r="E4381" i="6"/>
  <c r="F4381" i="6"/>
  <c r="E4380" i="6"/>
  <c r="F4380" i="6"/>
  <c r="E4379" i="6"/>
  <c r="F4379" i="6"/>
  <c r="E4378" i="6"/>
  <c r="F4378" i="6"/>
  <c r="E4377" i="6"/>
  <c r="F4377" i="6"/>
  <c r="E4376" i="6"/>
  <c r="F4376" i="6"/>
  <c r="E4375" i="6"/>
  <c r="F4375" i="6"/>
  <c r="E4374" i="6"/>
  <c r="F4374" i="6"/>
  <c r="E4373" i="6"/>
  <c r="F4373" i="6"/>
  <c r="E4372" i="6"/>
  <c r="F4372" i="6"/>
  <c r="E4371" i="6"/>
  <c r="F4371" i="6"/>
  <c r="E4370" i="6"/>
  <c r="F4370" i="6"/>
  <c r="E4369" i="6"/>
  <c r="F4369" i="6"/>
  <c r="E4368" i="6"/>
  <c r="F4368" i="6"/>
  <c r="E4367" i="6"/>
  <c r="F4367" i="6"/>
  <c r="E4366" i="6"/>
  <c r="F4366" i="6"/>
  <c r="E4365" i="6"/>
  <c r="F4365" i="6"/>
  <c r="E4364" i="6"/>
  <c r="F4364" i="6"/>
  <c r="E4363" i="6"/>
  <c r="F4363" i="6"/>
  <c r="E4362" i="6"/>
  <c r="F4362" i="6"/>
  <c r="E4361" i="6"/>
  <c r="F4361" i="6"/>
  <c r="E4360" i="6"/>
  <c r="F4360" i="6"/>
  <c r="E4359" i="6"/>
  <c r="F4359" i="6"/>
  <c r="E4358" i="6"/>
  <c r="F4358" i="6"/>
  <c r="E4357" i="6"/>
  <c r="F4357" i="6"/>
  <c r="E4356" i="6"/>
  <c r="F4356" i="6"/>
  <c r="E4355" i="6"/>
  <c r="F4355" i="6"/>
  <c r="E4354" i="6"/>
  <c r="F4354" i="6"/>
  <c r="E4353" i="6"/>
  <c r="F4353" i="6"/>
  <c r="E4352" i="6"/>
  <c r="F4352" i="6"/>
  <c r="E4351" i="6"/>
  <c r="F4351" i="6"/>
  <c r="E4350" i="6"/>
  <c r="F4350" i="6"/>
  <c r="E4349" i="6"/>
  <c r="F4349" i="6"/>
  <c r="E4348" i="6"/>
  <c r="F4348" i="6"/>
  <c r="E4347" i="6"/>
  <c r="F4347" i="6"/>
  <c r="E4346" i="6"/>
  <c r="F4346" i="6"/>
  <c r="E4345" i="6"/>
  <c r="F4345" i="6"/>
  <c r="E4344" i="6"/>
  <c r="F4344" i="6"/>
  <c r="E4343" i="6"/>
  <c r="F4343" i="6"/>
  <c r="E4342" i="6"/>
  <c r="F4342" i="6"/>
  <c r="E4341" i="6"/>
  <c r="F4341" i="6"/>
  <c r="E4340" i="6"/>
  <c r="F4340" i="6"/>
  <c r="E4339" i="6"/>
  <c r="F4339" i="6"/>
  <c r="E4338" i="6"/>
  <c r="F4338" i="6"/>
  <c r="E4337" i="6"/>
  <c r="F4337" i="6"/>
  <c r="E4336" i="6"/>
  <c r="F4336" i="6"/>
  <c r="E4335" i="6"/>
  <c r="F4335" i="6"/>
  <c r="E4334" i="6"/>
  <c r="F4334" i="6"/>
  <c r="E4333" i="6"/>
  <c r="F4333" i="6"/>
  <c r="E4332" i="6"/>
  <c r="F4332" i="6"/>
  <c r="E4331" i="6"/>
  <c r="F4331" i="6"/>
  <c r="E4330" i="6"/>
  <c r="F4330" i="6"/>
  <c r="E4329" i="6"/>
  <c r="F4329" i="6"/>
  <c r="E4328" i="6"/>
  <c r="F4328" i="6"/>
  <c r="E4327" i="6"/>
  <c r="F4327" i="6"/>
  <c r="E4326" i="6"/>
  <c r="F4326" i="6"/>
  <c r="E4325" i="6"/>
  <c r="F4325" i="6"/>
  <c r="E4324" i="6"/>
  <c r="F4324" i="6"/>
  <c r="E4323" i="6"/>
  <c r="F4323" i="6"/>
  <c r="E4322" i="6"/>
  <c r="F4322" i="6"/>
  <c r="E4321" i="6"/>
  <c r="F4321" i="6"/>
  <c r="E4320" i="6"/>
  <c r="F4320" i="6"/>
  <c r="E4319" i="6"/>
  <c r="F4319" i="6"/>
  <c r="E4318" i="6"/>
  <c r="F4318" i="6"/>
  <c r="E4317" i="6"/>
  <c r="F4317" i="6"/>
  <c r="E4316" i="6"/>
  <c r="F4316" i="6"/>
  <c r="E4315" i="6"/>
  <c r="F4315" i="6"/>
  <c r="E4314" i="6"/>
  <c r="F4314" i="6"/>
  <c r="E4313" i="6"/>
  <c r="F4313" i="6"/>
  <c r="E4312" i="6"/>
  <c r="F4312" i="6"/>
  <c r="E4311" i="6"/>
  <c r="F4311" i="6"/>
  <c r="E4310" i="6"/>
  <c r="F4310" i="6"/>
  <c r="E4309" i="6"/>
  <c r="F4309" i="6"/>
  <c r="E4308" i="6"/>
  <c r="F4308" i="6"/>
  <c r="E4307" i="6"/>
  <c r="F4307" i="6"/>
  <c r="E4306" i="6"/>
  <c r="F4306" i="6"/>
  <c r="E4305" i="6"/>
  <c r="F4305" i="6"/>
  <c r="E4304" i="6"/>
  <c r="F4304" i="6"/>
  <c r="E4303" i="6"/>
  <c r="F4303" i="6"/>
  <c r="E4302" i="6"/>
  <c r="F4302" i="6"/>
  <c r="E4301" i="6"/>
  <c r="F4301" i="6"/>
  <c r="E4300" i="6"/>
  <c r="F4300" i="6"/>
  <c r="E4299" i="6"/>
  <c r="F4299" i="6"/>
  <c r="E4298" i="6"/>
  <c r="F4298" i="6"/>
  <c r="E4297" i="6"/>
  <c r="F4297" i="6"/>
  <c r="E4296" i="6"/>
  <c r="F4296" i="6"/>
  <c r="E4295" i="6"/>
  <c r="F4295" i="6"/>
  <c r="E4294" i="6"/>
  <c r="F4294" i="6"/>
  <c r="E4293" i="6"/>
  <c r="F4293" i="6"/>
  <c r="E4292" i="6"/>
  <c r="F4292" i="6"/>
  <c r="E4291" i="6"/>
  <c r="F4291" i="6"/>
  <c r="E4290" i="6"/>
  <c r="F4290" i="6"/>
  <c r="E4289" i="6"/>
  <c r="F4289" i="6"/>
  <c r="E4288" i="6"/>
  <c r="F4288" i="6"/>
  <c r="E4287" i="6"/>
  <c r="F4287" i="6"/>
  <c r="E4286" i="6"/>
  <c r="F4286" i="6"/>
  <c r="E4285" i="6"/>
  <c r="F4285" i="6"/>
  <c r="E4284" i="6"/>
  <c r="F4284" i="6"/>
  <c r="E4283" i="6"/>
  <c r="F4283" i="6"/>
  <c r="E4282" i="6"/>
  <c r="F4282" i="6"/>
  <c r="E4281" i="6"/>
  <c r="F4281" i="6"/>
  <c r="E4280" i="6"/>
  <c r="F4280" i="6"/>
  <c r="E4279" i="6"/>
  <c r="F4279" i="6"/>
  <c r="E4278" i="6"/>
  <c r="F4278" i="6"/>
  <c r="E4277" i="6"/>
  <c r="F4277" i="6"/>
  <c r="E4276" i="6"/>
  <c r="F4276" i="6"/>
  <c r="E4275" i="6"/>
  <c r="F4275" i="6"/>
  <c r="E4274" i="6"/>
  <c r="F4274" i="6"/>
  <c r="E4273" i="6"/>
  <c r="F4273" i="6"/>
  <c r="E4272" i="6"/>
  <c r="F4272" i="6"/>
  <c r="E4271" i="6"/>
  <c r="F4271" i="6"/>
  <c r="E4270" i="6"/>
  <c r="F4270" i="6"/>
  <c r="E4269" i="6"/>
  <c r="F4269" i="6"/>
  <c r="E4268" i="6"/>
  <c r="F4268" i="6"/>
  <c r="E4267" i="6"/>
  <c r="F4267" i="6"/>
  <c r="E4266" i="6"/>
  <c r="F4266" i="6"/>
  <c r="E4265" i="6"/>
  <c r="F4265" i="6"/>
  <c r="E4264" i="6"/>
  <c r="F4264" i="6"/>
  <c r="E4263" i="6"/>
  <c r="F4263" i="6"/>
  <c r="E4262" i="6"/>
  <c r="F4262" i="6"/>
  <c r="E4261" i="6"/>
  <c r="F4261" i="6"/>
  <c r="E4260" i="6"/>
  <c r="F4260" i="6"/>
  <c r="E4259" i="6"/>
  <c r="F4259" i="6"/>
  <c r="E4258" i="6"/>
  <c r="F4258" i="6"/>
  <c r="E4257" i="6"/>
  <c r="F4257" i="6"/>
  <c r="E4256" i="6"/>
  <c r="F4256" i="6"/>
  <c r="E4255" i="6"/>
  <c r="F4255" i="6"/>
  <c r="E4254" i="6"/>
  <c r="F4254" i="6"/>
  <c r="E4253" i="6"/>
  <c r="F4253" i="6"/>
  <c r="E4252" i="6"/>
  <c r="F4252" i="6"/>
  <c r="E4251" i="6"/>
  <c r="F4251" i="6"/>
  <c r="E4250" i="6"/>
  <c r="F4250" i="6"/>
  <c r="E4249" i="6"/>
  <c r="F4249" i="6"/>
  <c r="E4248" i="6"/>
  <c r="F4248" i="6"/>
  <c r="E4247" i="6"/>
  <c r="F4247" i="6"/>
  <c r="E4246" i="6"/>
  <c r="F4246" i="6"/>
  <c r="E4245" i="6"/>
  <c r="F4245" i="6"/>
  <c r="E4244" i="6"/>
  <c r="F4244" i="6"/>
  <c r="E4243" i="6"/>
  <c r="F4243" i="6"/>
  <c r="E4242" i="6"/>
  <c r="F4242" i="6"/>
  <c r="E4241" i="6"/>
  <c r="F4241" i="6"/>
  <c r="E4240" i="6"/>
  <c r="F4240" i="6"/>
  <c r="E4239" i="6"/>
  <c r="F4239" i="6"/>
  <c r="E4238" i="6"/>
  <c r="F4238" i="6"/>
  <c r="E4237" i="6"/>
  <c r="F4237" i="6"/>
  <c r="E4236" i="6"/>
  <c r="F4236" i="6"/>
  <c r="E4235" i="6"/>
  <c r="F4235" i="6"/>
  <c r="E4234" i="6"/>
  <c r="F4234" i="6"/>
  <c r="E4233" i="6"/>
  <c r="F4233" i="6"/>
  <c r="E4232" i="6"/>
  <c r="F4232" i="6"/>
  <c r="E4231" i="6"/>
  <c r="F4231" i="6"/>
  <c r="E4230" i="6"/>
  <c r="F4230" i="6"/>
  <c r="E4229" i="6"/>
  <c r="F4229" i="6"/>
  <c r="E4228" i="6"/>
  <c r="F4228" i="6"/>
  <c r="E4227" i="6"/>
  <c r="F4227" i="6"/>
  <c r="E4226" i="6"/>
  <c r="F4226" i="6"/>
  <c r="E4225" i="6"/>
  <c r="F4225" i="6"/>
  <c r="E4224" i="6"/>
  <c r="F4224" i="6"/>
  <c r="E4223" i="6"/>
  <c r="F4223" i="6"/>
  <c r="E4222" i="6"/>
  <c r="F4222" i="6"/>
  <c r="E4221" i="6"/>
  <c r="F4221" i="6"/>
  <c r="E4220" i="6"/>
  <c r="F4220" i="6"/>
  <c r="E4219" i="6"/>
  <c r="F4219" i="6"/>
  <c r="E4218" i="6"/>
  <c r="F4218" i="6"/>
  <c r="E4217" i="6"/>
  <c r="F4217" i="6"/>
  <c r="E4216" i="6"/>
  <c r="F4216" i="6"/>
  <c r="E4215" i="6"/>
  <c r="F4215" i="6"/>
  <c r="E4214" i="6"/>
  <c r="F4214" i="6"/>
  <c r="E4213" i="6"/>
  <c r="F4213" i="6"/>
  <c r="E4212" i="6"/>
  <c r="F4212" i="6"/>
  <c r="E4211" i="6"/>
  <c r="F4211" i="6"/>
  <c r="E4210" i="6"/>
  <c r="F4210" i="6"/>
  <c r="E4209" i="6"/>
  <c r="F4209" i="6"/>
  <c r="E4208" i="6"/>
  <c r="F4208" i="6"/>
  <c r="E4207" i="6"/>
  <c r="F4207" i="6"/>
  <c r="E4206" i="6"/>
  <c r="F4206" i="6"/>
  <c r="E4205" i="6"/>
  <c r="F4205" i="6"/>
  <c r="E4204" i="6"/>
  <c r="F4204" i="6"/>
  <c r="E4203" i="6"/>
  <c r="F4203" i="6"/>
  <c r="E4202" i="6"/>
  <c r="F4202" i="6"/>
  <c r="E4201" i="6"/>
  <c r="F4201" i="6"/>
  <c r="E4200" i="6"/>
  <c r="F4200" i="6"/>
  <c r="E4199" i="6"/>
  <c r="F4199" i="6"/>
  <c r="E4198" i="6"/>
  <c r="F4198" i="6"/>
  <c r="E4197" i="6"/>
  <c r="F4197" i="6"/>
  <c r="E4196" i="6"/>
  <c r="F4196" i="6"/>
  <c r="E4195" i="6"/>
  <c r="F4195" i="6"/>
  <c r="E4194" i="6"/>
  <c r="F4194" i="6"/>
  <c r="E4193" i="6"/>
  <c r="F4193" i="6"/>
  <c r="E4192" i="6"/>
  <c r="F4192" i="6"/>
  <c r="E4191" i="6"/>
  <c r="F4191" i="6"/>
  <c r="E4190" i="6"/>
  <c r="F4190" i="6"/>
  <c r="E4189" i="6"/>
  <c r="F4189" i="6"/>
  <c r="E4188" i="6"/>
  <c r="F4188" i="6"/>
  <c r="E4187" i="6"/>
  <c r="F4187" i="6"/>
  <c r="E4186" i="6"/>
  <c r="F4186" i="6"/>
  <c r="E4185" i="6"/>
  <c r="F4185" i="6"/>
  <c r="E4184" i="6"/>
  <c r="F4184" i="6"/>
  <c r="E4183" i="6"/>
  <c r="F4183" i="6"/>
  <c r="E4182" i="6"/>
  <c r="F4182" i="6"/>
  <c r="E4181" i="6"/>
  <c r="F4181" i="6"/>
  <c r="E4180" i="6"/>
  <c r="F4180" i="6"/>
  <c r="E4179" i="6"/>
  <c r="F4179" i="6"/>
  <c r="E4178" i="6"/>
  <c r="F4178" i="6"/>
  <c r="E4177" i="6"/>
  <c r="F4177" i="6"/>
  <c r="E4176" i="6"/>
  <c r="F4176" i="6"/>
  <c r="E4175" i="6"/>
  <c r="F4175" i="6"/>
  <c r="E4174" i="6"/>
  <c r="F4174" i="6"/>
  <c r="E4173" i="6"/>
  <c r="F4173" i="6"/>
  <c r="E4172" i="6"/>
  <c r="F4172" i="6"/>
  <c r="E4171" i="6"/>
  <c r="F4171" i="6"/>
  <c r="E4170" i="6"/>
  <c r="F4170" i="6"/>
  <c r="E4169" i="6"/>
  <c r="F4169" i="6"/>
  <c r="E4168" i="6"/>
  <c r="F4168" i="6"/>
  <c r="E4167" i="6"/>
  <c r="F4167" i="6"/>
  <c r="E4166" i="6"/>
  <c r="F4166" i="6"/>
  <c r="E4165" i="6"/>
  <c r="F4165" i="6"/>
  <c r="E4164" i="6"/>
  <c r="F4164" i="6"/>
  <c r="E4163" i="6"/>
  <c r="F4163" i="6"/>
  <c r="E4162" i="6"/>
  <c r="F4162" i="6"/>
  <c r="E4161" i="6"/>
  <c r="F4161" i="6"/>
  <c r="E4160" i="6"/>
  <c r="F4160" i="6"/>
  <c r="E4159" i="6"/>
  <c r="F4159" i="6"/>
  <c r="E4158" i="6"/>
  <c r="F4158" i="6"/>
  <c r="E4157" i="6"/>
  <c r="F4157" i="6"/>
  <c r="E4156" i="6"/>
  <c r="F4156" i="6"/>
  <c r="E4155" i="6"/>
  <c r="F4155" i="6"/>
  <c r="E4154" i="6"/>
  <c r="F4154" i="6"/>
  <c r="E4153" i="6"/>
  <c r="F4153" i="6"/>
  <c r="E4152" i="6"/>
  <c r="F4152" i="6"/>
  <c r="E4151" i="6"/>
  <c r="F4151" i="6"/>
  <c r="E4150" i="6"/>
  <c r="F4150" i="6"/>
  <c r="E4149" i="6"/>
  <c r="F4149" i="6"/>
  <c r="E4148" i="6"/>
  <c r="F4148" i="6"/>
  <c r="E4147" i="6"/>
  <c r="F4147" i="6"/>
  <c r="E4146" i="6"/>
  <c r="F4146" i="6"/>
  <c r="E4145" i="6"/>
  <c r="F4145" i="6"/>
  <c r="E4144" i="6"/>
  <c r="F4144" i="6"/>
  <c r="E4143" i="6"/>
  <c r="F4143" i="6"/>
  <c r="E4142" i="6"/>
  <c r="F4142" i="6"/>
  <c r="E4141" i="6"/>
  <c r="F4141" i="6"/>
  <c r="E4140" i="6"/>
  <c r="F4140" i="6"/>
  <c r="E4139" i="6"/>
  <c r="F4139" i="6"/>
  <c r="E4138" i="6"/>
  <c r="F4138" i="6"/>
  <c r="E4137" i="6"/>
  <c r="F4137" i="6"/>
  <c r="E4136" i="6"/>
  <c r="F4136" i="6"/>
  <c r="E4135" i="6"/>
  <c r="F4135" i="6"/>
  <c r="E4134" i="6"/>
  <c r="F4134" i="6"/>
  <c r="E4133" i="6"/>
  <c r="F4133" i="6"/>
  <c r="E4132" i="6"/>
  <c r="F4132" i="6"/>
  <c r="E4131" i="6"/>
  <c r="F4131" i="6"/>
  <c r="E4130" i="6"/>
  <c r="F4130" i="6"/>
  <c r="E4129" i="6"/>
  <c r="F4129" i="6"/>
  <c r="E4128" i="6"/>
  <c r="F4128" i="6"/>
  <c r="E4127" i="6"/>
  <c r="F4127" i="6"/>
  <c r="E4126" i="6"/>
  <c r="F4126" i="6"/>
  <c r="E4125" i="6"/>
  <c r="F4125" i="6"/>
  <c r="E4124" i="6"/>
  <c r="F4124" i="6"/>
  <c r="E4123" i="6"/>
  <c r="F4123" i="6"/>
  <c r="E4122" i="6"/>
  <c r="F4122" i="6"/>
  <c r="E4121" i="6"/>
  <c r="F4121" i="6"/>
  <c r="E4120" i="6"/>
  <c r="F4120" i="6"/>
  <c r="E4119" i="6"/>
  <c r="F4119" i="6"/>
  <c r="E4118" i="6"/>
  <c r="F4118" i="6"/>
  <c r="E4117" i="6"/>
  <c r="F4117" i="6"/>
  <c r="E4116" i="6"/>
  <c r="F4116" i="6"/>
  <c r="E4115" i="6"/>
  <c r="F4115" i="6"/>
  <c r="E4114" i="6"/>
  <c r="F4114" i="6"/>
  <c r="E4113" i="6"/>
  <c r="F4113" i="6"/>
  <c r="E4112" i="6"/>
  <c r="F4112" i="6"/>
  <c r="E4111" i="6"/>
  <c r="F4111" i="6"/>
  <c r="E4110" i="6"/>
  <c r="F4110" i="6"/>
  <c r="E4109" i="6"/>
  <c r="F4109" i="6"/>
  <c r="E4108" i="6"/>
  <c r="F4108" i="6"/>
  <c r="E4107" i="6"/>
  <c r="F4107" i="6"/>
  <c r="E4106" i="6"/>
  <c r="F4106" i="6"/>
  <c r="E4105" i="6"/>
  <c r="F4105" i="6"/>
  <c r="E4104" i="6"/>
  <c r="F4104" i="6"/>
  <c r="E4103" i="6"/>
  <c r="F4103" i="6"/>
  <c r="E4102" i="6"/>
  <c r="F4102" i="6"/>
  <c r="E4101" i="6"/>
  <c r="F4101" i="6"/>
  <c r="E4100" i="6"/>
  <c r="F4100" i="6"/>
  <c r="E4099" i="6"/>
  <c r="F4099" i="6"/>
  <c r="E4098" i="6"/>
  <c r="F4098" i="6"/>
  <c r="E4097" i="6"/>
  <c r="F4097" i="6"/>
  <c r="E4096" i="6"/>
  <c r="F4096" i="6"/>
  <c r="E4095" i="6"/>
  <c r="F4095" i="6"/>
  <c r="E4094" i="6"/>
  <c r="F4094" i="6"/>
  <c r="E4093" i="6"/>
  <c r="F4093" i="6"/>
  <c r="E4092" i="6"/>
  <c r="F4092" i="6"/>
  <c r="E4091" i="6"/>
  <c r="F4091" i="6"/>
  <c r="E4090" i="6"/>
  <c r="F4090" i="6"/>
  <c r="E4089" i="6"/>
  <c r="F4089" i="6"/>
  <c r="E4088" i="6"/>
  <c r="F4088" i="6"/>
  <c r="E4087" i="6"/>
  <c r="F4087" i="6"/>
  <c r="E4086" i="6"/>
  <c r="F4086" i="6"/>
  <c r="E4085" i="6"/>
  <c r="F4085" i="6"/>
  <c r="E4084" i="6"/>
  <c r="F4084" i="6"/>
  <c r="E4083" i="6"/>
  <c r="F4083" i="6"/>
  <c r="E4082" i="6"/>
  <c r="F4082" i="6"/>
  <c r="E4081" i="6"/>
  <c r="F4081" i="6"/>
  <c r="E4080" i="6"/>
  <c r="F4080" i="6"/>
  <c r="E4079" i="6"/>
  <c r="F4079" i="6"/>
  <c r="E4078" i="6"/>
  <c r="F4078" i="6"/>
  <c r="E4077" i="6"/>
  <c r="F4077" i="6"/>
  <c r="E4076" i="6"/>
  <c r="F4076" i="6"/>
  <c r="E4075" i="6"/>
  <c r="F4075" i="6"/>
  <c r="E4074" i="6"/>
  <c r="F4074" i="6"/>
  <c r="E4073" i="6"/>
  <c r="F4073" i="6"/>
  <c r="E4072" i="6"/>
  <c r="F4072" i="6"/>
  <c r="E4071" i="6"/>
  <c r="F4071" i="6"/>
  <c r="E4070" i="6"/>
  <c r="F4070" i="6"/>
  <c r="E4069" i="6"/>
  <c r="F4069" i="6"/>
  <c r="E4068" i="6"/>
  <c r="F4068" i="6"/>
  <c r="E4067" i="6"/>
  <c r="F4067" i="6"/>
  <c r="E4066" i="6"/>
  <c r="F4066" i="6"/>
  <c r="E4065" i="6"/>
  <c r="F4065" i="6"/>
  <c r="E4064" i="6"/>
  <c r="F4064" i="6"/>
  <c r="E4063" i="6"/>
  <c r="F4063" i="6"/>
  <c r="E4062" i="6"/>
  <c r="F4062" i="6"/>
  <c r="E4061" i="6"/>
  <c r="F4061" i="6"/>
  <c r="E4060" i="6"/>
  <c r="F4060" i="6"/>
  <c r="E4059" i="6"/>
  <c r="F4059" i="6"/>
  <c r="E4058" i="6"/>
  <c r="F4058" i="6"/>
  <c r="E4057" i="6"/>
  <c r="F4057" i="6"/>
  <c r="E4056" i="6"/>
  <c r="F4056" i="6"/>
  <c r="E4055" i="6"/>
  <c r="F4055" i="6"/>
  <c r="E4054" i="6"/>
  <c r="F4054" i="6"/>
  <c r="E4053" i="6"/>
  <c r="F4053" i="6"/>
  <c r="E4052" i="6"/>
  <c r="F4052" i="6"/>
  <c r="E4051" i="6"/>
  <c r="F4051" i="6"/>
  <c r="E4050" i="6"/>
  <c r="F4050" i="6"/>
  <c r="E4049" i="6"/>
  <c r="F4049" i="6"/>
  <c r="E4048" i="6"/>
  <c r="F4048" i="6"/>
  <c r="E4047" i="6"/>
  <c r="F4047" i="6"/>
  <c r="E4046" i="6"/>
  <c r="F4046" i="6"/>
  <c r="E4045" i="6"/>
  <c r="F4045" i="6"/>
  <c r="E4044" i="6"/>
  <c r="F4044" i="6"/>
  <c r="E4043" i="6"/>
  <c r="F4043" i="6"/>
  <c r="E4042" i="6"/>
  <c r="F4042" i="6"/>
  <c r="E4041" i="6"/>
  <c r="F4041" i="6"/>
  <c r="E4040" i="6"/>
  <c r="F4040" i="6"/>
  <c r="E4039" i="6"/>
  <c r="F4039" i="6"/>
  <c r="E4038" i="6"/>
  <c r="F4038" i="6"/>
  <c r="E4037" i="6"/>
  <c r="F4037" i="6"/>
  <c r="E4036" i="6"/>
  <c r="F4036" i="6"/>
  <c r="E4035" i="6"/>
  <c r="F4035" i="6"/>
  <c r="E4034" i="6"/>
  <c r="F4034" i="6"/>
  <c r="E4033" i="6"/>
  <c r="F4033" i="6"/>
  <c r="E4032" i="6"/>
  <c r="F4032" i="6"/>
  <c r="E4031" i="6"/>
  <c r="F4031" i="6"/>
  <c r="E4030" i="6"/>
  <c r="F4030" i="6"/>
  <c r="E4029" i="6"/>
  <c r="F4029" i="6"/>
  <c r="E4028" i="6"/>
  <c r="F4028" i="6"/>
  <c r="E4027" i="6"/>
  <c r="F4027" i="6"/>
  <c r="E4026" i="6"/>
  <c r="F4026" i="6"/>
  <c r="E4025" i="6"/>
  <c r="F4025" i="6"/>
  <c r="E4024" i="6"/>
  <c r="F4024" i="6"/>
  <c r="E4023" i="6"/>
  <c r="F4023" i="6"/>
  <c r="E4022" i="6"/>
  <c r="F4022" i="6"/>
  <c r="E4021" i="6"/>
  <c r="F4021" i="6"/>
  <c r="E4020" i="6"/>
  <c r="F4020" i="6"/>
  <c r="E4019" i="6"/>
  <c r="F4019" i="6"/>
  <c r="E4018" i="6"/>
  <c r="F4018" i="6"/>
  <c r="E4017" i="6"/>
  <c r="F4017" i="6"/>
  <c r="E4016" i="6"/>
  <c r="F4016" i="6"/>
  <c r="E4015" i="6"/>
  <c r="F4015" i="6"/>
  <c r="E4014" i="6"/>
  <c r="F4014" i="6"/>
  <c r="E4013" i="6"/>
  <c r="F4013" i="6"/>
  <c r="E4012" i="6"/>
  <c r="F4012" i="6"/>
  <c r="E4011" i="6"/>
  <c r="F4011" i="6"/>
  <c r="E4010" i="6"/>
  <c r="F4010" i="6"/>
  <c r="E4009" i="6"/>
  <c r="F4009" i="6"/>
  <c r="E4008" i="6"/>
  <c r="F4008" i="6"/>
  <c r="E4007" i="6"/>
  <c r="F4007" i="6"/>
  <c r="E4006" i="6"/>
  <c r="F4006" i="6"/>
  <c r="E4005" i="6"/>
  <c r="F4005" i="6"/>
  <c r="E4004" i="6"/>
  <c r="F4004" i="6"/>
  <c r="E4003" i="6"/>
  <c r="F4003" i="6"/>
  <c r="E4002" i="6"/>
  <c r="F4002" i="6"/>
  <c r="E4001" i="6"/>
  <c r="F4001" i="6"/>
  <c r="E4000" i="6"/>
  <c r="F4000" i="6"/>
  <c r="E3999" i="6"/>
  <c r="F3999" i="6"/>
  <c r="E3998" i="6"/>
  <c r="F3998" i="6"/>
  <c r="E3997" i="6"/>
  <c r="F3997" i="6"/>
  <c r="E3996" i="6"/>
  <c r="F3996" i="6"/>
  <c r="E3995" i="6"/>
  <c r="F3995" i="6"/>
  <c r="E3994" i="6"/>
  <c r="F3994" i="6"/>
  <c r="E3993" i="6"/>
  <c r="F3993" i="6"/>
  <c r="E3992" i="6"/>
  <c r="F3992" i="6"/>
  <c r="E3991" i="6"/>
  <c r="F3991" i="6"/>
  <c r="E3990" i="6"/>
  <c r="F3990" i="6"/>
  <c r="E3989" i="6"/>
  <c r="F3989" i="6"/>
  <c r="E3988" i="6"/>
  <c r="F3988" i="6"/>
  <c r="E3987" i="6"/>
  <c r="F3987" i="6"/>
  <c r="E3986" i="6"/>
  <c r="F3986" i="6"/>
  <c r="E3985" i="6"/>
  <c r="F3985" i="6"/>
  <c r="E3984" i="6"/>
  <c r="F3984" i="6"/>
  <c r="E3983" i="6"/>
  <c r="F3983" i="6"/>
  <c r="E3982" i="6"/>
  <c r="F3982" i="6"/>
  <c r="E3981" i="6"/>
  <c r="F3981" i="6"/>
  <c r="E3980" i="6"/>
  <c r="F3980" i="6"/>
  <c r="E3979" i="6"/>
  <c r="F3979" i="6"/>
  <c r="E3978" i="6"/>
  <c r="F3978" i="6"/>
  <c r="E3977" i="6"/>
  <c r="F3977" i="6"/>
  <c r="E3976" i="6"/>
  <c r="F3976" i="6"/>
  <c r="E3975" i="6"/>
  <c r="F3975" i="6"/>
  <c r="E3974" i="6"/>
  <c r="F3974" i="6"/>
  <c r="E3973" i="6"/>
  <c r="F3973" i="6"/>
  <c r="E3972" i="6"/>
  <c r="F3972" i="6"/>
  <c r="E3971" i="6"/>
  <c r="F3971" i="6"/>
  <c r="E3970" i="6"/>
  <c r="F3970" i="6"/>
  <c r="E3969" i="6"/>
  <c r="F3969" i="6"/>
  <c r="E3968" i="6"/>
  <c r="F3968" i="6"/>
  <c r="E3967" i="6"/>
  <c r="F3967" i="6"/>
  <c r="E3966" i="6"/>
  <c r="F3966" i="6"/>
  <c r="E3965" i="6"/>
  <c r="F3965" i="6"/>
  <c r="E3964" i="6"/>
  <c r="F3964" i="6"/>
  <c r="E3963" i="6"/>
  <c r="F3963" i="6"/>
  <c r="E3962" i="6"/>
  <c r="F3962" i="6"/>
  <c r="E3961" i="6"/>
  <c r="F3961" i="6"/>
  <c r="E3960" i="6"/>
  <c r="F3960" i="6"/>
  <c r="E3959" i="6"/>
  <c r="F3959" i="6"/>
  <c r="E3958" i="6"/>
  <c r="F3958" i="6"/>
  <c r="E3957" i="6"/>
  <c r="F3957" i="6"/>
  <c r="E3956" i="6"/>
  <c r="F3956" i="6"/>
  <c r="E3955" i="6"/>
  <c r="F3955" i="6"/>
  <c r="E3954" i="6"/>
  <c r="F3954" i="6"/>
  <c r="E3953" i="6"/>
  <c r="F3953" i="6"/>
  <c r="E3952" i="6"/>
  <c r="F3952" i="6"/>
  <c r="E3951" i="6"/>
  <c r="F3951" i="6"/>
  <c r="E3950" i="6"/>
  <c r="F3950" i="6"/>
  <c r="E3949" i="6"/>
  <c r="F3949" i="6"/>
  <c r="E3948" i="6"/>
  <c r="F3948" i="6"/>
  <c r="E3947" i="6"/>
  <c r="F3947" i="6"/>
  <c r="E3946" i="6"/>
  <c r="F3946" i="6"/>
  <c r="E3945" i="6"/>
  <c r="F3945" i="6"/>
  <c r="E3944" i="6"/>
  <c r="F3944" i="6"/>
  <c r="E3943" i="6"/>
  <c r="F3943" i="6"/>
  <c r="E3942" i="6"/>
  <c r="F3942" i="6"/>
  <c r="E3941" i="6"/>
  <c r="F3941" i="6"/>
  <c r="E3940" i="6"/>
  <c r="F3940" i="6"/>
  <c r="E3939" i="6"/>
  <c r="F3939" i="6"/>
  <c r="E3938" i="6"/>
  <c r="F3938" i="6"/>
  <c r="E3937" i="6"/>
  <c r="F3937" i="6"/>
  <c r="E3936" i="6"/>
  <c r="F3936" i="6"/>
  <c r="E3935" i="6"/>
  <c r="F3935" i="6"/>
  <c r="E3934" i="6"/>
  <c r="F3934" i="6"/>
  <c r="E3933" i="6"/>
  <c r="F3933" i="6"/>
  <c r="E3932" i="6"/>
  <c r="F3932" i="6"/>
  <c r="E3931" i="6"/>
  <c r="F3931" i="6"/>
  <c r="E3930" i="6"/>
  <c r="F3930" i="6"/>
  <c r="E3929" i="6"/>
  <c r="F3929" i="6"/>
  <c r="E3928" i="6"/>
  <c r="F3928" i="6"/>
  <c r="E3927" i="6"/>
  <c r="F3927" i="6"/>
  <c r="E3926" i="6"/>
  <c r="F3926" i="6"/>
  <c r="E3925" i="6"/>
  <c r="F3925" i="6"/>
  <c r="E3924" i="6"/>
  <c r="F3924" i="6"/>
  <c r="E3923" i="6"/>
  <c r="F3923" i="6"/>
  <c r="E3922" i="6"/>
  <c r="F3922" i="6"/>
  <c r="E3921" i="6"/>
  <c r="F3921" i="6"/>
  <c r="E3920" i="6"/>
  <c r="F3920" i="6"/>
  <c r="E3919" i="6"/>
  <c r="F3919" i="6"/>
  <c r="E3918" i="6"/>
  <c r="F3918" i="6"/>
  <c r="E3917" i="6"/>
  <c r="F3917" i="6"/>
  <c r="E3916" i="6"/>
  <c r="F3916" i="6"/>
  <c r="E3915" i="6"/>
  <c r="F3915" i="6"/>
  <c r="E3914" i="6"/>
  <c r="F3914" i="6"/>
  <c r="E3913" i="6"/>
  <c r="F3913" i="6"/>
  <c r="E3912" i="6"/>
  <c r="F3912" i="6"/>
  <c r="E3911" i="6"/>
  <c r="F3911" i="6"/>
  <c r="E3910" i="6"/>
  <c r="F3910" i="6"/>
  <c r="E3909" i="6"/>
  <c r="F3909" i="6"/>
  <c r="E3908" i="6"/>
  <c r="F3908" i="6"/>
  <c r="E3907" i="6"/>
  <c r="F3907" i="6"/>
  <c r="E3906" i="6"/>
  <c r="F3906" i="6"/>
  <c r="E3905" i="6"/>
  <c r="F3905" i="6"/>
  <c r="E3904" i="6"/>
  <c r="F3904" i="6"/>
  <c r="E3903" i="6"/>
  <c r="F3903" i="6"/>
  <c r="E3902" i="6"/>
  <c r="F3902" i="6"/>
  <c r="E3901" i="6"/>
  <c r="F3901" i="6"/>
  <c r="E3900" i="6"/>
  <c r="F3900" i="6"/>
  <c r="E3899" i="6"/>
  <c r="F3899" i="6"/>
  <c r="E3898" i="6"/>
  <c r="F3898" i="6"/>
  <c r="E3897" i="6"/>
  <c r="F3897" i="6"/>
  <c r="E3896" i="6"/>
  <c r="F3896" i="6"/>
  <c r="E3895" i="6"/>
  <c r="F3895" i="6"/>
  <c r="E3894" i="6"/>
  <c r="F3894" i="6"/>
  <c r="E3893" i="6"/>
  <c r="F3893" i="6"/>
  <c r="E3892" i="6"/>
  <c r="F3892" i="6"/>
  <c r="E3891" i="6"/>
  <c r="F3891" i="6"/>
  <c r="E3890" i="6"/>
  <c r="F3890" i="6"/>
  <c r="E3889" i="6"/>
  <c r="F3889" i="6"/>
  <c r="E3888" i="6"/>
  <c r="F3888" i="6"/>
  <c r="E3887" i="6"/>
  <c r="F3887" i="6"/>
  <c r="E3886" i="6"/>
  <c r="F3886" i="6"/>
  <c r="E3885" i="6"/>
  <c r="F3885" i="6"/>
  <c r="E3884" i="6"/>
  <c r="F3884" i="6"/>
  <c r="E3883" i="6"/>
  <c r="F3883" i="6"/>
  <c r="E3882" i="6"/>
  <c r="F3882" i="6"/>
  <c r="E3881" i="6"/>
  <c r="F3881" i="6"/>
  <c r="E3880" i="6"/>
  <c r="F3880" i="6"/>
  <c r="E3879" i="6"/>
  <c r="F3879" i="6"/>
  <c r="E3878" i="6"/>
  <c r="F3878" i="6"/>
  <c r="E3877" i="6"/>
  <c r="F3877" i="6"/>
  <c r="E3876" i="6"/>
  <c r="F3876" i="6"/>
  <c r="E3875" i="6"/>
  <c r="F3875" i="6"/>
  <c r="E3874" i="6"/>
  <c r="F3874" i="6"/>
  <c r="E3873" i="6"/>
  <c r="F3873" i="6"/>
  <c r="E3872" i="6"/>
  <c r="F3872" i="6"/>
  <c r="E3871" i="6"/>
  <c r="F3871" i="6"/>
  <c r="E3870" i="6"/>
  <c r="F3870" i="6"/>
  <c r="E3869" i="6"/>
  <c r="F3869" i="6"/>
  <c r="E3868" i="6"/>
  <c r="F3868" i="6"/>
  <c r="E3867" i="6"/>
  <c r="F3867" i="6"/>
  <c r="E3866" i="6"/>
  <c r="F3866" i="6"/>
  <c r="E3865" i="6"/>
  <c r="F3865" i="6"/>
  <c r="E3864" i="6"/>
  <c r="F3864" i="6"/>
  <c r="E3863" i="6"/>
  <c r="F3863" i="6"/>
  <c r="E3862" i="6"/>
  <c r="F3862" i="6"/>
  <c r="E3861" i="6"/>
  <c r="F3861" i="6"/>
  <c r="E3860" i="6"/>
  <c r="F3860" i="6"/>
  <c r="E3859" i="6"/>
  <c r="F3859" i="6"/>
  <c r="E3858" i="6"/>
  <c r="F3858" i="6"/>
  <c r="E3857" i="6"/>
  <c r="F3857" i="6"/>
  <c r="E3856" i="6"/>
  <c r="F3856" i="6"/>
  <c r="E3855" i="6"/>
  <c r="F3855" i="6"/>
  <c r="E3854" i="6"/>
  <c r="F3854" i="6"/>
  <c r="E3853" i="6"/>
  <c r="F3853" i="6"/>
  <c r="E3852" i="6"/>
  <c r="F3852" i="6"/>
  <c r="E3851" i="6"/>
  <c r="F3851" i="6"/>
  <c r="E3850" i="6"/>
  <c r="F3850" i="6"/>
  <c r="E3849" i="6"/>
  <c r="F3849" i="6"/>
  <c r="E3848" i="6"/>
  <c r="F3848" i="6"/>
  <c r="E3847" i="6"/>
  <c r="F3847" i="6"/>
  <c r="E3846" i="6"/>
  <c r="F3846" i="6"/>
  <c r="E3845" i="6"/>
  <c r="F3845" i="6"/>
  <c r="E3844" i="6"/>
  <c r="F3844" i="6"/>
  <c r="E3843" i="6"/>
  <c r="F3843" i="6"/>
  <c r="E3842" i="6"/>
  <c r="F3842" i="6"/>
  <c r="E3841" i="6"/>
  <c r="F3841" i="6"/>
  <c r="E3840" i="6"/>
  <c r="F3840" i="6"/>
  <c r="E3839" i="6"/>
  <c r="F3839" i="6"/>
  <c r="E3838" i="6"/>
  <c r="F3838" i="6"/>
  <c r="E3837" i="6"/>
  <c r="F3837" i="6"/>
  <c r="E3836" i="6"/>
  <c r="F3836" i="6"/>
  <c r="E3835" i="6"/>
  <c r="F3835" i="6"/>
  <c r="E3834" i="6"/>
  <c r="F3834" i="6"/>
  <c r="E3833" i="6"/>
  <c r="F3833" i="6"/>
  <c r="E3832" i="6"/>
  <c r="F3832" i="6"/>
  <c r="E3831" i="6"/>
  <c r="F3831" i="6"/>
  <c r="E3830" i="6"/>
  <c r="F3830" i="6"/>
  <c r="E3829" i="6"/>
  <c r="F3829" i="6"/>
  <c r="E3828" i="6"/>
  <c r="F3828" i="6"/>
  <c r="E3827" i="6"/>
  <c r="F3827" i="6"/>
  <c r="E3826" i="6"/>
  <c r="F3826" i="6"/>
  <c r="E3825" i="6"/>
  <c r="F3825" i="6"/>
  <c r="E3824" i="6"/>
  <c r="F3824" i="6"/>
  <c r="E3823" i="6"/>
  <c r="F3823" i="6"/>
  <c r="E3822" i="6"/>
  <c r="F3822" i="6"/>
  <c r="E3821" i="6"/>
  <c r="F3821" i="6"/>
  <c r="E3820" i="6"/>
  <c r="F3820" i="6"/>
  <c r="E3819" i="6"/>
  <c r="F3819" i="6"/>
  <c r="E3818" i="6"/>
  <c r="F3818" i="6"/>
  <c r="E3817" i="6"/>
  <c r="F3817" i="6"/>
  <c r="E3816" i="6"/>
  <c r="F3816" i="6"/>
  <c r="E3815" i="6"/>
  <c r="F3815" i="6"/>
  <c r="E3814" i="6"/>
  <c r="F3814" i="6"/>
  <c r="E3813" i="6"/>
  <c r="F3813" i="6"/>
  <c r="E3812" i="6"/>
  <c r="F3812" i="6"/>
  <c r="E3811" i="6"/>
  <c r="F3811" i="6"/>
  <c r="E3810" i="6"/>
  <c r="F3810" i="6"/>
  <c r="E3809" i="6"/>
  <c r="F3809" i="6"/>
  <c r="E3808" i="6"/>
  <c r="F3808" i="6"/>
  <c r="E3807" i="6"/>
  <c r="F3807" i="6"/>
  <c r="E3806" i="6"/>
  <c r="F3806" i="6"/>
  <c r="E3805" i="6"/>
  <c r="F3805" i="6"/>
  <c r="E3804" i="6"/>
  <c r="F3804" i="6"/>
  <c r="E3803" i="6"/>
  <c r="F3803" i="6"/>
  <c r="E3802" i="6"/>
  <c r="F3802" i="6"/>
  <c r="E3801" i="6"/>
  <c r="F3801" i="6"/>
  <c r="E3800" i="6"/>
  <c r="F3800" i="6"/>
  <c r="E3799" i="6"/>
  <c r="F3799" i="6"/>
  <c r="E3798" i="6"/>
  <c r="F3798" i="6"/>
  <c r="E3797" i="6"/>
  <c r="F3797" i="6"/>
  <c r="E3796" i="6"/>
  <c r="F3796" i="6"/>
  <c r="E3795" i="6"/>
  <c r="F3795" i="6"/>
  <c r="E3794" i="6"/>
  <c r="F3794" i="6"/>
  <c r="E3793" i="6"/>
  <c r="F3793" i="6"/>
  <c r="E3792" i="6"/>
  <c r="F3792" i="6"/>
  <c r="E3791" i="6"/>
  <c r="F3791" i="6"/>
  <c r="E3790" i="6"/>
  <c r="F3790" i="6"/>
  <c r="E3789" i="6"/>
  <c r="F3789" i="6"/>
  <c r="E3788" i="6"/>
  <c r="F3788" i="6"/>
  <c r="E3787" i="6"/>
  <c r="F3787" i="6"/>
  <c r="E3786" i="6"/>
  <c r="F3786" i="6"/>
  <c r="E3785" i="6"/>
  <c r="F3785" i="6"/>
  <c r="E3784" i="6"/>
  <c r="F3784" i="6"/>
  <c r="E3783" i="6"/>
  <c r="F3783" i="6"/>
  <c r="E3782" i="6"/>
  <c r="F3782" i="6"/>
  <c r="E3781" i="6"/>
  <c r="F3781" i="6"/>
  <c r="E3780" i="6"/>
  <c r="F3780" i="6"/>
  <c r="E3779" i="6"/>
  <c r="F3779" i="6"/>
  <c r="E3778" i="6"/>
  <c r="F3778" i="6"/>
  <c r="E3777" i="6"/>
  <c r="F3777" i="6"/>
  <c r="E3776" i="6"/>
  <c r="F3776" i="6"/>
  <c r="E3775" i="6"/>
  <c r="F3775" i="6"/>
  <c r="E3774" i="6"/>
  <c r="F3774" i="6"/>
  <c r="E3773" i="6"/>
  <c r="F3773" i="6"/>
  <c r="E3772" i="6"/>
  <c r="F3772" i="6"/>
  <c r="E3771" i="6"/>
  <c r="F3771" i="6"/>
  <c r="E3770" i="6"/>
  <c r="F3770" i="6"/>
  <c r="E3769" i="6"/>
  <c r="F3769" i="6"/>
  <c r="E3768" i="6"/>
  <c r="F3768" i="6"/>
  <c r="E3767" i="6"/>
  <c r="F3767" i="6"/>
  <c r="E3766" i="6"/>
  <c r="F3766" i="6"/>
  <c r="E3765" i="6"/>
  <c r="F3765" i="6"/>
  <c r="E3764" i="6"/>
  <c r="F3764" i="6"/>
  <c r="E3763" i="6"/>
  <c r="F3763" i="6"/>
  <c r="E3762" i="6"/>
  <c r="F3762" i="6"/>
  <c r="E3761" i="6"/>
  <c r="F3761" i="6"/>
  <c r="E3760" i="6"/>
  <c r="F3760" i="6"/>
  <c r="E3759" i="6"/>
  <c r="F3759" i="6"/>
  <c r="E3758" i="6"/>
  <c r="F3758" i="6"/>
  <c r="E3757" i="6"/>
  <c r="F3757" i="6"/>
  <c r="E3756" i="6"/>
  <c r="F3756" i="6"/>
  <c r="E3755" i="6"/>
  <c r="F3755" i="6"/>
  <c r="E3754" i="6"/>
  <c r="F3754" i="6"/>
  <c r="E3753" i="6"/>
  <c r="F3753" i="6"/>
  <c r="E3752" i="6"/>
  <c r="F3752" i="6"/>
  <c r="E3751" i="6"/>
  <c r="F3751" i="6"/>
  <c r="E3750" i="6"/>
  <c r="F3750" i="6"/>
  <c r="E3749" i="6"/>
  <c r="F3749" i="6"/>
  <c r="E3748" i="6"/>
  <c r="F3748" i="6"/>
  <c r="E3747" i="6"/>
  <c r="F3747" i="6"/>
  <c r="E3746" i="6"/>
  <c r="F3746" i="6"/>
  <c r="E3745" i="6"/>
  <c r="F3745" i="6"/>
  <c r="E3744" i="6"/>
  <c r="F3744" i="6"/>
  <c r="E3743" i="6"/>
  <c r="F3743" i="6"/>
  <c r="E3742" i="6"/>
  <c r="F3742" i="6"/>
  <c r="E3741" i="6"/>
  <c r="F3741" i="6"/>
  <c r="E3740" i="6"/>
  <c r="F3740" i="6"/>
  <c r="E3739" i="6"/>
  <c r="F3739" i="6"/>
  <c r="E3738" i="6"/>
  <c r="F3738" i="6"/>
  <c r="E3737" i="6"/>
  <c r="F3737" i="6"/>
  <c r="E3736" i="6"/>
  <c r="F3736" i="6"/>
  <c r="E3735" i="6"/>
  <c r="F3735" i="6"/>
  <c r="E3734" i="6"/>
  <c r="F3734" i="6"/>
  <c r="E3733" i="6"/>
  <c r="F3733" i="6"/>
  <c r="E3732" i="6"/>
  <c r="F3732" i="6"/>
  <c r="E3731" i="6"/>
  <c r="F3731" i="6"/>
  <c r="E3730" i="6"/>
  <c r="F3730" i="6"/>
  <c r="E3729" i="6"/>
  <c r="F3729" i="6"/>
  <c r="E3728" i="6"/>
  <c r="F3728" i="6"/>
  <c r="E3727" i="6"/>
  <c r="F3727" i="6"/>
  <c r="E3726" i="6"/>
  <c r="F3726" i="6"/>
  <c r="E3725" i="6"/>
  <c r="F3725" i="6"/>
  <c r="E3724" i="6"/>
  <c r="F3724" i="6"/>
  <c r="E3723" i="6"/>
  <c r="F3723" i="6"/>
  <c r="E3722" i="6"/>
  <c r="F3722" i="6"/>
  <c r="E3721" i="6"/>
  <c r="F3721" i="6"/>
  <c r="E3720" i="6"/>
  <c r="F3720" i="6"/>
  <c r="E3719" i="6"/>
  <c r="F3719" i="6"/>
  <c r="E3718" i="6"/>
  <c r="F3718" i="6"/>
  <c r="E3717" i="6"/>
  <c r="F3717" i="6"/>
  <c r="E3716" i="6"/>
  <c r="F3716" i="6"/>
  <c r="E3715" i="6"/>
  <c r="F3715" i="6"/>
  <c r="E3714" i="6"/>
  <c r="F3714" i="6"/>
  <c r="E3713" i="6"/>
  <c r="F3713" i="6"/>
  <c r="E3712" i="6"/>
  <c r="F3712" i="6"/>
  <c r="E3711" i="6"/>
  <c r="F3711" i="6"/>
  <c r="E3710" i="6"/>
  <c r="F3710" i="6"/>
  <c r="E3709" i="6"/>
  <c r="F3709" i="6"/>
  <c r="E3708" i="6"/>
  <c r="F3708" i="6"/>
  <c r="E3707" i="6"/>
  <c r="F3707" i="6"/>
  <c r="E3706" i="6"/>
  <c r="F3706" i="6"/>
  <c r="E3705" i="6"/>
  <c r="F3705" i="6"/>
  <c r="E3704" i="6"/>
  <c r="F3704" i="6"/>
  <c r="E3703" i="6"/>
  <c r="F3703" i="6"/>
  <c r="E3702" i="6"/>
  <c r="F3702" i="6"/>
  <c r="E3701" i="6"/>
  <c r="F3701" i="6"/>
  <c r="E3700" i="6"/>
  <c r="F3700" i="6"/>
  <c r="E3699" i="6"/>
  <c r="F3699" i="6"/>
  <c r="E3698" i="6"/>
  <c r="F3698" i="6"/>
  <c r="E3697" i="6"/>
  <c r="F3697" i="6"/>
  <c r="E3696" i="6"/>
  <c r="F3696" i="6"/>
  <c r="E3695" i="6"/>
  <c r="F3695" i="6"/>
  <c r="E3694" i="6"/>
  <c r="F3694" i="6"/>
  <c r="E3693" i="6"/>
  <c r="F3693" i="6"/>
  <c r="E3692" i="6"/>
  <c r="F3692" i="6"/>
  <c r="E3691" i="6"/>
  <c r="F3691" i="6"/>
  <c r="E3690" i="6"/>
  <c r="F3690" i="6"/>
  <c r="E3689" i="6"/>
  <c r="F3689" i="6"/>
  <c r="E3688" i="6"/>
  <c r="F3688" i="6"/>
  <c r="E3687" i="6"/>
  <c r="F3687" i="6"/>
  <c r="E3686" i="6"/>
  <c r="F3686" i="6"/>
  <c r="E3685" i="6"/>
  <c r="F3685" i="6"/>
  <c r="E3684" i="6"/>
  <c r="F3684" i="6"/>
  <c r="E3683" i="6"/>
  <c r="F3683" i="6"/>
  <c r="E3682" i="6"/>
  <c r="F3682" i="6"/>
  <c r="E3681" i="6"/>
  <c r="F3681" i="6"/>
  <c r="E3680" i="6"/>
  <c r="F3680" i="6"/>
  <c r="E3679" i="6"/>
  <c r="F3679" i="6"/>
  <c r="E3678" i="6"/>
  <c r="F3678" i="6"/>
  <c r="E3677" i="6"/>
  <c r="F3677" i="6"/>
  <c r="E3676" i="6"/>
  <c r="F3676" i="6"/>
  <c r="E3675" i="6"/>
  <c r="F3675" i="6"/>
  <c r="E3674" i="6"/>
  <c r="F3674" i="6"/>
  <c r="E3673" i="6"/>
  <c r="F3673" i="6"/>
  <c r="E3672" i="6"/>
  <c r="F3672" i="6"/>
  <c r="E3671" i="6"/>
  <c r="F3671" i="6"/>
  <c r="E3670" i="6"/>
  <c r="F3670" i="6"/>
  <c r="E3669" i="6"/>
  <c r="F3669" i="6"/>
  <c r="E3668" i="6"/>
  <c r="F3668" i="6"/>
  <c r="E3667" i="6"/>
  <c r="F3667" i="6"/>
  <c r="E3666" i="6"/>
  <c r="F3666" i="6"/>
  <c r="E3665" i="6"/>
  <c r="F3665" i="6"/>
  <c r="E3664" i="6"/>
  <c r="F3664" i="6"/>
  <c r="E3663" i="6"/>
  <c r="F3663" i="6"/>
  <c r="E3662" i="6"/>
  <c r="F3662" i="6"/>
  <c r="E3661" i="6"/>
  <c r="F3661" i="6"/>
  <c r="E3660" i="6"/>
  <c r="F3660" i="6"/>
  <c r="E3659" i="6"/>
  <c r="F3659" i="6"/>
  <c r="E3658" i="6"/>
  <c r="F3658" i="6"/>
  <c r="E3657" i="6"/>
  <c r="F3657" i="6"/>
  <c r="E3656" i="6"/>
  <c r="F3656" i="6"/>
  <c r="E3655" i="6"/>
  <c r="F3655" i="6"/>
  <c r="E3654" i="6"/>
  <c r="F3654" i="6"/>
  <c r="E3653" i="6"/>
  <c r="F3653" i="6"/>
  <c r="E3652" i="6"/>
  <c r="F3652" i="6"/>
  <c r="E3651" i="6"/>
  <c r="F3651" i="6"/>
  <c r="E3650" i="6"/>
  <c r="F3650" i="6"/>
  <c r="E3649" i="6"/>
  <c r="F3649" i="6"/>
  <c r="E3648" i="6"/>
  <c r="F3648" i="6"/>
  <c r="E3647" i="6"/>
  <c r="F3647" i="6"/>
  <c r="E3646" i="6"/>
  <c r="F3646" i="6"/>
  <c r="E3645" i="6"/>
  <c r="F3645" i="6"/>
  <c r="E3644" i="6"/>
  <c r="F3644" i="6"/>
  <c r="E3643" i="6"/>
  <c r="F3643" i="6"/>
  <c r="E3642" i="6"/>
  <c r="F3642" i="6"/>
  <c r="E3641" i="6"/>
  <c r="F3641" i="6"/>
  <c r="E3640" i="6"/>
  <c r="F3640" i="6"/>
  <c r="E3639" i="6"/>
  <c r="F3639" i="6"/>
  <c r="E3638" i="6"/>
  <c r="F3638" i="6"/>
  <c r="E3637" i="6"/>
  <c r="F3637" i="6"/>
  <c r="E3636" i="6"/>
  <c r="F3636" i="6"/>
  <c r="E3635" i="6"/>
  <c r="F3635" i="6"/>
  <c r="E3634" i="6"/>
  <c r="F3634" i="6"/>
  <c r="E3633" i="6"/>
  <c r="F3633" i="6"/>
  <c r="E3632" i="6"/>
  <c r="F3632" i="6"/>
  <c r="E3631" i="6"/>
  <c r="F3631" i="6"/>
  <c r="E3630" i="6"/>
  <c r="F3630" i="6"/>
  <c r="E3629" i="6"/>
  <c r="F3629" i="6"/>
  <c r="E3628" i="6"/>
  <c r="F3628" i="6"/>
  <c r="E3627" i="6"/>
  <c r="F3627" i="6"/>
  <c r="E3626" i="6"/>
  <c r="F3626" i="6"/>
  <c r="E3625" i="6"/>
  <c r="F3625" i="6"/>
  <c r="E3624" i="6"/>
  <c r="F3624" i="6"/>
  <c r="E3623" i="6"/>
  <c r="F3623" i="6"/>
  <c r="E3622" i="6"/>
  <c r="F3622" i="6"/>
  <c r="E3621" i="6"/>
  <c r="F3621" i="6"/>
  <c r="E3620" i="6"/>
  <c r="F3620" i="6"/>
  <c r="E3619" i="6"/>
  <c r="F3619" i="6"/>
  <c r="E3618" i="6"/>
  <c r="F3618" i="6"/>
  <c r="E3617" i="6"/>
  <c r="F3617" i="6"/>
  <c r="E3616" i="6"/>
  <c r="F3616" i="6"/>
  <c r="E3615" i="6"/>
  <c r="F3615" i="6"/>
  <c r="E3614" i="6"/>
  <c r="F3614" i="6"/>
  <c r="E3613" i="6"/>
  <c r="F3613" i="6"/>
  <c r="E3612" i="6"/>
  <c r="F3612" i="6"/>
  <c r="E3611" i="6"/>
  <c r="F3611" i="6"/>
  <c r="E3610" i="6"/>
  <c r="F3610" i="6"/>
  <c r="E3609" i="6"/>
  <c r="F3609" i="6"/>
  <c r="E3608" i="6"/>
  <c r="F3608" i="6"/>
  <c r="E3607" i="6"/>
  <c r="F3607" i="6"/>
  <c r="E3606" i="6"/>
  <c r="F3606" i="6"/>
  <c r="E3605" i="6"/>
  <c r="F3605" i="6"/>
  <c r="E3604" i="6"/>
  <c r="F3604" i="6"/>
  <c r="E3603" i="6"/>
  <c r="F3603" i="6"/>
  <c r="E3602" i="6"/>
  <c r="F3602" i="6"/>
  <c r="E3601" i="6"/>
  <c r="F3601" i="6"/>
  <c r="E3600" i="6"/>
  <c r="F3600" i="6"/>
  <c r="E3599" i="6"/>
  <c r="F3599" i="6"/>
  <c r="E3598" i="6"/>
  <c r="F3598" i="6"/>
  <c r="E3597" i="6"/>
  <c r="F3597" i="6"/>
  <c r="E3596" i="6"/>
  <c r="F3596" i="6"/>
  <c r="E3595" i="6"/>
  <c r="F3595" i="6"/>
  <c r="E3594" i="6"/>
  <c r="F3594" i="6"/>
  <c r="E3593" i="6"/>
  <c r="F3593" i="6"/>
  <c r="E3592" i="6"/>
  <c r="F3592" i="6"/>
  <c r="E3591" i="6"/>
  <c r="F3591" i="6"/>
  <c r="E3590" i="6"/>
  <c r="F3590" i="6"/>
  <c r="E3589" i="6"/>
  <c r="F3589" i="6"/>
  <c r="E3588" i="6"/>
  <c r="F3588" i="6"/>
  <c r="E3587" i="6"/>
  <c r="F3587" i="6"/>
  <c r="E3586" i="6"/>
  <c r="F3586" i="6"/>
  <c r="E3585" i="6"/>
  <c r="F3585" i="6"/>
  <c r="E3584" i="6"/>
  <c r="F3584" i="6"/>
  <c r="E3583" i="6"/>
  <c r="F3583" i="6"/>
  <c r="E3582" i="6"/>
  <c r="F3582" i="6"/>
  <c r="E3581" i="6"/>
  <c r="F3581" i="6"/>
  <c r="E3580" i="6"/>
  <c r="F3580" i="6"/>
  <c r="E3579" i="6"/>
  <c r="F3579" i="6"/>
  <c r="E3578" i="6"/>
  <c r="F3578" i="6"/>
  <c r="E3577" i="6"/>
  <c r="F3577" i="6"/>
  <c r="E3576" i="6"/>
  <c r="F3576" i="6"/>
  <c r="E3575" i="6"/>
  <c r="F3575" i="6"/>
  <c r="E3574" i="6"/>
  <c r="F3574" i="6"/>
  <c r="E3573" i="6"/>
  <c r="F3573" i="6"/>
  <c r="E3572" i="6"/>
  <c r="F3572" i="6"/>
  <c r="E3571" i="6"/>
  <c r="F3571" i="6"/>
  <c r="E3570" i="6"/>
  <c r="F3570" i="6"/>
  <c r="E3569" i="6"/>
  <c r="F3569" i="6"/>
  <c r="E3568" i="6"/>
  <c r="F3568" i="6"/>
  <c r="E3567" i="6"/>
  <c r="F3567" i="6"/>
  <c r="E3566" i="6"/>
  <c r="F3566" i="6"/>
  <c r="E3565" i="6"/>
  <c r="F3565" i="6"/>
  <c r="E3564" i="6"/>
  <c r="F3564" i="6"/>
  <c r="E3563" i="6"/>
  <c r="F3563" i="6"/>
  <c r="E3562" i="6"/>
  <c r="F3562" i="6"/>
  <c r="E3561" i="6"/>
  <c r="F3561" i="6"/>
  <c r="E3560" i="6"/>
  <c r="F3560" i="6"/>
  <c r="E3559" i="6"/>
  <c r="F3559" i="6"/>
  <c r="E3558" i="6"/>
  <c r="F3558" i="6"/>
  <c r="E3557" i="6"/>
  <c r="F3557" i="6"/>
  <c r="E3556" i="6"/>
  <c r="F3556" i="6"/>
  <c r="E3555" i="6"/>
  <c r="F3555" i="6"/>
  <c r="E3554" i="6"/>
  <c r="F3554" i="6"/>
  <c r="E3553" i="6"/>
  <c r="F3553" i="6"/>
  <c r="E3552" i="6"/>
  <c r="F3552" i="6"/>
  <c r="E3551" i="6"/>
  <c r="F3551" i="6"/>
  <c r="E3550" i="6"/>
  <c r="F3550" i="6"/>
  <c r="E3549" i="6"/>
  <c r="F3549" i="6"/>
  <c r="E3548" i="6"/>
  <c r="F3548" i="6"/>
  <c r="E3547" i="6"/>
  <c r="F3547" i="6"/>
  <c r="E3546" i="6"/>
  <c r="F3546" i="6"/>
  <c r="E3545" i="6"/>
  <c r="F3545" i="6"/>
  <c r="E3544" i="6"/>
  <c r="F3544" i="6"/>
  <c r="E3543" i="6"/>
  <c r="F3543" i="6"/>
  <c r="E3542" i="6"/>
  <c r="F3542" i="6"/>
  <c r="E3541" i="6"/>
  <c r="F3541" i="6"/>
  <c r="E3540" i="6"/>
  <c r="F3540" i="6"/>
  <c r="E3539" i="6"/>
  <c r="F3539" i="6"/>
  <c r="E3538" i="6"/>
  <c r="F3538" i="6"/>
  <c r="E3537" i="6"/>
  <c r="F3537" i="6"/>
  <c r="E3536" i="6"/>
  <c r="F3536" i="6"/>
  <c r="E3535" i="6"/>
  <c r="F3535" i="6"/>
  <c r="E3534" i="6"/>
  <c r="F3534" i="6"/>
  <c r="E3533" i="6"/>
  <c r="F3533" i="6"/>
  <c r="E3532" i="6"/>
  <c r="F3532" i="6"/>
  <c r="E3531" i="6"/>
  <c r="F3531" i="6"/>
  <c r="E3530" i="6"/>
  <c r="F3530" i="6"/>
  <c r="E3529" i="6"/>
  <c r="F3529" i="6"/>
  <c r="E3528" i="6"/>
  <c r="F3528" i="6"/>
  <c r="E3527" i="6"/>
  <c r="F3527" i="6"/>
  <c r="E3526" i="6"/>
  <c r="F3526" i="6"/>
  <c r="E3525" i="6"/>
  <c r="F3525" i="6"/>
  <c r="E3524" i="6"/>
  <c r="F3524" i="6"/>
  <c r="E3523" i="6"/>
  <c r="F3523" i="6"/>
  <c r="E3522" i="6"/>
  <c r="F3522" i="6"/>
  <c r="E3521" i="6"/>
  <c r="F3521" i="6"/>
  <c r="E3520" i="6"/>
  <c r="F3520" i="6"/>
  <c r="E3519" i="6"/>
  <c r="F3519" i="6"/>
  <c r="E3518" i="6"/>
  <c r="F3518" i="6"/>
  <c r="E3517" i="6"/>
  <c r="F3517" i="6"/>
  <c r="E3516" i="6"/>
  <c r="F3516" i="6"/>
  <c r="E3515" i="6"/>
  <c r="F3515" i="6"/>
  <c r="E3514" i="6"/>
  <c r="F3514" i="6"/>
  <c r="E3513" i="6"/>
  <c r="F3513" i="6"/>
  <c r="E3512" i="6"/>
  <c r="F3512" i="6"/>
  <c r="E3511" i="6"/>
  <c r="F3511" i="6"/>
  <c r="E3510" i="6"/>
  <c r="F3510" i="6"/>
  <c r="E3509" i="6"/>
  <c r="F3509" i="6"/>
  <c r="E3508" i="6"/>
  <c r="F3508" i="6"/>
  <c r="E3507" i="6"/>
  <c r="F3507" i="6"/>
  <c r="E3506" i="6"/>
  <c r="F3506" i="6"/>
  <c r="E3505" i="6"/>
  <c r="F3505" i="6"/>
  <c r="E3504" i="6"/>
  <c r="F3504" i="6"/>
  <c r="E3503" i="6"/>
  <c r="F3503" i="6"/>
  <c r="E3502" i="6"/>
  <c r="F3502" i="6"/>
  <c r="E3501" i="6"/>
  <c r="F3501" i="6"/>
  <c r="E3500" i="6"/>
  <c r="F3500" i="6"/>
  <c r="E3499" i="6"/>
  <c r="F3499" i="6"/>
  <c r="E3498" i="6"/>
  <c r="F3498" i="6"/>
  <c r="E3497" i="6"/>
  <c r="F3497" i="6"/>
  <c r="E3496" i="6"/>
  <c r="F3496" i="6"/>
  <c r="E3495" i="6"/>
  <c r="F3495" i="6"/>
  <c r="E3494" i="6"/>
  <c r="F3494" i="6"/>
  <c r="E3493" i="6"/>
  <c r="F3493" i="6"/>
  <c r="E3492" i="6"/>
  <c r="F3492" i="6"/>
  <c r="E3491" i="6"/>
  <c r="F3491" i="6"/>
  <c r="E3490" i="6"/>
  <c r="F3490" i="6"/>
  <c r="E3489" i="6"/>
  <c r="F3489" i="6"/>
  <c r="E3488" i="6"/>
  <c r="F3488" i="6"/>
  <c r="E3487" i="6"/>
  <c r="F3487" i="6"/>
  <c r="E3486" i="6"/>
  <c r="F3486" i="6"/>
  <c r="E3485" i="6"/>
  <c r="F3485" i="6"/>
  <c r="E3484" i="6"/>
  <c r="F3484" i="6"/>
  <c r="E3483" i="6"/>
  <c r="F3483" i="6"/>
  <c r="E3482" i="6"/>
  <c r="F3482" i="6"/>
  <c r="E3481" i="6"/>
  <c r="F3481" i="6"/>
  <c r="E3480" i="6"/>
  <c r="F3480" i="6"/>
  <c r="E3479" i="6"/>
  <c r="F3479" i="6"/>
  <c r="E3478" i="6"/>
  <c r="F3478" i="6"/>
  <c r="E3477" i="6"/>
  <c r="F3477" i="6"/>
  <c r="E3476" i="6"/>
  <c r="F3476" i="6"/>
  <c r="E3475" i="6"/>
  <c r="F3475" i="6"/>
  <c r="E3474" i="6"/>
  <c r="F3474" i="6"/>
  <c r="E3473" i="6"/>
  <c r="F3473" i="6"/>
  <c r="E3472" i="6"/>
  <c r="F3472" i="6"/>
  <c r="E3471" i="6"/>
  <c r="F3471" i="6"/>
  <c r="E3470" i="6"/>
  <c r="F3470" i="6"/>
  <c r="E3469" i="6"/>
  <c r="F3469" i="6"/>
  <c r="E3468" i="6"/>
  <c r="F3468" i="6"/>
  <c r="E3467" i="6"/>
  <c r="F3467" i="6"/>
  <c r="E3466" i="6"/>
  <c r="F3466" i="6"/>
  <c r="E3465" i="6"/>
  <c r="F3465" i="6"/>
  <c r="E3464" i="6"/>
  <c r="F3464" i="6"/>
  <c r="E3463" i="6"/>
  <c r="F3463" i="6"/>
  <c r="E3462" i="6"/>
  <c r="F3462" i="6"/>
  <c r="E3461" i="6"/>
  <c r="F3461" i="6"/>
  <c r="E3460" i="6"/>
  <c r="F3460" i="6"/>
  <c r="E3459" i="6"/>
  <c r="F3459" i="6"/>
  <c r="E3458" i="6"/>
  <c r="F3458" i="6"/>
  <c r="E3457" i="6"/>
  <c r="F3457" i="6"/>
  <c r="E3456" i="6"/>
  <c r="F3456" i="6"/>
  <c r="E3455" i="6"/>
  <c r="F3455" i="6"/>
  <c r="E3454" i="6"/>
  <c r="F3454" i="6"/>
  <c r="E3453" i="6"/>
  <c r="F3453" i="6"/>
  <c r="E3452" i="6"/>
  <c r="F3452" i="6"/>
  <c r="E3451" i="6"/>
  <c r="F3451" i="6"/>
  <c r="E3450" i="6"/>
  <c r="F3450" i="6"/>
  <c r="E3449" i="6"/>
  <c r="F3449" i="6"/>
  <c r="E3448" i="6"/>
  <c r="F3448" i="6"/>
  <c r="E3447" i="6"/>
  <c r="F3447" i="6"/>
  <c r="E3446" i="6"/>
  <c r="F3446" i="6"/>
  <c r="E3445" i="6"/>
  <c r="F3445" i="6"/>
  <c r="E3444" i="6"/>
  <c r="F3444" i="6"/>
  <c r="E3443" i="6"/>
  <c r="F3443" i="6"/>
  <c r="E3442" i="6"/>
  <c r="F3442" i="6"/>
  <c r="E3441" i="6"/>
  <c r="F3441" i="6"/>
  <c r="E3440" i="6"/>
  <c r="F3440" i="6"/>
  <c r="E3439" i="6"/>
  <c r="F3439" i="6"/>
  <c r="E3438" i="6"/>
  <c r="F3438" i="6"/>
  <c r="E3437" i="6"/>
  <c r="F3437" i="6"/>
  <c r="E3436" i="6"/>
  <c r="F3436" i="6"/>
  <c r="E3435" i="6"/>
  <c r="F3435" i="6"/>
  <c r="E3434" i="6"/>
  <c r="F3434" i="6"/>
  <c r="E3433" i="6"/>
  <c r="F3433" i="6"/>
  <c r="E3432" i="6"/>
  <c r="F3432" i="6"/>
  <c r="E3431" i="6"/>
  <c r="F3431" i="6"/>
  <c r="E3430" i="6"/>
  <c r="F3430" i="6"/>
  <c r="E3429" i="6"/>
  <c r="F3429" i="6"/>
  <c r="E3428" i="6"/>
  <c r="F3428" i="6"/>
  <c r="E3427" i="6"/>
  <c r="F3427" i="6"/>
  <c r="E3426" i="6"/>
  <c r="F3426" i="6"/>
  <c r="E3425" i="6"/>
  <c r="F3425" i="6"/>
  <c r="E3424" i="6"/>
  <c r="F3424" i="6"/>
  <c r="E3423" i="6"/>
  <c r="F3423" i="6"/>
  <c r="E3422" i="6"/>
  <c r="F3422" i="6"/>
  <c r="E3421" i="6"/>
  <c r="F3421" i="6"/>
  <c r="E3420" i="6"/>
  <c r="F3420" i="6"/>
  <c r="E3419" i="6"/>
  <c r="F3419" i="6"/>
  <c r="E3418" i="6"/>
  <c r="F3418" i="6"/>
  <c r="E3417" i="6"/>
  <c r="F3417" i="6"/>
  <c r="E3416" i="6"/>
  <c r="F3416" i="6"/>
  <c r="E3415" i="6"/>
  <c r="F3415" i="6"/>
  <c r="E3414" i="6"/>
  <c r="F3414" i="6"/>
  <c r="E3413" i="6"/>
  <c r="F3413" i="6"/>
  <c r="E3412" i="6"/>
  <c r="F3412" i="6"/>
  <c r="E3411" i="6"/>
  <c r="F3411" i="6"/>
  <c r="E3410" i="6"/>
  <c r="F3410" i="6"/>
  <c r="E3409" i="6"/>
  <c r="F3409" i="6"/>
  <c r="E3408" i="6"/>
  <c r="F3408" i="6"/>
  <c r="E3407" i="6"/>
  <c r="F3407" i="6"/>
  <c r="E3406" i="6"/>
  <c r="F3406" i="6"/>
  <c r="E3405" i="6"/>
  <c r="F3405" i="6"/>
  <c r="E3404" i="6"/>
  <c r="F3404" i="6"/>
  <c r="E3403" i="6"/>
  <c r="F3403" i="6"/>
  <c r="E3402" i="6"/>
  <c r="F3402" i="6"/>
  <c r="E3401" i="6"/>
  <c r="F3401" i="6"/>
  <c r="E3400" i="6"/>
  <c r="F3400" i="6"/>
  <c r="E3399" i="6"/>
  <c r="F3399" i="6"/>
  <c r="E3398" i="6"/>
  <c r="F3398" i="6"/>
  <c r="E3397" i="6"/>
  <c r="F3397" i="6"/>
  <c r="E3396" i="6"/>
  <c r="F3396" i="6"/>
  <c r="E3395" i="6"/>
  <c r="F3395" i="6"/>
  <c r="E3394" i="6"/>
  <c r="F3394" i="6"/>
  <c r="E3393" i="6"/>
  <c r="F3393" i="6"/>
  <c r="E3392" i="6"/>
  <c r="F3392" i="6"/>
  <c r="E3391" i="6"/>
  <c r="F3391" i="6"/>
  <c r="E3390" i="6"/>
  <c r="F3390" i="6"/>
  <c r="E3389" i="6"/>
  <c r="F3389" i="6"/>
  <c r="E3388" i="6"/>
  <c r="F3388" i="6"/>
  <c r="E3387" i="6"/>
  <c r="F3387" i="6"/>
  <c r="E3386" i="6"/>
  <c r="F3386" i="6"/>
  <c r="E3385" i="6"/>
  <c r="F3385" i="6"/>
  <c r="E3384" i="6"/>
  <c r="F3384" i="6"/>
  <c r="E3383" i="6"/>
  <c r="F3383" i="6"/>
  <c r="E3382" i="6"/>
  <c r="F3382" i="6"/>
  <c r="E3381" i="6"/>
  <c r="F3381" i="6"/>
  <c r="E3380" i="6"/>
  <c r="F3380" i="6"/>
  <c r="E3379" i="6"/>
  <c r="F3379" i="6"/>
  <c r="E3378" i="6"/>
  <c r="F3378" i="6"/>
  <c r="E3377" i="6"/>
  <c r="F3377" i="6"/>
  <c r="E3376" i="6"/>
  <c r="F3376" i="6"/>
  <c r="E3375" i="6"/>
  <c r="F3375" i="6"/>
  <c r="E3374" i="6"/>
  <c r="F3374" i="6"/>
  <c r="E3373" i="6"/>
  <c r="F3373" i="6"/>
  <c r="E3372" i="6"/>
  <c r="F3372" i="6"/>
  <c r="E3371" i="6"/>
  <c r="F3371" i="6"/>
  <c r="E3370" i="6"/>
  <c r="F3370" i="6"/>
  <c r="E3369" i="6"/>
  <c r="F3369" i="6"/>
  <c r="E3368" i="6"/>
  <c r="F3368" i="6"/>
  <c r="E3367" i="6"/>
  <c r="F3367" i="6"/>
  <c r="E3366" i="6"/>
  <c r="F3366" i="6"/>
  <c r="E3365" i="6"/>
  <c r="F3365" i="6"/>
  <c r="E3364" i="6"/>
  <c r="F3364" i="6"/>
  <c r="E3363" i="6"/>
  <c r="F3363" i="6"/>
  <c r="E3362" i="6"/>
  <c r="F3362" i="6"/>
  <c r="E3361" i="6"/>
  <c r="F3361" i="6"/>
  <c r="E3360" i="6"/>
  <c r="F3360" i="6"/>
  <c r="E3359" i="6"/>
  <c r="F3359" i="6"/>
  <c r="E3358" i="6"/>
  <c r="F3358" i="6"/>
  <c r="E3357" i="6"/>
  <c r="F3357" i="6"/>
  <c r="E3356" i="6"/>
  <c r="F3356" i="6"/>
  <c r="E3355" i="6"/>
  <c r="F3355" i="6"/>
  <c r="E3354" i="6"/>
  <c r="F3354" i="6"/>
  <c r="E3353" i="6"/>
  <c r="F3353" i="6"/>
  <c r="E3352" i="6"/>
  <c r="F3352" i="6"/>
  <c r="E3351" i="6"/>
  <c r="F3351" i="6"/>
  <c r="E3350" i="6"/>
  <c r="F3350" i="6"/>
  <c r="E3349" i="6"/>
  <c r="F3349" i="6"/>
  <c r="E3348" i="6"/>
  <c r="F3348" i="6"/>
  <c r="E3347" i="6"/>
  <c r="F3347" i="6"/>
  <c r="E3346" i="6"/>
  <c r="F3346" i="6"/>
  <c r="E3345" i="6"/>
  <c r="F3345" i="6"/>
  <c r="E3344" i="6"/>
  <c r="F3344" i="6"/>
  <c r="E3343" i="6"/>
  <c r="F3343" i="6"/>
  <c r="E3342" i="6"/>
  <c r="F3342" i="6"/>
  <c r="E3341" i="6"/>
  <c r="F3341" i="6"/>
  <c r="E3340" i="6"/>
  <c r="F3340" i="6"/>
  <c r="E3339" i="6"/>
  <c r="F3339" i="6"/>
  <c r="E3338" i="6"/>
  <c r="F3338" i="6"/>
  <c r="E3337" i="6"/>
  <c r="F3337" i="6"/>
  <c r="E3336" i="6"/>
  <c r="F3336" i="6"/>
  <c r="E3335" i="6"/>
  <c r="F3335" i="6"/>
  <c r="E3334" i="6"/>
  <c r="F3334" i="6"/>
  <c r="E3333" i="6"/>
  <c r="F3333" i="6"/>
  <c r="E3332" i="6"/>
  <c r="F3332" i="6"/>
  <c r="E3331" i="6"/>
  <c r="F3331" i="6"/>
  <c r="E3330" i="6"/>
  <c r="F3330" i="6"/>
  <c r="E3329" i="6"/>
  <c r="F3329" i="6"/>
  <c r="E3328" i="6"/>
  <c r="F3328" i="6"/>
  <c r="E3327" i="6"/>
  <c r="F3327" i="6"/>
  <c r="E3326" i="6"/>
  <c r="F3326" i="6"/>
  <c r="E3325" i="6"/>
  <c r="F3325" i="6"/>
  <c r="E3324" i="6"/>
  <c r="F3324" i="6"/>
  <c r="E3323" i="6"/>
  <c r="F3323" i="6"/>
  <c r="E3322" i="6"/>
  <c r="F3322" i="6"/>
  <c r="E3321" i="6"/>
  <c r="F3321" i="6"/>
  <c r="E3320" i="6"/>
  <c r="F3320" i="6"/>
  <c r="E3319" i="6"/>
  <c r="F3319" i="6"/>
  <c r="E3318" i="6"/>
  <c r="F3318" i="6"/>
  <c r="E3317" i="6"/>
  <c r="F3317" i="6"/>
  <c r="E3316" i="6"/>
  <c r="F3316" i="6"/>
  <c r="E3315" i="6"/>
  <c r="F3315" i="6"/>
  <c r="E3314" i="6"/>
  <c r="F3314" i="6"/>
  <c r="E3313" i="6"/>
  <c r="F3313" i="6"/>
  <c r="E3312" i="6"/>
  <c r="F3312" i="6"/>
  <c r="E3311" i="6"/>
  <c r="F3311" i="6"/>
  <c r="E3310" i="6"/>
  <c r="F3310" i="6"/>
  <c r="E3309" i="6"/>
  <c r="F3309" i="6"/>
  <c r="E3308" i="6"/>
  <c r="F3308" i="6"/>
  <c r="E3307" i="6"/>
  <c r="F3307" i="6"/>
  <c r="E3306" i="6"/>
  <c r="F3306" i="6"/>
  <c r="E3305" i="6"/>
  <c r="F3305" i="6"/>
  <c r="E3304" i="6"/>
  <c r="F3304" i="6"/>
  <c r="E3303" i="6"/>
  <c r="F3303" i="6"/>
  <c r="E3302" i="6"/>
  <c r="F3302" i="6"/>
  <c r="E3301" i="6"/>
  <c r="F3301" i="6"/>
  <c r="E3300" i="6"/>
  <c r="F3300" i="6"/>
  <c r="E3299" i="6"/>
  <c r="F3299" i="6"/>
  <c r="E3298" i="6"/>
  <c r="F3298" i="6"/>
  <c r="E3297" i="6"/>
  <c r="F3297" i="6"/>
  <c r="E3296" i="6"/>
  <c r="F3296" i="6"/>
  <c r="E3295" i="6"/>
  <c r="F3295" i="6"/>
  <c r="E3294" i="6"/>
  <c r="F3294" i="6"/>
  <c r="E3293" i="6"/>
  <c r="F3293" i="6"/>
  <c r="E3292" i="6"/>
  <c r="F3292" i="6"/>
  <c r="E3291" i="6"/>
  <c r="F3291" i="6"/>
  <c r="E3290" i="6"/>
  <c r="F3290" i="6"/>
  <c r="E3289" i="6"/>
  <c r="F3289" i="6"/>
  <c r="E3288" i="6"/>
  <c r="F3288" i="6"/>
  <c r="E3287" i="6"/>
  <c r="F3287" i="6"/>
  <c r="E3286" i="6"/>
  <c r="F3286" i="6"/>
  <c r="E3285" i="6"/>
  <c r="F3285" i="6"/>
  <c r="E3284" i="6"/>
  <c r="F3284" i="6"/>
  <c r="E3283" i="6"/>
  <c r="F3283" i="6"/>
  <c r="E3282" i="6"/>
  <c r="F3282" i="6"/>
  <c r="E3281" i="6"/>
  <c r="F3281" i="6"/>
  <c r="E3280" i="6"/>
  <c r="F3280" i="6"/>
  <c r="E3279" i="6"/>
  <c r="F3279" i="6"/>
  <c r="E3278" i="6"/>
  <c r="F3278" i="6"/>
  <c r="E3277" i="6"/>
  <c r="F3277" i="6"/>
  <c r="E3276" i="6"/>
  <c r="F3276" i="6"/>
  <c r="E3275" i="6"/>
  <c r="F3275" i="6"/>
  <c r="E3274" i="6"/>
  <c r="F3274" i="6"/>
  <c r="E3273" i="6"/>
  <c r="F3273" i="6"/>
  <c r="E3272" i="6"/>
  <c r="F3272" i="6"/>
  <c r="E3271" i="6"/>
  <c r="F3271" i="6"/>
  <c r="E3270" i="6"/>
  <c r="F3270" i="6"/>
  <c r="E3269" i="6"/>
  <c r="F3269" i="6"/>
  <c r="E3268" i="6"/>
  <c r="F3268" i="6"/>
  <c r="E3267" i="6"/>
  <c r="F3267" i="6"/>
  <c r="E3266" i="6"/>
  <c r="F3266" i="6"/>
  <c r="E3265" i="6"/>
  <c r="F3265" i="6"/>
  <c r="E3264" i="6"/>
  <c r="F3264" i="6"/>
  <c r="E3263" i="6"/>
  <c r="F3263" i="6"/>
  <c r="E3262" i="6"/>
  <c r="F3262" i="6"/>
  <c r="E3261" i="6"/>
  <c r="F3261" i="6"/>
  <c r="E3260" i="6"/>
  <c r="F3260" i="6"/>
  <c r="E3259" i="6"/>
  <c r="F3259" i="6"/>
  <c r="E3258" i="6"/>
  <c r="F3258" i="6"/>
  <c r="E3257" i="6"/>
  <c r="F3257" i="6"/>
  <c r="E3256" i="6"/>
  <c r="F3256" i="6"/>
  <c r="E3255" i="6"/>
  <c r="F3255" i="6"/>
  <c r="E3254" i="6"/>
  <c r="F3254" i="6"/>
  <c r="E3253" i="6"/>
  <c r="F3253" i="6"/>
  <c r="E3252" i="6"/>
  <c r="F3252" i="6"/>
  <c r="E3251" i="6"/>
  <c r="F3251" i="6"/>
  <c r="E3250" i="6"/>
  <c r="F3250" i="6"/>
  <c r="E3249" i="6"/>
  <c r="F3249" i="6"/>
  <c r="E3248" i="6"/>
  <c r="F3248" i="6"/>
  <c r="E3247" i="6"/>
  <c r="F3247" i="6"/>
  <c r="E3246" i="6"/>
  <c r="F3246" i="6"/>
  <c r="E3245" i="6"/>
  <c r="F3245" i="6"/>
  <c r="E3244" i="6"/>
  <c r="F3244" i="6"/>
  <c r="E3243" i="6"/>
  <c r="F3243" i="6"/>
  <c r="E3242" i="6"/>
  <c r="F3242" i="6"/>
  <c r="E3241" i="6"/>
  <c r="F3241" i="6"/>
  <c r="E3240" i="6"/>
  <c r="F3240" i="6"/>
  <c r="E3239" i="6"/>
  <c r="F3239" i="6"/>
  <c r="E3238" i="6"/>
  <c r="F3238" i="6"/>
  <c r="E3237" i="6"/>
  <c r="F3237" i="6"/>
  <c r="E3236" i="6"/>
  <c r="F3236" i="6"/>
  <c r="E3235" i="6"/>
  <c r="F3235" i="6"/>
  <c r="E3234" i="6"/>
  <c r="F3234" i="6"/>
  <c r="E3233" i="6"/>
  <c r="F3233" i="6"/>
  <c r="E3232" i="6"/>
  <c r="F3232" i="6"/>
  <c r="E3231" i="6"/>
  <c r="F3231" i="6"/>
  <c r="E3230" i="6"/>
  <c r="F3230" i="6"/>
  <c r="E3229" i="6"/>
  <c r="F3229" i="6"/>
  <c r="E3228" i="6"/>
  <c r="F3228" i="6"/>
  <c r="E3227" i="6"/>
  <c r="F3227" i="6"/>
  <c r="E3226" i="6"/>
  <c r="F3226" i="6"/>
  <c r="E3225" i="6"/>
  <c r="F3225" i="6"/>
  <c r="E3224" i="6"/>
  <c r="F3224" i="6"/>
  <c r="E3223" i="6"/>
  <c r="F3223" i="6"/>
  <c r="E3222" i="6"/>
  <c r="F3222" i="6"/>
  <c r="E3221" i="6"/>
  <c r="F3221" i="6"/>
  <c r="E3220" i="6"/>
  <c r="F3220" i="6"/>
  <c r="E3219" i="6"/>
  <c r="F3219" i="6"/>
  <c r="E3218" i="6"/>
  <c r="F3218" i="6"/>
  <c r="E3217" i="6"/>
  <c r="F3217" i="6"/>
  <c r="E3216" i="6"/>
  <c r="F3216" i="6"/>
  <c r="E3215" i="6"/>
  <c r="F3215" i="6"/>
  <c r="E3214" i="6"/>
  <c r="F3214" i="6"/>
  <c r="E3213" i="6"/>
  <c r="F3213" i="6"/>
  <c r="E3212" i="6"/>
  <c r="F3212" i="6"/>
  <c r="E3211" i="6"/>
  <c r="F3211" i="6"/>
  <c r="E3210" i="6"/>
  <c r="F3210" i="6"/>
  <c r="E3209" i="6"/>
  <c r="F3209" i="6"/>
  <c r="E3208" i="6"/>
  <c r="F3208" i="6"/>
  <c r="E3207" i="6"/>
  <c r="F3207" i="6"/>
  <c r="E3206" i="6"/>
  <c r="F3206" i="6"/>
  <c r="E3205" i="6"/>
  <c r="F3205" i="6"/>
  <c r="E3204" i="6"/>
  <c r="F3204" i="6"/>
  <c r="E3203" i="6"/>
  <c r="F3203" i="6"/>
  <c r="E3202" i="6"/>
  <c r="F3202" i="6"/>
  <c r="E3201" i="6"/>
  <c r="F3201" i="6"/>
  <c r="E3200" i="6"/>
  <c r="F3200" i="6"/>
  <c r="E3199" i="6"/>
  <c r="F3199" i="6"/>
  <c r="E3198" i="6"/>
  <c r="F3198" i="6"/>
  <c r="E3197" i="6"/>
  <c r="F3197" i="6"/>
  <c r="E3196" i="6"/>
  <c r="F3196" i="6"/>
  <c r="E3195" i="6"/>
  <c r="F3195" i="6"/>
  <c r="E3194" i="6"/>
  <c r="F3194" i="6"/>
  <c r="E3193" i="6"/>
  <c r="F3193" i="6"/>
  <c r="E3192" i="6"/>
  <c r="F3192" i="6"/>
  <c r="E3191" i="6"/>
  <c r="F3191" i="6"/>
  <c r="E3190" i="6"/>
  <c r="F3190" i="6"/>
  <c r="E3189" i="6"/>
  <c r="F3189" i="6"/>
  <c r="E3188" i="6"/>
  <c r="F3188" i="6"/>
  <c r="E3187" i="6"/>
  <c r="F3187" i="6"/>
  <c r="E3186" i="6"/>
  <c r="F3186" i="6"/>
  <c r="E3185" i="6"/>
  <c r="F3185" i="6"/>
  <c r="E3184" i="6"/>
  <c r="F3184" i="6"/>
  <c r="E3183" i="6"/>
  <c r="F3183" i="6"/>
  <c r="E3182" i="6"/>
  <c r="F3182" i="6"/>
  <c r="E3181" i="6"/>
  <c r="F3181" i="6"/>
  <c r="E3180" i="6"/>
  <c r="F3180" i="6"/>
  <c r="E3179" i="6"/>
  <c r="F3179" i="6"/>
  <c r="E3178" i="6"/>
  <c r="F3178" i="6"/>
  <c r="E3177" i="6"/>
  <c r="F3177" i="6"/>
  <c r="E3176" i="6"/>
  <c r="F3176" i="6"/>
  <c r="E3175" i="6"/>
  <c r="F3175" i="6"/>
  <c r="E3174" i="6"/>
  <c r="F3174" i="6"/>
  <c r="E3173" i="6"/>
  <c r="F3173" i="6"/>
  <c r="E3172" i="6"/>
  <c r="F3172" i="6"/>
  <c r="E3171" i="6"/>
  <c r="F3171" i="6"/>
  <c r="E3170" i="6"/>
  <c r="F3170" i="6"/>
  <c r="E3169" i="6"/>
  <c r="F3169" i="6"/>
  <c r="E3168" i="6"/>
  <c r="F3168" i="6"/>
  <c r="E3167" i="6"/>
  <c r="F3167" i="6"/>
  <c r="E3166" i="6"/>
  <c r="F3166" i="6"/>
  <c r="E3165" i="6"/>
  <c r="F3165" i="6"/>
  <c r="E3164" i="6"/>
  <c r="F3164" i="6"/>
  <c r="E3163" i="6"/>
  <c r="F3163" i="6"/>
  <c r="E3162" i="6"/>
  <c r="F3162" i="6"/>
  <c r="E3161" i="6"/>
  <c r="F3161" i="6"/>
  <c r="E3160" i="6"/>
  <c r="F3160" i="6"/>
  <c r="E3159" i="6"/>
  <c r="F3159" i="6"/>
  <c r="E3158" i="6"/>
  <c r="F3158" i="6"/>
  <c r="E3157" i="6"/>
  <c r="F3157" i="6"/>
  <c r="E3156" i="6"/>
  <c r="F3156" i="6"/>
  <c r="E3155" i="6"/>
  <c r="F3155" i="6"/>
  <c r="E3154" i="6"/>
  <c r="F3154" i="6"/>
  <c r="E3153" i="6"/>
  <c r="F3153" i="6"/>
  <c r="E3152" i="6"/>
  <c r="F3152" i="6"/>
  <c r="E3151" i="6"/>
  <c r="F3151" i="6"/>
  <c r="E3150" i="6"/>
  <c r="F3150" i="6"/>
  <c r="E3149" i="6"/>
  <c r="F3149" i="6"/>
  <c r="E3148" i="6"/>
  <c r="F3148" i="6"/>
  <c r="E3147" i="6"/>
  <c r="F3147" i="6"/>
  <c r="E3146" i="6"/>
  <c r="F3146" i="6"/>
  <c r="E3145" i="6"/>
  <c r="F3145" i="6"/>
  <c r="E3144" i="6"/>
  <c r="F3144" i="6"/>
  <c r="E3143" i="6"/>
  <c r="F3143" i="6"/>
  <c r="E3142" i="6"/>
  <c r="F3142" i="6"/>
  <c r="E3141" i="6"/>
  <c r="F3141" i="6"/>
  <c r="E3140" i="6"/>
  <c r="F3140" i="6"/>
  <c r="E3139" i="6"/>
  <c r="F3139" i="6"/>
  <c r="E3138" i="6"/>
  <c r="F3138" i="6"/>
  <c r="E3137" i="6"/>
  <c r="F3137" i="6"/>
  <c r="E3136" i="6"/>
  <c r="F3136" i="6"/>
  <c r="E3135" i="6"/>
  <c r="F3135" i="6"/>
  <c r="E3134" i="6"/>
  <c r="F3134" i="6"/>
  <c r="E3133" i="6"/>
  <c r="F3133" i="6"/>
  <c r="E3132" i="6"/>
  <c r="F3132" i="6"/>
  <c r="E3131" i="6"/>
  <c r="F3131" i="6"/>
  <c r="E3130" i="6"/>
  <c r="F3130" i="6"/>
  <c r="E3129" i="6"/>
  <c r="F3129" i="6"/>
  <c r="E3128" i="6"/>
  <c r="F3128" i="6"/>
  <c r="E3127" i="6"/>
  <c r="F3127" i="6"/>
  <c r="E3126" i="6"/>
  <c r="F3126" i="6"/>
  <c r="E3125" i="6"/>
  <c r="F3125" i="6"/>
  <c r="E3124" i="6"/>
  <c r="F3124" i="6"/>
  <c r="E3123" i="6"/>
  <c r="F3123" i="6"/>
  <c r="E3122" i="6"/>
  <c r="F3122" i="6"/>
  <c r="E3121" i="6"/>
  <c r="F3121" i="6"/>
  <c r="E3120" i="6"/>
  <c r="F3120" i="6"/>
  <c r="E3119" i="6"/>
  <c r="F3119" i="6"/>
  <c r="E3118" i="6"/>
  <c r="F3118" i="6"/>
  <c r="E3117" i="6"/>
  <c r="F3117" i="6"/>
  <c r="E3116" i="6"/>
  <c r="F3116" i="6"/>
  <c r="E3115" i="6"/>
  <c r="F3115" i="6"/>
  <c r="E3114" i="6"/>
  <c r="F3114" i="6"/>
  <c r="E3113" i="6"/>
  <c r="F3113" i="6"/>
  <c r="E3112" i="6"/>
  <c r="F3112" i="6"/>
  <c r="E3111" i="6"/>
  <c r="F3111" i="6"/>
  <c r="E3110" i="6"/>
  <c r="F3110" i="6"/>
  <c r="E3109" i="6"/>
  <c r="F3109" i="6"/>
  <c r="E3108" i="6"/>
  <c r="F3108" i="6"/>
  <c r="E3107" i="6"/>
  <c r="F3107" i="6"/>
  <c r="E3106" i="6"/>
  <c r="F3106" i="6"/>
  <c r="E3105" i="6"/>
  <c r="F3105" i="6"/>
  <c r="E3104" i="6"/>
  <c r="F3104" i="6"/>
  <c r="E3103" i="6"/>
  <c r="F3103" i="6"/>
  <c r="E3102" i="6"/>
  <c r="F3102" i="6"/>
  <c r="E3101" i="6"/>
  <c r="F3101" i="6"/>
  <c r="E3100" i="6"/>
  <c r="F3100" i="6"/>
  <c r="E3099" i="6"/>
  <c r="F3099" i="6"/>
  <c r="E3098" i="6"/>
  <c r="F3098" i="6"/>
  <c r="E3097" i="6"/>
  <c r="F3097" i="6"/>
  <c r="E3096" i="6"/>
  <c r="F3096" i="6"/>
  <c r="E3095" i="6"/>
  <c r="F3095" i="6"/>
  <c r="E3094" i="6"/>
  <c r="F3094" i="6"/>
  <c r="E3093" i="6"/>
  <c r="F3093" i="6"/>
  <c r="E3092" i="6"/>
  <c r="F3092" i="6"/>
  <c r="E3091" i="6"/>
  <c r="F3091" i="6"/>
  <c r="E3090" i="6"/>
  <c r="F3090" i="6"/>
  <c r="E3089" i="6"/>
  <c r="F3089" i="6"/>
  <c r="E3088" i="6"/>
  <c r="F3088" i="6"/>
  <c r="E3087" i="6"/>
  <c r="F3087" i="6"/>
  <c r="E3086" i="6"/>
  <c r="F3086" i="6"/>
  <c r="E3085" i="6"/>
  <c r="F3085" i="6"/>
  <c r="E3084" i="6"/>
  <c r="F3084" i="6"/>
  <c r="E3083" i="6"/>
  <c r="F3083" i="6"/>
  <c r="E3082" i="6"/>
  <c r="F3082" i="6"/>
  <c r="E3081" i="6"/>
  <c r="F3081" i="6"/>
  <c r="E3080" i="6"/>
  <c r="F3080" i="6"/>
  <c r="E3079" i="6"/>
  <c r="F3079" i="6"/>
  <c r="E3078" i="6"/>
  <c r="F3078" i="6"/>
  <c r="E3077" i="6"/>
  <c r="F3077" i="6"/>
  <c r="E3076" i="6"/>
  <c r="F3076" i="6"/>
  <c r="E3075" i="6"/>
  <c r="F3075" i="6"/>
  <c r="E3074" i="6"/>
  <c r="F3074" i="6"/>
  <c r="E3073" i="6"/>
  <c r="F3073" i="6"/>
  <c r="E3072" i="6"/>
  <c r="F3072" i="6"/>
  <c r="E3071" i="6"/>
  <c r="F3071" i="6"/>
  <c r="E3070" i="6"/>
  <c r="F3070" i="6"/>
  <c r="E3069" i="6"/>
  <c r="F3069" i="6"/>
  <c r="E3068" i="6"/>
  <c r="F3068" i="6"/>
  <c r="E3067" i="6"/>
  <c r="F3067" i="6"/>
  <c r="E3066" i="6"/>
  <c r="F3066" i="6"/>
  <c r="E3065" i="6"/>
  <c r="F3065" i="6"/>
  <c r="E3064" i="6"/>
  <c r="F3064" i="6"/>
  <c r="E3063" i="6"/>
  <c r="F3063" i="6"/>
  <c r="E3062" i="6"/>
  <c r="F3062" i="6"/>
  <c r="E3061" i="6"/>
  <c r="F3061" i="6"/>
  <c r="E3060" i="6"/>
  <c r="F3060" i="6"/>
  <c r="E3059" i="6"/>
  <c r="F3059" i="6"/>
  <c r="E3058" i="6"/>
  <c r="F3058" i="6"/>
  <c r="E3057" i="6"/>
  <c r="F3057" i="6"/>
  <c r="E3056" i="6"/>
  <c r="F3056" i="6"/>
  <c r="E3055" i="6"/>
  <c r="F3055" i="6"/>
  <c r="E3054" i="6"/>
  <c r="F3054" i="6"/>
  <c r="E3053" i="6"/>
  <c r="F3053" i="6"/>
  <c r="E3052" i="6"/>
  <c r="F3052" i="6"/>
  <c r="E3051" i="6"/>
  <c r="F3051" i="6"/>
  <c r="E3050" i="6"/>
  <c r="F3050" i="6"/>
  <c r="E3049" i="6"/>
  <c r="F3049" i="6"/>
  <c r="E3048" i="6"/>
  <c r="F3048" i="6"/>
  <c r="E3047" i="6"/>
  <c r="F3047" i="6"/>
  <c r="E3046" i="6"/>
  <c r="F3046" i="6"/>
  <c r="E3045" i="6"/>
  <c r="F3045" i="6"/>
  <c r="E3044" i="6"/>
  <c r="F3044" i="6"/>
  <c r="E3043" i="6"/>
  <c r="F3043" i="6"/>
  <c r="E3042" i="6"/>
  <c r="F3042" i="6"/>
  <c r="E3041" i="6"/>
  <c r="F3041" i="6"/>
  <c r="E3040" i="6"/>
  <c r="F3040" i="6"/>
  <c r="E3039" i="6"/>
  <c r="F3039" i="6"/>
  <c r="E3038" i="6"/>
  <c r="F3038" i="6"/>
  <c r="E3037" i="6"/>
  <c r="F3037" i="6"/>
  <c r="E3036" i="6"/>
  <c r="F3036" i="6"/>
  <c r="E3035" i="6"/>
  <c r="F3035" i="6"/>
  <c r="E3034" i="6"/>
  <c r="F3034" i="6"/>
  <c r="E3033" i="6"/>
  <c r="F3033" i="6"/>
  <c r="E3032" i="6"/>
  <c r="F3032" i="6"/>
  <c r="E3031" i="6"/>
  <c r="F3031" i="6"/>
  <c r="E3030" i="6"/>
  <c r="F3030" i="6"/>
  <c r="E3029" i="6"/>
  <c r="F3029" i="6"/>
  <c r="E3028" i="6"/>
  <c r="F3028" i="6"/>
  <c r="E3027" i="6"/>
  <c r="F3027" i="6"/>
  <c r="E3026" i="6"/>
  <c r="F3026" i="6"/>
  <c r="E3025" i="6"/>
  <c r="F3025" i="6"/>
  <c r="E3024" i="6"/>
  <c r="F3024" i="6"/>
  <c r="E3023" i="6"/>
  <c r="F3023" i="6"/>
  <c r="E3022" i="6"/>
  <c r="F3022" i="6"/>
  <c r="E3021" i="6"/>
  <c r="F3021" i="6"/>
  <c r="E3020" i="6"/>
  <c r="F3020" i="6"/>
  <c r="E3019" i="6"/>
  <c r="F3019" i="6"/>
  <c r="E3018" i="6"/>
  <c r="F3018" i="6"/>
  <c r="E3017" i="6"/>
  <c r="F3017" i="6"/>
  <c r="E3016" i="6"/>
  <c r="F3016" i="6"/>
  <c r="E3015" i="6"/>
  <c r="F3015" i="6"/>
  <c r="E3014" i="6"/>
  <c r="F3014" i="6"/>
  <c r="E3013" i="6"/>
  <c r="F3013" i="6"/>
  <c r="E3012" i="6"/>
  <c r="F3012" i="6"/>
  <c r="E3011" i="6"/>
  <c r="F3011" i="6"/>
  <c r="E3010" i="6"/>
  <c r="F3010" i="6"/>
  <c r="E3009" i="6"/>
  <c r="F3009" i="6"/>
  <c r="E3008" i="6"/>
  <c r="F3008" i="6"/>
  <c r="E3007" i="6"/>
  <c r="F3007" i="6"/>
  <c r="E3006" i="6"/>
  <c r="F3006" i="6"/>
  <c r="E3005" i="6"/>
  <c r="F3005" i="6"/>
  <c r="E3004" i="6"/>
  <c r="F3004" i="6"/>
  <c r="E3003" i="6"/>
  <c r="F3003" i="6"/>
  <c r="E3002" i="6"/>
  <c r="F3002" i="6"/>
  <c r="E3001" i="6"/>
  <c r="F3001" i="6"/>
  <c r="E3000" i="6"/>
  <c r="F3000" i="6"/>
  <c r="E2999" i="6"/>
  <c r="F2999" i="6"/>
  <c r="E2998" i="6"/>
  <c r="F2998" i="6"/>
  <c r="E2997" i="6"/>
  <c r="F2997" i="6"/>
  <c r="E2996" i="6"/>
  <c r="F2996" i="6"/>
  <c r="E2995" i="6"/>
  <c r="F2995" i="6"/>
  <c r="E2994" i="6"/>
  <c r="F2994" i="6"/>
  <c r="E2993" i="6"/>
  <c r="F2993" i="6"/>
  <c r="E2992" i="6"/>
  <c r="F2992" i="6"/>
  <c r="E2991" i="6"/>
  <c r="F2991" i="6"/>
  <c r="E2990" i="6"/>
  <c r="F2990" i="6"/>
  <c r="E2989" i="6"/>
  <c r="F2989" i="6"/>
  <c r="E2988" i="6"/>
  <c r="F2988" i="6"/>
  <c r="E2987" i="6"/>
  <c r="F2987" i="6"/>
  <c r="E2986" i="6"/>
  <c r="F2986" i="6"/>
  <c r="E2985" i="6"/>
  <c r="F2985" i="6"/>
  <c r="E2984" i="6"/>
  <c r="F2984" i="6"/>
  <c r="E2983" i="6"/>
  <c r="F2983" i="6"/>
  <c r="E2982" i="6"/>
  <c r="F2982" i="6"/>
  <c r="E2981" i="6"/>
  <c r="F2981" i="6"/>
  <c r="E2980" i="6"/>
  <c r="F2980" i="6"/>
  <c r="E2979" i="6"/>
  <c r="F2979" i="6"/>
  <c r="E2978" i="6"/>
  <c r="F2978" i="6"/>
  <c r="E2977" i="6"/>
  <c r="F2977" i="6"/>
  <c r="E2976" i="6"/>
  <c r="F2976" i="6"/>
  <c r="E2975" i="6"/>
  <c r="F2975" i="6"/>
  <c r="E2974" i="6"/>
  <c r="F2974" i="6"/>
  <c r="E2973" i="6"/>
  <c r="F2973" i="6"/>
  <c r="E2972" i="6"/>
  <c r="F2972" i="6"/>
  <c r="E2971" i="6"/>
  <c r="F2971" i="6"/>
  <c r="E2970" i="6"/>
  <c r="F2970" i="6"/>
  <c r="E2969" i="6"/>
  <c r="F2969" i="6"/>
  <c r="E2968" i="6"/>
  <c r="F2968" i="6"/>
  <c r="E2967" i="6"/>
  <c r="F2967" i="6"/>
  <c r="E2966" i="6"/>
  <c r="F2966" i="6"/>
  <c r="E2965" i="6"/>
  <c r="F2965" i="6"/>
  <c r="E2964" i="6"/>
  <c r="F2964" i="6"/>
  <c r="E2963" i="6"/>
  <c r="F2963" i="6"/>
  <c r="E2962" i="6"/>
  <c r="F2962" i="6"/>
  <c r="E2961" i="6"/>
  <c r="F2961" i="6"/>
  <c r="E2960" i="6"/>
  <c r="F2960" i="6"/>
  <c r="E2959" i="6"/>
  <c r="F2959" i="6"/>
  <c r="E2958" i="6"/>
  <c r="F2958" i="6"/>
  <c r="E2957" i="6"/>
  <c r="F2957" i="6"/>
  <c r="E2956" i="6"/>
  <c r="F2956" i="6"/>
  <c r="E2955" i="6"/>
  <c r="F2955" i="6"/>
  <c r="E2954" i="6"/>
  <c r="F2954" i="6"/>
  <c r="E2953" i="6"/>
  <c r="F2953" i="6"/>
  <c r="E2952" i="6"/>
  <c r="F2952" i="6"/>
  <c r="E2951" i="6"/>
  <c r="F2951" i="6"/>
  <c r="E2950" i="6"/>
  <c r="F2950" i="6"/>
  <c r="E2949" i="6"/>
  <c r="F2949" i="6"/>
  <c r="E2948" i="6"/>
  <c r="F2948" i="6"/>
  <c r="E2947" i="6"/>
  <c r="F2947" i="6"/>
  <c r="E2946" i="6"/>
  <c r="F2946" i="6"/>
  <c r="E2945" i="6"/>
  <c r="F2945" i="6"/>
  <c r="E2944" i="6"/>
  <c r="F2944" i="6"/>
  <c r="E2943" i="6"/>
  <c r="F2943" i="6"/>
  <c r="E2942" i="6"/>
  <c r="F2942" i="6"/>
  <c r="E2941" i="6"/>
  <c r="F2941" i="6"/>
  <c r="E2940" i="6"/>
  <c r="F2940" i="6"/>
  <c r="E2939" i="6"/>
  <c r="F2939" i="6"/>
  <c r="E2938" i="6"/>
  <c r="F2938" i="6"/>
  <c r="E2937" i="6"/>
  <c r="F2937" i="6"/>
  <c r="E2936" i="6"/>
  <c r="F2936" i="6"/>
  <c r="E2935" i="6"/>
  <c r="F2935" i="6"/>
  <c r="E2934" i="6"/>
  <c r="F2934" i="6"/>
  <c r="E2933" i="6"/>
  <c r="F2933" i="6"/>
  <c r="E2932" i="6"/>
  <c r="F2932" i="6"/>
  <c r="E2931" i="6"/>
  <c r="F2931" i="6"/>
  <c r="E2930" i="6"/>
  <c r="F2930" i="6"/>
  <c r="E2929" i="6"/>
  <c r="F2929" i="6"/>
  <c r="E2928" i="6"/>
  <c r="F2928" i="6"/>
  <c r="E2927" i="6"/>
  <c r="F2927" i="6"/>
  <c r="E2926" i="6"/>
  <c r="F2926" i="6"/>
  <c r="E2925" i="6"/>
  <c r="F2925" i="6"/>
  <c r="E2924" i="6"/>
  <c r="F2924" i="6"/>
  <c r="E2923" i="6"/>
  <c r="F2923" i="6"/>
  <c r="E2922" i="6"/>
  <c r="F2922" i="6"/>
  <c r="E2921" i="6"/>
  <c r="F2921" i="6"/>
  <c r="E2920" i="6"/>
  <c r="F2920" i="6"/>
  <c r="E2919" i="6"/>
  <c r="F2919" i="6"/>
  <c r="E2918" i="6"/>
  <c r="F2918" i="6"/>
  <c r="E2917" i="6"/>
  <c r="F2917" i="6"/>
  <c r="E2916" i="6"/>
  <c r="F2916" i="6"/>
  <c r="E2915" i="6"/>
  <c r="F2915" i="6"/>
  <c r="E2914" i="6"/>
  <c r="F2914" i="6"/>
  <c r="E2913" i="6"/>
  <c r="F2913" i="6"/>
  <c r="E2912" i="6"/>
  <c r="F2912" i="6"/>
  <c r="E2911" i="6"/>
  <c r="F2911" i="6"/>
  <c r="E2910" i="6"/>
  <c r="F2910" i="6"/>
  <c r="E2909" i="6"/>
  <c r="F2909" i="6"/>
  <c r="E2908" i="6"/>
  <c r="F2908" i="6"/>
  <c r="E2907" i="6"/>
  <c r="F2907" i="6"/>
  <c r="E2906" i="6"/>
  <c r="F2906" i="6"/>
  <c r="E2905" i="6"/>
  <c r="F2905" i="6"/>
  <c r="E2904" i="6"/>
  <c r="F2904" i="6"/>
  <c r="E2903" i="6"/>
  <c r="F2903" i="6"/>
  <c r="E2902" i="6"/>
  <c r="F2902" i="6"/>
  <c r="E2901" i="6"/>
  <c r="F2901" i="6"/>
  <c r="E2900" i="6"/>
  <c r="F2900" i="6"/>
  <c r="E2899" i="6"/>
  <c r="F2899" i="6"/>
  <c r="E2898" i="6"/>
  <c r="F2898" i="6"/>
  <c r="E2897" i="6"/>
  <c r="F2897" i="6"/>
  <c r="E2896" i="6"/>
  <c r="F2896" i="6"/>
  <c r="E2895" i="6"/>
  <c r="F2895" i="6"/>
  <c r="E2894" i="6"/>
  <c r="F2894" i="6"/>
  <c r="E2893" i="6"/>
  <c r="F2893" i="6"/>
  <c r="E2892" i="6"/>
  <c r="F2892" i="6"/>
  <c r="E2891" i="6"/>
  <c r="F2891" i="6"/>
  <c r="E2890" i="6"/>
  <c r="F2890" i="6"/>
  <c r="E2889" i="6"/>
  <c r="F2889" i="6"/>
  <c r="E2888" i="6"/>
  <c r="F2888" i="6"/>
  <c r="E2887" i="6"/>
  <c r="F2887" i="6"/>
  <c r="E2886" i="6"/>
  <c r="F2886" i="6"/>
  <c r="E2885" i="6"/>
  <c r="F2885" i="6"/>
  <c r="E2884" i="6"/>
  <c r="F2884" i="6"/>
  <c r="E2883" i="6"/>
  <c r="F2883" i="6"/>
  <c r="E2882" i="6"/>
  <c r="F2882" i="6"/>
  <c r="E2881" i="6"/>
  <c r="F2881" i="6"/>
  <c r="E2880" i="6"/>
  <c r="F2880" i="6"/>
  <c r="E2879" i="6"/>
  <c r="F2879" i="6"/>
  <c r="E2878" i="6"/>
  <c r="F2878" i="6"/>
  <c r="E2877" i="6"/>
  <c r="F2877" i="6"/>
  <c r="E2876" i="6"/>
  <c r="F2876" i="6"/>
  <c r="E2875" i="6"/>
  <c r="F2875" i="6"/>
  <c r="E2874" i="6"/>
  <c r="F2874" i="6"/>
  <c r="E2873" i="6"/>
  <c r="F2873" i="6"/>
  <c r="E2872" i="6"/>
  <c r="F2872" i="6"/>
  <c r="E2871" i="6"/>
  <c r="F2871" i="6"/>
  <c r="E2870" i="6"/>
  <c r="F2870" i="6"/>
  <c r="E2869" i="6"/>
  <c r="F2869" i="6"/>
  <c r="E2868" i="6"/>
  <c r="F2868" i="6"/>
  <c r="E2867" i="6"/>
  <c r="F2867" i="6"/>
  <c r="E2866" i="6"/>
  <c r="F2866" i="6"/>
  <c r="E2865" i="6"/>
  <c r="F2865" i="6"/>
  <c r="E2864" i="6"/>
  <c r="F2864" i="6"/>
  <c r="E2863" i="6"/>
  <c r="F2863" i="6"/>
  <c r="E2862" i="6"/>
  <c r="F2862" i="6"/>
  <c r="E2861" i="6"/>
  <c r="F2861" i="6"/>
  <c r="E2860" i="6"/>
  <c r="F2860" i="6"/>
  <c r="E2859" i="6"/>
  <c r="F2859" i="6"/>
  <c r="E2858" i="6"/>
  <c r="F2858" i="6"/>
  <c r="E2857" i="6"/>
  <c r="F2857" i="6"/>
  <c r="E2856" i="6"/>
  <c r="F2856" i="6"/>
  <c r="E2855" i="6"/>
  <c r="F2855" i="6"/>
  <c r="E2854" i="6"/>
  <c r="F2854" i="6"/>
  <c r="E2853" i="6"/>
  <c r="F2853" i="6"/>
  <c r="E2852" i="6"/>
  <c r="F2852" i="6"/>
  <c r="E2851" i="6"/>
  <c r="F2851" i="6"/>
  <c r="E2850" i="6"/>
  <c r="F2850" i="6"/>
  <c r="E2849" i="6"/>
  <c r="F2849" i="6"/>
  <c r="E2848" i="6"/>
  <c r="F2848" i="6"/>
  <c r="E2847" i="6"/>
  <c r="F2847" i="6"/>
  <c r="E2846" i="6"/>
  <c r="F2846" i="6"/>
  <c r="E2845" i="6"/>
  <c r="F2845" i="6"/>
  <c r="E2844" i="6"/>
  <c r="F2844" i="6"/>
  <c r="E2843" i="6"/>
  <c r="F2843" i="6"/>
  <c r="E2842" i="6"/>
  <c r="F2842" i="6"/>
  <c r="E2841" i="6"/>
  <c r="F2841" i="6"/>
  <c r="E2840" i="6"/>
  <c r="F2840" i="6"/>
  <c r="E2839" i="6"/>
  <c r="F2839" i="6"/>
  <c r="E2838" i="6"/>
  <c r="F2838" i="6"/>
  <c r="E2837" i="6"/>
  <c r="F2837" i="6"/>
  <c r="E2836" i="6"/>
  <c r="F2836" i="6"/>
  <c r="E2835" i="6"/>
  <c r="F2835" i="6"/>
  <c r="E2834" i="6"/>
  <c r="F2834" i="6"/>
  <c r="E2833" i="6"/>
  <c r="F2833" i="6"/>
  <c r="E2832" i="6"/>
  <c r="F2832" i="6"/>
  <c r="E2831" i="6"/>
  <c r="F2831" i="6"/>
  <c r="E2830" i="6"/>
  <c r="F2830" i="6"/>
  <c r="E2829" i="6"/>
  <c r="F2829" i="6"/>
  <c r="E2828" i="6"/>
  <c r="F2828" i="6"/>
  <c r="E2827" i="6"/>
  <c r="F2827" i="6"/>
  <c r="E2826" i="6"/>
  <c r="F2826" i="6"/>
  <c r="E2825" i="6"/>
  <c r="F2825" i="6"/>
  <c r="E2824" i="6"/>
  <c r="F2824" i="6"/>
  <c r="E2823" i="6"/>
  <c r="F2823" i="6"/>
  <c r="E2822" i="6"/>
  <c r="F2822" i="6"/>
  <c r="E2821" i="6"/>
  <c r="F2821" i="6"/>
  <c r="E2820" i="6"/>
  <c r="F2820" i="6"/>
  <c r="E2819" i="6"/>
  <c r="F2819" i="6"/>
  <c r="E2818" i="6"/>
  <c r="F2818" i="6"/>
  <c r="E2817" i="6"/>
  <c r="F2817" i="6"/>
  <c r="E2816" i="6"/>
  <c r="F2816" i="6"/>
  <c r="E2815" i="6"/>
  <c r="F2815" i="6"/>
  <c r="E2814" i="6"/>
  <c r="F2814" i="6"/>
  <c r="E2813" i="6"/>
  <c r="F2813" i="6"/>
  <c r="E2812" i="6"/>
  <c r="F2812" i="6"/>
  <c r="E2811" i="6"/>
  <c r="F2811" i="6"/>
  <c r="E2810" i="6"/>
  <c r="F2810" i="6"/>
  <c r="E2809" i="6"/>
  <c r="F2809" i="6"/>
  <c r="E2808" i="6"/>
  <c r="F2808" i="6"/>
  <c r="E2807" i="6"/>
  <c r="F2807" i="6"/>
  <c r="E2806" i="6"/>
  <c r="F2806" i="6"/>
  <c r="E2805" i="6"/>
  <c r="F2805" i="6"/>
  <c r="E2804" i="6"/>
  <c r="F2804" i="6"/>
  <c r="E2803" i="6"/>
  <c r="F2803" i="6"/>
  <c r="E2802" i="6"/>
  <c r="F2802" i="6"/>
  <c r="E2801" i="6"/>
  <c r="F2801" i="6"/>
  <c r="E2800" i="6"/>
  <c r="F2800" i="6"/>
  <c r="E2799" i="6"/>
  <c r="F2799" i="6"/>
  <c r="E2798" i="6"/>
  <c r="F2798" i="6"/>
  <c r="E2797" i="6"/>
  <c r="F2797" i="6"/>
  <c r="E2796" i="6"/>
  <c r="F2796" i="6"/>
  <c r="E2795" i="6"/>
  <c r="F2795" i="6"/>
  <c r="E2794" i="6"/>
  <c r="F2794" i="6"/>
  <c r="E2793" i="6"/>
  <c r="F2793" i="6"/>
  <c r="E2792" i="6"/>
  <c r="F2792" i="6"/>
  <c r="E2791" i="6"/>
  <c r="F2791" i="6"/>
  <c r="E2790" i="6"/>
  <c r="F2790" i="6"/>
  <c r="E2789" i="6"/>
  <c r="F2789" i="6"/>
  <c r="E2788" i="6"/>
  <c r="F2788" i="6"/>
  <c r="E2787" i="6"/>
  <c r="F2787" i="6"/>
  <c r="E2786" i="6"/>
  <c r="F2786" i="6"/>
  <c r="E2785" i="6"/>
  <c r="F2785" i="6"/>
  <c r="E2784" i="6"/>
  <c r="F2784" i="6"/>
  <c r="E2783" i="6"/>
  <c r="F2783" i="6"/>
  <c r="E2782" i="6"/>
  <c r="F2782" i="6"/>
  <c r="E2781" i="6"/>
  <c r="F2781" i="6"/>
  <c r="E2780" i="6"/>
  <c r="F2780" i="6"/>
  <c r="E2779" i="6"/>
  <c r="F2779" i="6"/>
  <c r="E2778" i="6"/>
  <c r="F2778" i="6"/>
  <c r="E2777" i="6"/>
  <c r="F2777" i="6"/>
  <c r="E2776" i="6"/>
  <c r="F2776" i="6"/>
  <c r="E2775" i="6"/>
  <c r="F2775" i="6"/>
  <c r="E2774" i="6"/>
  <c r="F2774" i="6"/>
  <c r="E2773" i="6"/>
  <c r="F2773" i="6"/>
  <c r="E2772" i="6"/>
  <c r="F2772" i="6"/>
  <c r="E2771" i="6"/>
  <c r="F2771" i="6"/>
  <c r="E2770" i="6"/>
  <c r="F2770" i="6"/>
  <c r="E2769" i="6"/>
  <c r="F2769" i="6"/>
  <c r="E2768" i="6"/>
  <c r="F2768" i="6"/>
  <c r="E2767" i="6"/>
  <c r="F2767" i="6"/>
  <c r="E2766" i="6"/>
  <c r="F2766" i="6"/>
  <c r="E2765" i="6"/>
  <c r="F2765" i="6"/>
  <c r="E2764" i="6"/>
  <c r="F2764" i="6"/>
  <c r="E2763" i="6"/>
  <c r="F2763" i="6"/>
  <c r="E2762" i="6"/>
  <c r="F2762" i="6"/>
  <c r="E2761" i="6"/>
  <c r="F2761" i="6"/>
  <c r="E2760" i="6"/>
  <c r="F2760" i="6"/>
  <c r="E2759" i="6"/>
  <c r="F2759" i="6"/>
  <c r="E2758" i="6"/>
  <c r="F2758" i="6"/>
  <c r="E2757" i="6"/>
  <c r="F2757" i="6"/>
  <c r="E2756" i="6"/>
  <c r="F2756" i="6"/>
  <c r="E2755" i="6"/>
  <c r="F2755" i="6"/>
  <c r="E2754" i="6"/>
  <c r="F2754" i="6"/>
  <c r="E2753" i="6"/>
  <c r="F2753" i="6"/>
  <c r="E2752" i="6"/>
  <c r="F2752" i="6"/>
  <c r="E2751" i="6"/>
  <c r="F2751" i="6"/>
  <c r="E2750" i="6"/>
  <c r="F2750" i="6"/>
  <c r="E2749" i="6"/>
  <c r="F2749" i="6"/>
  <c r="E2748" i="6"/>
  <c r="F2748" i="6"/>
  <c r="E2747" i="6"/>
  <c r="F2747" i="6"/>
  <c r="E2746" i="6"/>
  <c r="F2746" i="6"/>
  <c r="E2745" i="6"/>
  <c r="F2745" i="6"/>
  <c r="E2744" i="6"/>
  <c r="F2744" i="6"/>
  <c r="E2743" i="6"/>
  <c r="F2743" i="6"/>
  <c r="E2742" i="6"/>
  <c r="F2742" i="6"/>
  <c r="E2741" i="6"/>
  <c r="F2741" i="6"/>
  <c r="E2740" i="6"/>
  <c r="F2740" i="6"/>
  <c r="E2739" i="6"/>
  <c r="F2739" i="6"/>
  <c r="E2738" i="6"/>
  <c r="F2738" i="6"/>
  <c r="E2737" i="6"/>
  <c r="F2737" i="6"/>
  <c r="E2736" i="6"/>
  <c r="F2736" i="6"/>
  <c r="E2735" i="6"/>
  <c r="F2735" i="6"/>
  <c r="E2734" i="6"/>
  <c r="F2734" i="6"/>
  <c r="E2733" i="6"/>
  <c r="F2733" i="6"/>
  <c r="E2732" i="6"/>
  <c r="F2732" i="6"/>
  <c r="E2731" i="6"/>
  <c r="F2731" i="6"/>
  <c r="E2730" i="6"/>
  <c r="F2730" i="6"/>
  <c r="E2729" i="6"/>
  <c r="F2729" i="6"/>
  <c r="E2728" i="6"/>
  <c r="F2728" i="6"/>
  <c r="E2727" i="6"/>
  <c r="F2727" i="6"/>
  <c r="E2726" i="6"/>
  <c r="F2726" i="6"/>
  <c r="E2725" i="6"/>
  <c r="F2725" i="6"/>
  <c r="E2724" i="6"/>
  <c r="F2724" i="6"/>
  <c r="E2723" i="6"/>
  <c r="F2723" i="6"/>
  <c r="E2722" i="6"/>
  <c r="F2722" i="6"/>
  <c r="E2721" i="6"/>
  <c r="F2721" i="6"/>
  <c r="E2720" i="6"/>
  <c r="F2720" i="6"/>
  <c r="E2719" i="6"/>
  <c r="F2719" i="6"/>
  <c r="E2718" i="6"/>
  <c r="F2718" i="6"/>
  <c r="E2717" i="6"/>
  <c r="F2717" i="6"/>
  <c r="E2716" i="6"/>
  <c r="F2716" i="6"/>
  <c r="E2715" i="6"/>
  <c r="F2715" i="6"/>
  <c r="E2714" i="6"/>
  <c r="F2714" i="6"/>
  <c r="E2713" i="6"/>
  <c r="F2713" i="6"/>
  <c r="E2712" i="6"/>
  <c r="F2712" i="6"/>
  <c r="E2711" i="6"/>
  <c r="F2711" i="6"/>
  <c r="E2710" i="6"/>
  <c r="F2710" i="6"/>
  <c r="E2709" i="6"/>
  <c r="F2709" i="6"/>
  <c r="E2708" i="6"/>
  <c r="F2708" i="6"/>
  <c r="E2707" i="6"/>
  <c r="F2707" i="6"/>
  <c r="E2706" i="6"/>
  <c r="F2706" i="6"/>
  <c r="E2705" i="6"/>
  <c r="F2705" i="6"/>
  <c r="E2704" i="6"/>
  <c r="F2704" i="6"/>
  <c r="E2703" i="6"/>
  <c r="F2703" i="6"/>
  <c r="E2702" i="6"/>
  <c r="F2702" i="6"/>
  <c r="E2701" i="6"/>
  <c r="F2701" i="6"/>
  <c r="E2700" i="6"/>
  <c r="F2700" i="6"/>
  <c r="E2699" i="6"/>
  <c r="F2699" i="6"/>
  <c r="E2698" i="6"/>
  <c r="F2698" i="6"/>
  <c r="E2697" i="6"/>
  <c r="F2697" i="6"/>
  <c r="E2696" i="6"/>
  <c r="F2696" i="6"/>
  <c r="E2695" i="6"/>
  <c r="F2695" i="6"/>
  <c r="E2694" i="6"/>
  <c r="F2694" i="6"/>
  <c r="E2693" i="6"/>
  <c r="F2693" i="6"/>
  <c r="E2692" i="6"/>
  <c r="F2692" i="6"/>
  <c r="E2691" i="6"/>
  <c r="F2691" i="6"/>
  <c r="E2690" i="6"/>
  <c r="F2690" i="6"/>
  <c r="E2689" i="6"/>
  <c r="F2689" i="6"/>
  <c r="E2688" i="6"/>
  <c r="F2688" i="6"/>
  <c r="E2687" i="6"/>
  <c r="F2687" i="6"/>
  <c r="E2686" i="6"/>
  <c r="F2686" i="6"/>
  <c r="E2685" i="6"/>
  <c r="F2685" i="6"/>
  <c r="E2684" i="6"/>
  <c r="F2684" i="6"/>
  <c r="E2683" i="6"/>
  <c r="F2683" i="6"/>
  <c r="E2682" i="6"/>
  <c r="F2682" i="6"/>
  <c r="E2681" i="6"/>
  <c r="F2681" i="6"/>
  <c r="E2680" i="6"/>
  <c r="F2680" i="6"/>
  <c r="E2679" i="6"/>
  <c r="F2679" i="6"/>
  <c r="E2678" i="6"/>
  <c r="F2678" i="6"/>
  <c r="E2677" i="6"/>
  <c r="F2677" i="6"/>
  <c r="E2676" i="6"/>
  <c r="F2676" i="6"/>
  <c r="E2675" i="6"/>
  <c r="F2675" i="6"/>
  <c r="E2674" i="6"/>
  <c r="F2674" i="6"/>
  <c r="E2673" i="6"/>
  <c r="F2673" i="6"/>
  <c r="E2672" i="6"/>
  <c r="F2672" i="6"/>
  <c r="E2671" i="6"/>
  <c r="F2671" i="6"/>
  <c r="E2670" i="6"/>
  <c r="F2670" i="6"/>
  <c r="E2669" i="6"/>
  <c r="F2669" i="6"/>
  <c r="E2668" i="6"/>
  <c r="F2668" i="6"/>
  <c r="E2667" i="6"/>
  <c r="F2667" i="6"/>
  <c r="E2666" i="6"/>
  <c r="F2666" i="6"/>
  <c r="E2665" i="6"/>
  <c r="F2665" i="6"/>
  <c r="E2664" i="6"/>
  <c r="F2664" i="6"/>
  <c r="E2663" i="6"/>
  <c r="F2663" i="6"/>
  <c r="E2662" i="6"/>
  <c r="F2662" i="6"/>
  <c r="E2661" i="6"/>
  <c r="F2661" i="6"/>
  <c r="E2660" i="6"/>
  <c r="F2660" i="6"/>
  <c r="E2659" i="6"/>
  <c r="F2659" i="6"/>
  <c r="E2658" i="6"/>
  <c r="F2658" i="6"/>
  <c r="E2657" i="6"/>
  <c r="F2657" i="6"/>
  <c r="E2656" i="6"/>
  <c r="F2656" i="6"/>
  <c r="E2655" i="6"/>
  <c r="F2655" i="6"/>
  <c r="E2654" i="6"/>
  <c r="F2654" i="6"/>
  <c r="E2653" i="6"/>
  <c r="F2653" i="6"/>
  <c r="E2652" i="6"/>
  <c r="F2652" i="6"/>
  <c r="E2651" i="6"/>
  <c r="F2651" i="6"/>
  <c r="E2650" i="6"/>
  <c r="F2650" i="6"/>
  <c r="E2649" i="6"/>
  <c r="F2649" i="6"/>
  <c r="E2648" i="6"/>
  <c r="F2648" i="6"/>
  <c r="E2647" i="6"/>
  <c r="F2647" i="6"/>
  <c r="E2646" i="6"/>
  <c r="F2646" i="6"/>
  <c r="E2645" i="6"/>
  <c r="F2645" i="6"/>
  <c r="E2644" i="6"/>
  <c r="F2644" i="6"/>
  <c r="E2643" i="6"/>
  <c r="F2643" i="6"/>
  <c r="E2642" i="6"/>
  <c r="F2642" i="6"/>
  <c r="E2641" i="6"/>
  <c r="F2641" i="6"/>
  <c r="E2640" i="6"/>
  <c r="F2640" i="6"/>
  <c r="E2639" i="6"/>
  <c r="F2639" i="6"/>
  <c r="E2638" i="6"/>
  <c r="F2638" i="6"/>
  <c r="E2637" i="6"/>
  <c r="F2637" i="6"/>
  <c r="E2636" i="6"/>
  <c r="F2636" i="6"/>
  <c r="E2635" i="6"/>
  <c r="F2635" i="6"/>
  <c r="E2634" i="6"/>
  <c r="F2634" i="6"/>
  <c r="E2633" i="6"/>
  <c r="F2633" i="6"/>
  <c r="E2632" i="6"/>
  <c r="F2632" i="6"/>
  <c r="E2631" i="6"/>
  <c r="F2631" i="6"/>
  <c r="E2630" i="6"/>
  <c r="F2630" i="6"/>
  <c r="E2629" i="6"/>
  <c r="F2629" i="6"/>
  <c r="E2628" i="6"/>
  <c r="F2628" i="6"/>
  <c r="E2627" i="6"/>
  <c r="F2627" i="6"/>
  <c r="E2626" i="6"/>
  <c r="F2626" i="6"/>
  <c r="E2625" i="6"/>
  <c r="F2625" i="6"/>
  <c r="E2624" i="6"/>
  <c r="F2624" i="6"/>
  <c r="E2623" i="6"/>
  <c r="F2623" i="6"/>
  <c r="E2622" i="6"/>
  <c r="F2622" i="6"/>
  <c r="E2621" i="6"/>
  <c r="F2621" i="6"/>
  <c r="E2620" i="6"/>
  <c r="F2620" i="6"/>
  <c r="E2619" i="6"/>
  <c r="F2619" i="6"/>
  <c r="E2618" i="6"/>
  <c r="F2618" i="6"/>
  <c r="E2617" i="6"/>
  <c r="F2617" i="6"/>
  <c r="E2616" i="6"/>
  <c r="F2616" i="6"/>
  <c r="E2615" i="6"/>
  <c r="F2615" i="6"/>
  <c r="E2614" i="6"/>
  <c r="F2614" i="6"/>
  <c r="E2613" i="6"/>
  <c r="F2613" i="6"/>
  <c r="E2612" i="6"/>
  <c r="F2612" i="6"/>
  <c r="E2611" i="6"/>
  <c r="F2611" i="6"/>
  <c r="E2610" i="6"/>
  <c r="F2610" i="6"/>
  <c r="E2609" i="6"/>
  <c r="F2609" i="6"/>
  <c r="E2608" i="6"/>
  <c r="F2608" i="6"/>
  <c r="E2607" i="6"/>
  <c r="F2607" i="6"/>
  <c r="E2606" i="6"/>
  <c r="F2606" i="6"/>
  <c r="E2605" i="6"/>
  <c r="F2605" i="6"/>
  <c r="E2604" i="6"/>
  <c r="F2604" i="6"/>
  <c r="E2603" i="6"/>
  <c r="F2603" i="6"/>
  <c r="E2602" i="6"/>
  <c r="F2602" i="6"/>
  <c r="E2601" i="6"/>
  <c r="F2601" i="6"/>
  <c r="E2600" i="6"/>
  <c r="F2600" i="6"/>
  <c r="E2599" i="6"/>
  <c r="F2599" i="6"/>
  <c r="E2598" i="6"/>
  <c r="F2598" i="6"/>
  <c r="E2597" i="6"/>
  <c r="F2597" i="6"/>
  <c r="E2596" i="6"/>
  <c r="F2596" i="6"/>
  <c r="E2595" i="6"/>
  <c r="F2595" i="6"/>
  <c r="E2594" i="6"/>
  <c r="F2594" i="6"/>
  <c r="E2593" i="6"/>
  <c r="F2593" i="6"/>
  <c r="E2592" i="6"/>
  <c r="F2592" i="6"/>
  <c r="E2591" i="6"/>
  <c r="F2591" i="6"/>
  <c r="E2590" i="6"/>
  <c r="F2590" i="6"/>
  <c r="E2589" i="6"/>
  <c r="F2589" i="6"/>
  <c r="E2588" i="6"/>
  <c r="F2588" i="6"/>
  <c r="E2587" i="6"/>
  <c r="F2587" i="6"/>
  <c r="E2586" i="6"/>
  <c r="F2586" i="6"/>
  <c r="E2585" i="6"/>
  <c r="F2585" i="6"/>
  <c r="E2584" i="6"/>
  <c r="F2584" i="6"/>
  <c r="E2583" i="6"/>
  <c r="F2583" i="6"/>
  <c r="E2582" i="6"/>
  <c r="F2582" i="6"/>
  <c r="E2581" i="6"/>
  <c r="F2581" i="6"/>
  <c r="E2580" i="6"/>
  <c r="F2580" i="6"/>
  <c r="E2579" i="6"/>
  <c r="F2579" i="6"/>
  <c r="E2578" i="6"/>
  <c r="F2578" i="6"/>
  <c r="E2577" i="6"/>
  <c r="F2577" i="6"/>
  <c r="E2576" i="6"/>
  <c r="F2576" i="6"/>
  <c r="E2575" i="6"/>
  <c r="F2575" i="6"/>
  <c r="E2574" i="6"/>
  <c r="F2574" i="6"/>
  <c r="E2573" i="6"/>
  <c r="F2573" i="6"/>
  <c r="E2572" i="6"/>
  <c r="F2572" i="6"/>
  <c r="E2571" i="6"/>
  <c r="F2571" i="6"/>
  <c r="E2570" i="6"/>
  <c r="F2570" i="6"/>
  <c r="E2569" i="6"/>
  <c r="F2569" i="6"/>
  <c r="E2568" i="6"/>
  <c r="F2568" i="6"/>
  <c r="E2567" i="6"/>
  <c r="F2567" i="6"/>
  <c r="E2566" i="6"/>
  <c r="F2566" i="6"/>
  <c r="E2565" i="6"/>
  <c r="F2565" i="6"/>
  <c r="E2564" i="6"/>
  <c r="F2564" i="6"/>
  <c r="E2563" i="6"/>
  <c r="F2563" i="6"/>
  <c r="E2562" i="6"/>
  <c r="F2562" i="6"/>
  <c r="E2561" i="6"/>
  <c r="F2561" i="6"/>
  <c r="E2560" i="6"/>
  <c r="F2560" i="6"/>
  <c r="E2559" i="6"/>
  <c r="F2559" i="6"/>
  <c r="E2558" i="6"/>
  <c r="F2558" i="6"/>
  <c r="E2557" i="6"/>
  <c r="F2557" i="6"/>
  <c r="E2556" i="6"/>
  <c r="F2556" i="6"/>
  <c r="E2555" i="6"/>
  <c r="F2555" i="6"/>
  <c r="E2554" i="6"/>
  <c r="F2554" i="6"/>
  <c r="E2553" i="6"/>
  <c r="F2553" i="6"/>
  <c r="E2552" i="6"/>
  <c r="F2552" i="6"/>
  <c r="E2551" i="6"/>
  <c r="F2551" i="6"/>
  <c r="E2550" i="6"/>
  <c r="F2550" i="6"/>
  <c r="E2549" i="6"/>
  <c r="F2549" i="6"/>
  <c r="E2548" i="6"/>
  <c r="F2548" i="6"/>
  <c r="E2547" i="6"/>
  <c r="F2547" i="6"/>
  <c r="E2546" i="6"/>
  <c r="F2546" i="6"/>
  <c r="E2545" i="6"/>
  <c r="F2545" i="6"/>
  <c r="E2544" i="6"/>
  <c r="F2544" i="6"/>
  <c r="E2543" i="6"/>
  <c r="F2543" i="6"/>
  <c r="E2542" i="6"/>
  <c r="F2542" i="6"/>
  <c r="E2541" i="6"/>
  <c r="F2541" i="6"/>
  <c r="E2540" i="6"/>
  <c r="F2540" i="6"/>
  <c r="E2539" i="6"/>
  <c r="F2539" i="6"/>
  <c r="E2538" i="6"/>
  <c r="F2538" i="6"/>
  <c r="E2537" i="6"/>
  <c r="F2537" i="6"/>
  <c r="E2536" i="6"/>
  <c r="F2536" i="6"/>
  <c r="E2535" i="6"/>
  <c r="F2535" i="6"/>
  <c r="E2534" i="6"/>
  <c r="F2534" i="6"/>
  <c r="E2533" i="6"/>
  <c r="F2533" i="6"/>
  <c r="E2532" i="6"/>
  <c r="F2532" i="6"/>
  <c r="E2531" i="6"/>
  <c r="F2531" i="6"/>
  <c r="E2530" i="6"/>
  <c r="F2530" i="6"/>
  <c r="E2529" i="6"/>
  <c r="F2529" i="6"/>
  <c r="E2528" i="6"/>
  <c r="F2528" i="6"/>
  <c r="E2527" i="6"/>
  <c r="F2527" i="6"/>
  <c r="E2526" i="6"/>
  <c r="F2526" i="6"/>
  <c r="E2525" i="6"/>
  <c r="F2525" i="6"/>
  <c r="E2524" i="6"/>
  <c r="F2524" i="6"/>
  <c r="E2523" i="6"/>
  <c r="F2523" i="6"/>
  <c r="E2522" i="6"/>
  <c r="F2522" i="6"/>
  <c r="E2521" i="6"/>
  <c r="F2521" i="6"/>
  <c r="E2520" i="6"/>
  <c r="F2520" i="6"/>
  <c r="E2519" i="6"/>
  <c r="F2519" i="6"/>
  <c r="E2518" i="6"/>
  <c r="F2518" i="6"/>
  <c r="E2517" i="6"/>
  <c r="F2517" i="6"/>
  <c r="E2516" i="6"/>
  <c r="F2516" i="6"/>
  <c r="E2515" i="6"/>
  <c r="F2515" i="6"/>
  <c r="E2514" i="6"/>
  <c r="F2514" i="6"/>
  <c r="E2513" i="6"/>
  <c r="F2513" i="6"/>
  <c r="E2512" i="6"/>
  <c r="F2512" i="6"/>
  <c r="E2511" i="6"/>
  <c r="F2511" i="6"/>
  <c r="E2510" i="6"/>
  <c r="F2510" i="6"/>
  <c r="E2509" i="6"/>
  <c r="F2509" i="6"/>
  <c r="E2508" i="6"/>
  <c r="F2508" i="6"/>
  <c r="E2507" i="6"/>
  <c r="F2507" i="6"/>
  <c r="E2506" i="6"/>
  <c r="F2506" i="6"/>
  <c r="E2505" i="6"/>
  <c r="F2505" i="6"/>
  <c r="E2504" i="6"/>
  <c r="F2504" i="6"/>
  <c r="E2503" i="6"/>
  <c r="F2503" i="6"/>
  <c r="E2502" i="6"/>
  <c r="F2502" i="6"/>
  <c r="E2501" i="6"/>
  <c r="F2501" i="6"/>
  <c r="E2500" i="6"/>
  <c r="F2500" i="6"/>
  <c r="E2499" i="6"/>
  <c r="F2499" i="6"/>
  <c r="E2498" i="6"/>
  <c r="F2498" i="6"/>
  <c r="E2497" i="6"/>
  <c r="F2497" i="6"/>
  <c r="E2496" i="6"/>
  <c r="F2496" i="6"/>
  <c r="E2495" i="6"/>
  <c r="F2495" i="6"/>
  <c r="E2494" i="6"/>
  <c r="F2494" i="6"/>
  <c r="E2493" i="6"/>
  <c r="F2493" i="6"/>
  <c r="E2492" i="6"/>
  <c r="F2492" i="6"/>
  <c r="E2491" i="6"/>
  <c r="F2491" i="6"/>
  <c r="E2490" i="6"/>
  <c r="F2490" i="6"/>
  <c r="E2489" i="6"/>
  <c r="F2489" i="6"/>
  <c r="E2488" i="6"/>
  <c r="F2488" i="6"/>
  <c r="E2487" i="6"/>
  <c r="F2487" i="6"/>
  <c r="E2486" i="6"/>
  <c r="F2486" i="6"/>
  <c r="E2485" i="6"/>
  <c r="F2485" i="6"/>
  <c r="E2484" i="6"/>
  <c r="F2484" i="6"/>
  <c r="E2483" i="6"/>
  <c r="F2483" i="6"/>
  <c r="E2482" i="6"/>
  <c r="F2482" i="6"/>
  <c r="E2481" i="6"/>
  <c r="F2481" i="6"/>
  <c r="E2480" i="6"/>
  <c r="F2480" i="6"/>
  <c r="E2479" i="6"/>
  <c r="F2479" i="6"/>
  <c r="E2478" i="6"/>
  <c r="F2478" i="6"/>
  <c r="E2477" i="6"/>
  <c r="F2477" i="6"/>
  <c r="E2476" i="6"/>
  <c r="F2476" i="6"/>
  <c r="E2475" i="6"/>
  <c r="F2475" i="6"/>
  <c r="E2474" i="6"/>
  <c r="F2474" i="6"/>
  <c r="E2473" i="6"/>
  <c r="F2473" i="6"/>
  <c r="E2472" i="6"/>
  <c r="F2472" i="6"/>
  <c r="E2471" i="6"/>
  <c r="F2471" i="6"/>
  <c r="E2470" i="6"/>
  <c r="F2470" i="6"/>
  <c r="E2469" i="6"/>
  <c r="F2469" i="6"/>
  <c r="E2468" i="6"/>
  <c r="F2468" i="6"/>
  <c r="E2467" i="6"/>
  <c r="F2467" i="6"/>
  <c r="E2466" i="6"/>
  <c r="F2466" i="6"/>
  <c r="E2465" i="6"/>
  <c r="F2465" i="6"/>
  <c r="E2464" i="6"/>
  <c r="F2464" i="6"/>
  <c r="E2463" i="6"/>
  <c r="F2463" i="6"/>
  <c r="E2462" i="6"/>
  <c r="F2462" i="6"/>
  <c r="E2461" i="6"/>
  <c r="F2461" i="6"/>
  <c r="E2460" i="6"/>
  <c r="F2460" i="6"/>
  <c r="E2459" i="6"/>
  <c r="F2459" i="6"/>
  <c r="E2458" i="6"/>
  <c r="F2458" i="6"/>
  <c r="E2457" i="6"/>
  <c r="F2457" i="6"/>
  <c r="E2456" i="6"/>
  <c r="F2456" i="6"/>
  <c r="E2455" i="6"/>
  <c r="F2455" i="6"/>
  <c r="E2454" i="6"/>
  <c r="F2454" i="6"/>
  <c r="E2453" i="6"/>
  <c r="F2453" i="6"/>
  <c r="E2452" i="6"/>
  <c r="F2452" i="6"/>
  <c r="E2451" i="6"/>
  <c r="F2451" i="6"/>
  <c r="E2450" i="6"/>
  <c r="F2450" i="6"/>
  <c r="E2449" i="6"/>
  <c r="F2449" i="6"/>
  <c r="E2448" i="6"/>
  <c r="F2448" i="6"/>
  <c r="E2447" i="6"/>
  <c r="F2447" i="6"/>
  <c r="E2446" i="6"/>
  <c r="F2446" i="6"/>
  <c r="E2445" i="6"/>
  <c r="F2445" i="6"/>
  <c r="E2444" i="6"/>
  <c r="F2444" i="6"/>
  <c r="E2443" i="6"/>
  <c r="F2443" i="6"/>
  <c r="E2442" i="6"/>
  <c r="F2442" i="6"/>
  <c r="E2441" i="6"/>
  <c r="F2441" i="6"/>
  <c r="E2440" i="6"/>
  <c r="F2440" i="6"/>
  <c r="E2439" i="6"/>
  <c r="F2439" i="6"/>
  <c r="E2438" i="6"/>
  <c r="F2438" i="6"/>
  <c r="E2437" i="6"/>
  <c r="F2437" i="6"/>
  <c r="E2436" i="6"/>
  <c r="F2436" i="6"/>
  <c r="E2435" i="6"/>
  <c r="F2435" i="6"/>
  <c r="E2434" i="6"/>
  <c r="F2434" i="6"/>
  <c r="E2433" i="6"/>
  <c r="F2433" i="6"/>
  <c r="E2432" i="6"/>
  <c r="F2432" i="6"/>
  <c r="E2431" i="6"/>
  <c r="F2431" i="6"/>
  <c r="E2430" i="6"/>
  <c r="F2430" i="6"/>
  <c r="E2429" i="6"/>
  <c r="F2429" i="6"/>
  <c r="E2428" i="6"/>
  <c r="F2428" i="6"/>
  <c r="E2427" i="6"/>
  <c r="F2427" i="6"/>
  <c r="E2426" i="6"/>
  <c r="F2426" i="6"/>
  <c r="E2425" i="6"/>
  <c r="F2425" i="6"/>
  <c r="E2424" i="6"/>
  <c r="F2424" i="6"/>
  <c r="E2423" i="6"/>
  <c r="F2423" i="6"/>
  <c r="E2422" i="6"/>
  <c r="F2422" i="6"/>
  <c r="E2421" i="6"/>
  <c r="F2421" i="6"/>
  <c r="E2420" i="6"/>
  <c r="F2420" i="6"/>
  <c r="E2419" i="6"/>
  <c r="F2419" i="6"/>
  <c r="E2418" i="6"/>
  <c r="F2418" i="6"/>
  <c r="E2417" i="6"/>
  <c r="F2417" i="6"/>
  <c r="E2416" i="6"/>
  <c r="F2416" i="6"/>
  <c r="E2415" i="6"/>
  <c r="F2415" i="6"/>
  <c r="E2414" i="6"/>
  <c r="F2414" i="6"/>
  <c r="E2413" i="6"/>
  <c r="F2413" i="6"/>
  <c r="E2412" i="6"/>
  <c r="F2412" i="6"/>
  <c r="E2411" i="6"/>
  <c r="F2411" i="6"/>
  <c r="E2410" i="6"/>
  <c r="F2410" i="6"/>
  <c r="E2409" i="6"/>
  <c r="F2409" i="6"/>
  <c r="E2408" i="6"/>
  <c r="F2408" i="6"/>
  <c r="E2407" i="6"/>
  <c r="F2407" i="6"/>
  <c r="E2406" i="6"/>
  <c r="F2406" i="6"/>
  <c r="E2405" i="6"/>
  <c r="F2405" i="6"/>
  <c r="E2404" i="6"/>
  <c r="F2404" i="6"/>
  <c r="E2403" i="6"/>
  <c r="F2403" i="6"/>
  <c r="E2402" i="6"/>
  <c r="F2402" i="6"/>
  <c r="E2401" i="6"/>
  <c r="F2401" i="6"/>
  <c r="E2400" i="6"/>
  <c r="F2400" i="6"/>
  <c r="E2399" i="6"/>
  <c r="F2399" i="6"/>
  <c r="E2398" i="6"/>
  <c r="F2398" i="6"/>
  <c r="E2397" i="6"/>
  <c r="F2397" i="6"/>
  <c r="E2396" i="6"/>
  <c r="F2396" i="6"/>
  <c r="E2395" i="6"/>
  <c r="F2395" i="6"/>
  <c r="E2394" i="6"/>
  <c r="F2394" i="6"/>
  <c r="E2393" i="6"/>
  <c r="F2393" i="6"/>
  <c r="E2392" i="6"/>
  <c r="F2392" i="6"/>
  <c r="E2391" i="6"/>
  <c r="F2391" i="6"/>
  <c r="E2390" i="6"/>
  <c r="F2390" i="6"/>
  <c r="E2389" i="6"/>
  <c r="F2389" i="6"/>
  <c r="E2388" i="6"/>
  <c r="F2388" i="6"/>
  <c r="E2387" i="6"/>
  <c r="F2387" i="6"/>
  <c r="E2386" i="6"/>
  <c r="F2386" i="6"/>
  <c r="E2385" i="6"/>
  <c r="F2385" i="6"/>
  <c r="E2384" i="6"/>
  <c r="F2384" i="6"/>
  <c r="E2383" i="6"/>
  <c r="F2383" i="6"/>
  <c r="E2382" i="6"/>
  <c r="F2382" i="6"/>
  <c r="E2381" i="6"/>
  <c r="F2381" i="6"/>
  <c r="E2380" i="6"/>
  <c r="F2380" i="6"/>
  <c r="E2379" i="6"/>
  <c r="F2379" i="6"/>
  <c r="E2378" i="6"/>
  <c r="F2378" i="6"/>
  <c r="E2377" i="6"/>
  <c r="F2377" i="6"/>
  <c r="E2376" i="6"/>
  <c r="F2376" i="6"/>
  <c r="E2375" i="6"/>
  <c r="F2375" i="6"/>
  <c r="E2374" i="6"/>
  <c r="F2374" i="6"/>
  <c r="E2373" i="6"/>
  <c r="F2373" i="6"/>
  <c r="E2372" i="6"/>
  <c r="F2372" i="6"/>
  <c r="E2371" i="6"/>
  <c r="F2371" i="6"/>
  <c r="E2370" i="6"/>
  <c r="F2370" i="6"/>
  <c r="E2369" i="6"/>
  <c r="F2369" i="6"/>
  <c r="E2368" i="6"/>
  <c r="F2368" i="6"/>
  <c r="E2367" i="6"/>
  <c r="F2367" i="6"/>
  <c r="E2366" i="6"/>
  <c r="F2366" i="6"/>
  <c r="E2365" i="6"/>
  <c r="F2365" i="6"/>
  <c r="E2364" i="6"/>
  <c r="F2364" i="6"/>
  <c r="E2363" i="6"/>
  <c r="F2363" i="6"/>
  <c r="E2362" i="6"/>
  <c r="F2362" i="6"/>
  <c r="E2361" i="6"/>
  <c r="F2361" i="6"/>
  <c r="E2360" i="6"/>
  <c r="F2360" i="6"/>
  <c r="E2359" i="6"/>
  <c r="F2359" i="6"/>
  <c r="E2358" i="6"/>
  <c r="F2358" i="6"/>
  <c r="E2357" i="6"/>
  <c r="F2357" i="6"/>
  <c r="E2356" i="6"/>
  <c r="F2356" i="6"/>
  <c r="E2355" i="6"/>
  <c r="F2355" i="6"/>
  <c r="E2354" i="6"/>
  <c r="F2354" i="6"/>
  <c r="E2353" i="6"/>
  <c r="F2353" i="6"/>
  <c r="E2352" i="6"/>
  <c r="F2352" i="6"/>
  <c r="E2351" i="6"/>
  <c r="F2351" i="6"/>
  <c r="E2350" i="6"/>
  <c r="F2350" i="6"/>
  <c r="E2349" i="6"/>
  <c r="F2349" i="6"/>
  <c r="E2348" i="6"/>
  <c r="F2348" i="6"/>
  <c r="E2347" i="6"/>
  <c r="F2347" i="6"/>
  <c r="E2346" i="6"/>
  <c r="F2346" i="6"/>
  <c r="E2345" i="6"/>
  <c r="F2345" i="6"/>
  <c r="E2344" i="6"/>
  <c r="F2344" i="6"/>
  <c r="E2343" i="6"/>
  <c r="F2343" i="6"/>
  <c r="E2342" i="6"/>
  <c r="F2342" i="6"/>
  <c r="E2341" i="6"/>
  <c r="F2341" i="6"/>
  <c r="E2340" i="6"/>
  <c r="F2340" i="6"/>
  <c r="E2339" i="6"/>
  <c r="F2339" i="6"/>
  <c r="E2338" i="6"/>
  <c r="F2338" i="6"/>
  <c r="E2337" i="6"/>
  <c r="F2337" i="6"/>
  <c r="E2336" i="6"/>
  <c r="F2336" i="6"/>
  <c r="E2335" i="6"/>
  <c r="F2335" i="6"/>
  <c r="E2334" i="6"/>
  <c r="F2334" i="6"/>
  <c r="E2333" i="6"/>
  <c r="F2333" i="6"/>
  <c r="E2332" i="6"/>
  <c r="F2332" i="6"/>
  <c r="E2331" i="6"/>
  <c r="F2331" i="6"/>
  <c r="E2330" i="6"/>
  <c r="F2330" i="6"/>
  <c r="E2329" i="6"/>
  <c r="F2329" i="6"/>
  <c r="E2328" i="6"/>
  <c r="F2328" i="6"/>
  <c r="E2327" i="6"/>
  <c r="F2327" i="6"/>
  <c r="E2326" i="6"/>
  <c r="F2326" i="6"/>
  <c r="E2325" i="6"/>
  <c r="F2325" i="6"/>
  <c r="E2324" i="6"/>
  <c r="F2324" i="6"/>
  <c r="E2323" i="6"/>
  <c r="F2323" i="6"/>
  <c r="E2322" i="6"/>
  <c r="F2322" i="6"/>
  <c r="E2321" i="6"/>
  <c r="F2321" i="6"/>
  <c r="E2320" i="6"/>
  <c r="F2320" i="6"/>
  <c r="E2319" i="6"/>
  <c r="F2319" i="6"/>
  <c r="E2318" i="6"/>
  <c r="F2318" i="6"/>
  <c r="E2317" i="6"/>
  <c r="F2317" i="6"/>
  <c r="E2316" i="6"/>
  <c r="F2316" i="6"/>
  <c r="E2315" i="6"/>
  <c r="F2315" i="6"/>
  <c r="E2314" i="6"/>
  <c r="F2314" i="6"/>
  <c r="E2313" i="6"/>
  <c r="F2313" i="6"/>
  <c r="E2312" i="6"/>
  <c r="F2312" i="6"/>
  <c r="E2311" i="6"/>
  <c r="F2311" i="6"/>
  <c r="E2310" i="6"/>
  <c r="F2310" i="6"/>
  <c r="E2309" i="6"/>
  <c r="F2309" i="6"/>
  <c r="E2308" i="6"/>
  <c r="F2308" i="6"/>
  <c r="E2307" i="6"/>
  <c r="F2307" i="6"/>
  <c r="E2306" i="6"/>
  <c r="F2306" i="6"/>
  <c r="E2305" i="6"/>
  <c r="F2305" i="6"/>
  <c r="E2304" i="6"/>
  <c r="F2304" i="6"/>
  <c r="E2303" i="6"/>
  <c r="F2303" i="6"/>
  <c r="E2302" i="6"/>
  <c r="F2302" i="6"/>
  <c r="E2301" i="6"/>
  <c r="F2301" i="6"/>
  <c r="E2300" i="6"/>
  <c r="F2300" i="6"/>
  <c r="E2299" i="6"/>
  <c r="F2299" i="6"/>
  <c r="E2298" i="6"/>
  <c r="F2298" i="6"/>
  <c r="E2297" i="6"/>
  <c r="F2297" i="6"/>
  <c r="E2296" i="6"/>
  <c r="F2296" i="6"/>
  <c r="E2295" i="6"/>
  <c r="F2295" i="6"/>
  <c r="E2294" i="6"/>
  <c r="F2294" i="6"/>
  <c r="E2293" i="6"/>
  <c r="F2293" i="6"/>
  <c r="E2292" i="6"/>
  <c r="F2292" i="6"/>
  <c r="E2291" i="6"/>
  <c r="F2291" i="6"/>
  <c r="E2290" i="6"/>
  <c r="F2290" i="6"/>
  <c r="E2289" i="6"/>
  <c r="F2289" i="6"/>
  <c r="E2288" i="6"/>
  <c r="F2288" i="6"/>
  <c r="E2287" i="6"/>
  <c r="F2287" i="6"/>
  <c r="E2286" i="6"/>
  <c r="F2286" i="6"/>
  <c r="E2285" i="6"/>
  <c r="F2285" i="6"/>
  <c r="E2284" i="6"/>
  <c r="F2284" i="6"/>
  <c r="E2283" i="6"/>
  <c r="F2283" i="6"/>
  <c r="E2282" i="6"/>
  <c r="F2282" i="6"/>
  <c r="E2281" i="6"/>
  <c r="F2281" i="6"/>
  <c r="E2280" i="6"/>
  <c r="F2280" i="6"/>
  <c r="E2279" i="6"/>
  <c r="F2279" i="6"/>
  <c r="E2278" i="6"/>
  <c r="F2278" i="6"/>
  <c r="E2277" i="6"/>
  <c r="F2277" i="6"/>
  <c r="E2276" i="6"/>
  <c r="F2276" i="6"/>
  <c r="E2275" i="6"/>
  <c r="F2275" i="6"/>
  <c r="E2274" i="6"/>
  <c r="F2274" i="6"/>
  <c r="E2273" i="6"/>
  <c r="F2273" i="6"/>
  <c r="E2272" i="6"/>
  <c r="F2272" i="6"/>
  <c r="E2271" i="6"/>
  <c r="F2271" i="6"/>
  <c r="E2270" i="6"/>
  <c r="F2270" i="6"/>
  <c r="E2269" i="6"/>
  <c r="F2269" i="6"/>
  <c r="E2268" i="6"/>
  <c r="F2268" i="6"/>
  <c r="E2267" i="6"/>
  <c r="F2267" i="6"/>
  <c r="E2266" i="6"/>
  <c r="F2266" i="6"/>
  <c r="E2265" i="6"/>
  <c r="F2265" i="6"/>
  <c r="E2264" i="6"/>
  <c r="F2264" i="6"/>
  <c r="E2263" i="6"/>
  <c r="F2263" i="6"/>
  <c r="E2262" i="6"/>
  <c r="F2262" i="6"/>
  <c r="E2261" i="6"/>
  <c r="F2261" i="6"/>
  <c r="E2260" i="6"/>
  <c r="F2260" i="6"/>
  <c r="E2259" i="6"/>
  <c r="F2259" i="6"/>
  <c r="E2258" i="6"/>
  <c r="F2258" i="6"/>
  <c r="E2257" i="6"/>
  <c r="F2257" i="6"/>
  <c r="E2256" i="6"/>
  <c r="F2256" i="6"/>
  <c r="E2255" i="6"/>
  <c r="F2255" i="6"/>
  <c r="E2254" i="6"/>
  <c r="F2254" i="6"/>
  <c r="E2253" i="6"/>
  <c r="F2253" i="6"/>
  <c r="E2252" i="6"/>
  <c r="F2252" i="6"/>
  <c r="E2251" i="6"/>
  <c r="F2251" i="6"/>
  <c r="E2250" i="6"/>
  <c r="F2250" i="6"/>
  <c r="E2249" i="6"/>
  <c r="F2249" i="6"/>
  <c r="E2248" i="6"/>
  <c r="F2248" i="6"/>
  <c r="E2247" i="6"/>
  <c r="F2247" i="6"/>
  <c r="E2246" i="6"/>
  <c r="F2246" i="6"/>
  <c r="E2245" i="6"/>
  <c r="F2245" i="6"/>
  <c r="E2244" i="6"/>
  <c r="F2244" i="6"/>
  <c r="E2243" i="6"/>
  <c r="F2243" i="6"/>
  <c r="E2242" i="6"/>
  <c r="F2242" i="6"/>
  <c r="E2241" i="6"/>
  <c r="F2241" i="6"/>
  <c r="E2240" i="6"/>
  <c r="F2240" i="6"/>
  <c r="E2239" i="6"/>
  <c r="F2239" i="6"/>
  <c r="E2238" i="6"/>
  <c r="F2238" i="6"/>
  <c r="E2237" i="6"/>
  <c r="F2237" i="6"/>
  <c r="E2236" i="6"/>
  <c r="F2236" i="6"/>
  <c r="E2235" i="6"/>
  <c r="F2235" i="6"/>
  <c r="E2234" i="6"/>
  <c r="F2234" i="6"/>
  <c r="E2233" i="6"/>
  <c r="F2233" i="6"/>
  <c r="E2232" i="6"/>
  <c r="F2232" i="6"/>
  <c r="E2231" i="6"/>
  <c r="F2231" i="6"/>
  <c r="E2230" i="6"/>
  <c r="F2230" i="6"/>
  <c r="E2229" i="6"/>
  <c r="F2229" i="6"/>
  <c r="E2228" i="6"/>
  <c r="F2228" i="6"/>
  <c r="E2227" i="6"/>
  <c r="F2227" i="6"/>
  <c r="E2226" i="6"/>
  <c r="F2226" i="6"/>
  <c r="E2225" i="6"/>
  <c r="F2225" i="6"/>
  <c r="E2224" i="6"/>
  <c r="F2224" i="6"/>
  <c r="E2223" i="6"/>
  <c r="F2223" i="6"/>
  <c r="E2222" i="6"/>
  <c r="F2222" i="6"/>
  <c r="E2221" i="6"/>
  <c r="F2221" i="6"/>
  <c r="E2220" i="6"/>
  <c r="F2220" i="6"/>
  <c r="E2219" i="6"/>
  <c r="F2219" i="6"/>
  <c r="E2218" i="6"/>
  <c r="F2218" i="6"/>
  <c r="E2217" i="6"/>
  <c r="F2217" i="6"/>
  <c r="E2216" i="6"/>
  <c r="F2216" i="6"/>
  <c r="E2215" i="6"/>
  <c r="F2215" i="6"/>
  <c r="E2214" i="6"/>
  <c r="F2214" i="6"/>
  <c r="E2213" i="6"/>
  <c r="F2213" i="6"/>
  <c r="E2212" i="6"/>
  <c r="F2212" i="6"/>
  <c r="E2211" i="6"/>
  <c r="F2211" i="6"/>
  <c r="E2210" i="6"/>
  <c r="F2210" i="6"/>
  <c r="E2209" i="6"/>
  <c r="F2209" i="6"/>
  <c r="E2208" i="6"/>
  <c r="F2208" i="6"/>
  <c r="E2207" i="6"/>
  <c r="F2207" i="6"/>
  <c r="E2206" i="6"/>
  <c r="F2206" i="6"/>
  <c r="E2205" i="6"/>
  <c r="F2205" i="6"/>
  <c r="E2204" i="6"/>
  <c r="F2204" i="6"/>
  <c r="E2203" i="6"/>
  <c r="F2203" i="6"/>
  <c r="E2202" i="6"/>
  <c r="F2202" i="6"/>
  <c r="E2201" i="6"/>
  <c r="F2201" i="6"/>
  <c r="E2200" i="6"/>
  <c r="F2200" i="6"/>
  <c r="E2199" i="6"/>
  <c r="F2199" i="6"/>
  <c r="E2198" i="6"/>
  <c r="F2198" i="6"/>
  <c r="E2197" i="6"/>
  <c r="F2197" i="6"/>
  <c r="E2196" i="6"/>
  <c r="F2196" i="6"/>
  <c r="E2195" i="6"/>
  <c r="F2195" i="6"/>
  <c r="E2194" i="6"/>
  <c r="F2194" i="6"/>
  <c r="E2193" i="6"/>
  <c r="F2193" i="6"/>
  <c r="E2192" i="6"/>
  <c r="F2192" i="6"/>
  <c r="E2191" i="6"/>
  <c r="F2191" i="6"/>
  <c r="E2190" i="6"/>
  <c r="F2190" i="6"/>
  <c r="E2189" i="6"/>
  <c r="F2189" i="6"/>
  <c r="E2188" i="6"/>
  <c r="F2188" i="6"/>
  <c r="E2187" i="6"/>
  <c r="F2187" i="6"/>
  <c r="E2186" i="6"/>
  <c r="F2186" i="6"/>
  <c r="E2185" i="6"/>
  <c r="F2185" i="6"/>
  <c r="E2184" i="6"/>
  <c r="F2184" i="6"/>
  <c r="E2183" i="6"/>
  <c r="F2183" i="6"/>
  <c r="E2182" i="6"/>
  <c r="F2182" i="6"/>
  <c r="E2181" i="6"/>
  <c r="F2181" i="6"/>
  <c r="E2180" i="6"/>
  <c r="F2180" i="6"/>
  <c r="E2179" i="6"/>
  <c r="F2179" i="6"/>
  <c r="E2178" i="6"/>
  <c r="F2178" i="6"/>
  <c r="E2177" i="6"/>
  <c r="F2177" i="6"/>
  <c r="E2176" i="6"/>
  <c r="F2176" i="6"/>
  <c r="E2175" i="6"/>
  <c r="F2175" i="6"/>
  <c r="E2174" i="6"/>
  <c r="F2174" i="6"/>
  <c r="E2173" i="6"/>
  <c r="F2173" i="6"/>
  <c r="E2172" i="6"/>
  <c r="F2172" i="6"/>
  <c r="E2171" i="6"/>
  <c r="F2171" i="6"/>
  <c r="E2170" i="6"/>
  <c r="F2170" i="6"/>
  <c r="E2169" i="6"/>
  <c r="F2169" i="6"/>
  <c r="E2168" i="6"/>
  <c r="F2168" i="6"/>
  <c r="E2167" i="6"/>
  <c r="F2167" i="6"/>
  <c r="E2166" i="6"/>
  <c r="F2166" i="6"/>
  <c r="E2165" i="6"/>
  <c r="F2165" i="6"/>
  <c r="E2164" i="6"/>
  <c r="F2164" i="6"/>
  <c r="E2163" i="6"/>
  <c r="F2163" i="6"/>
  <c r="E2162" i="6"/>
  <c r="F2162" i="6"/>
  <c r="E2161" i="6"/>
  <c r="F2161" i="6"/>
  <c r="E2160" i="6"/>
  <c r="F2160" i="6"/>
  <c r="E2159" i="6"/>
  <c r="F2159" i="6"/>
  <c r="E2158" i="6"/>
  <c r="F2158" i="6"/>
  <c r="E2157" i="6"/>
  <c r="F2157" i="6"/>
  <c r="E2156" i="6"/>
  <c r="F2156" i="6"/>
  <c r="E2155" i="6"/>
  <c r="F2155" i="6"/>
  <c r="E2154" i="6"/>
  <c r="F2154" i="6"/>
  <c r="E2153" i="6"/>
  <c r="F2153" i="6"/>
  <c r="E2152" i="6"/>
  <c r="F2152" i="6"/>
  <c r="E2151" i="6"/>
  <c r="F2151" i="6"/>
  <c r="E2150" i="6"/>
  <c r="F2150" i="6"/>
  <c r="E2149" i="6"/>
  <c r="F2149" i="6"/>
  <c r="E2148" i="6"/>
  <c r="F2148" i="6"/>
  <c r="E2147" i="6"/>
  <c r="F2147" i="6"/>
  <c r="E2146" i="6"/>
  <c r="F2146" i="6"/>
  <c r="E2145" i="6"/>
  <c r="F2145" i="6"/>
  <c r="E2144" i="6"/>
  <c r="F2144" i="6"/>
  <c r="E2143" i="6"/>
  <c r="F2143" i="6"/>
  <c r="E2142" i="6"/>
  <c r="F2142" i="6"/>
  <c r="E2141" i="6"/>
  <c r="F2141" i="6"/>
  <c r="E2140" i="6"/>
  <c r="F2140" i="6"/>
  <c r="E2139" i="6"/>
  <c r="F2139" i="6"/>
  <c r="E2138" i="6"/>
  <c r="F2138" i="6"/>
  <c r="E2137" i="6"/>
  <c r="F2137" i="6"/>
  <c r="E2136" i="6"/>
  <c r="F2136" i="6"/>
  <c r="E2135" i="6"/>
  <c r="F2135" i="6"/>
  <c r="E2134" i="6"/>
  <c r="F2134" i="6"/>
  <c r="E2133" i="6"/>
  <c r="F2133" i="6"/>
  <c r="E2132" i="6"/>
  <c r="F2132" i="6"/>
  <c r="E2131" i="6"/>
  <c r="F2131" i="6"/>
  <c r="E2130" i="6"/>
  <c r="F2130" i="6"/>
  <c r="E2129" i="6"/>
  <c r="F2129" i="6"/>
  <c r="E2128" i="6"/>
  <c r="F2128" i="6"/>
  <c r="E2127" i="6"/>
  <c r="F2127" i="6"/>
  <c r="E2126" i="6"/>
  <c r="F2126" i="6"/>
  <c r="E2125" i="6"/>
  <c r="F2125" i="6"/>
  <c r="E2124" i="6"/>
  <c r="F2124" i="6"/>
  <c r="E2123" i="6"/>
  <c r="F2123" i="6"/>
  <c r="E2122" i="6"/>
  <c r="F2122" i="6"/>
  <c r="E2121" i="6"/>
  <c r="F2121" i="6"/>
  <c r="E2120" i="6"/>
  <c r="F2120" i="6"/>
  <c r="E2119" i="6"/>
  <c r="F2119" i="6"/>
  <c r="E2118" i="6"/>
  <c r="F2118" i="6"/>
  <c r="E2117" i="6"/>
  <c r="F2117" i="6"/>
  <c r="E2116" i="6"/>
  <c r="F2116" i="6"/>
  <c r="E2115" i="6"/>
  <c r="F2115" i="6"/>
  <c r="E2114" i="6"/>
  <c r="F2114" i="6"/>
  <c r="E2113" i="6"/>
  <c r="F2113" i="6"/>
  <c r="E2112" i="6"/>
  <c r="F2112" i="6"/>
  <c r="E2111" i="6"/>
  <c r="F2111" i="6"/>
  <c r="E2110" i="6"/>
  <c r="F2110" i="6"/>
  <c r="E2109" i="6"/>
  <c r="F2109" i="6"/>
  <c r="E2108" i="6"/>
  <c r="F2108" i="6"/>
  <c r="E2107" i="6"/>
  <c r="F2107" i="6"/>
  <c r="E2106" i="6"/>
  <c r="F2106" i="6"/>
  <c r="E2105" i="6"/>
  <c r="F2105" i="6"/>
  <c r="E2104" i="6"/>
  <c r="F2104" i="6"/>
  <c r="E2103" i="6"/>
  <c r="F2103" i="6"/>
  <c r="E2102" i="6"/>
  <c r="F2102" i="6"/>
  <c r="E2101" i="6"/>
  <c r="F2101" i="6"/>
  <c r="E2100" i="6"/>
  <c r="F2100" i="6"/>
  <c r="E2099" i="6"/>
  <c r="F2099" i="6"/>
  <c r="E2098" i="6"/>
  <c r="F2098" i="6"/>
  <c r="E2097" i="6"/>
  <c r="F2097" i="6"/>
  <c r="E2096" i="6"/>
  <c r="F2096" i="6"/>
  <c r="E2095" i="6"/>
  <c r="F2095" i="6"/>
  <c r="E2094" i="6"/>
  <c r="F2094" i="6"/>
  <c r="E2093" i="6"/>
  <c r="F2093" i="6"/>
  <c r="E2092" i="6"/>
  <c r="F2092" i="6"/>
  <c r="E2091" i="6"/>
  <c r="F2091" i="6"/>
  <c r="E2090" i="6"/>
  <c r="F2090" i="6"/>
  <c r="E2089" i="6"/>
  <c r="F2089" i="6"/>
  <c r="E2088" i="6"/>
  <c r="F2088" i="6"/>
  <c r="E2087" i="6"/>
  <c r="F2087" i="6"/>
  <c r="E2086" i="6"/>
  <c r="F2086" i="6"/>
  <c r="E2085" i="6"/>
  <c r="F2085" i="6"/>
  <c r="E2084" i="6"/>
  <c r="F2084" i="6"/>
  <c r="E2083" i="6"/>
  <c r="F2083" i="6"/>
  <c r="E2082" i="6"/>
  <c r="F2082" i="6"/>
  <c r="E2081" i="6"/>
  <c r="F2081" i="6"/>
  <c r="E2080" i="6"/>
  <c r="F2080" i="6"/>
  <c r="E2079" i="6"/>
  <c r="F2079" i="6"/>
  <c r="E2078" i="6"/>
  <c r="F2078" i="6"/>
  <c r="E2077" i="6"/>
  <c r="F2077" i="6"/>
  <c r="E2076" i="6"/>
  <c r="F2076" i="6"/>
  <c r="E2075" i="6"/>
  <c r="F2075" i="6"/>
  <c r="E2074" i="6"/>
  <c r="F2074" i="6"/>
  <c r="E2073" i="6"/>
  <c r="F2073" i="6"/>
  <c r="E2072" i="6"/>
  <c r="F2072" i="6"/>
  <c r="E2071" i="6"/>
  <c r="F2071" i="6"/>
  <c r="E2070" i="6"/>
  <c r="F2070" i="6"/>
  <c r="E2069" i="6"/>
  <c r="F2069" i="6"/>
  <c r="E2068" i="6"/>
  <c r="F2068" i="6"/>
  <c r="E2067" i="6"/>
  <c r="F2067" i="6"/>
  <c r="E2066" i="6"/>
  <c r="F2066" i="6"/>
  <c r="E2065" i="6"/>
  <c r="F2065" i="6"/>
  <c r="E2064" i="6"/>
  <c r="F2064" i="6"/>
  <c r="E2063" i="6"/>
  <c r="F2063" i="6"/>
  <c r="E2062" i="6"/>
  <c r="F2062" i="6"/>
  <c r="E2061" i="6"/>
  <c r="F2061" i="6"/>
  <c r="E2060" i="6"/>
  <c r="F2060" i="6"/>
  <c r="E2059" i="6"/>
  <c r="F2059" i="6"/>
  <c r="E2058" i="6"/>
  <c r="F2058" i="6"/>
  <c r="E2057" i="6"/>
  <c r="F2057" i="6"/>
  <c r="E2056" i="6"/>
  <c r="F2056" i="6"/>
  <c r="E2055" i="6"/>
  <c r="F2055" i="6"/>
  <c r="E2054" i="6"/>
  <c r="F2054" i="6"/>
  <c r="E2053" i="6"/>
  <c r="F2053" i="6"/>
  <c r="E2052" i="6"/>
  <c r="F2052" i="6"/>
  <c r="E2051" i="6"/>
  <c r="F2051" i="6"/>
  <c r="E2050" i="6"/>
  <c r="F2050" i="6"/>
  <c r="E2049" i="6"/>
  <c r="F2049" i="6"/>
  <c r="E2048" i="6"/>
  <c r="F2048" i="6"/>
  <c r="E2047" i="6"/>
  <c r="F2047" i="6"/>
  <c r="E2046" i="6"/>
  <c r="F2046" i="6"/>
  <c r="E2045" i="6"/>
  <c r="F2045" i="6"/>
  <c r="E2044" i="6"/>
  <c r="F2044" i="6"/>
  <c r="E2043" i="6"/>
  <c r="F2043" i="6"/>
  <c r="E2042" i="6"/>
  <c r="F2042" i="6"/>
  <c r="E2041" i="6"/>
  <c r="F2041" i="6"/>
  <c r="E2040" i="6"/>
  <c r="F2040" i="6"/>
  <c r="E2039" i="6"/>
  <c r="F2039" i="6"/>
  <c r="E2038" i="6"/>
  <c r="F2038" i="6"/>
  <c r="E2037" i="6"/>
  <c r="F2037" i="6"/>
  <c r="E2036" i="6"/>
  <c r="F2036" i="6"/>
  <c r="E2035" i="6"/>
  <c r="F2035" i="6"/>
  <c r="E2034" i="6"/>
  <c r="F2034" i="6"/>
  <c r="E2033" i="6"/>
  <c r="F2033" i="6"/>
  <c r="E2032" i="6"/>
  <c r="F2032" i="6"/>
  <c r="E2031" i="6"/>
  <c r="F2031" i="6"/>
  <c r="E2030" i="6"/>
  <c r="F2030" i="6"/>
  <c r="E2029" i="6"/>
  <c r="F2029" i="6"/>
  <c r="E2028" i="6"/>
  <c r="F2028" i="6"/>
  <c r="E2027" i="6"/>
  <c r="F2027" i="6"/>
  <c r="E2026" i="6"/>
  <c r="F2026" i="6"/>
  <c r="E2025" i="6"/>
  <c r="F2025" i="6"/>
  <c r="E2024" i="6"/>
  <c r="F2024" i="6"/>
  <c r="E2023" i="6"/>
  <c r="F2023" i="6"/>
  <c r="E2022" i="6"/>
  <c r="F2022" i="6"/>
  <c r="E2021" i="6"/>
  <c r="F2021" i="6"/>
  <c r="E2020" i="6"/>
  <c r="F2020" i="6"/>
  <c r="E2019" i="6"/>
  <c r="F2019" i="6"/>
  <c r="E2018" i="6"/>
  <c r="F2018" i="6"/>
  <c r="E2017" i="6"/>
  <c r="F2017" i="6"/>
  <c r="E2016" i="6"/>
  <c r="F2016" i="6"/>
  <c r="E2015" i="6"/>
  <c r="F2015" i="6"/>
  <c r="E2014" i="6"/>
  <c r="F2014" i="6"/>
  <c r="E2013" i="6"/>
  <c r="F2013" i="6"/>
  <c r="E2012" i="6"/>
  <c r="F2012" i="6"/>
  <c r="E2011" i="6"/>
  <c r="F2011" i="6"/>
  <c r="E2010" i="6"/>
  <c r="F2010" i="6"/>
  <c r="E2009" i="6"/>
  <c r="F2009" i="6"/>
  <c r="E2008" i="6"/>
  <c r="F2008" i="6"/>
  <c r="E2007" i="6"/>
  <c r="F2007" i="6"/>
  <c r="E2006" i="6"/>
  <c r="F2006" i="6"/>
  <c r="E2005" i="6"/>
  <c r="F2005" i="6"/>
  <c r="E2004" i="6"/>
  <c r="F2004" i="6"/>
  <c r="E2003" i="6"/>
  <c r="F2003" i="6"/>
  <c r="E2002" i="6"/>
  <c r="F2002" i="6"/>
  <c r="E2001" i="6"/>
  <c r="F2001" i="6"/>
  <c r="E2000" i="6"/>
  <c r="F2000" i="6"/>
  <c r="E1999" i="6"/>
  <c r="F1999" i="6"/>
  <c r="E1998" i="6"/>
  <c r="F1998" i="6"/>
  <c r="E1997" i="6"/>
  <c r="F1997" i="6"/>
  <c r="E1996" i="6"/>
  <c r="F1996" i="6"/>
  <c r="E1995" i="6"/>
  <c r="F1995" i="6"/>
  <c r="E1994" i="6"/>
  <c r="F1994" i="6"/>
  <c r="E1993" i="6"/>
  <c r="F1993" i="6"/>
  <c r="E1992" i="6"/>
  <c r="F1992" i="6"/>
  <c r="E1991" i="6"/>
  <c r="F1991" i="6"/>
  <c r="E1990" i="6"/>
  <c r="F1990" i="6"/>
  <c r="E1989" i="6"/>
  <c r="F1989" i="6"/>
  <c r="E1988" i="6"/>
  <c r="F1988" i="6"/>
  <c r="E1987" i="6"/>
  <c r="F1987" i="6"/>
  <c r="E1986" i="6"/>
  <c r="F1986" i="6"/>
  <c r="E1985" i="6"/>
  <c r="F1985" i="6"/>
  <c r="E1984" i="6"/>
  <c r="F1984" i="6"/>
  <c r="E1983" i="6"/>
  <c r="F1983" i="6"/>
  <c r="E1982" i="6"/>
  <c r="F1982" i="6"/>
  <c r="E1981" i="6"/>
  <c r="F1981" i="6"/>
  <c r="E1980" i="6"/>
  <c r="F1980" i="6"/>
  <c r="E1979" i="6"/>
  <c r="F1979" i="6"/>
  <c r="E1978" i="6"/>
  <c r="F1978" i="6"/>
  <c r="E1977" i="6"/>
  <c r="F1977" i="6"/>
  <c r="E1976" i="6"/>
  <c r="F1976" i="6"/>
  <c r="E1975" i="6"/>
  <c r="F1975" i="6"/>
  <c r="E1974" i="6"/>
  <c r="F1974" i="6"/>
  <c r="E1973" i="6"/>
  <c r="F1973" i="6"/>
  <c r="E1972" i="6"/>
  <c r="F1972" i="6"/>
  <c r="E1971" i="6"/>
  <c r="F1971" i="6"/>
  <c r="E1970" i="6"/>
  <c r="F1970" i="6"/>
  <c r="E1969" i="6"/>
  <c r="F1969" i="6"/>
  <c r="E1968" i="6"/>
  <c r="F1968" i="6"/>
  <c r="E1967" i="6"/>
  <c r="F1967" i="6"/>
  <c r="E1966" i="6"/>
  <c r="F1966" i="6"/>
  <c r="E1965" i="6"/>
  <c r="F1965" i="6"/>
  <c r="E1964" i="6"/>
  <c r="F1964" i="6"/>
  <c r="E1963" i="6"/>
  <c r="F1963" i="6"/>
  <c r="E1962" i="6"/>
  <c r="F1962" i="6"/>
  <c r="E1961" i="6"/>
  <c r="F1961" i="6"/>
  <c r="E1960" i="6"/>
  <c r="F1960" i="6"/>
  <c r="E1959" i="6"/>
  <c r="F1959" i="6"/>
  <c r="E1958" i="6"/>
  <c r="F1958" i="6"/>
  <c r="E1957" i="6"/>
  <c r="F1957" i="6"/>
  <c r="E1956" i="6"/>
  <c r="F1956" i="6"/>
  <c r="E1955" i="6"/>
  <c r="F1955" i="6"/>
  <c r="E1954" i="6"/>
  <c r="F1954" i="6"/>
  <c r="E1953" i="6"/>
  <c r="F1953" i="6"/>
  <c r="E1952" i="6"/>
  <c r="F1952" i="6"/>
  <c r="E1951" i="6"/>
  <c r="F1951" i="6"/>
  <c r="E1950" i="6"/>
  <c r="F1950" i="6"/>
  <c r="E1949" i="6"/>
  <c r="F1949" i="6"/>
  <c r="E1948" i="6"/>
  <c r="F1948" i="6"/>
  <c r="E1947" i="6"/>
  <c r="F1947" i="6"/>
  <c r="E1946" i="6"/>
  <c r="F1946" i="6"/>
  <c r="E1945" i="6"/>
  <c r="F1945" i="6"/>
  <c r="E1944" i="6"/>
  <c r="F1944" i="6"/>
  <c r="E1943" i="6"/>
  <c r="F1943" i="6"/>
  <c r="E1942" i="6"/>
  <c r="F1942" i="6"/>
  <c r="E1941" i="6"/>
  <c r="F1941" i="6"/>
  <c r="E1940" i="6"/>
  <c r="F1940" i="6"/>
  <c r="E1939" i="6"/>
  <c r="F1939" i="6"/>
  <c r="E1938" i="6"/>
  <c r="F1938" i="6"/>
  <c r="E1937" i="6"/>
  <c r="F1937" i="6"/>
  <c r="E1936" i="6"/>
  <c r="F1936" i="6"/>
  <c r="E1935" i="6"/>
  <c r="F1935" i="6"/>
  <c r="E1934" i="6"/>
  <c r="F1934" i="6"/>
  <c r="E1933" i="6"/>
  <c r="F1933" i="6"/>
  <c r="E1932" i="6"/>
  <c r="F1932" i="6"/>
  <c r="E1931" i="6"/>
  <c r="F1931" i="6"/>
  <c r="E1930" i="6"/>
  <c r="F1930" i="6"/>
  <c r="E1929" i="6"/>
  <c r="F1929" i="6"/>
  <c r="E1928" i="6"/>
  <c r="F1928" i="6"/>
  <c r="E1927" i="6"/>
  <c r="F1927" i="6"/>
  <c r="E1926" i="6"/>
  <c r="F1926" i="6"/>
  <c r="E1925" i="6"/>
  <c r="F1925" i="6"/>
  <c r="E1924" i="6"/>
  <c r="F1924" i="6"/>
  <c r="E1923" i="6"/>
  <c r="F1923" i="6"/>
  <c r="E1922" i="6"/>
  <c r="F1922" i="6"/>
  <c r="E1921" i="6"/>
  <c r="F1921" i="6"/>
  <c r="E1920" i="6"/>
  <c r="F1920" i="6"/>
  <c r="E1919" i="6"/>
  <c r="F1919" i="6"/>
  <c r="E1918" i="6"/>
  <c r="F1918" i="6"/>
  <c r="E1917" i="6"/>
  <c r="F1917" i="6"/>
  <c r="E1916" i="6"/>
  <c r="F1916" i="6"/>
  <c r="E1915" i="6"/>
  <c r="F1915" i="6"/>
  <c r="E1914" i="6"/>
  <c r="F1914" i="6"/>
  <c r="E1913" i="6"/>
  <c r="F1913" i="6"/>
  <c r="E1912" i="6"/>
  <c r="F1912" i="6"/>
  <c r="E1911" i="6"/>
  <c r="F1911" i="6"/>
  <c r="E1910" i="6"/>
  <c r="F1910" i="6"/>
  <c r="E1909" i="6"/>
  <c r="F1909" i="6"/>
  <c r="E1908" i="6"/>
  <c r="F1908" i="6"/>
  <c r="E1907" i="6"/>
  <c r="F1907" i="6"/>
  <c r="E1906" i="6"/>
  <c r="F1906" i="6"/>
  <c r="E1905" i="6"/>
  <c r="F1905" i="6"/>
  <c r="E1904" i="6"/>
  <c r="F1904" i="6"/>
  <c r="E1903" i="6"/>
  <c r="F1903" i="6"/>
  <c r="E1902" i="6"/>
  <c r="F1902" i="6"/>
  <c r="E1901" i="6"/>
  <c r="F1901" i="6"/>
  <c r="E1900" i="6"/>
  <c r="F1900" i="6"/>
  <c r="E1899" i="6"/>
  <c r="F1899" i="6"/>
  <c r="E1898" i="6"/>
  <c r="F1898" i="6"/>
  <c r="E1897" i="6"/>
  <c r="F1897" i="6"/>
  <c r="E1896" i="6"/>
  <c r="F1896" i="6"/>
  <c r="E1895" i="6"/>
  <c r="F1895" i="6"/>
  <c r="E1894" i="6"/>
  <c r="F1894" i="6"/>
  <c r="E1893" i="6"/>
  <c r="F1893" i="6"/>
  <c r="E1892" i="6"/>
  <c r="F1892" i="6"/>
  <c r="E1891" i="6"/>
  <c r="F1891" i="6"/>
  <c r="E1890" i="6"/>
  <c r="F1890" i="6"/>
  <c r="E1889" i="6"/>
  <c r="F1889" i="6"/>
  <c r="E1888" i="6"/>
  <c r="F1888" i="6"/>
  <c r="E1887" i="6"/>
  <c r="F1887" i="6"/>
  <c r="E1886" i="6"/>
  <c r="F1886" i="6"/>
  <c r="E1885" i="6"/>
  <c r="F1885" i="6"/>
  <c r="E1884" i="6"/>
  <c r="F1884" i="6"/>
  <c r="E1883" i="6"/>
  <c r="F1883" i="6"/>
  <c r="E1882" i="6"/>
  <c r="F1882" i="6"/>
  <c r="E1881" i="6"/>
  <c r="F1881" i="6"/>
  <c r="E1880" i="6"/>
  <c r="F1880" i="6"/>
  <c r="E1879" i="6"/>
  <c r="F1879" i="6"/>
  <c r="E1878" i="6"/>
  <c r="F1878" i="6"/>
  <c r="E1877" i="6"/>
  <c r="F1877" i="6"/>
  <c r="E1876" i="6"/>
  <c r="F1876" i="6"/>
  <c r="E1875" i="6"/>
  <c r="F1875" i="6"/>
  <c r="E1874" i="6"/>
  <c r="F1874" i="6"/>
  <c r="E1873" i="6"/>
  <c r="F1873" i="6"/>
  <c r="E1872" i="6"/>
  <c r="F1872" i="6"/>
  <c r="E1871" i="6"/>
  <c r="F1871" i="6"/>
  <c r="E1870" i="6"/>
  <c r="F1870" i="6"/>
  <c r="E1869" i="6"/>
  <c r="F1869" i="6"/>
  <c r="E1868" i="6"/>
  <c r="F1868" i="6"/>
  <c r="E1867" i="6"/>
  <c r="F1867" i="6"/>
  <c r="E1866" i="6"/>
  <c r="F1866" i="6"/>
  <c r="E1865" i="6"/>
  <c r="F1865" i="6"/>
  <c r="E1864" i="6"/>
  <c r="F1864" i="6"/>
  <c r="E1863" i="6"/>
  <c r="F1863" i="6"/>
  <c r="E1862" i="6"/>
  <c r="F1862" i="6"/>
  <c r="E1861" i="6"/>
  <c r="F1861" i="6"/>
  <c r="E1860" i="6"/>
  <c r="F1860" i="6"/>
  <c r="E1859" i="6"/>
  <c r="F1859" i="6"/>
  <c r="E1858" i="6"/>
  <c r="F1858" i="6"/>
  <c r="E1857" i="6"/>
  <c r="F1857" i="6"/>
  <c r="E1856" i="6"/>
  <c r="F1856" i="6"/>
  <c r="E1855" i="6"/>
  <c r="F1855" i="6"/>
  <c r="E1854" i="6"/>
  <c r="F1854" i="6"/>
  <c r="E1853" i="6"/>
  <c r="F1853" i="6"/>
  <c r="E1852" i="6"/>
  <c r="F1852" i="6"/>
  <c r="E1851" i="6"/>
  <c r="F1851" i="6"/>
  <c r="E1850" i="6"/>
  <c r="F1850" i="6"/>
  <c r="E1849" i="6"/>
  <c r="F1849" i="6"/>
  <c r="E1848" i="6"/>
  <c r="F1848" i="6"/>
  <c r="E1847" i="6"/>
  <c r="F1847" i="6"/>
  <c r="E1846" i="6"/>
  <c r="F1846" i="6"/>
  <c r="E1845" i="6"/>
  <c r="F1845" i="6"/>
  <c r="E1844" i="6"/>
  <c r="F1844" i="6"/>
  <c r="E1843" i="6"/>
  <c r="F1843" i="6"/>
  <c r="E1842" i="6"/>
  <c r="F1842" i="6"/>
  <c r="E1841" i="6"/>
  <c r="F1841" i="6"/>
  <c r="E1840" i="6"/>
  <c r="F1840" i="6"/>
  <c r="E1839" i="6"/>
  <c r="F1839" i="6"/>
  <c r="E1838" i="6"/>
  <c r="F1838" i="6"/>
  <c r="E1837" i="6"/>
  <c r="F1837" i="6"/>
  <c r="E1836" i="6"/>
  <c r="F1836" i="6"/>
  <c r="E1835" i="6"/>
  <c r="F1835" i="6"/>
  <c r="E1834" i="6"/>
  <c r="F1834" i="6"/>
  <c r="E1833" i="6"/>
  <c r="F1833" i="6"/>
  <c r="E1832" i="6"/>
  <c r="F1832" i="6"/>
  <c r="E1831" i="6"/>
  <c r="F1831" i="6"/>
  <c r="E1830" i="6"/>
  <c r="F1830" i="6"/>
  <c r="E1829" i="6"/>
  <c r="F1829" i="6"/>
  <c r="E1828" i="6"/>
  <c r="F1828" i="6"/>
  <c r="E1827" i="6"/>
  <c r="F1827" i="6"/>
  <c r="E1826" i="6"/>
  <c r="F1826" i="6"/>
  <c r="E1825" i="6"/>
  <c r="F1825" i="6"/>
  <c r="E1824" i="6"/>
  <c r="F1824" i="6"/>
  <c r="E1823" i="6"/>
  <c r="F1823" i="6"/>
  <c r="E1822" i="6"/>
  <c r="F1822" i="6"/>
  <c r="E1821" i="6"/>
  <c r="F1821" i="6"/>
  <c r="E1820" i="6"/>
  <c r="F1820" i="6"/>
  <c r="E1819" i="6"/>
  <c r="F1819" i="6"/>
  <c r="E1818" i="6"/>
  <c r="F1818" i="6"/>
  <c r="E1817" i="6"/>
  <c r="F1817" i="6"/>
  <c r="E1816" i="6"/>
  <c r="F1816" i="6"/>
  <c r="E1815" i="6"/>
  <c r="F1815" i="6"/>
  <c r="E1814" i="6"/>
  <c r="F1814" i="6"/>
  <c r="E1813" i="6"/>
  <c r="F1813" i="6"/>
  <c r="E1812" i="6"/>
  <c r="F1812" i="6"/>
  <c r="E1811" i="6"/>
  <c r="F1811" i="6"/>
  <c r="E1810" i="6"/>
  <c r="F1810" i="6"/>
  <c r="E1809" i="6"/>
  <c r="F1809" i="6"/>
  <c r="E1808" i="6"/>
  <c r="F1808" i="6"/>
  <c r="E1807" i="6"/>
  <c r="F1807" i="6"/>
  <c r="E1806" i="6"/>
  <c r="F1806" i="6"/>
  <c r="E1805" i="6"/>
  <c r="F1805" i="6"/>
  <c r="E1804" i="6"/>
  <c r="F1804" i="6"/>
  <c r="E1803" i="6"/>
  <c r="F1803" i="6"/>
  <c r="E1802" i="6"/>
  <c r="F1802" i="6"/>
  <c r="E1801" i="6"/>
  <c r="F1801" i="6"/>
  <c r="E1800" i="6"/>
  <c r="F1800" i="6"/>
  <c r="E1799" i="6"/>
  <c r="F1799" i="6"/>
  <c r="E1798" i="6"/>
  <c r="F1798" i="6"/>
  <c r="E1797" i="6"/>
  <c r="F1797" i="6"/>
  <c r="E1796" i="6"/>
  <c r="F1796" i="6"/>
  <c r="E1795" i="6"/>
  <c r="F1795" i="6"/>
  <c r="E1794" i="6"/>
  <c r="F1794" i="6"/>
  <c r="E1793" i="6"/>
  <c r="F1793" i="6"/>
  <c r="E1792" i="6"/>
  <c r="F1792" i="6"/>
  <c r="E1791" i="6"/>
  <c r="F1791" i="6"/>
  <c r="E1790" i="6"/>
  <c r="F1790" i="6"/>
  <c r="E1789" i="6"/>
  <c r="F1789" i="6"/>
  <c r="E1788" i="6"/>
  <c r="F1788" i="6"/>
  <c r="E1787" i="6"/>
  <c r="F1787" i="6"/>
  <c r="E1786" i="6"/>
  <c r="F1786" i="6"/>
  <c r="E1785" i="6"/>
  <c r="F1785" i="6"/>
  <c r="E1784" i="6"/>
  <c r="F1784" i="6"/>
  <c r="E1783" i="6"/>
  <c r="F1783" i="6"/>
  <c r="E1782" i="6"/>
  <c r="F1782" i="6"/>
  <c r="E1781" i="6"/>
  <c r="F1781" i="6"/>
  <c r="E1780" i="6"/>
  <c r="F1780" i="6"/>
  <c r="E1779" i="6"/>
  <c r="F1779" i="6"/>
  <c r="E1778" i="6"/>
  <c r="F1778" i="6"/>
  <c r="E1777" i="6"/>
  <c r="F1777" i="6"/>
  <c r="E1776" i="6"/>
  <c r="F1776" i="6"/>
  <c r="E1775" i="6"/>
  <c r="F1775" i="6"/>
  <c r="E1774" i="6"/>
  <c r="F1774" i="6"/>
  <c r="E1773" i="6"/>
  <c r="F1773" i="6"/>
  <c r="E1772" i="6"/>
  <c r="F1772" i="6"/>
  <c r="E1771" i="6"/>
  <c r="F1771" i="6"/>
  <c r="E1770" i="6"/>
  <c r="F1770" i="6"/>
  <c r="E1769" i="6"/>
  <c r="F1769" i="6"/>
  <c r="E1768" i="6"/>
  <c r="F1768" i="6"/>
  <c r="E1767" i="6"/>
  <c r="F1767" i="6"/>
  <c r="E1766" i="6"/>
  <c r="F1766" i="6"/>
  <c r="E1765" i="6"/>
  <c r="F1765" i="6"/>
  <c r="E1764" i="6"/>
  <c r="F1764" i="6"/>
  <c r="E1763" i="6"/>
  <c r="F1763" i="6"/>
  <c r="E1762" i="6"/>
  <c r="F1762" i="6"/>
  <c r="E1761" i="6"/>
  <c r="F1761" i="6"/>
  <c r="E1760" i="6"/>
  <c r="F1760" i="6"/>
  <c r="E1759" i="6"/>
  <c r="F1759" i="6"/>
  <c r="E1758" i="6"/>
  <c r="F1758" i="6"/>
  <c r="E1757" i="6"/>
  <c r="F1757" i="6"/>
  <c r="E1756" i="6"/>
  <c r="F1756" i="6"/>
  <c r="E1755" i="6"/>
  <c r="F1755" i="6"/>
  <c r="E1754" i="6"/>
  <c r="F1754" i="6"/>
  <c r="E1753" i="6"/>
  <c r="F1753" i="6"/>
  <c r="E1752" i="6"/>
  <c r="F1752" i="6"/>
  <c r="E1751" i="6"/>
  <c r="F1751" i="6"/>
  <c r="E1750" i="6"/>
  <c r="F1750" i="6"/>
  <c r="E1749" i="6"/>
  <c r="F1749" i="6"/>
  <c r="E1748" i="6"/>
  <c r="F1748" i="6"/>
  <c r="E1747" i="6"/>
  <c r="F1747" i="6"/>
  <c r="E1746" i="6"/>
  <c r="F1746" i="6"/>
  <c r="E1745" i="6"/>
  <c r="F1745" i="6"/>
  <c r="E1744" i="6"/>
  <c r="F1744" i="6"/>
  <c r="E1743" i="6"/>
  <c r="F1743" i="6"/>
  <c r="E1742" i="6"/>
  <c r="F1742" i="6"/>
  <c r="E1741" i="6"/>
  <c r="F1741" i="6"/>
  <c r="E1740" i="6"/>
  <c r="F1740" i="6"/>
  <c r="E1739" i="6"/>
  <c r="F1739" i="6"/>
  <c r="E1738" i="6"/>
  <c r="F1738" i="6"/>
  <c r="E1737" i="6"/>
  <c r="F1737" i="6"/>
  <c r="E1736" i="6"/>
  <c r="F1736" i="6"/>
  <c r="E1735" i="6"/>
  <c r="F1735" i="6"/>
  <c r="E1734" i="6"/>
  <c r="F1734" i="6"/>
  <c r="E1733" i="6"/>
  <c r="F1733" i="6"/>
  <c r="E1732" i="6"/>
  <c r="F1732" i="6"/>
  <c r="E1731" i="6"/>
  <c r="F1731" i="6"/>
  <c r="E1730" i="6"/>
  <c r="F1730" i="6"/>
  <c r="E1729" i="6"/>
  <c r="F1729" i="6"/>
  <c r="E1728" i="6"/>
  <c r="F1728" i="6"/>
  <c r="E1727" i="6"/>
  <c r="F1727" i="6"/>
  <c r="E1726" i="6"/>
  <c r="F1726" i="6"/>
  <c r="E1725" i="6"/>
  <c r="F1725" i="6"/>
  <c r="E1724" i="6"/>
  <c r="F1724" i="6"/>
  <c r="E1723" i="6"/>
  <c r="F1723" i="6"/>
  <c r="E1722" i="6"/>
  <c r="F1722" i="6"/>
  <c r="E1721" i="6"/>
  <c r="F1721" i="6"/>
  <c r="E1720" i="6"/>
  <c r="F1720" i="6"/>
  <c r="E1719" i="6"/>
  <c r="F1719" i="6"/>
  <c r="E1718" i="6"/>
  <c r="F1718" i="6"/>
  <c r="E1717" i="6"/>
  <c r="F1717" i="6"/>
  <c r="E1716" i="6"/>
  <c r="F1716" i="6"/>
  <c r="E1715" i="6"/>
  <c r="F1715" i="6"/>
  <c r="E1714" i="6"/>
  <c r="F1714" i="6"/>
  <c r="E1713" i="6"/>
  <c r="F1713" i="6"/>
  <c r="E1712" i="6"/>
  <c r="F1712" i="6"/>
  <c r="E1711" i="6"/>
  <c r="F1711" i="6"/>
  <c r="E1710" i="6"/>
  <c r="F1710" i="6"/>
  <c r="E1709" i="6"/>
  <c r="F1709" i="6"/>
  <c r="E1708" i="6"/>
  <c r="F1708" i="6"/>
  <c r="E1707" i="6"/>
  <c r="F1707" i="6"/>
  <c r="E1706" i="6"/>
  <c r="F1706" i="6"/>
  <c r="E1705" i="6"/>
  <c r="F1705" i="6"/>
  <c r="E1704" i="6"/>
  <c r="F1704" i="6"/>
  <c r="E1703" i="6"/>
  <c r="F1703" i="6"/>
  <c r="E1702" i="6"/>
  <c r="F1702" i="6"/>
  <c r="E1701" i="6"/>
  <c r="F1701" i="6"/>
  <c r="E1700" i="6"/>
  <c r="F1700" i="6"/>
  <c r="E1699" i="6"/>
  <c r="F1699" i="6"/>
  <c r="E1698" i="6"/>
  <c r="F1698" i="6"/>
  <c r="E1697" i="6"/>
  <c r="F1697" i="6"/>
  <c r="E1696" i="6"/>
  <c r="F1696" i="6"/>
  <c r="E1695" i="6"/>
  <c r="F1695" i="6"/>
  <c r="E1694" i="6"/>
  <c r="F1694" i="6"/>
  <c r="E1693" i="6"/>
  <c r="F1693" i="6"/>
  <c r="E1692" i="6"/>
  <c r="F1692" i="6"/>
  <c r="E1691" i="6"/>
  <c r="F1691" i="6"/>
  <c r="E1690" i="6"/>
  <c r="F1690" i="6"/>
  <c r="E1689" i="6"/>
  <c r="F1689" i="6"/>
  <c r="E1688" i="6"/>
  <c r="F1688" i="6"/>
  <c r="E1687" i="6"/>
  <c r="F1687" i="6"/>
  <c r="E1686" i="6"/>
  <c r="F1686" i="6"/>
  <c r="E1685" i="6"/>
  <c r="F1685" i="6"/>
  <c r="E1684" i="6"/>
  <c r="F1684" i="6"/>
  <c r="E1683" i="6"/>
  <c r="F1683" i="6"/>
  <c r="E1682" i="6"/>
  <c r="F1682" i="6"/>
  <c r="E1681" i="6"/>
  <c r="F1681" i="6"/>
  <c r="E1680" i="6"/>
  <c r="F1680" i="6"/>
  <c r="E1679" i="6"/>
  <c r="F1679" i="6"/>
  <c r="E1678" i="6"/>
  <c r="F1678" i="6"/>
  <c r="E1677" i="6"/>
  <c r="F1677" i="6"/>
  <c r="E1676" i="6"/>
  <c r="F1676" i="6"/>
  <c r="E1675" i="6"/>
  <c r="F1675" i="6"/>
  <c r="E1674" i="6"/>
  <c r="F1674" i="6"/>
  <c r="E1673" i="6"/>
  <c r="F1673" i="6"/>
  <c r="E1672" i="6"/>
  <c r="F1672" i="6"/>
  <c r="E1671" i="6"/>
  <c r="F1671" i="6"/>
  <c r="E1670" i="6"/>
  <c r="F1670" i="6"/>
  <c r="E1669" i="6"/>
  <c r="F1669" i="6"/>
  <c r="E1668" i="6"/>
  <c r="F1668" i="6"/>
  <c r="E1667" i="6"/>
  <c r="F1667" i="6"/>
  <c r="E1666" i="6"/>
  <c r="F1666" i="6"/>
  <c r="E1665" i="6"/>
  <c r="F1665" i="6"/>
  <c r="E1664" i="6"/>
  <c r="F1664" i="6"/>
  <c r="E1663" i="6"/>
  <c r="F1663" i="6"/>
  <c r="E1662" i="6"/>
  <c r="F1662" i="6"/>
  <c r="E1661" i="6"/>
  <c r="F1661" i="6"/>
  <c r="E1660" i="6"/>
  <c r="F1660" i="6"/>
  <c r="E1659" i="6"/>
  <c r="F1659" i="6"/>
  <c r="E1658" i="6"/>
  <c r="F1658" i="6"/>
  <c r="E1657" i="6"/>
  <c r="F1657" i="6"/>
  <c r="E1656" i="6"/>
  <c r="F1656" i="6"/>
  <c r="E1655" i="6"/>
  <c r="F1655" i="6"/>
  <c r="E1654" i="6"/>
  <c r="F1654" i="6"/>
  <c r="E1653" i="6"/>
  <c r="F1653" i="6"/>
  <c r="E1652" i="6"/>
  <c r="F1652" i="6"/>
  <c r="E1651" i="6"/>
  <c r="F1651" i="6"/>
  <c r="E1650" i="6"/>
  <c r="F1650" i="6"/>
  <c r="E1649" i="6"/>
  <c r="F1649" i="6"/>
  <c r="E1648" i="6"/>
  <c r="F1648" i="6"/>
  <c r="E1647" i="6"/>
  <c r="F1647" i="6"/>
  <c r="E1646" i="6"/>
  <c r="F1646" i="6"/>
  <c r="E1645" i="6"/>
  <c r="F1645" i="6"/>
  <c r="E1644" i="6"/>
  <c r="F1644" i="6"/>
  <c r="E1643" i="6"/>
  <c r="F1643" i="6"/>
  <c r="E1642" i="6"/>
  <c r="F1642" i="6"/>
  <c r="E1641" i="6"/>
  <c r="F1641" i="6"/>
  <c r="E1640" i="6"/>
  <c r="F1640" i="6"/>
  <c r="E1639" i="6"/>
  <c r="F1639" i="6"/>
  <c r="E1638" i="6"/>
  <c r="F1638" i="6"/>
  <c r="E1637" i="6"/>
  <c r="F1637" i="6"/>
  <c r="E1636" i="6"/>
  <c r="F1636" i="6"/>
  <c r="E1635" i="6"/>
  <c r="F1635" i="6"/>
  <c r="E1634" i="6"/>
  <c r="F1634" i="6"/>
  <c r="E1633" i="6"/>
  <c r="F1633" i="6"/>
  <c r="E1632" i="6"/>
  <c r="F1632" i="6"/>
  <c r="E1631" i="6"/>
  <c r="F1631" i="6"/>
  <c r="E1630" i="6"/>
  <c r="F1630" i="6"/>
  <c r="E1629" i="6"/>
  <c r="F1629" i="6"/>
  <c r="E1628" i="6"/>
  <c r="F1628" i="6"/>
  <c r="E1627" i="6"/>
  <c r="F1627" i="6"/>
  <c r="E1626" i="6"/>
  <c r="F1626" i="6"/>
  <c r="E1625" i="6"/>
  <c r="F1625" i="6"/>
  <c r="E1624" i="6"/>
  <c r="F1624" i="6"/>
  <c r="E1623" i="6"/>
  <c r="F1623" i="6"/>
  <c r="E1622" i="6"/>
  <c r="F1622" i="6"/>
  <c r="E1621" i="6"/>
  <c r="F1621" i="6"/>
  <c r="E1620" i="6"/>
  <c r="F1620" i="6"/>
  <c r="E1619" i="6"/>
  <c r="F1619" i="6"/>
  <c r="E1618" i="6"/>
  <c r="F1618" i="6"/>
  <c r="E1617" i="6"/>
  <c r="F1617" i="6"/>
  <c r="E1616" i="6"/>
  <c r="F1616" i="6"/>
  <c r="E1615" i="6"/>
  <c r="F1615" i="6"/>
  <c r="E1614" i="6"/>
  <c r="F1614" i="6"/>
  <c r="E1613" i="6"/>
  <c r="F1613" i="6"/>
  <c r="E1612" i="6"/>
  <c r="F1612" i="6"/>
  <c r="E1611" i="6"/>
  <c r="F1611" i="6"/>
  <c r="E1610" i="6"/>
  <c r="F1610" i="6"/>
  <c r="E1609" i="6"/>
  <c r="F1609" i="6"/>
  <c r="E1608" i="6"/>
  <c r="F1608" i="6"/>
  <c r="E1607" i="6"/>
  <c r="F1607" i="6"/>
  <c r="E1606" i="6"/>
  <c r="F1606" i="6"/>
  <c r="E1605" i="6"/>
  <c r="F1605" i="6"/>
  <c r="E1604" i="6"/>
  <c r="F1604" i="6"/>
  <c r="E1603" i="6"/>
  <c r="F1603" i="6"/>
  <c r="E1602" i="6"/>
  <c r="F1602" i="6"/>
  <c r="E1601" i="6"/>
  <c r="F1601" i="6"/>
  <c r="E1600" i="6"/>
  <c r="F1600" i="6"/>
  <c r="E1599" i="6"/>
  <c r="F1599" i="6"/>
  <c r="E1598" i="6"/>
  <c r="F1598" i="6"/>
  <c r="E1597" i="6"/>
  <c r="F1597" i="6"/>
  <c r="E1596" i="6"/>
  <c r="F1596" i="6"/>
  <c r="E1595" i="6"/>
  <c r="F1595" i="6"/>
  <c r="E1594" i="6"/>
  <c r="F1594" i="6"/>
  <c r="E1593" i="6"/>
  <c r="F1593" i="6"/>
  <c r="E1592" i="6"/>
  <c r="F1592" i="6"/>
  <c r="E1591" i="6"/>
  <c r="F1591" i="6"/>
  <c r="E1590" i="6"/>
  <c r="F1590" i="6"/>
  <c r="E1589" i="6"/>
  <c r="F1589" i="6"/>
  <c r="E1588" i="6"/>
  <c r="F1588" i="6"/>
  <c r="E1587" i="6"/>
  <c r="F1587" i="6"/>
  <c r="E1586" i="6"/>
  <c r="F1586" i="6"/>
  <c r="E1585" i="6"/>
  <c r="F1585" i="6"/>
  <c r="E1584" i="6"/>
  <c r="F1584" i="6"/>
  <c r="E1583" i="6"/>
  <c r="F1583" i="6"/>
  <c r="E1582" i="6"/>
  <c r="F1582" i="6"/>
  <c r="E1581" i="6"/>
  <c r="F1581" i="6"/>
  <c r="E1580" i="6"/>
  <c r="F1580" i="6"/>
  <c r="E1579" i="6"/>
  <c r="F1579" i="6"/>
  <c r="E1578" i="6"/>
  <c r="F1578" i="6"/>
  <c r="E1577" i="6"/>
  <c r="F1577" i="6"/>
  <c r="E1576" i="6"/>
  <c r="F1576" i="6"/>
  <c r="E1575" i="6"/>
  <c r="F1575" i="6"/>
  <c r="E1574" i="6"/>
  <c r="F1574" i="6"/>
  <c r="E1573" i="6"/>
  <c r="F1573" i="6"/>
  <c r="E1572" i="6"/>
  <c r="F1572" i="6"/>
  <c r="E1571" i="6"/>
  <c r="F1571" i="6"/>
  <c r="E1570" i="6"/>
  <c r="F1570" i="6"/>
  <c r="E1569" i="6"/>
  <c r="F1569" i="6"/>
  <c r="E1568" i="6"/>
  <c r="F1568" i="6"/>
  <c r="E1567" i="6"/>
  <c r="F1567" i="6"/>
  <c r="E1566" i="6"/>
  <c r="F1566" i="6"/>
  <c r="E1565" i="6"/>
  <c r="F1565" i="6"/>
  <c r="E1564" i="6"/>
  <c r="F1564" i="6"/>
  <c r="E1563" i="6"/>
  <c r="F1563" i="6"/>
  <c r="E1562" i="6"/>
  <c r="F1562" i="6"/>
  <c r="E1561" i="6"/>
  <c r="F1561" i="6"/>
  <c r="E1560" i="6"/>
  <c r="F1560" i="6"/>
  <c r="E1559" i="6"/>
  <c r="F1559" i="6"/>
  <c r="E1558" i="6"/>
  <c r="F1558" i="6"/>
  <c r="E1557" i="6"/>
  <c r="F1557" i="6"/>
  <c r="E1556" i="6"/>
  <c r="F1556" i="6"/>
  <c r="E1555" i="6"/>
  <c r="F1555" i="6"/>
  <c r="E1554" i="6"/>
  <c r="F1554" i="6"/>
  <c r="E1553" i="6"/>
  <c r="F1553" i="6"/>
  <c r="E1552" i="6"/>
  <c r="F1552" i="6"/>
  <c r="E1551" i="6"/>
  <c r="F1551" i="6"/>
  <c r="E1550" i="6"/>
  <c r="F1550" i="6"/>
  <c r="E1549" i="6"/>
  <c r="F1549" i="6"/>
  <c r="E1548" i="6"/>
  <c r="F1548" i="6"/>
  <c r="E1547" i="6"/>
  <c r="F1547" i="6"/>
  <c r="E1546" i="6"/>
  <c r="F1546" i="6"/>
  <c r="E1545" i="6"/>
  <c r="F1545" i="6"/>
  <c r="E1544" i="6"/>
  <c r="F1544" i="6"/>
  <c r="E1543" i="6"/>
  <c r="F1543" i="6"/>
  <c r="E1542" i="6"/>
  <c r="F1542" i="6"/>
  <c r="E1541" i="6"/>
  <c r="F1541" i="6"/>
  <c r="E1540" i="6"/>
  <c r="F1540" i="6"/>
  <c r="E1539" i="6"/>
  <c r="F1539" i="6"/>
  <c r="E1538" i="6"/>
  <c r="F1538" i="6"/>
  <c r="E1537" i="6"/>
  <c r="F1537" i="6"/>
  <c r="E1536" i="6"/>
  <c r="F1536" i="6"/>
  <c r="E1535" i="6"/>
  <c r="F1535" i="6"/>
  <c r="E1534" i="6"/>
  <c r="F1534" i="6"/>
  <c r="E1533" i="6"/>
  <c r="F1533" i="6"/>
  <c r="E1532" i="6"/>
  <c r="F1532" i="6"/>
  <c r="E1531" i="6"/>
  <c r="F1531" i="6"/>
  <c r="E1530" i="6"/>
  <c r="F1530" i="6"/>
  <c r="E1529" i="6"/>
  <c r="F1529" i="6"/>
  <c r="E1528" i="6"/>
  <c r="F1528" i="6"/>
  <c r="E1527" i="6"/>
  <c r="F1527" i="6"/>
  <c r="E1526" i="6"/>
  <c r="F1526" i="6"/>
  <c r="E1525" i="6"/>
  <c r="F1525" i="6"/>
  <c r="E1524" i="6"/>
  <c r="F1524" i="6"/>
  <c r="E1523" i="6"/>
  <c r="F1523" i="6"/>
  <c r="E1522" i="6"/>
  <c r="F1522" i="6"/>
  <c r="E1521" i="6"/>
  <c r="F1521" i="6"/>
  <c r="E1520" i="6"/>
  <c r="F1520" i="6"/>
  <c r="E1519" i="6"/>
  <c r="F1519" i="6"/>
  <c r="E1518" i="6"/>
  <c r="F1518" i="6"/>
  <c r="E1517" i="6"/>
  <c r="F1517" i="6"/>
  <c r="E1516" i="6"/>
  <c r="F1516" i="6"/>
  <c r="E1515" i="6"/>
  <c r="F1515" i="6"/>
  <c r="E1514" i="6"/>
  <c r="F1514" i="6"/>
  <c r="E1513" i="6"/>
  <c r="F1513" i="6"/>
  <c r="E1512" i="6"/>
  <c r="F1512" i="6"/>
  <c r="E1511" i="6"/>
  <c r="F1511" i="6"/>
  <c r="E1510" i="6"/>
  <c r="F1510" i="6"/>
  <c r="E1509" i="6"/>
  <c r="F1509" i="6"/>
  <c r="E1508" i="6"/>
  <c r="F1508" i="6"/>
  <c r="E1507" i="6"/>
  <c r="F1507" i="6"/>
  <c r="E1506" i="6"/>
  <c r="F1506" i="6"/>
  <c r="E1505" i="6"/>
  <c r="F1505" i="6"/>
  <c r="E1504" i="6"/>
  <c r="F1504" i="6"/>
  <c r="E1503" i="6"/>
  <c r="F1503" i="6"/>
  <c r="E1502" i="6"/>
  <c r="F1502" i="6"/>
  <c r="E1501" i="6"/>
  <c r="F1501" i="6"/>
  <c r="E1500" i="6"/>
  <c r="F1500" i="6"/>
  <c r="E1499" i="6"/>
  <c r="F1499" i="6"/>
  <c r="E1498" i="6"/>
  <c r="F1498" i="6"/>
  <c r="E1497" i="6"/>
  <c r="F1497" i="6"/>
  <c r="E1496" i="6"/>
  <c r="F1496" i="6"/>
  <c r="E1495" i="6"/>
  <c r="F1495" i="6"/>
  <c r="E1494" i="6"/>
  <c r="F1494" i="6"/>
  <c r="E1493" i="6"/>
  <c r="F1493" i="6"/>
  <c r="E1492" i="6"/>
  <c r="F1492" i="6"/>
  <c r="E1491" i="6"/>
  <c r="F1491" i="6"/>
  <c r="E1490" i="6"/>
  <c r="F1490" i="6"/>
  <c r="E1489" i="6"/>
  <c r="F1489" i="6"/>
  <c r="E1488" i="6"/>
  <c r="F1488" i="6"/>
  <c r="E1487" i="6"/>
  <c r="F1487" i="6"/>
  <c r="E1486" i="6"/>
  <c r="F1486" i="6"/>
  <c r="E1485" i="6"/>
  <c r="F1485" i="6"/>
  <c r="E1484" i="6"/>
  <c r="F1484" i="6"/>
  <c r="E1483" i="6"/>
  <c r="F1483" i="6"/>
  <c r="E1482" i="6"/>
  <c r="F1482" i="6"/>
  <c r="E1481" i="6"/>
  <c r="F1481" i="6"/>
  <c r="E1480" i="6"/>
  <c r="F1480" i="6"/>
  <c r="E1479" i="6"/>
  <c r="F1479" i="6"/>
  <c r="E1478" i="6"/>
  <c r="F1478" i="6"/>
  <c r="E1477" i="6"/>
  <c r="F1477" i="6"/>
  <c r="E1476" i="6"/>
  <c r="F1476" i="6"/>
  <c r="E1475" i="6"/>
  <c r="F1475" i="6"/>
  <c r="E1474" i="6"/>
  <c r="F1474" i="6"/>
  <c r="E1473" i="6"/>
  <c r="F1473" i="6"/>
  <c r="E1472" i="6"/>
  <c r="F1472" i="6"/>
  <c r="E1471" i="6"/>
  <c r="F1471" i="6"/>
  <c r="E1470" i="6"/>
  <c r="F1470" i="6"/>
  <c r="E1469" i="6"/>
  <c r="F1469" i="6"/>
  <c r="E1468" i="6"/>
  <c r="F1468" i="6"/>
  <c r="E1467" i="6"/>
  <c r="F1467" i="6"/>
  <c r="E1466" i="6"/>
  <c r="F1466" i="6"/>
  <c r="E1465" i="6"/>
  <c r="F1465" i="6"/>
  <c r="E1464" i="6"/>
  <c r="F1464" i="6"/>
  <c r="E1463" i="6"/>
  <c r="F1463" i="6"/>
  <c r="E1462" i="6"/>
  <c r="F1462" i="6"/>
  <c r="E1461" i="6"/>
  <c r="F1461" i="6"/>
  <c r="E1460" i="6"/>
  <c r="F1460" i="6"/>
  <c r="E1459" i="6"/>
  <c r="F1459" i="6"/>
  <c r="E1458" i="6"/>
  <c r="F1458" i="6"/>
  <c r="E1457" i="6"/>
  <c r="F1457" i="6"/>
  <c r="E1456" i="6"/>
  <c r="F1456" i="6"/>
  <c r="E1455" i="6"/>
  <c r="F1455" i="6"/>
  <c r="E1454" i="6"/>
  <c r="F1454" i="6"/>
  <c r="E1453" i="6"/>
  <c r="F1453" i="6"/>
  <c r="E1452" i="6"/>
  <c r="F1452" i="6"/>
  <c r="E1451" i="6"/>
  <c r="F1451" i="6"/>
  <c r="E1450" i="6"/>
  <c r="F1450" i="6"/>
  <c r="E1449" i="6"/>
  <c r="F1449" i="6"/>
  <c r="E1448" i="6"/>
  <c r="F1448" i="6"/>
  <c r="E1447" i="6"/>
  <c r="F1447" i="6"/>
  <c r="E1446" i="6"/>
  <c r="F1446" i="6"/>
  <c r="E1445" i="6"/>
  <c r="F1445" i="6"/>
  <c r="E1444" i="6"/>
  <c r="F1444" i="6"/>
  <c r="E1443" i="6"/>
  <c r="F1443" i="6"/>
  <c r="E1442" i="6"/>
  <c r="F1442" i="6"/>
  <c r="E1441" i="6"/>
  <c r="F1441" i="6"/>
  <c r="E1440" i="6"/>
  <c r="F1440" i="6"/>
  <c r="E1439" i="6"/>
  <c r="F1439" i="6"/>
  <c r="E1438" i="6"/>
  <c r="F1438" i="6"/>
  <c r="E1437" i="6"/>
  <c r="F1437" i="6"/>
  <c r="E1436" i="6"/>
  <c r="F1436" i="6"/>
  <c r="E1435" i="6"/>
  <c r="F1435" i="6"/>
  <c r="E1434" i="6"/>
  <c r="F1434" i="6"/>
  <c r="E1433" i="6"/>
  <c r="F1433" i="6"/>
  <c r="E1432" i="6"/>
  <c r="F1432" i="6"/>
  <c r="E1431" i="6"/>
  <c r="F1431" i="6"/>
  <c r="E1430" i="6"/>
  <c r="F1430" i="6"/>
  <c r="E1429" i="6"/>
  <c r="F1429" i="6"/>
  <c r="E1428" i="6"/>
  <c r="F1428" i="6"/>
  <c r="E1427" i="6"/>
  <c r="F1427" i="6"/>
  <c r="E1426" i="6"/>
  <c r="F1426" i="6"/>
  <c r="E1425" i="6"/>
  <c r="F1425" i="6"/>
  <c r="E1424" i="6"/>
  <c r="F1424" i="6"/>
  <c r="E1423" i="6"/>
  <c r="F1423" i="6"/>
  <c r="E1422" i="6"/>
  <c r="F1422" i="6"/>
  <c r="E1421" i="6"/>
  <c r="F1421" i="6"/>
  <c r="E1420" i="6"/>
  <c r="F1420" i="6"/>
  <c r="E1419" i="6"/>
  <c r="F1419" i="6"/>
  <c r="E1418" i="6"/>
  <c r="F1418" i="6"/>
  <c r="E1417" i="6"/>
  <c r="F1417" i="6"/>
  <c r="E1416" i="6"/>
  <c r="F1416" i="6"/>
  <c r="E1415" i="6"/>
  <c r="F1415" i="6"/>
  <c r="E1414" i="6"/>
  <c r="F1414" i="6"/>
  <c r="E1413" i="6"/>
  <c r="F1413" i="6"/>
  <c r="E1412" i="6"/>
  <c r="F1412" i="6"/>
  <c r="E1411" i="6"/>
  <c r="F1411" i="6"/>
  <c r="E1410" i="6"/>
  <c r="F1410" i="6"/>
  <c r="E1409" i="6"/>
  <c r="F1409" i="6"/>
  <c r="E1408" i="6"/>
  <c r="F1408" i="6"/>
  <c r="E1407" i="6"/>
  <c r="F1407" i="6"/>
  <c r="E1406" i="6"/>
  <c r="F1406" i="6"/>
  <c r="E1405" i="6"/>
  <c r="F1405" i="6"/>
  <c r="E1404" i="6"/>
  <c r="F1404" i="6"/>
  <c r="E1403" i="6"/>
  <c r="F1403" i="6"/>
  <c r="E1402" i="6"/>
  <c r="F1402" i="6"/>
  <c r="E1401" i="6"/>
  <c r="F1401" i="6"/>
  <c r="E1400" i="6"/>
  <c r="F1400" i="6"/>
  <c r="E1399" i="6"/>
  <c r="F1399" i="6"/>
  <c r="E1398" i="6"/>
  <c r="F1398" i="6"/>
  <c r="E1397" i="6"/>
  <c r="F1397" i="6"/>
  <c r="E1396" i="6"/>
  <c r="F1396" i="6"/>
  <c r="E1395" i="6"/>
  <c r="F1395" i="6"/>
  <c r="E1394" i="6"/>
  <c r="F1394" i="6"/>
  <c r="E1393" i="6"/>
  <c r="F1393" i="6"/>
  <c r="E1392" i="6"/>
  <c r="F1392" i="6"/>
  <c r="E1391" i="6"/>
  <c r="F1391" i="6"/>
  <c r="E1390" i="6"/>
  <c r="F1390" i="6"/>
  <c r="E1389" i="6"/>
  <c r="F1389" i="6"/>
  <c r="E1388" i="6"/>
  <c r="F1388" i="6"/>
  <c r="E1387" i="6"/>
  <c r="F1387" i="6"/>
  <c r="E1386" i="6"/>
  <c r="F1386" i="6"/>
  <c r="E1385" i="6"/>
  <c r="F1385" i="6"/>
  <c r="E1384" i="6"/>
  <c r="F1384" i="6"/>
  <c r="E1383" i="6"/>
  <c r="F1383" i="6"/>
  <c r="E1382" i="6"/>
  <c r="F1382" i="6"/>
  <c r="E1381" i="6"/>
  <c r="F1381" i="6"/>
  <c r="E1380" i="6"/>
  <c r="F1380" i="6"/>
  <c r="E1379" i="6"/>
  <c r="F1379" i="6"/>
  <c r="E1378" i="6"/>
  <c r="F1378" i="6"/>
  <c r="E1377" i="6"/>
  <c r="F1377" i="6"/>
  <c r="E1376" i="6"/>
  <c r="F1376" i="6"/>
  <c r="E1375" i="6"/>
  <c r="F1375" i="6"/>
  <c r="E1374" i="6"/>
  <c r="F1374" i="6"/>
  <c r="E1373" i="6"/>
  <c r="F1373" i="6"/>
  <c r="E1372" i="6"/>
  <c r="F1372" i="6"/>
  <c r="E1371" i="6"/>
  <c r="F1371" i="6"/>
  <c r="E1370" i="6"/>
  <c r="F1370" i="6"/>
  <c r="E1369" i="6"/>
  <c r="F1369" i="6"/>
  <c r="E1368" i="6"/>
  <c r="F1368" i="6"/>
  <c r="E1367" i="6"/>
  <c r="F1367" i="6"/>
  <c r="E1366" i="6"/>
  <c r="F1366" i="6"/>
  <c r="E1365" i="6"/>
  <c r="F1365" i="6"/>
  <c r="E1364" i="6"/>
  <c r="F1364" i="6"/>
  <c r="E1363" i="6"/>
  <c r="F1363" i="6"/>
  <c r="E1362" i="6"/>
  <c r="F1362" i="6"/>
  <c r="E1361" i="6"/>
  <c r="F1361" i="6"/>
  <c r="E1360" i="6"/>
  <c r="F1360" i="6"/>
  <c r="E1359" i="6"/>
  <c r="F1359" i="6"/>
  <c r="E1358" i="6"/>
  <c r="F1358" i="6"/>
  <c r="E1357" i="6"/>
  <c r="F1357" i="6"/>
  <c r="E1356" i="6"/>
  <c r="F1356" i="6"/>
  <c r="E1355" i="6"/>
  <c r="F1355" i="6"/>
  <c r="E1354" i="6"/>
  <c r="F1354" i="6"/>
  <c r="E1353" i="6"/>
  <c r="F1353" i="6"/>
  <c r="E1352" i="6"/>
  <c r="F1352" i="6"/>
  <c r="E1351" i="6"/>
  <c r="F1351" i="6"/>
  <c r="E1350" i="6"/>
  <c r="F1350" i="6"/>
  <c r="E1349" i="6"/>
  <c r="F1349" i="6"/>
  <c r="E1348" i="6"/>
  <c r="F1348" i="6"/>
  <c r="E1347" i="6"/>
  <c r="F1347" i="6"/>
  <c r="E1346" i="6"/>
  <c r="F1346" i="6"/>
  <c r="E1345" i="6"/>
  <c r="F1345" i="6"/>
  <c r="E1344" i="6"/>
  <c r="F1344" i="6"/>
  <c r="E1343" i="6"/>
  <c r="F1343" i="6"/>
  <c r="E1342" i="6"/>
  <c r="F1342" i="6"/>
  <c r="E1341" i="6"/>
  <c r="F1341" i="6"/>
  <c r="E1340" i="6"/>
  <c r="F1340" i="6"/>
  <c r="E1339" i="6"/>
  <c r="F1339" i="6"/>
  <c r="E1338" i="6"/>
  <c r="F1338" i="6"/>
  <c r="E1337" i="6"/>
  <c r="F1337" i="6"/>
  <c r="E1336" i="6"/>
  <c r="F1336" i="6"/>
  <c r="E1335" i="6"/>
  <c r="F1335" i="6"/>
  <c r="E1334" i="6"/>
  <c r="F1334" i="6"/>
  <c r="E1333" i="6"/>
  <c r="F1333" i="6"/>
  <c r="E1332" i="6"/>
  <c r="F1332" i="6"/>
  <c r="E1331" i="6"/>
  <c r="F1331" i="6"/>
  <c r="E1330" i="6"/>
  <c r="F1330" i="6"/>
  <c r="E1329" i="6"/>
  <c r="F1329" i="6"/>
  <c r="E1328" i="6"/>
  <c r="F1328" i="6"/>
  <c r="E1327" i="6"/>
  <c r="F1327" i="6"/>
  <c r="E1326" i="6"/>
  <c r="F1326" i="6"/>
  <c r="E1325" i="6"/>
  <c r="F1325" i="6"/>
  <c r="E1324" i="6"/>
  <c r="F1324" i="6"/>
  <c r="E1323" i="6"/>
  <c r="F1323" i="6"/>
  <c r="E1322" i="6"/>
  <c r="F1322" i="6"/>
  <c r="E1321" i="6"/>
  <c r="F1321" i="6"/>
  <c r="E1320" i="6"/>
  <c r="F1320" i="6"/>
  <c r="E1319" i="6"/>
  <c r="F1319" i="6"/>
  <c r="E1318" i="6"/>
  <c r="F1318" i="6"/>
  <c r="E1317" i="6"/>
  <c r="F1317" i="6"/>
  <c r="E1316" i="6"/>
  <c r="F1316" i="6"/>
  <c r="E1315" i="6"/>
  <c r="F1315" i="6"/>
  <c r="E1314" i="6"/>
  <c r="F1314" i="6"/>
  <c r="E1313" i="6"/>
  <c r="F1313" i="6"/>
  <c r="E1312" i="6"/>
  <c r="F1312" i="6"/>
  <c r="E1311" i="6"/>
  <c r="F1311" i="6"/>
  <c r="E1310" i="6"/>
  <c r="F1310" i="6"/>
  <c r="E1309" i="6"/>
  <c r="F1309" i="6"/>
  <c r="E1308" i="6"/>
  <c r="F1308" i="6"/>
  <c r="E1307" i="6"/>
  <c r="F1307" i="6"/>
  <c r="E1306" i="6"/>
  <c r="F1306" i="6"/>
  <c r="E1305" i="6"/>
  <c r="F1305" i="6"/>
  <c r="E1304" i="6"/>
  <c r="F1304" i="6"/>
  <c r="E1303" i="6"/>
  <c r="F1303" i="6"/>
  <c r="E1302" i="6"/>
  <c r="F1302" i="6"/>
  <c r="E1301" i="6"/>
  <c r="F1301" i="6"/>
  <c r="E1300" i="6"/>
  <c r="F1300" i="6"/>
  <c r="E1299" i="6"/>
  <c r="F1299" i="6"/>
  <c r="E1298" i="6"/>
  <c r="F1298" i="6"/>
  <c r="E1297" i="6"/>
  <c r="F1297" i="6"/>
  <c r="E1296" i="6"/>
  <c r="F1296" i="6"/>
  <c r="E1295" i="6"/>
  <c r="F1295" i="6"/>
  <c r="E1294" i="6"/>
  <c r="F1294" i="6"/>
  <c r="E1293" i="6"/>
  <c r="F1293" i="6"/>
  <c r="E1292" i="6"/>
  <c r="F1292" i="6"/>
  <c r="E1291" i="6"/>
  <c r="F1291" i="6"/>
  <c r="E1290" i="6"/>
  <c r="F1290" i="6"/>
  <c r="E1289" i="6"/>
  <c r="F1289" i="6"/>
  <c r="E1288" i="6"/>
  <c r="F1288" i="6"/>
  <c r="E1287" i="6"/>
  <c r="F1287" i="6"/>
  <c r="E1286" i="6"/>
  <c r="F1286" i="6"/>
  <c r="E1285" i="6"/>
  <c r="F1285" i="6"/>
  <c r="E1284" i="6"/>
  <c r="F1284" i="6"/>
  <c r="E1283" i="6"/>
  <c r="F1283" i="6"/>
  <c r="E1282" i="6"/>
  <c r="F1282" i="6"/>
  <c r="E1281" i="6"/>
  <c r="F1281" i="6"/>
  <c r="E1280" i="6"/>
  <c r="F1280" i="6"/>
  <c r="E1279" i="6"/>
  <c r="F1279" i="6"/>
  <c r="E1278" i="6"/>
  <c r="F1278" i="6"/>
  <c r="E1277" i="6"/>
  <c r="F1277" i="6"/>
  <c r="E1276" i="6"/>
  <c r="F1276" i="6"/>
  <c r="E1275" i="6"/>
  <c r="F1275" i="6"/>
  <c r="E1274" i="6"/>
  <c r="F1274" i="6"/>
  <c r="E1273" i="6"/>
  <c r="F1273" i="6"/>
  <c r="E1272" i="6"/>
  <c r="F1272" i="6"/>
  <c r="E1271" i="6"/>
  <c r="F1271" i="6"/>
  <c r="E1270" i="6"/>
  <c r="F1270" i="6"/>
  <c r="E1269" i="6"/>
  <c r="F1269" i="6"/>
  <c r="E1268" i="6"/>
  <c r="F1268" i="6"/>
  <c r="E1267" i="6"/>
  <c r="F1267" i="6"/>
  <c r="E1266" i="6"/>
  <c r="F1266" i="6"/>
  <c r="E1265" i="6"/>
  <c r="F1265" i="6"/>
  <c r="E1264" i="6"/>
  <c r="F1264" i="6"/>
  <c r="E1263" i="6"/>
  <c r="F1263" i="6"/>
  <c r="E1262" i="6"/>
  <c r="F1262" i="6"/>
  <c r="E1261" i="6"/>
  <c r="F1261" i="6"/>
  <c r="E1260" i="6"/>
  <c r="F1260" i="6"/>
  <c r="E1259" i="6"/>
  <c r="F1259" i="6"/>
  <c r="E1258" i="6"/>
  <c r="F1258" i="6"/>
  <c r="E1257" i="6"/>
  <c r="F1257" i="6"/>
  <c r="E1256" i="6"/>
  <c r="F1256" i="6"/>
  <c r="E1255" i="6"/>
  <c r="F1255" i="6"/>
  <c r="E1254" i="6"/>
  <c r="F1254" i="6"/>
  <c r="E1253" i="6"/>
  <c r="F1253" i="6"/>
  <c r="E1252" i="6"/>
  <c r="F1252" i="6"/>
  <c r="E1251" i="6"/>
  <c r="F1251" i="6"/>
  <c r="E1250" i="6"/>
  <c r="F1250" i="6"/>
  <c r="E1249" i="6"/>
  <c r="F1249" i="6"/>
  <c r="E1248" i="6"/>
  <c r="F1248" i="6"/>
  <c r="E1247" i="6"/>
  <c r="F1247" i="6"/>
  <c r="E1246" i="6"/>
  <c r="F1246" i="6"/>
  <c r="E1245" i="6"/>
  <c r="F1245" i="6"/>
  <c r="E1244" i="6"/>
  <c r="F1244" i="6"/>
  <c r="E1243" i="6"/>
  <c r="F1243" i="6"/>
  <c r="E1242" i="6"/>
  <c r="F1242" i="6"/>
  <c r="E1241" i="6"/>
  <c r="F1241" i="6"/>
  <c r="E1240" i="6"/>
  <c r="F1240" i="6"/>
  <c r="E1239" i="6"/>
  <c r="F1239" i="6"/>
  <c r="E1238" i="6"/>
  <c r="F1238" i="6"/>
  <c r="E1237" i="6"/>
  <c r="F1237" i="6"/>
  <c r="E1236" i="6"/>
  <c r="F1236" i="6"/>
  <c r="E1235" i="6"/>
  <c r="F1235" i="6"/>
  <c r="E1234" i="6"/>
  <c r="F1234" i="6"/>
  <c r="E1233" i="6"/>
  <c r="F1233" i="6"/>
  <c r="E1232" i="6"/>
  <c r="F1232" i="6"/>
  <c r="E1231" i="6"/>
  <c r="F1231" i="6"/>
  <c r="E1230" i="6"/>
  <c r="F1230" i="6"/>
  <c r="E1229" i="6"/>
  <c r="F1229" i="6"/>
  <c r="E1228" i="6"/>
  <c r="F1228" i="6"/>
  <c r="E1227" i="6"/>
  <c r="F1227" i="6"/>
  <c r="E1226" i="6"/>
  <c r="F1226" i="6"/>
  <c r="E1225" i="6"/>
  <c r="F1225" i="6"/>
  <c r="E1224" i="6"/>
  <c r="F1224" i="6"/>
  <c r="E1223" i="6"/>
  <c r="F1223" i="6"/>
  <c r="E1222" i="6"/>
  <c r="F1222" i="6"/>
  <c r="E1221" i="6"/>
  <c r="F1221" i="6"/>
  <c r="E1220" i="6"/>
  <c r="F1220" i="6"/>
  <c r="E1219" i="6"/>
  <c r="F1219" i="6"/>
  <c r="E1218" i="6"/>
  <c r="F1218" i="6"/>
  <c r="E1217" i="6"/>
  <c r="F1217" i="6"/>
  <c r="E1216" i="6"/>
  <c r="F1216" i="6"/>
  <c r="E1215" i="6"/>
  <c r="F1215" i="6"/>
  <c r="E1214" i="6"/>
  <c r="F1214" i="6"/>
  <c r="E1213" i="6"/>
  <c r="F1213" i="6"/>
  <c r="E1212" i="6"/>
  <c r="F1212" i="6"/>
  <c r="E1211" i="6"/>
  <c r="F1211" i="6"/>
  <c r="E1210" i="6"/>
  <c r="F1210" i="6"/>
  <c r="E1209" i="6"/>
  <c r="F1209" i="6"/>
  <c r="E1208" i="6"/>
  <c r="F1208" i="6"/>
  <c r="E1207" i="6"/>
  <c r="F1207" i="6"/>
  <c r="E1206" i="6"/>
  <c r="F1206" i="6"/>
  <c r="E1205" i="6"/>
  <c r="F1205" i="6"/>
  <c r="E1204" i="6"/>
  <c r="F1204" i="6"/>
  <c r="E1203" i="6"/>
  <c r="F1203" i="6"/>
  <c r="E1202" i="6"/>
  <c r="F1202" i="6"/>
  <c r="E1201" i="6"/>
  <c r="F1201" i="6"/>
  <c r="E1200" i="6"/>
  <c r="F1200" i="6"/>
  <c r="E1199" i="6"/>
  <c r="F1199" i="6"/>
  <c r="E1198" i="6"/>
  <c r="F1198" i="6"/>
  <c r="E1197" i="6"/>
  <c r="F1197" i="6"/>
  <c r="E1196" i="6"/>
  <c r="F1196" i="6"/>
  <c r="E1195" i="6"/>
  <c r="F1195" i="6"/>
  <c r="E1194" i="6"/>
  <c r="F1194" i="6"/>
  <c r="E1193" i="6"/>
  <c r="F1193" i="6"/>
  <c r="E1192" i="6"/>
  <c r="F1192" i="6"/>
  <c r="E1191" i="6"/>
  <c r="F1191" i="6"/>
  <c r="E1190" i="6"/>
  <c r="F1190" i="6"/>
  <c r="E1189" i="6"/>
  <c r="F1189" i="6"/>
  <c r="E1188" i="6"/>
  <c r="F1188" i="6"/>
  <c r="E1187" i="6"/>
  <c r="F1187" i="6"/>
  <c r="E1186" i="6"/>
  <c r="F1186" i="6"/>
  <c r="E1185" i="6"/>
  <c r="F1185" i="6"/>
  <c r="E1184" i="6"/>
  <c r="F1184" i="6"/>
  <c r="E1183" i="6"/>
  <c r="F1183" i="6"/>
  <c r="E1182" i="6"/>
  <c r="F1182" i="6"/>
  <c r="E1181" i="6"/>
  <c r="F1181" i="6"/>
  <c r="E1180" i="6"/>
  <c r="F1180" i="6"/>
  <c r="E1179" i="6"/>
  <c r="F1179" i="6"/>
  <c r="E1178" i="6"/>
  <c r="F1178" i="6"/>
  <c r="E1177" i="6"/>
  <c r="F1177" i="6"/>
  <c r="E1176" i="6"/>
  <c r="F1176" i="6"/>
  <c r="E1175" i="6"/>
  <c r="F1175" i="6"/>
  <c r="E1174" i="6"/>
  <c r="F1174" i="6"/>
  <c r="E1173" i="6"/>
  <c r="F1173" i="6"/>
  <c r="E1172" i="6"/>
  <c r="F1172" i="6"/>
  <c r="E1171" i="6"/>
  <c r="F1171" i="6"/>
  <c r="E1170" i="6"/>
  <c r="F1170" i="6"/>
  <c r="E1169" i="6"/>
  <c r="F1169" i="6"/>
  <c r="E1168" i="6"/>
  <c r="F1168" i="6"/>
  <c r="E1167" i="6"/>
  <c r="F1167" i="6"/>
  <c r="E1166" i="6"/>
  <c r="F1166" i="6"/>
  <c r="E1165" i="6"/>
  <c r="F1165" i="6"/>
  <c r="E1164" i="6"/>
  <c r="F1164" i="6"/>
  <c r="E1163" i="6"/>
  <c r="F1163" i="6"/>
  <c r="E1162" i="6"/>
  <c r="F1162" i="6"/>
  <c r="E1161" i="6"/>
  <c r="F1161" i="6"/>
  <c r="E1160" i="6"/>
  <c r="F1160" i="6"/>
  <c r="E1159" i="6"/>
  <c r="F1159" i="6"/>
  <c r="E1158" i="6"/>
  <c r="F1158" i="6"/>
  <c r="E1157" i="6"/>
  <c r="F1157" i="6"/>
  <c r="E1156" i="6"/>
  <c r="F1156" i="6"/>
  <c r="E1155" i="6"/>
  <c r="F1155" i="6"/>
  <c r="E1154" i="6"/>
  <c r="F1154" i="6"/>
  <c r="E1153" i="6"/>
  <c r="F1153" i="6"/>
  <c r="E1152" i="6"/>
  <c r="F1152" i="6"/>
  <c r="E1151" i="6"/>
  <c r="F1151" i="6"/>
  <c r="E1150" i="6"/>
  <c r="F1150" i="6"/>
  <c r="E1149" i="6"/>
  <c r="F1149" i="6"/>
  <c r="E1148" i="6"/>
  <c r="F1148" i="6"/>
  <c r="E1147" i="6"/>
  <c r="F1147" i="6"/>
  <c r="E1146" i="6"/>
  <c r="F1146" i="6"/>
  <c r="E1145" i="6"/>
  <c r="F1145" i="6"/>
  <c r="E1144" i="6"/>
  <c r="F1144" i="6"/>
  <c r="E1143" i="6"/>
  <c r="F1143" i="6"/>
  <c r="E1142" i="6"/>
  <c r="F1142" i="6"/>
  <c r="E1141" i="6"/>
  <c r="F1141" i="6"/>
  <c r="E1140" i="6"/>
  <c r="F1140" i="6"/>
  <c r="E1139" i="6"/>
  <c r="F1139" i="6"/>
  <c r="E1138" i="6"/>
  <c r="F1138" i="6"/>
  <c r="E1137" i="6"/>
  <c r="F1137" i="6"/>
  <c r="E1136" i="6"/>
  <c r="F1136" i="6"/>
  <c r="E1135" i="6"/>
  <c r="F1135" i="6"/>
  <c r="E1134" i="6"/>
  <c r="F1134" i="6"/>
  <c r="E1133" i="6"/>
  <c r="F1133" i="6"/>
  <c r="E1132" i="6"/>
  <c r="F1132" i="6"/>
  <c r="E1131" i="6"/>
  <c r="F1131" i="6"/>
  <c r="E1130" i="6"/>
  <c r="F1130" i="6"/>
  <c r="E1129" i="6"/>
  <c r="F1129" i="6"/>
  <c r="E1128" i="6"/>
  <c r="F1128" i="6"/>
  <c r="E1127" i="6"/>
  <c r="F1127" i="6"/>
  <c r="E1126" i="6"/>
  <c r="F1126" i="6"/>
  <c r="E1125" i="6"/>
  <c r="F1125" i="6"/>
  <c r="E1124" i="6"/>
  <c r="F1124" i="6"/>
  <c r="E1123" i="6"/>
  <c r="F1123" i="6"/>
  <c r="E1122" i="6"/>
  <c r="F1122" i="6"/>
  <c r="E1121" i="6"/>
  <c r="F1121" i="6"/>
  <c r="E1120" i="6"/>
  <c r="F1120" i="6"/>
  <c r="E1119" i="6"/>
  <c r="F1119" i="6"/>
  <c r="E1118" i="6"/>
  <c r="F1118" i="6"/>
  <c r="E1117" i="6"/>
  <c r="F1117" i="6"/>
  <c r="E1116" i="6"/>
  <c r="F1116" i="6"/>
  <c r="E1115" i="6"/>
  <c r="F1115" i="6"/>
  <c r="E1114" i="6"/>
  <c r="F1114" i="6"/>
  <c r="E1113" i="6"/>
  <c r="F1113" i="6"/>
  <c r="E1112" i="6"/>
  <c r="F1112" i="6"/>
  <c r="E1111" i="6"/>
  <c r="F1111" i="6"/>
  <c r="E1110" i="6"/>
  <c r="F1110" i="6"/>
  <c r="E1109" i="6"/>
  <c r="F1109" i="6"/>
  <c r="E1108" i="6"/>
  <c r="F1108" i="6"/>
  <c r="E1107" i="6"/>
  <c r="F1107" i="6"/>
  <c r="E1106" i="6"/>
  <c r="F1106" i="6"/>
  <c r="E1105" i="6"/>
  <c r="F1105" i="6"/>
  <c r="E1104" i="6"/>
  <c r="F1104" i="6"/>
  <c r="E1103" i="6"/>
  <c r="F1103" i="6"/>
  <c r="E1102" i="6"/>
  <c r="F1102" i="6"/>
  <c r="E1101" i="6"/>
  <c r="F1101" i="6"/>
  <c r="E1100" i="6"/>
  <c r="F1100" i="6"/>
  <c r="E1099" i="6"/>
  <c r="F1099" i="6"/>
  <c r="E1098" i="6"/>
  <c r="F1098" i="6"/>
  <c r="E1097" i="6"/>
  <c r="F1097" i="6"/>
  <c r="E1096" i="6"/>
  <c r="F1096" i="6"/>
  <c r="E1095" i="6"/>
  <c r="F1095" i="6"/>
  <c r="E1094" i="6"/>
  <c r="F1094" i="6"/>
  <c r="E1093" i="6"/>
  <c r="F1093" i="6"/>
  <c r="E1092" i="6"/>
  <c r="F1092" i="6"/>
  <c r="E1091" i="6"/>
  <c r="F1091" i="6"/>
  <c r="E1090" i="6"/>
  <c r="F1090" i="6"/>
  <c r="E1089" i="6"/>
  <c r="F1089" i="6"/>
  <c r="E1088" i="6"/>
  <c r="F1088" i="6"/>
  <c r="E1087" i="6"/>
  <c r="F1087" i="6"/>
  <c r="E1086" i="6"/>
  <c r="F1086" i="6"/>
  <c r="E1085" i="6"/>
  <c r="F1085" i="6"/>
  <c r="E1084" i="6"/>
  <c r="F1084" i="6"/>
  <c r="E1083" i="6"/>
  <c r="F1083" i="6"/>
  <c r="E1082" i="6"/>
  <c r="F1082" i="6"/>
  <c r="E1081" i="6"/>
  <c r="F1081" i="6"/>
  <c r="E1080" i="6"/>
  <c r="F1080" i="6"/>
  <c r="E1079" i="6"/>
  <c r="F1079" i="6"/>
  <c r="E1078" i="6"/>
  <c r="F1078" i="6"/>
  <c r="E1077" i="6"/>
  <c r="F1077" i="6"/>
  <c r="E1076" i="6"/>
  <c r="F1076" i="6"/>
  <c r="E1075" i="6"/>
  <c r="F1075" i="6"/>
  <c r="E1074" i="6"/>
  <c r="F1074" i="6"/>
  <c r="E1073" i="6"/>
  <c r="F1073" i="6"/>
  <c r="E1072" i="6"/>
  <c r="F1072" i="6"/>
  <c r="E1071" i="6"/>
  <c r="F1071" i="6"/>
  <c r="E1070" i="6"/>
  <c r="F1070" i="6"/>
  <c r="E1069" i="6"/>
  <c r="F1069" i="6"/>
  <c r="E1068" i="6"/>
  <c r="F1068" i="6"/>
  <c r="E1067" i="6"/>
  <c r="F1067" i="6"/>
  <c r="E1066" i="6"/>
  <c r="F1066" i="6"/>
  <c r="E1065" i="6"/>
  <c r="F1065" i="6"/>
  <c r="E1064" i="6"/>
  <c r="F1064" i="6"/>
  <c r="E1063" i="6"/>
  <c r="F1063" i="6"/>
  <c r="E1062" i="6"/>
  <c r="F1062" i="6"/>
  <c r="E1061" i="6"/>
  <c r="F1061" i="6"/>
  <c r="E1060" i="6"/>
  <c r="F1060" i="6"/>
  <c r="E1059" i="6"/>
  <c r="F1059" i="6"/>
  <c r="E1058" i="6"/>
  <c r="F1058" i="6"/>
  <c r="E1057" i="6"/>
  <c r="F1057" i="6"/>
  <c r="E1056" i="6"/>
  <c r="F1056" i="6"/>
  <c r="E1055" i="6"/>
  <c r="F1055" i="6"/>
  <c r="E1054" i="6"/>
  <c r="F1054" i="6"/>
  <c r="E1053" i="6"/>
  <c r="F1053" i="6"/>
  <c r="E1052" i="6"/>
  <c r="F1052" i="6"/>
  <c r="E1051" i="6"/>
  <c r="F1051" i="6"/>
  <c r="E1050" i="6"/>
  <c r="F1050" i="6"/>
  <c r="E1049" i="6"/>
  <c r="F1049" i="6"/>
  <c r="E1048" i="6"/>
  <c r="F1048" i="6"/>
  <c r="E1047" i="6"/>
  <c r="F1047" i="6"/>
  <c r="E1046" i="6"/>
  <c r="F1046" i="6"/>
  <c r="E1045" i="6"/>
  <c r="F1045" i="6"/>
  <c r="E1044" i="6"/>
  <c r="F1044" i="6"/>
  <c r="E1043" i="6"/>
  <c r="F1043" i="6"/>
  <c r="E1042" i="6"/>
  <c r="F1042" i="6"/>
  <c r="E1041" i="6"/>
  <c r="F1041" i="6"/>
  <c r="E1040" i="6"/>
  <c r="F1040" i="6"/>
  <c r="E1039" i="6"/>
  <c r="F1039" i="6"/>
  <c r="E1038" i="6"/>
  <c r="F1038" i="6"/>
  <c r="E1037" i="6"/>
  <c r="F1037" i="6"/>
  <c r="E1036" i="6"/>
  <c r="F1036" i="6"/>
  <c r="E1035" i="6"/>
  <c r="F1035" i="6"/>
  <c r="E1034" i="6"/>
  <c r="F1034" i="6"/>
  <c r="E1033" i="6"/>
  <c r="F1033" i="6"/>
  <c r="E1032" i="6"/>
  <c r="F1032" i="6"/>
  <c r="E1031" i="6"/>
  <c r="F1031" i="6"/>
  <c r="E1030" i="6"/>
  <c r="F1030" i="6"/>
  <c r="E1029" i="6"/>
  <c r="F1029" i="6"/>
  <c r="E1028" i="6"/>
  <c r="F1028" i="6"/>
  <c r="E1027" i="6"/>
  <c r="F1027" i="6"/>
  <c r="E1026" i="6"/>
  <c r="F1026" i="6"/>
  <c r="E1025" i="6"/>
  <c r="F1025" i="6"/>
  <c r="E1024" i="6"/>
  <c r="F1024" i="6"/>
  <c r="E1023" i="6"/>
  <c r="F1023" i="6"/>
  <c r="E1022" i="6"/>
  <c r="F1022" i="6"/>
  <c r="E1021" i="6"/>
  <c r="F1021" i="6"/>
  <c r="E1020" i="6"/>
  <c r="F1020" i="6"/>
  <c r="E1019" i="6"/>
  <c r="F1019" i="6"/>
  <c r="E1018" i="6"/>
  <c r="F1018" i="6"/>
  <c r="E1017" i="6"/>
  <c r="F1017" i="6"/>
  <c r="E1016" i="6"/>
  <c r="F1016" i="6"/>
  <c r="E1015" i="6"/>
  <c r="F1015" i="6"/>
  <c r="E1014" i="6"/>
  <c r="F1014" i="6"/>
  <c r="E1013" i="6"/>
  <c r="F1013" i="6"/>
  <c r="E1012" i="6"/>
  <c r="F1012" i="6"/>
  <c r="E1011" i="6"/>
  <c r="F1011" i="6"/>
  <c r="E1010" i="6"/>
  <c r="F1010" i="6"/>
  <c r="E1009" i="6"/>
  <c r="F1009" i="6"/>
  <c r="E1008" i="6"/>
  <c r="F1008" i="6"/>
  <c r="E1007" i="6"/>
  <c r="F1007" i="6"/>
  <c r="E1006" i="6"/>
  <c r="F1006" i="6"/>
  <c r="E1005" i="6"/>
  <c r="F1005" i="6"/>
  <c r="E1004" i="6"/>
  <c r="F1004" i="6"/>
  <c r="E1003" i="6"/>
  <c r="F1003" i="6"/>
  <c r="E1002" i="6"/>
  <c r="F1002" i="6"/>
  <c r="E1001" i="6"/>
  <c r="F1001" i="6"/>
  <c r="E1000" i="6"/>
  <c r="F1000" i="6"/>
  <c r="E999" i="6"/>
  <c r="F999" i="6"/>
  <c r="E998" i="6"/>
  <c r="F998" i="6"/>
  <c r="E997" i="6"/>
  <c r="F997" i="6"/>
  <c r="E996" i="6"/>
  <c r="F996" i="6"/>
  <c r="E995" i="6"/>
  <c r="F995" i="6"/>
  <c r="E994" i="6"/>
  <c r="F994" i="6"/>
  <c r="E993" i="6"/>
  <c r="F993" i="6"/>
  <c r="E992" i="6"/>
  <c r="F992" i="6"/>
  <c r="E991" i="6"/>
  <c r="F991" i="6"/>
  <c r="E990" i="6"/>
  <c r="F990" i="6"/>
  <c r="E989" i="6"/>
  <c r="F989" i="6"/>
  <c r="E988" i="6"/>
  <c r="F988" i="6"/>
  <c r="E987" i="6"/>
  <c r="F987" i="6"/>
  <c r="E986" i="6"/>
  <c r="F986" i="6"/>
  <c r="E985" i="6"/>
  <c r="F985" i="6"/>
  <c r="E984" i="6"/>
  <c r="F984" i="6"/>
  <c r="E983" i="6"/>
  <c r="F983" i="6"/>
  <c r="E982" i="6"/>
  <c r="F982" i="6"/>
  <c r="E981" i="6"/>
  <c r="F981" i="6"/>
  <c r="E980" i="6"/>
  <c r="F980" i="6"/>
  <c r="E979" i="6"/>
  <c r="F979" i="6"/>
  <c r="E978" i="6"/>
  <c r="F978" i="6"/>
  <c r="E977" i="6"/>
  <c r="F977" i="6"/>
  <c r="E976" i="6"/>
  <c r="F976" i="6"/>
  <c r="E975" i="6"/>
  <c r="F975" i="6"/>
  <c r="E974" i="6"/>
  <c r="F974" i="6"/>
  <c r="E973" i="6"/>
  <c r="F973" i="6"/>
  <c r="E972" i="6"/>
  <c r="F972" i="6"/>
  <c r="E971" i="6"/>
  <c r="F971" i="6"/>
  <c r="E970" i="6"/>
  <c r="F970" i="6"/>
  <c r="E969" i="6"/>
  <c r="F969" i="6"/>
  <c r="E968" i="6"/>
  <c r="F968" i="6"/>
  <c r="E967" i="6"/>
  <c r="F967" i="6"/>
  <c r="E966" i="6"/>
  <c r="F966" i="6"/>
  <c r="E965" i="6"/>
  <c r="F965" i="6"/>
  <c r="E964" i="6"/>
  <c r="F964" i="6"/>
  <c r="E963" i="6"/>
  <c r="F963" i="6"/>
  <c r="E962" i="6"/>
  <c r="F962" i="6"/>
  <c r="E961" i="6"/>
  <c r="F961" i="6"/>
  <c r="E960" i="6"/>
  <c r="F960" i="6"/>
  <c r="E959" i="6"/>
  <c r="F959" i="6"/>
  <c r="E958" i="6"/>
  <c r="F958" i="6"/>
  <c r="E957" i="6"/>
  <c r="F957" i="6"/>
  <c r="E956" i="6"/>
  <c r="F956" i="6"/>
  <c r="E955" i="6"/>
  <c r="F955" i="6"/>
  <c r="E954" i="6"/>
  <c r="F954" i="6"/>
  <c r="E953" i="6"/>
  <c r="F953" i="6"/>
  <c r="E952" i="6"/>
  <c r="F952" i="6"/>
  <c r="E951" i="6"/>
  <c r="F951" i="6"/>
  <c r="E950" i="6"/>
  <c r="F950" i="6"/>
  <c r="E949" i="6"/>
  <c r="F949" i="6"/>
  <c r="E948" i="6"/>
  <c r="F948" i="6"/>
  <c r="E947" i="6"/>
  <c r="F947" i="6"/>
  <c r="E946" i="6"/>
  <c r="F946" i="6"/>
  <c r="E945" i="6"/>
  <c r="F945" i="6"/>
  <c r="E944" i="6"/>
  <c r="F944" i="6"/>
  <c r="E943" i="6"/>
  <c r="F943" i="6"/>
  <c r="E942" i="6"/>
  <c r="F942" i="6"/>
  <c r="E941" i="6"/>
  <c r="F941" i="6"/>
  <c r="E940" i="6"/>
  <c r="F940" i="6"/>
  <c r="E939" i="6"/>
  <c r="F939" i="6"/>
  <c r="E938" i="6"/>
  <c r="F938" i="6"/>
  <c r="E937" i="6"/>
  <c r="F937" i="6"/>
  <c r="E936" i="6"/>
  <c r="F936" i="6"/>
  <c r="E935" i="6"/>
  <c r="F935" i="6"/>
  <c r="E934" i="6"/>
  <c r="F934" i="6"/>
  <c r="E933" i="6"/>
  <c r="F933" i="6"/>
  <c r="E932" i="6"/>
  <c r="F932" i="6"/>
  <c r="E931" i="6"/>
  <c r="F931" i="6"/>
  <c r="E930" i="6"/>
  <c r="F930" i="6"/>
  <c r="E929" i="6"/>
  <c r="F929" i="6"/>
  <c r="E928" i="6"/>
  <c r="F928" i="6"/>
  <c r="E927" i="6"/>
  <c r="F927" i="6"/>
  <c r="E926" i="6"/>
  <c r="F926" i="6"/>
  <c r="E925" i="6"/>
  <c r="F925" i="6"/>
  <c r="E924" i="6"/>
  <c r="F924" i="6"/>
  <c r="E923" i="6"/>
  <c r="F923" i="6"/>
  <c r="E922" i="6"/>
  <c r="F922" i="6"/>
  <c r="E921" i="6"/>
  <c r="F921" i="6"/>
  <c r="E920" i="6"/>
  <c r="F920" i="6"/>
  <c r="E919" i="6"/>
  <c r="F919" i="6"/>
  <c r="E918" i="6"/>
  <c r="F918" i="6"/>
  <c r="E917" i="6"/>
  <c r="F917" i="6"/>
  <c r="E916" i="6"/>
  <c r="F916" i="6"/>
  <c r="E915" i="6"/>
  <c r="F915" i="6"/>
  <c r="E914" i="6"/>
  <c r="F914" i="6"/>
  <c r="E913" i="6"/>
  <c r="F913" i="6"/>
  <c r="E912" i="6"/>
  <c r="F912" i="6"/>
  <c r="E911" i="6"/>
  <c r="F911" i="6"/>
  <c r="E910" i="6"/>
  <c r="F910" i="6"/>
  <c r="E909" i="6"/>
  <c r="F909" i="6"/>
  <c r="E908" i="6"/>
  <c r="F908" i="6"/>
  <c r="E907" i="6"/>
  <c r="F907" i="6"/>
  <c r="E906" i="6"/>
  <c r="F906" i="6"/>
  <c r="E905" i="6"/>
  <c r="F905" i="6"/>
  <c r="E904" i="6"/>
  <c r="F904" i="6"/>
  <c r="E903" i="6"/>
  <c r="F903" i="6"/>
  <c r="E902" i="6"/>
  <c r="F902" i="6"/>
  <c r="E901" i="6"/>
  <c r="F901" i="6"/>
  <c r="E900" i="6"/>
  <c r="F900" i="6"/>
  <c r="E899" i="6"/>
  <c r="F899" i="6"/>
  <c r="E898" i="6"/>
  <c r="F898" i="6"/>
  <c r="E897" i="6"/>
  <c r="F897" i="6"/>
  <c r="E896" i="6"/>
  <c r="F896" i="6"/>
  <c r="E895" i="6"/>
  <c r="F895" i="6"/>
  <c r="E894" i="6"/>
  <c r="F894" i="6"/>
  <c r="E893" i="6"/>
  <c r="F893" i="6"/>
  <c r="E892" i="6"/>
  <c r="F892" i="6"/>
  <c r="E891" i="6"/>
  <c r="F891" i="6"/>
  <c r="E890" i="6"/>
  <c r="F890" i="6"/>
  <c r="E889" i="6"/>
  <c r="F889" i="6"/>
  <c r="E888" i="6"/>
  <c r="F888" i="6"/>
  <c r="E887" i="6"/>
  <c r="F887" i="6"/>
  <c r="E886" i="6"/>
  <c r="F886" i="6"/>
  <c r="E885" i="6"/>
  <c r="F885" i="6"/>
  <c r="E884" i="6"/>
  <c r="F884" i="6"/>
  <c r="E883" i="6"/>
  <c r="F883" i="6"/>
  <c r="E882" i="6"/>
  <c r="F882" i="6"/>
  <c r="E881" i="6"/>
  <c r="F881" i="6"/>
  <c r="E880" i="6"/>
  <c r="F880" i="6"/>
  <c r="E879" i="6"/>
  <c r="F879" i="6"/>
  <c r="E878" i="6"/>
  <c r="F878" i="6"/>
  <c r="E877" i="6"/>
  <c r="F877" i="6"/>
  <c r="E876" i="6"/>
  <c r="F876" i="6"/>
  <c r="E875" i="6"/>
  <c r="F875" i="6"/>
  <c r="E874" i="6"/>
  <c r="F874" i="6"/>
  <c r="E873" i="6"/>
  <c r="F873" i="6"/>
  <c r="E872" i="6"/>
  <c r="F872" i="6"/>
  <c r="E871" i="6"/>
  <c r="F871" i="6"/>
  <c r="E870" i="6"/>
  <c r="F870" i="6"/>
  <c r="E869" i="6"/>
  <c r="F869" i="6"/>
  <c r="E868" i="6"/>
  <c r="F868" i="6"/>
  <c r="E867" i="6"/>
  <c r="F867" i="6"/>
  <c r="E866" i="6"/>
  <c r="F866" i="6"/>
  <c r="E865" i="6"/>
  <c r="F865" i="6"/>
  <c r="E864" i="6"/>
  <c r="F864" i="6"/>
  <c r="E863" i="6"/>
  <c r="F863" i="6"/>
  <c r="E862" i="6"/>
  <c r="F862" i="6"/>
  <c r="E861" i="6"/>
  <c r="F861" i="6"/>
  <c r="E860" i="6"/>
  <c r="F860" i="6"/>
  <c r="E859" i="6"/>
  <c r="F859" i="6"/>
  <c r="E858" i="6"/>
  <c r="F858" i="6"/>
  <c r="E857" i="6"/>
  <c r="F857" i="6"/>
  <c r="E856" i="6"/>
  <c r="F856" i="6"/>
  <c r="E855" i="6"/>
  <c r="F855" i="6"/>
  <c r="E854" i="6"/>
  <c r="F854" i="6"/>
  <c r="E853" i="6"/>
  <c r="F853" i="6"/>
  <c r="E852" i="6"/>
  <c r="F852" i="6"/>
  <c r="E851" i="6"/>
  <c r="F851" i="6"/>
  <c r="E850" i="6"/>
  <c r="F850" i="6"/>
  <c r="E849" i="6"/>
  <c r="F849" i="6"/>
  <c r="E848" i="6"/>
  <c r="F848" i="6"/>
  <c r="E847" i="6"/>
  <c r="F847" i="6"/>
  <c r="E846" i="6"/>
  <c r="F846" i="6"/>
  <c r="E845" i="6"/>
  <c r="F845" i="6"/>
  <c r="E844" i="6"/>
  <c r="F844" i="6"/>
  <c r="E843" i="6"/>
  <c r="F843" i="6"/>
  <c r="E842" i="6"/>
  <c r="F842" i="6"/>
  <c r="E841" i="6"/>
  <c r="F841" i="6"/>
  <c r="E840" i="6"/>
  <c r="F840" i="6"/>
  <c r="E839" i="6"/>
  <c r="F839" i="6"/>
  <c r="E838" i="6"/>
  <c r="F838" i="6"/>
  <c r="E837" i="6"/>
  <c r="F837" i="6"/>
  <c r="E836" i="6"/>
  <c r="F836" i="6"/>
  <c r="E835" i="6"/>
  <c r="F835" i="6"/>
  <c r="E834" i="6"/>
  <c r="F834" i="6"/>
  <c r="E833" i="6"/>
  <c r="F833" i="6"/>
  <c r="E832" i="6"/>
  <c r="F832" i="6"/>
  <c r="E831" i="6"/>
  <c r="F831" i="6"/>
  <c r="E830" i="6"/>
  <c r="F830" i="6"/>
  <c r="E829" i="6"/>
  <c r="F829" i="6"/>
  <c r="E828" i="6"/>
  <c r="F828" i="6"/>
  <c r="E827" i="6"/>
  <c r="F827" i="6"/>
  <c r="E826" i="6"/>
  <c r="F826" i="6"/>
  <c r="E825" i="6"/>
  <c r="F825" i="6"/>
  <c r="E824" i="6"/>
  <c r="F824" i="6"/>
  <c r="E823" i="6"/>
  <c r="F823" i="6"/>
  <c r="E822" i="6"/>
  <c r="F822" i="6"/>
  <c r="E821" i="6"/>
  <c r="F821" i="6"/>
  <c r="E820" i="6"/>
  <c r="F820" i="6"/>
  <c r="E819" i="6"/>
  <c r="F819" i="6"/>
  <c r="E818" i="6"/>
  <c r="F818" i="6"/>
  <c r="E817" i="6"/>
  <c r="F817" i="6"/>
  <c r="E816" i="6"/>
  <c r="F816" i="6"/>
  <c r="E815" i="6"/>
  <c r="F815" i="6"/>
  <c r="E814" i="6"/>
  <c r="F814" i="6"/>
  <c r="E813" i="6"/>
  <c r="F813" i="6"/>
  <c r="E812" i="6"/>
  <c r="F812" i="6"/>
  <c r="E811" i="6"/>
  <c r="F811" i="6"/>
  <c r="E810" i="6"/>
  <c r="F810" i="6"/>
  <c r="E809" i="6"/>
  <c r="F809" i="6"/>
  <c r="E808" i="6"/>
  <c r="F808" i="6"/>
  <c r="E807" i="6"/>
  <c r="F807" i="6"/>
  <c r="E806" i="6"/>
  <c r="F806" i="6"/>
  <c r="E805" i="6"/>
  <c r="F805" i="6"/>
  <c r="E804" i="6"/>
  <c r="F804" i="6"/>
  <c r="E803" i="6"/>
  <c r="F803" i="6"/>
  <c r="E802" i="6"/>
  <c r="F802" i="6"/>
  <c r="E801" i="6"/>
  <c r="F801" i="6"/>
  <c r="E800" i="6"/>
  <c r="F800" i="6"/>
  <c r="E799" i="6"/>
  <c r="F799" i="6"/>
  <c r="E798" i="6"/>
  <c r="F798" i="6"/>
  <c r="E797" i="6"/>
  <c r="F797" i="6"/>
  <c r="E796" i="6"/>
  <c r="F796" i="6"/>
  <c r="E795" i="6"/>
  <c r="F795" i="6"/>
  <c r="E794" i="6"/>
  <c r="F794" i="6"/>
  <c r="E793" i="6"/>
  <c r="F793" i="6"/>
  <c r="E792" i="6"/>
  <c r="F792" i="6"/>
  <c r="E791" i="6"/>
  <c r="F791" i="6"/>
  <c r="E790" i="6"/>
  <c r="F790" i="6"/>
  <c r="E789" i="6"/>
  <c r="F789" i="6"/>
  <c r="E788" i="6"/>
  <c r="F788" i="6"/>
  <c r="E787" i="6"/>
  <c r="F787" i="6"/>
  <c r="E786" i="6"/>
  <c r="F786" i="6"/>
  <c r="E785" i="6"/>
  <c r="F785" i="6"/>
  <c r="E784" i="6"/>
  <c r="F784" i="6"/>
  <c r="E783" i="6"/>
  <c r="F783" i="6"/>
  <c r="E782" i="6"/>
  <c r="F782" i="6"/>
  <c r="E781" i="6"/>
  <c r="F781" i="6"/>
  <c r="E780" i="6"/>
  <c r="F780" i="6"/>
  <c r="E779" i="6"/>
  <c r="F779" i="6"/>
  <c r="E778" i="6"/>
  <c r="F778" i="6"/>
  <c r="E777" i="6"/>
  <c r="F777" i="6"/>
  <c r="E776" i="6"/>
  <c r="F776" i="6"/>
  <c r="E775" i="6"/>
  <c r="F775" i="6"/>
  <c r="E774" i="6"/>
  <c r="F774" i="6"/>
  <c r="E773" i="6"/>
  <c r="F773" i="6"/>
  <c r="E772" i="6"/>
  <c r="F772" i="6"/>
  <c r="E771" i="6"/>
  <c r="F771" i="6"/>
  <c r="E770" i="6"/>
  <c r="F770" i="6"/>
  <c r="E769" i="6"/>
  <c r="F769" i="6"/>
  <c r="E768" i="6"/>
  <c r="F768" i="6"/>
  <c r="E767" i="6"/>
  <c r="F767" i="6"/>
  <c r="E766" i="6"/>
  <c r="F766" i="6"/>
  <c r="E765" i="6"/>
  <c r="F765" i="6"/>
  <c r="E764" i="6"/>
  <c r="F764" i="6"/>
  <c r="E763" i="6"/>
  <c r="F763" i="6"/>
  <c r="E762" i="6"/>
  <c r="F762" i="6"/>
  <c r="E761" i="6"/>
  <c r="F761" i="6"/>
  <c r="E760" i="6"/>
  <c r="F760" i="6"/>
  <c r="E759" i="6"/>
  <c r="F759" i="6"/>
  <c r="E758" i="6"/>
  <c r="F758" i="6"/>
  <c r="E757" i="6"/>
  <c r="F757" i="6"/>
  <c r="E756" i="6"/>
  <c r="F756" i="6"/>
  <c r="E755" i="6"/>
  <c r="F755" i="6"/>
  <c r="E754" i="6"/>
  <c r="F754" i="6"/>
  <c r="E753" i="6"/>
  <c r="F753" i="6"/>
  <c r="E752" i="6"/>
  <c r="F752" i="6"/>
  <c r="E751" i="6"/>
  <c r="F751" i="6"/>
  <c r="E750" i="6"/>
  <c r="F750" i="6"/>
  <c r="E749" i="6"/>
  <c r="F749" i="6"/>
  <c r="E748" i="6"/>
  <c r="F748" i="6"/>
  <c r="E747" i="6"/>
  <c r="F747" i="6"/>
  <c r="E746" i="6"/>
  <c r="F746" i="6"/>
  <c r="E745" i="6"/>
  <c r="F745" i="6"/>
  <c r="E744" i="6"/>
  <c r="F744" i="6"/>
  <c r="E743" i="6"/>
  <c r="F743" i="6"/>
  <c r="E742" i="6"/>
  <c r="F742" i="6"/>
  <c r="E741" i="6"/>
  <c r="F741" i="6"/>
  <c r="E740" i="6"/>
  <c r="F740" i="6"/>
  <c r="E739" i="6"/>
  <c r="F739" i="6"/>
  <c r="E738" i="6"/>
  <c r="F738" i="6"/>
  <c r="E737" i="6"/>
  <c r="F737" i="6"/>
  <c r="E736" i="6"/>
  <c r="F736" i="6"/>
  <c r="E735" i="6"/>
  <c r="F735" i="6"/>
  <c r="E734" i="6"/>
  <c r="F734" i="6"/>
  <c r="E733" i="6"/>
  <c r="F733" i="6"/>
  <c r="E732" i="6"/>
  <c r="F732" i="6"/>
  <c r="E731" i="6"/>
  <c r="F731" i="6"/>
  <c r="E730" i="6"/>
  <c r="F730" i="6"/>
  <c r="E729" i="6"/>
  <c r="F729" i="6"/>
  <c r="E728" i="6"/>
  <c r="F728" i="6"/>
  <c r="E727" i="6"/>
  <c r="F727" i="6"/>
  <c r="E726" i="6"/>
  <c r="F726" i="6"/>
  <c r="E725" i="6"/>
  <c r="F725" i="6"/>
  <c r="E724" i="6"/>
  <c r="F724" i="6"/>
  <c r="E723" i="6"/>
  <c r="F723" i="6"/>
  <c r="E722" i="6"/>
  <c r="F722" i="6"/>
  <c r="E721" i="6"/>
  <c r="F721" i="6"/>
  <c r="E720" i="6"/>
  <c r="F720" i="6"/>
  <c r="E719" i="6"/>
  <c r="F719" i="6"/>
  <c r="E718" i="6"/>
  <c r="F718" i="6"/>
  <c r="E717" i="6"/>
  <c r="F717" i="6"/>
  <c r="E716" i="6"/>
  <c r="F716" i="6"/>
  <c r="E715" i="6"/>
  <c r="F715" i="6"/>
  <c r="E714" i="6"/>
  <c r="F714" i="6"/>
  <c r="E713" i="6"/>
  <c r="F713" i="6"/>
  <c r="E712" i="6"/>
  <c r="F712" i="6"/>
  <c r="E711" i="6"/>
  <c r="F711" i="6"/>
  <c r="E710" i="6"/>
  <c r="F710" i="6"/>
  <c r="E709" i="6"/>
  <c r="F709" i="6"/>
  <c r="E708" i="6"/>
  <c r="F708" i="6"/>
  <c r="E707" i="6"/>
  <c r="F707" i="6"/>
  <c r="E706" i="6"/>
  <c r="F706" i="6"/>
  <c r="E705" i="6"/>
  <c r="F705" i="6"/>
  <c r="E704" i="6"/>
  <c r="F704" i="6"/>
  <c r="E703" i="6"/>
  <c r="F703" i="6"/>
  <c r="E702" i="6"/>
  <c r="F702" i="6"/>
  <c r="E701" i="6"/>
  <c r="F701" i="6"/>
  <c r="E700" i="6"/>
  <c r="F700" i="6"/>
  <c r="E699" i="6"/>
  <c r="F699" i="6"/>
  <c r="E698" i="6"/>
  <c r="F698" i="6"/>
  <c r="E697" i="6"/>
  <c r="F697" i="6"/>
  <c r="E696" i="6"/>
  <c r="F696" i="6"/>
  <c r="E695" i="6"/>
  <c r="F695" i="6"/>
  <c r="E694" i="6"/>
  <c r="F694" i="6"/>
  <c r="E693" i="6"/>
  <c r="F693" i="6"/>
  <c r="E692" i="6"/>
  <c r="F692" i="6"/>
  <c r="E691" i="6"/>
  <c r="F691" i="6"/>
  <c r="E690" i="6"/>
  <c r="F690" i="6"/>
  <c r="E689" i="6"/>
  <c r="F689" i="6"/>
  <c r="E688" i="6"/>
  <c r="F688" i="6"/>
  <c r="E687" i="6"/>
  <c r="F687" i="6"/>
  <c r="E686" i="6"/>
  <c r="F686" i="6"/>
  <c r="E685" i="6"/>
  <c r="F685" i="6"/>
  <c r="E684" i="6"/>
  <c r="F684" i="6"/>
  <c r="E683" i="6"/>
  <c r="F683" i="6"/>
  <c r="E682" i="6"/>
  <c r="F682" i="6"/>
  <c r="E681" i="6"/>
  <c r="F681" i="6"/>
  <c r="E680" i="6"/>
  <c r="F680" i="6"/>
  <c r="E679" i="6"/>
  <c r="F679" i="6"/>
  <c r="E678" i="6"/>
  <c r="F678" i="6"/>
  <c r="E677" i="6"/>
  <c r="F677" i="6"/>
  <c r="E676" i="6"/>
  <c r="F676" i="6"/>
  <c r="E675" i="6"/>
  <c r="F675" i="6"/>
  <c r="E674" i="6"/>
  <c r="F674" i="6"/>
  <c r="E673" i="6"/>
  <c r="F673" i="6"/>
  <c r="E672" i="6"/>
  <c r="F672" i="6"/>
  <c r="E671" i="6"/>
  <c r="F671" i="6"/>
  <c r="E670" i="6"/>
  <c r="F670" i="6"/>
  <c r="E669" i="6"/>
  <c r="F669" i="6"/>
  <c r="E668" i="6"/>
  <c r="F668" i="6"/>
  <c r="E667" i="6"/>
  <c r="F667" i="6"/>
  <c r="E666" i="6"/>
  <c r="F666" i="6"/>
  <c r="E665" i="6"/>
  <c r="F665" i="6"/>
  <c r="E664" i="6"/>
  <c r="F664" i="6"/>
  <c r="E663" i="6"/>
  <c r="F663" i="6"/>
  <c r="E662" i="6"/>
  <c r="F662" i="6"/>
  <c r="E661" i="6"/>
  <c r="F661" i="6"/>
  <c r="E660" i="6"/>
  <c r="F660" i="6"/>
  <c r="E659" i="6"/>
  <c r="F659" i="6"/>
  <c r="E658" i="6"/>
  <c r="F658" i="6"/>
  <c r="E657" i="6"/>
  <c r="F657" i="6"/>
  <c r="E656" i="6"/>
  <c r="F656" i="6"/>
  <c r="E655" i="6"/>
  <c r="F655" i="6"/>
  <c r="E654" i="6"/>
  <c r="F654" i="6"/>
  <c r="E653" i="6"/>
  <c r="F653" i="6"/>
  <c r="E652" i="6"/>
  <c r="F652" i="6"/>
  <c r="E651" i="6"/>
  <c r="F651" i="6"/>
  <c r="E650" i="6"/>
  <c r="F650" i="6"/>
  <c r="E649" i="6"/>
  <c r="F649" i="6"/>
  <c r="E648" i="6"/>
  <c r="F648" i="6"/>
  <c r="E647" i="6"/>
  <c r="F647" i="6"/>
  <c r="E646" i="6"/>
  <c r="F646" i="6"/>
  <c r="E645" i="6"/>
  <c r="F645" i="6"/>
  <c r="E644" i="6"/>
  <c r="F644" i="6"/>
  <c r="E643" i="6"/>
  <c r="F643" i="6"/>
  <c r="E642" i="6"/>
  <c r="F642" i="6"/>
  <c r="E641" i="6"/>
  <c r="F641" i="6"/>
  <c r="E640" i="6"/>
  <c r="F640" i="6"/>
  <c r="E639" i="6"/>
  <c r="F639" i="6"/>
  <c r="E638" i="6"/>
  <c r="F638" i="6"/>
  <c r="E637" i="6"/>
  <c r="F637" i="6"/>
  <c r="E636" i="6"/>
  <c r="F636" i="6"/>
  <c r="E635" i="6"/>
  <c r="F635" i="6"/>
  <c r="E634" i="6"/>
  <c r="F634" i="6"/>
  <c r="E633" i="6"/>
  <c r="F633" i="6"/>
  <c r="E632" i="6"/>
  <c r="F632" i="6"/>
  <c r="E631" i="6"/>
  <c r="F631" i="6"/>
  <c r="E630" i="6"/>
  <c r="F630" i="6"/>
  <c r="E629" i="6"/>
  <c r="F629" i="6"/>
  <c r="E628" i="6"/>
  <c r="F628" i="6"/>
  <c r="E627" i="6"/>
  <c r="F627" i="6"/>
  <c r="E626" i="6"/>
  <c r="F626" i="6"/>
  <c r="E625" i="6"/>
  <c r="F625" i="6"/>
  <c r="E624" i="6"/>
  <c r="F624" i="6"/>
  <c r="E623" i="6"/>
  <c r="F623" i="6"/>
  <c r="E622" i="6"/>
  <c r="F622" i="6"/>
  <c r="E621" i="6"/>
  <c r="F621" i="6"/>
  <c r="E620" i="6"/>
  <c r="F620" i="6"/>
  <c r="E619" i="6"/>
  <c r="F619" i="6"/>
  <c r="E618" i="6"/>
  <c r="F618" i="6"/>
  <c r="E617" i="6"/>
  <c r="F617" i="6"/>
  <c r="E616" i="6"/>
  <c r="F616" i="6"/>
  <c r="E615" i="6"/>
  <c r="F615" i="6"/>
  <c r="E614" i="6"/>
  <c r="F614" i="6"/>
  <c r="E613" i="6"/>
  <c r="F613" i="6"/>
  <c r="E612" i="6"/>
  <c r="F612" i="6"/>
  <c r="E611" i="6"/>
  <c r="F611" i="6"/>
  <c r="E610" i="6"/>
  <c r="F610" i="6"/>
  <c r="E609" i="6"/>
  <c r="F609" i="6"/>
  <c r="E608" i="6"/>
  <c r="F608" i="6"/>
  <c r="E607" i="6"/>
  <c r="F607" i="6"/>
  <c r="E606" i="6"/>
  <c r="F606" i="6"/>
  <c r="E605" i="6"/>
  <c r="F605" i="6"/>
  <c r="E604" i="6"/>
  <c r="F604" i="6"/>
  <c r="E603" i="6"/>
  <c r="F603" i="6"/>
  <c r="E602" i="6"/>
  <c r="F602" i="6"/>
  <c r="E601" i="6"/>
  <c r="F601" i="6"/>
  <c r="E600" i="6"/>
  <c r="F600" i="6"/>
  <c r="E599" i="6"/>
  <c r="F599" i="6"/>
  <c r="E598" i="6"/>
  <c r="F598" i="6"/>
  <c r="E597" i="6"/>
  <c r="F597" i="6"/>
  <c r="E596" i="6"/>
  <c r="F596" i="6"/>
  <c r="E595" i="6"/>
  <c r="F595" i="6"/>
  <c r="E594" i="6"/>
  <c r="F594" i="6"/>
  <c r="E593" i="6"/>
  <c r="F593" i="6"/>
  <c r="E592" i="6"/>
  <c r="F592" i="6"/>
  <c r="E591" i="6"/>
  <c r="F591" i="6"/>
  <c r="E590" i="6"/>
  <c r="F590" i="6"/>
  <c r="E589" i="6"/>
  <c r="F589" i="6"/>
  <c r="E588" i="6"/>
  <c r="F588" i="6"/>
  <c r="E587" i="6"/>
  <c r="F587" i="6"/>
  <c r="E586" i="6"/>
  <c r="F586" i="6"/>
  <c r="E585" i="6"/>
  <c r="F585" i="6"/>
  <c r="E584" i="6"/>
  <c r="F584" i="6"/>
  <c r="E583" i="6"/>
  <c r="F583" i="6"/>
  <c r="E582" i="6"/>
  <c r="F582" i="6"/>
  <c r="E581" i="6"/>
  <c r="F581" i="6"/>
  <c r="E580" i="6"/>
  <c r="F580" i="6"/>
  <c r="E579" i="6"/>
  <c r="F579" i="6"/>
  <c r="E578" i="6"/>
  <c r="F578" i="6"/>
  <c r="E577" i="6"/>
  <c r="F577" i="6"/>
  <c r="E576" i="6"/>
  <c r="F576" i="6"/>
  <c r="E575" i="6"/>
  <c r="F575" i="6"/>
  <c r="E574" i="6"/>
  <c r="F574" i="6"/>
  <c r="E573" i="6"/>
  <c r="F573" i="6"/>
  <c r="E572" i="6"/>
  <c r="F572" i="6"/>
  <c r="E571" i="6"/>
  <c r="F571" i="6"/>
  <c r="E570" i="6"/>
  <c r="F570" i="6"/>
  <c r="E569" i="6"/>
  <c r="F569" i="6"/>
  <c r="E568" i="6"/>
  <c r="F568" i="6"/>
  <c r="E567" i="6"/>
  <c r="F567" i="6"/>
  <c r="E566" i="6"/>
  <c r="F566" i="6"/>
  <c r="E565" i="6"/>
  <c r="F565" i="6"/>
  <c r="E564" i="6"/>
  <c r="F564" i="6"/>
  <c r="E563" i="6"/>
  <c r="F563" i="6"/>
  <c r="E562" i="6"/>
  <c r="F562" i="6"/>
  <c r="E561" i="6"/>
  <c r="F561" i="6"/>
  <c r="E560" i="6"/>
  <c r="F560" i="6"/>
  <c r="E559" i="6"/>
  <c r="F559" i="6"/>
  <c r="E558" i="6"/>
  <c r="F558" i="6"/>
  <c r="E557" i="6"/>
  <c r="F557" i="6"/>
  <c r="E556" i="6"/>
  <c r="F556" i="6"/>
  <c r="E555" i="6"/>
  <c r="F555" i="6"/>
  <c r="E554" i="6"/>
  <c r="F554" i="6"/>
  <c r="E553" i="6"/>
  <c r="F553" i="6"/>
  <c r="E552" i="6"/>
  <c r="F552" i="6"/>
  <c r="E551" i="6"/>
  <c r="F551" i="6"/>
  <c r="E550" i="6"/>
  <c r="F550" i="6"/>
  <c r="E549" i="6"/>
  <c r="F549" i="6"/>
  <c r="E548" i="6"/>
  <c r="F548" i="6"/>
  <c r="E547" i="6"/>
  <c r="F547" i="6"/>
  <c r="E546" i="6"/>
  <c r="F546" i="6"/>
  <c r="E545" i="6"/>
  <c r="F545" i="6"/>
  <c r="E544" i="6"/>
  <c r="F544" i="6"/>
  <c r="E543" i="6"/>
  <c r="F543" i="6"/>
  <c r="E542" i="6"/>
  <c r="F542" i="6"/>
  <c r="E541" i="6"/>
  <c r="F541" i="6"/>
  <c r="E540" i="6"/>
  <c r="F540" i="6"/>
  <c r="E539" i="6"/>
  <c r="F539" i="6"/>
  <c r="E538" i="6"/>
  <c r="F538" i="6"/>
  <c r="E537" i="6"/>
  <c r="F537" i="6"/>
  <c r="E536" i="6"/>
  <c r="F536" i="6"/>
  <c r="E535" i="6"/>
  <c r="F535" i="6"/>
  <c r="E534" i="6"/>
  <c r="F534" i="6"/>
  <c r="E533" i="6"/>
  <c r="F533" i="6"/>
  <c r="E532" i="6"/>
  <c r="F532" i="6"/>
  <c r="E531" i="6"/>
  <c r="F531" i="6"/>
  <c r="E530" i="6"/>
  <c r="F530" i="6"/>
  <c r="E529" i="6"/>
  <c r="F529" i="6"/>
  <c r="E528" i="6"/>
  <c r="F528" i="6"/>
  <c r="E527" i="6"/>
  <c r="F527" i="6"/>
  <c r="E526" i="6"/>
  <c r="F526" i="6"/>
  <c r="E525" i="6"/>
  <c r="F525" i="6"/>
  <c r="E524" i="6"/>
  <c r="F524" i="6"/>
  <c r="E523" i="6"/>
  <c r="F523" i="6"/>
  <c r="E522" i="6"/>
  <c r="F522" i="6"/>
  <c r="E521" i="6"/>
  <c r="F521" i="6"/>
  <c r="E520" i="6"/>
  <c r="F520" i="6"/>
  <c r="E519" i="6"/>
  <c r="F519" i="6"/>
  <c r="E518" i="6"/>
  <c r="F518" i="6"/>
  <c r="E517" i="6"/>
  <c r="F517" i="6"/>
  <c r="E516" i="6"/>
  <c r="F516" i="6"/>
  <c r="E515" i="6"/>
  <c r="F515" i="6"/>
  <c r="E514" i="6"/>
  <c r="F514" i="6"/>
  <c r="E513" i="6"/>
  <c r="F513" i="6"/>
  <c r="E512" i="6"/>
  <c r="F512" i="6"/>
  <c r="E511" i="6"/>
  <c r="F511" i="6"/>
  <c r="E510" i="6"/>
  <c r="F510" i="6"/>
  <c r="E509" i="6"/>
  <c r="F509" i="6"/>
  <c r="E508" i="6"/>
  <c r="F508" i="6"/>
  <c r="E507" i="6"/>
  <c r="F507" i="6"/>
  <c r="E506" i="6"/>
  <c r="F506" i="6"/>
  <c r="E505" i="6"/>
  <c r="F505" i="6"/>
  <c r="E504" i="6"/>
  <c r="F504" i="6"/>
  <c r="E503" i="6"/>
  <c r="F503" i="6"/>
  <c r="E502" i="6"/>
  <c r="F502" i="6"/>
  <c r="E501" i="6"/>
  <c r="F501" i="6"/>
  <c r="E500" i="6"/>
  <c r="F500" i="6"/>
  <c r="E499" i="6"/>
  <c r="F499" i="6"/>
  <c r="E498" i="6"/>
  <c r="F498" i="6"/>
  <c r="E497" i="6"/>
  <c r="F497" i="6"/>
  <c r="E496" i="6"/>
  <c r="F496" i="6"/>
  <c r="E495" i="6"/>
  <c r="F495" i="6"/>
  <c r="E494" i="6"/>
  <c r="F494" i="6"/>
  <c r="E493" i="6"/>
  <c r="F493" i="6"/>
  <c r="E492" i="6"/>
  <c r="F492" i="6"/>
  <c r="E491" i="6"/>
  <c r="F491" i="6"/>
  <c r="E490" i="6"/>
  <c r="F490" i="6"/>
  <c r="E489" i="6"/>
  <c r="F489" i="6"/>
  <c r="E488" i="6"/>
  <c r="F488" i="6"/>
  <c r="E487" i="6"/>
  <c r="F487" i="6"/>
  <c r="E486" i="6"/>
  <c r="F486" i="6"/>
  <c r="E485" i="6"/>
  <c r="F485" i="6"/>
  <c r="E484" i="6"/>
  <c r="F484" i="6"/>
  <c r="E483" i="6"/>
  <c r="F483" i="6"/>
  <c r="E482" i="6"/>
  <c r="F482" i="6"/>
  <c r="E481" i="6"/>
  <c r="F481" i="6"/>
  <c r="E480" i="6"/>
  <c r="F480" i="6"/>
  <c r="E479" i="6"/>
  <c r="F479" i="6"/>
  <c r="E478" i="6"/>
  <c r="F478" i="6"/>
  <c r="E477" i="6"/>
  <c r="F477" i="6"/>
  <c r="E476" i="6"/>
  <c r="F476" i="6"/>
  <c r="E475" i="6"/>
  <c r="F475" i="6"/>
  <c r="E474" i="6"/>
  <c r="F474" i="6"/>
  <c r="E473" i="6"/>
  <c r="F473" i="6"/>
  <c r="E472" i="6"/>
  <c r="F472" i="6"/>
  <c r="E471" i="6"/>
  <c r="F471" i="6"/>
  <c r="E470" i="6"/>
  <c r="F470" i="6"/>
  <c r="E469" i="6"/>
  <c r="F469" i="6"/>
  <c r="E468" i="6"/>
  <c r="F468" i="6"/>
  <c r="E467" i="6"/>
  <c r="F467" i="6"/>
  <c r="E466" i="6"/>
  <c r="F466" i="6"/>
  <c r="E465" i="6"/>
  <c r="F465" i="6"/>
  <c r="E464" i="6"/>
  <c r="F464" i="6"/>
  <c r="E463" i="6"/>
  <c r="F463" i="6"/>
  <c r="E462" i="6"/>
  <c r="F462" i="6"/>
  <c r="E461" i="6"/>
  <c r="F461" i="6"/>
  <c r="E460" i="6"/>
  <c r="F460" i="6"/>
  <c r="E459" i="6"/>
  <c r="F459" i="6"/>
  <c r="E458" i="6"/>
  <c r="F458" i="6"/>
  <c r="E457" i="6"/>
  <c r="F457" i="6"/>
  <c r="E456" i="6"/>
  <c r="F456" i="6"/>
  <c r="E455" i="6"/>
  <c r="F455" i="6"/>
  <c r="E454" i="6"/>
  <c r="F454" i="6"/>
  <c r="E453" i="6"/>
  <c r="F453" i="6"/>
  <c r="E452" i="6"/>
  <c r="F452" i="6"/>
  <c r="E451" i="6"/>
  <c r="F451" i="6"/>
  <c r="E450" i="6"/>
  <c r="F450" i="6"/>
  <c r="E449" i="6"/>
  <c r="F449" i="6"/>
  <c r="E448" i="6"/>
  <c r="F448" i="6"/>
  <c r="E447" i="6"/>
  <c r="F447" i="6"/>
  <c r="E446" i="6"/>
  <c r="F446" i="6"/>
  <c r="E445" i="6"/>
  <c r="F445" i="6"/>
  <c r="E444" i="6"/>
  <c r="F444" i="6"/>
  <c r="E443" i="6"/>
  <c r="F443" i="6"/>
  <c r="E442" i="6"/>
  <c r="F442" i="6"/>
  <c r="E441" i="6"/>
  <c r="F441" i="6"/>
  <c r="E440" i="6"/>
  <c r="F440" i="6"/>
  <c r="E439" i="6"/>
  <c r="F439" i="6"/>
  <c r="E438" i="6"/>
  <c r="F438" i="6"/>
  <c r="E437" i="6"/>
  <c r="F437" i="6"/>
  <c r="E436" i="6"/>
  <c r="F436" i="6"/>
  <c r="E435" i="6"/>
  <c r="F435" i="6"/>
  <c r="E434" i="6"/>
  <c r="F434" i="6"/>
  <c r="E433" i="6"/>
  <c r="F433" i="6"/>
  <c r="E432" i="6"/>
  <c r="F432" i="6"/>
  <c r="E431" i="6"/>
  <c r="F431" i="6"/>
  <c r="E430" i="6"/>
  <c r="F430" i="6"/>
  <c r="E429" i="6"/>
  <c r="F429" i="6"/>
  <c r="E428" i="6"/>
  <c r="F428" i="6"/>
  <c r="E427" i="6"/>
  <c r="F427" i="6"/>
  <c r="E426" i="6"/>
  <c r="F426" i="6"/>
  <c r="E425" i="6"/>
  <c r="F425" i="6"/>
  <c r="E424" i="6"/>
  <c r="F424" i="6"/>
  <c r="E423" i="6"/>
  <c r="F423" i="6"/>
  <c r="E422" i="6"/>
  <c r="F422" i="6"/>
  <c r="E421" i="6"/>
  <c r="F421" i="6"/>
  <c r="E420" i="6"/>
  <c r="F420" i="6"/>
  <c r="E419" i="6"/>
  <c r="F419" i="6"/>
  <c r="E418" i="6"/>
  <c r="F418" i="6"/>
  <c r="E417" i="6"/>
  <c r="F417" i="6"/>
  <c r="E416" i="6"/>
  <c r="F416" i="6"/>
  <c r="E415" i="6"/>
  <c r="F415" i="6"/>
  <c r="E414" i="6"/>
  <c r="F414" i="6"/>
  <c r="E413" i="6"/>
  <c r="F413" i="6"/>
  <c r="E412" i="6"/>
  <c r="F412" i="6"/>
  <c r="E411" i="6"/>
  <c r="F411" i="6"/>
  <c r="E410" i="6"/>
  <c r="F410" i="6"/>
  <c r="E409" i="6"/>
  <c r="F409" i="6"/>
  <c r="E408" i="6"/>
  <c r="F408" i="6"/>
  <c r="E407" i="6"/>
  <c r="F407" i="6"/>
  <c r="E406" i="6"/>
  <c r="F406" i="6"/>
  <c r="E405" i="6"/>
  <c r="F405" i="6"/>
  <c r="E404" i="6"/>
  <c r="F404" i="6"/>
  <c r="E403" i="6"/>
  <c r="F403" i="6"/>
  <c r="E402" i="6"/>
  <c r="F402" i="6"/>
  <c r="E401" i="6"/>
  <c r="F401" i="6"/>
  <c r="E400" i="6"/>
  <c r="F400" i="6"/>
  <c r="E399" i="6"/>
  <c r="F399" i="6"/>
  <c r="E398" i="6"/>
  <c r="F398" i="6"/>
  <c r="E397" i="6"/>
  <c r="F397" i="6"/>
  <c r="E396" i="6"/>
  <c r="F396" i="6"/>
  <c r="E395" i="6"/>
  <c r="F395" i="6"/>
  <c r="E394" i="6"/>
  <c r="F394" i="6"/>
  <c r="E393" i="6"/>
  <c r="F393" i="6"/>
  <c r="E392" i="6"/>
  <c r="F392" i="6"/>
  <c r="E391" i="6"/>
  <c r="F391" i="6"/>
  <c r="E390" i="6"/>
  <c r="F390" i="6"/>
  <c r="E389" i="6"/>
  <c r="F389" i="6"/>
  <c r="E388" i="6"/>
  <c r="F388" i="6"/>
  <c r="E387" i="6"/>
  <c r="F387" i="6"/>
  <c r="E386" i="6"/>
  <c r="F386" i="6"/>
  <c r="E385" i="6"/>
  <c r="F385" i="6"/>
  <c r="E384" i="6"/>
  <c r="F384" i="6"/>
  <c r="E383" i="6"/>
  <c r="F383" i="6"/>
  <c r="E382" i="6"/>
  <c r="F382" i="6"/>
  <c r="E381" i="6"/>
  <c r="F381" i="6"/>
  <c r="E380" i="6"/>
  <c r="F380" i="6"/>
  <c r="E379" i="6"/>
  <c r="F379" i="6"/>
  <c r="E378" i="6"/>
  <c r="F378" i="6"/>
  <c r="E377" i="6"/>
  <c r="F377" i="6"/>
  <c r="E376" i="6"/>
  <c r="F376" i="6"/>
  <c r="E375" i="6"/>
  <c r="F375" i="6"/>
  <c r="E374" i="6"/>
  <c r="F374" i="6"/>
  <c r="E373" i="6"/>
  <c r="F373" i="6"/>
  <c r="E372" i="6"/>
  <c r="F372" i="6"/>
  <c r="E371" i="6"/>
  <c r="F371" i="6"/>
  <c r="E370" i="6"/>
  <c r="F370" i="6"/>
  <c r="E369" i="6"/>
  <c r="F369" i="6"/>
  <c r="E368" i="6"/>
  <c r="F368" i="6"/>
  <c r="E367" i="6"/>
  <c r="F367" i="6"/>
  <c r="E366" i="6"/>
  <c r="F366" i="6"/>
  <c r="E365" i="6"/>
  <c r="F365" i="6"/>
  <c r="E364" i="6"/>
  <c r="F364" i="6"/>
  <c r="E363" i="6"/>
  <c r="F363" i="6"/>
  <c r="E362" i="6"/>
  <c r="F362" i="6"/>
  <c r="E361" i="6"/>
  <c r="F361" i="6"/>
  <c r="E360" i="6"/>
  <c r="F360" i="6"/>
  <c r="E359" i="6"/>
  <c r="F359" i="6"/>
  <c r="E358" i="6"/>
  <c r="F358" i="6"/>
  <c r="E357" i="6"/>
  <c r="F357" i="6"/>
  <c r="E356" i="6"/>
  <c r="F356" i="6"/>
  <c r="E355" i="6"/>
  <c r="F355" i="6"/>
  <c r="E354" i="6"/>
  <c r="F354" i="6"/>
  <c r="E353" i="6"/>
  <c r="F353" i="6"/>
  <c r="E352" i="6"/>
  <c r="F352" i="6"/>
  <c r="E351" i="6"/>
  <c r="F351" i="6"/>
  <c r="E350" i="6"/>
  <c r="F350" i="6"/>
  <c r="E349" i="6"/>
  <c r="F349" i="6"/>
  <c r="E348" i="6"/>
  <c r="F348" i="6"/>
  <c r="E347" i="6"/>
  <c r="F347" i="6"/>
  <c r="E346" i="6"/>
  <c r="F346" i="6"/>
  <c r="E345" i="6"/>
  <c r="F345" i="6"/>
  <c r="E344" i="6"/>
  <c r="F344" i="6"/>
  <c r="E343" i="6"/>
  <c r="F343" i="6"/>
  <c r="E342" i="6"/>
  <c r="F342" i="6"/>
  <c r="E341" i="6"/>
  <c r="F341" i="6"/>
  <c r="E340" i="6"/>
  <c r="F340" i="6"/>
  <c r="E339" i="6"/>
  <c r="F339" i="6"/>
  <c r="E338" i="6"/>
  <c r="F338" i="6"/>
  <c r="E337" i="6"/>
  <c r="F337" i="6"/>
  <c r="E336" i="6"/>
  <c r="F336" i="6"/>
  <c r="E335" i="6"/>
  <c r="F335" i="6"/>
  <c r="E334" i="6"/>
  <c r="F334" i="6"/>
  <c r="E333" i="6"/>
  <c r="F333" i="6"/>
  <c r="E332" i="6"/>
  <c r="F332" i="6"/>
  <c r="E331" i="6"/>
  <c r="F331" i="6"/>
  <c r="E330" i="6"/>
  <c r="F330" i="6"/>
  <c r="E329" i="6"/>
  <c r="F329" i="6"/>
  <c r="E328" i="6"/>
  <c r="F328" i="6"/>
  <c r="E327" i="6"/>
  <c r="F327" i="6"/>
  <c r="E326" i="6"/>
  <c r="F326" i="6"/>
  <c r="E325" i="6"/>
  <c r="F325" i="6"/>
  <c r="E324" i="6"/>
  <c r="F324" i="6"/>
  <c r="E323" i="6"/>
  <c r="F323" i="6"/>
  <c r="E322" i="6"/>
  <c r="F322" i="6"/>
  <c r="E321" i="6"/>
  <c r="F321" i="6"/>
  <c r="E320" i="6"/>
  <c r="F320" i="6"/>
  <c r="E319" i="6"/>
  <c r="F319" i="6"/>
  <c r="E318" i="6"/>
  <c r="F318" i="6"/>
  <c r="E317" i="6"/>
  <c r="F317" i="6"/>
  <c r="E316" i="6"/>
  <c r="F316" i="6"/>
  <c r="E315" i="6"/>
  <c r="F315" i="6"/>
  <c r="E314" i="6"/>
  <c r="F314" i="6"/>
  <c r="E313" i="6"/>
  <c r="F313" i="6"/>
  <c r="E312" i="6"/>
  <c r="F312" i="6"/>
  <c r="E311" i="6"/>
  <c r="F311" i="6"/>
  <c r="E310" i="6"/>
  <c r="F310" i="6"/>
  <c r="E309" i="6"/>
  <c r="F309" i="6"/>
  <c r="E308" i="6"/>
  <c r="F308" i="6"/>
  <c r="E307" i="6"/>
  <c r="F307" i="6"/>
  <c r="E306" i="6"/>
  <c r="F306" i="6"/>
  <c r="E305" i="6"/>
  <c r="F305" i="6"/>
  <c r="E304" i="6"/>
  <c r="F304" i="6"/>
  <c r="E303" i="6"/>
  <c r="F303" i="6"/>
  <c r="E302" i="6"/>
  <c r="F302" i="6"/>
  <c r="E301" i="6"/>
  <c r="F301" i="6"/>
  <c r="E300" i="6"/>
  <c r="F300" i="6"/>
  <c r="E299" i="6"/>
  <c r="F299" i="6"/>
  <c r="E298" i="6"/>
  <c r="F298" i="6"/>
  <c r="E297" i="6"/>
  <c r="F297" i="6"/>
  <c r="E296" i="6"/>
  <c r="F296" i="6"/>
  <c r="E295" i="6"/>
  <c r="F295" i="6"/>
  <c r="E294" i="6"/>
  <c r="F294" i="6"/>
  <c r="E293" i="6"/>
  <c r="F293" i="6"/>
  <c r="E292" i="6"/>
  <c r="F292" i="6"/>
  <c r="E291" i="6"/>
  <c r="F291" i="6"/>
  <c r="E290" i="6"/>
  <c r="F290" i="6"/>
  <c r="E289" i="6"/>
  <c r="F289" i="6"/>
  <c r="E288" i="6"/>
  <c r="F288" i="6"/>
  <c r="E287" i="6"/>
  <c r="F287" i="6"/>
  <c r="E286" i="6"/>
  <c r="F286" i="6"/>
  <c r="E285" i="6"/>
  <c r="F285" i="6"/>
  <c r="E284" i="6"/>
  <c r="F284" i="6"/>
  <c r="E283" i="6"/>
  <c r="F283" i="6"/>
  <c r="E282" i="6"/>
  <c r="F282" i="6"/>
  <c r="E281" i="6"/>
  <c r="F281" i="6"/>
  <c r="E280" i="6"/>
  <c r="F280" i="6"/>
  <c r="E279" i="6"/>
  <c r="F279" i="6"/>
  <c r="E278" i="6"/>
  <c r="F278" i="6"/>
  <c r="E277" i="6"/>
  <c r="F277" i="6"/>
  <c r="E276" i="6"/>
  <c r="F276" i="6"/>
  <c r="E275" i="6"/>
  <c r="F275" i="6"/>
  <c r="E274" i="6"/>
  <c r="F274" i="6"/>
  <c r="E273" i="6"/>
  <c r="F273" i="6"/>
  <c r="E272" i="6"/>
  <c r="F272" i="6"/>
  <c r="E271" i="6"/>
  <c r="F271" i="6"/>
  <c r="E270" i="6"/>
  <c r="F270" i="6"/>
  <c r="E269" i="6"/>
  <c r="F269" i="6"/>
  <c r="E268" i="6"/>
  <c r="F268" i="6"/>
  <c r="E267" i="6"/>
  <c r="F267" i="6"/>
  <c r="E266" i="6"/>
  <c r="F266" i="6"/>
  <c r="E265" i="6"/>
  <c r="F265" i="6"/>
  <c r="E264" i="6"/>
  <c r="F264" i="6"/>
  <c r="E263" i="6"/>
  <c r="F263" i="6"/>
  <c r="E262" i="6"/>
  <c r="F262" i="6"/>
  <c r="E261" i="6"/>
  <c r="F261" i="6"/>
  <c r="E260" i="6"/>
  <c r="F260" i="6"/>
  <c r="E259" i="6"/>
  <c r="F259" i="6"/>
  <c r="E258" i="6"/>
  <c r="F258" i="6"/>
  <c r="E257" i="6"/>
  <c r="F257" i="6"/>
  <c r="E256" i="6"/>
  <c r="F256" i="6"/>
  <c r="E255" i="6"/>
  <c r="F255" i="6"/>
  <c r="E254" i="6"/>
  <c r="F254" i="6"/>
  <c r="E253" i="6"/>
  <c r="F253" i="6"/>
  <c r="E252" i="6"/>
  <c r="F252" i="6"/>
  <c r="E251" i="6"/>
  <c r="F251" i="6"/>
  <c r="E250" i="6"/>
  <c r="F250" i="6"/>
  <c r="E249" i="6"/>
  <c r="F249" i="6"/>
  <c r="E248" i="6"/>
  <c r="F248" i="6"/>
  <c r="E247" i="6"/>
  <c r="F247" i="6"/>
  <c r="E246" i="6"/>
  <c r="F246" i="6"/>
  <c r="E245" i="6"/>
  <c r="F245" i="6"/>
  <c r="E244" i="6"/>
  <c r="F244" i="6"/>
  <c r="E243" i="6"/>
  <c r="F243" i="6"/>
  <c r="E242" i="6"/>
  <c r="F242" i="6"/>
  <c r="E241" i="6"/>
  <c r="F241" i="6"/>
  <c r="E240" i="6"/>
  <c r="F240" i="6"/>
  <c r="E239" i="6"/>
  <c r="F239" i="6"/>
  <c r="E238" i="6"/>
  <c r="F238" i="6"/>
  <c r="E237" i="6"/>
  <c r="F237" i="6"/>
  <c r="E236" i="6"/>
  <c r="F236" i="6"/>
  <c r="E235" i="6"/>
  <c r="F235" i="6"/>
  <c r="E234" i="6"/>
  <c r="F234" i="6"/>
  <c r="E233" i="6"/>
  <c r="F233" i="6"/>
  <c r="E232" i="6"/>
  <c r="F232" i="6"/>
  <c r="E231" i="6"/>
  <c r="F231" i="6"/>
  <c r="E230" i="6"/>
  <c r="F230" i="6"/>
  <c r="E229" i="6"/>
  <c r="F229" i="6"/>
  <c r="E228" i="6"/>
  <c r="F228" i="6"/>
  <c r="E227" i="6"/>
  <c r="F227" i="6"/>
  <c r="E226" i="6"/>
  <c r="F226" i="6"/>
  <c r="E225" i="6"/>
  <c r="F225" i="6"/>
  <c r="E224" i="6"/>
  <c r="F224" i="6"/>
  <c r="E223" i="6"/>
  <c r="F223" i="6"/>
  <c r="E222" i="6"/>
  <c r="F222" i="6"/>
  <c r="E221" i="6"/>
  <c r="F221" i="6"/>
  <c r="E220" i="6"/>
  <c r="F220" i="6"/>
  <c r="E219" i="6"/>
  <c r="F219" i="6"/>
  <c r="E218" i="6"/>
  <c r="F218" i="6"/>
  <c r="E217" i="6"/>
  <c r="F217" i="6"/>
  <c r="E216" i="6"/>
  <c r="F216" i="6"/>
  <c r="E215" i="6"/>
  <c r="F215" i="6"/>
  <c r="E214" i="6"/>
  <c r="F214" i="6"/>
  <c r="E213" i="6"/>
  <c r="F213" i="6"/>
  <c r="E212" i="6"/>
  <c r="F212" i="6"/>
  <c r="E211" i="6"/>
  <c r="F211" i="6"/>
  <c r="E210" i="6"/>
  <c r="F210" i="6"/>
  <c r="E209" i="6"/>
  <c r="F209" i="6"/>
  <c r="E208" i="6"/>
  <c r="F208" i="6"/>
  <c r="E207" i="6"/>
  <c r="F207" i="6"/>
  <c r="E206" i="6"/>
  <c r="F206" i="6"/>
  <c r="E205" i="6"/>
  <c r="F205" i="6"/>
  <c r="E204" i="6"/>
  <c r="F204" i="6"/>
  <c r="E203" i="6"/>
  <c r="F203" i="6"/>
  <c r="E202" i="6"/>
  <c r="F202" i="6"/>
  <c r="E201" i="6"/>
  <c r="F201" i="6"/>
  <c r="E200" i="6"/>
  <c r="F200" i="6"/>
  <c r="E199" i="6"/>
  <c r="F199" i="6"/>
  <c r="E198" i="6"/>
  <c r="F198" i="6"/>
  <c r="E197" i="6"/>
  <c r="F197" i="6"/>
  <c r="E196" i="6"/>
  <c r="F196" i="6"/>
  <c r="E195" i="6"/>
  <c r="F195" i="6"/>
  <c r="E194" i="6"/>
  <c r="F194" i="6"/>
  <c r="E193" i="6"/>
  <c r="F193" i="6"/>
  <c r="E192" i="6"/>
  <c r="F192" i="6"/>
  <c r="E191" i="6"/>
  <c r="F191" i="6"/>
  <c r="E190" i="6"/>
  <c r="F190" i="6"/>
  <c r="E189" i="6"/>
  <c r="F189" i="6"/>
  <c r="E188" i="6"/>
  <c r="F188" i="6"/>
  <c r="E187" i="6"/>
  <c r="F187" i="6"/>
  <c r="E186" i="6"/>
  <c r="F186" i="6"/>
  <c r="E185" i="6"/>
  <c r="F185" i="6"/>
  <c r="E184" i="6"/>
  <c r="F184" i="6"/>
  <c r="E183" i="6"/>
  <c r="F183" i="6"/>
  <c r="E182" i="6"/>
  <c r="F182" i="6"/>
  <c r="E181" i="6"/>
  <c r="F181" i="6"/>
  <c r="E180" i="6"/>
  <c r="F180" i="6"/>
  <c r="E179" i="6"/>
  <c r="F179" i="6"/>
  <c r="E178" i="6"/>
  <c r="F178" i="6"/>
  <c r="E177" i="6"/>
  <c r="F177" i="6"/>
  <c r="E176" i="6"/>
  <c r="F176" i="6"/>
  <c r="E175" i="6"/>
  <c r="F175" i="6"/>
  <c r="E174" i="6"/>
  <c r="F174" i="6"/>
  <c r="E173" i="6"/>
  <c r="F173" i="6"/>
  <c r="E172" i="6"/>
  <c r="F172" i="6"/>
  <c r="E171" i="6"/>
  <c r="F171" i="6"/>
  <c r="E170" i="6"/>
  <c r="F170" i="6"/>
  <c r="E169" i="6"/>
  <c r="F169" i="6"/>
  <c r="E168" i="6"/>
  <c r="F168" i="6"/>
  <c r="E167" i="6"/>
  <c r="F167" i="6"/>
  <c r="E166" i="6"/>
  <c r="F166" i="6"/>
  <c r="E165" i="6"/>
  <c r="F165" i="6"/>
  <c r="E164" i="6"/>
  <c r="F164" i="6"/>
  <c r="E163" i="6"/>
  <c r="F163" i="6"/>
  <c r="E162" i="6"/>
  <c r="F162" i="6"/>
  <c r="E161" i="6"/>
  <c r="F161" i="6"/>
  <c r="E160" i="6"/>
  <c r="F160" i="6"/>
  <c r="E159" i="6"/>
  <c r="F159" i="6"/>
  <c r="E158" i="6"/>
  <c r="F158" i="6"/>
  <c r="E157" i="6"/>
  <c r="F157" i="6"/>
  <c r="E156" i="6"/>
  <c r="F156" i="6"/>
  <c r="E155" i="6"/>
  <c r="F155" i="6"/>
  <c r="E154" i="6"/>
  <c r="F154" i="6"/>
  <c r="E153" i="6"/>
  <c r="F153" i="6"/>
  <c r="E152" i="6"/>
  <c r="F152" i="6"/>
  <c r="E151" i="6"/>
  <c r="F151" i="6"/>
  <c r="E150" i="6"/>
  <c r="F150" i="6"/>
  <c r="E149" i="6"/>
  <c r="F149" i="6"/>
  <c r="E148" i="6"/>
  <c r="F148" i="6"/>
  <c r="E147" i="6"/>
  <c r="F147" i="6"/>
  <c r="E146" i="6"/>
  <c r="F146" i="6"/>
  <c r="E145" i="6"/>
  <c r="F145" i="6"/>
  <c r="E144" i="6"/>
  <c r="F144" i="6"/>
  <c r="E143" i="6"/>
  <c r="F143" i="6"/>
  <c r="E142" i="6"/>
  <c r="F142" i="6"/>
  <c r="E141" i="6"/>
  <c r="F141" i="6"/>
  <c r="E140" i="6"/>
  <c r="F140" i="6"/>
  <c r="E139" i="6"/>
  <c r="F139" i="6"/>
  <c r="E138" i="6"/>
  <c r="F138" i="6"/>
  <c r="E137" i="6"/>
  <c r="F137" i="6"/>
  <c r="E136" i="6"/>
  <c r="F136" i="6"/>
  <c r="E135" i="6"/>
  <c r="F135" i="6"/>
  <c r="E134" i="6"/>
  <c r="F134" i="6"/>
  <c r="E133" i="6"/>
  <c r="F133" i="6"/>
  <c r="E132" i="6"/>
  <c r="F132" i="6"/>
  <c r="E131" i="6"/>
  <c r="F131" i="6"/>
  <c r="E130" i="6"/>
  <c r="F130" i="6"/>
  <c r="E129" i="6"/>
  <c r="F129" i="6"/>
  <c r="E128" i="6"/>
  <c r="F128" i="6"/>
  <c r="E127" i="6"/>
  <c r="F127" i="6"/>
  <c r="E126" i="6"/>
  <c r="F126" i="6"/>
  <c r="E125" i="6"/>
  <c r="F125" i="6"/>
  <c r="E124" i="6"/>
  <c r="F124" i="6"/>
  <c r="E123" i="6"/>
  <c r="F123" i="6"/>
  <c r="E122" i="6"/>
  <c r="F122" i="6"/>
  <c r="E121" i="6"/>
  <c r="F121" i="6"/>
  <c r="E120" i="6"/>
  <c r="F120" i="6"/>
  <c r="E119" i="6"/>
  <c r="F119" i="6"/>
  <c r="E118" i="6"/>
  <c r="F118" i="6"/>
  <c r="E117" i="6"/>
  <c r="F117" i="6"/>
  <c r="E116" i="6"/>
  <c r="F116" i="6"/>
  <c r="E115" i="6"/>
  <c r="F115" i="6"/>
  <c r="E114" i="6"/>
  <c r="F114" i="6"/>
  <c r="E113" i="6"/>
  <c r="F113" i="6"/>
  <c r="E112" i="6"/>
  <c r="F112" i="6"/>
  <c r="E111" i="6"/>
  <c r="F111" i="6"/>
  <c r="E110" i="6"/>
  <c r="F110" i="6"/>
  <c r="E109" i="6"/>
  <c r="F109" i="6"/>
  <c r="E108" i="6"/>
  <c r="F108" i="6"/>
  <c r="E107" i="6"/>
  <c r="F107" i="6"/>
  <c r="E106" i="6"/>
  <c r="F106" i="6"/>
  <c r="E105" i="6"/>
  <c r="F105" i="6"/>
  <c r="E104" i="6"/>
  <c r="F104" i="6"/>
  <c r="E103" i="6"/>
  <c r="F103" i="6"/>
  <c r="E102" i="6"/>
  <c r="F102" i="6"/>
  <c r="E101" i="6"/>
  <c r="F101" i="6"/>
  <c r="E100" i="6"/>
  <c r="F100" i="6"/>
  <c r="E99" i="6"/>
  <c r="F99" i="6"/>
  <c r="E98" i="6"/>
  <c r="F98" i="6"/>
  <c r="E97" i="6"/>
  <c r="F97" i="6"/>
  <c r="E96" i="6"/>
  <c r="F96" i="6"/>
  <c r="E95" i="6"/>
  <c r="F95" i="6"/>
  <c r="E94" i="6"/>
  <c r="F94" i="6"/>
  <c r="E93" i="6"/>
  <c r="F93" i="6"/>
  <c r="E92" i="6"/>
  <c r="F92" i="6"/>
  <c r="E91" i="6"/>
  <c r="F91" i="6"/>
  <c r="E90" i="6"/>
  <c r="F90" i="6"/>
  <c r="E89" i="6"/>
  <c r="F89" i="6"/>
  <c r="E88" i="6"/>
  <c r="F88" i="6"/>
  <c r="E87" i="6"/>
  <c r="F87" i="6"/>
  <c r="E86" i="6"/>
  <c r="F86" i="6"/>
  <c r="E85" i="6"/>
  <c r="F85" i="6"/>
  <c r="E84" i="6"/>
  <c r="F84" i="6"/>
  <c r="E83" i="6"/>
  <c r="F83" i="6"/>
  <c r="E82" i="6"/>
  <c r="F82" i="6"/>
  <c r="E81" i="6"/>
  <c r="F81" i="6"/>
  <c r="E80" i="6"/>
  <c r="F80" i="6"/>
  <c r="E79" i="6"/>
  <c r="F79" i="6"/>
  <c r="E78" i="6"/>
  <c r="F78" i="6"/>
  <c r="E77" i="6"/>
  <c r="F77" i="6"/>
  <c r="E76" i="6"/>
  <c r="F76" i="6"/>
  <c r="E75" i="6"/>
  <c r="F75" i="6"/>
  <c r="E74" i="6"/>
  <c r="F74" i="6"/>
  <c r="E73" i="6"/>
  <c r="F73" i="6"/>
  <c r="E72" i="6"/>
  <c r="F72" i="6"/>
  <c r="E71" i="6"/>
  <c r="F71" i="6"/>
  <c r="E70" i="6"/>
  <c r="F70" i="6"/>
  <c r="E69" i="6"/>
  <c r="F69" i="6"/>
  <c r="E68" i="6"/>
  <c r="F68" i="6"/>
  <c r="E67" i="6"/>
  <c r="F67" i="6"/>
  <c r="E66" i="6"/>
  <c r="F66" i="6"/>
  <c r="E65" i="6"/>
  <c r="F65" i="6"/>
  <c r="E64" i="6"/>
  <c r="F64" i="6"/>
  <c r="E63" i="6"/>
  <c r="F63" i="6"/>
  <c r="E62" i="6"/>
  <c r="F62" i="6"/>
  <c r="E61" i="6"/>
  <c r="F61" i="6"/>
  <c r="E60" i="6"/>
  <c r="F60" i="6"/>
  <c r="E59" i="6"/>
  <c r="F59" i="6"/>
  <c r="E58" i="6"/>
  <c r="F58" i="6"/>
  <c r="E57" i="6"/>
  <c r="F57" i="6"/>
  <c r="E56" i="6"/>
  <c r="F56" i="6"/>
  <c r="E55" i="6"/>
  <c r="F55" i="6"/>
  <c r="E54" i="6"/>
  <c r="F54" i="6"/>
  <c r="E53" i="6"/>
  <c r="F53" i="6"/>
  <c r="E52" i="6"/>
  <c r="F52" i="6"/>
  <c r="E51" i="6"/>
  <c r="F51" i="6"/>
  <c r="E50" i="6"/>
  <c r="F50" i="6"/>
  <c r="E49" i="6"/>
  <c r="F49" i="6"/>
  <c r="E48" i="6"/>
  <c r="F48" i="6"/>
  <c r="E47" i="6"/>
  <c r="F47" i="6"/>
  <c r="E46" i="6"/>
  <c r="F46" i="6"/>
  <c r="E45" i="6"/>
  <c r="F45" i="6"/>
  <c r="E44" i="6"/>
  <c r="F44" i="6"/>
  <c r="E43" i="6"/>
  <c r="F43" i="6"/>
  <c r="E42" i="6"/>
  <c r="F42" i="6"/>
  <c r="E41" i="6"/>
  <c r="F41" i="6"/>
  <c r="E40" i="6"/>
  <c r="F40" i="6"/>
  <c r="E39" i="6"/>
  <c r="F39" i="6"/>
  <c r="E38" i="6"/>
  <c r="F38" i="6"/>
  <c r="E37" i="6"/>
  <c r="F37" i="6"/>
  <c r="E36" i="6"/>
  <c r="F36" i="6"/>
  <c r="E35" i="6"/>
  <c r="F35" i="6"/>
  <c r="E34" i="6"/>
  <c r="F34" i="6"/>
  <c r="E33" i="6"/>
  <c r="F33" i="6"/>
  <c r="E32" i="6"/>
  <c r="F32" i="6"/>
  <c r="E31" i="6"/>
  <c r="F31" i="6"/>
  <c r="E30" i="6"/>
  <c r="F30" i="6"/>
  <c r="E29" i="6"/>
  <c r="F29" i="6"/>
  <c r="E28" i="6"/>
  <c r="F28" i="6"/>
  <c r="E27" i="6"/>
  <c r="F27" i="6"/>
  <c r="E26" i="6"/>
  <c r="F26" i="6"/>
  <c r="E25" i="6"/>
  <c r="F25" i="6"/>
  <c r="E24" i="6"/>
  <c r="F24" i="6"/>
  <c r="E23" i="6"/>
  <c r="F23" i="6"/>
  <c r="E22" i="6"/>
  <c r="F22" i="6"/>
  <c r="E21" i="6"/>
  <c r="F21" i="6"/>
  <c r="E20" i="6"/>
  <c r="F20" i="6"/>
  <c r="E19" i="6"/>
  <c r="F19" i="6"/>
  <c r="E18" i="6"/>
  <c r="F18" i="6"/>
  <c r="E17" i="6"/>
  <c r="F17" i="6"/>
  <c r="E16" i="6"/>
  <c r="F16" i="6"/>
  <c r="E15" i="6"/>
  <c r="F15" i="6"/>
  <c r="E14" i="6"/>
  <c r="F14" i="6"/>
  <c r="E13" i="6"/>
  <c r="F13" i="6"/>
  <c r="E12" i="6"/>
  <c r="F12" i="6"/>
  <c r="E11" i="6"/>
  <c r="F11" i="6"/>
  <c r="E10" i="6"/>
  <c r="F10" i="6"/>
  <c r="E9" i="6"/>
  <c r="F9" i="6"/>
  <c r="E8" i="6"/>
  <c r="F8" i="6"/>
  <c r="E7" i="6"/>
  <c r="F7" i="6"/>
  <c r="E6" i="6"/>
  <c r="F6" i="6"/>
  <c r="E5" i="6"/>
  <c r="F5" i="6"/>
  <c r="E4" i="6"/>
  <c r="F4" i="6"/>
  <c r="E3" i="6"/>
  <c r="F3" i="6"/>
  <c r="H747" i="14"/>
  <c r="H746" i="14"/>
  <c r="H745" i="14"/>
  <c r="H744" i="14"/>
  <c r="L737" i="14"/>
  <c r="L736" i="14"/>
  <c r="L734" i="14"/>
  <c r="L733" i="14"/>
  <c r="L731" i="14"/>
  <c r="H743" i="14"/>
  <c r="K739" i="14"/>
  <c r="H739" i="14"/>
  <c r="H738" i="14"/>
  <c r="T2" i="6"/>
  <c r="C52" i="48"/>
  <c r="M3889" i="6"/>
  <c r="M3890" i="6"/>
  <c r="M3891" i="6"/>
  <c r="M3892" i="6"/>
  <c r="M3893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K2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M5655" i="6"/>
  <c r="J547" i="14"/>
  <c r="N3889" i="6"/>
  <c r="L547" i="14"/>
  <c r="J622" i="14"/>
  <c r="N4451" i="6"/>
  <c r="L622" i="14"/>
  <c r="J635" i="14"/>
  <c r="N4568" i="6"/>
  <c r="L635" i="14"/>
  <c r="H635" i="14"/>
  <c r="O4568" i="6"/>
  <c r="J644" i="14"/>
  <c r="N4639" i="6"/>
  <c r="L644" i="14"/>
  <c r="H644" i="14"/>
  <c r="O4639" i="6"/>
  <c r="J3" i="14"/>
  <c r="N3" i="6"/>
  <c r="L3" i="14"/>
  <c r="O3" i="6"/>
  <c r="O4" i="6"/>
  <c r="O5" i="6"/>
  <c r="O6" i="6"/>
  <c r="O7" i="6"/>
  <c r="O8" i="6"/>
  <c r="O9" i="6"/>
  <c r="O10" i="6"/>
  <c r="J4" i="14"/>
  <c r="N14" i="6"/>
  <c r="L4" i="14"/>
  <c r="O11" i="6"/>
  <c r="O12" i="6"/>
  <c r="O13" i="6"/>
  <c r="O14" i="6"/>
  <c r="O15" i="6"/>
  <c r="O16" i="6"/>
  <c r="O17" i="6"/>
  <c r="O18" i="6"/>
  <c r="J5" i="14"/>
  <c r="N19" i="6"/>
  <c r="L5" i="14"/>
  <c r="O19" i="6"/>
  <c r="O20" i="6"/>
  <c r="O21" i="6"/>
  <c r="O22" i="6"/>
  <c r="O23" i="6"/>
  <c r="O24" i="6"/>
  <c r="O25" i="6"/>
  <c r="O26" i="6"/>
  <c r="O27" i="6"/>
  <c r="O28" i="6"/>
  <c r="J6" i="14"/>
  <c r="N29" i="6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2" i="6"/>
  <c r="O41" i="6"/>
  <c r="O42" i="6"/>
  <c r="O43" i="6"/>
  <c r="O44" i="6"/>
  <c r="O45" i="6"/>
  <c r="O46" i="6"/>
  <c r="O47" i="6"/>
  <c r="O48" i="6"/>
  <c r="O49" i="6"/>
  <c r="O50" i="6"/>
  <c r="O51" i="6"/>
  <c r="J8" i="14"/>
  <c r="N52" i="6"/>
  <c r="O52" i="6"/>
  <c r="O53" i="6"/>
  <c r="O54" i="6"/>
  <c r="O55" i="6"/>
  <c r="O56" i="6"/>
  <c r="O57" i="6"/>
  <c r="O58" i="6"/>
  <c r="O59" i="6"/>
  <c r="O60" i="6"/>
  <c r="J9" i="14"/>
  <c r="N61" i="6"/>
  <c r="O61" i="6"/>
  <c r="O62" i="6"/>
  <c r="O63" i="6"/>
  <c r="O64" i="6"/>
  <c r="O65" i="6"/>
  <c r="O66" i="6"/>
  <c r="O67" i="6"/>
  <c r="O68" i="6"/>
  <c r="O69" i="6"/>
  <c r="J10" i="14"/>
  <c r="N70" i="6"/>
  <c r="O70" i="6"/>
  <c r="O71" i="6"/>
  <c r="O72" i="6"/>
  <c r="O73" i="6"/>
  <c r="O74" i="6"/>
  <c r="O75" i="6"/>
  <c r="O76" i="6"/>
  <c r="J11" i="14"/>
  <c r="N77" i="6"/>
  <c r="O77" i="6"/>
  <c r="O78" i="6"/>
  <c r="O79" i="6"/>
  <c r="O80" i="6"/>
  <c r="O81" i="6"/>
  <c r="O82" i="6"/>
  <c r="O83" i="6"/>
  <c r="J12" i="14"/>
  <c r="N93" i="6"/>
  <c r="O84" i="6"/>
  <c r="O85" i="6"/>
  <c r="O86" i="6"/>
  <c r="O87" i="6"/>
  <c r="O88" i="6"/>
  <c r="O89" i="6"/>
  <c r="O90" i="6"/>
  <c r="O91" i="6"/>
  <c r="O92" i="6"/>
  <c r="O93" i="6"/>
  <c r="J13" i="14"/>
  <c r="O94" i="6"/>
  <c r="O95" i="6"/>
  <c r="O96" i="6"/>
  <c r="O97" i="6"/>
  <c r="O98" i="6"/>
  <c r="O99" i="6"/>
  <c r="O100" i="6"/>
  <c r="O101" i="6"/>
  <c r="O102" i="6"/>
  <c r="O103" i="6"/>
  <c r="O104" i="6"/>
  <c r="N105" i="6"/>
  <c r="O105" i="6"/>
  <c r="O106" i="6"/>
  <c r="O107" i="6"/>
  <c r="O108" i="6"/>
  <c r="O109" i="6"/>
  <c r="J14" i="14"/>
  <c r="N110" i="6"/>
  <c r="O110" i="6"/>
  <c r="J15" i="14"/>
  <c r="N111" i="6"/>
  <c r="O111" i="6"/>
  <c r="J16" i="14"/>
  <c r="N119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K17" i="14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K18" i="14"/>
  <c r="J18" i="14"/>
  <c r="N164" i="6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2" i="6"/>
  <c r="O172" i="6"/>
  <c r="O173" i="6"/>
  <c r="J20" i="14"/>
  <c r="N174" i="6"/>
  <c r="O174" i="6"/>
  <c r="O175" i="6"/>
  <c r="O176" i="6"/>
  <c r="O177" i="6"/>
  <c r="O178" i="6"/>
  <c r="O179" i="6"/>
  <c r="O180" i="6"/>
  <c r="O181" i="6"/>
  <c r="O182" i="6"/>
  <c r="O183" i="6"/>
  <c r="K21" i="14"/>
  <c r="J21" i="14"/>
  <c r="N184" i="6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K22" i="14"/>
  <c r="J22" i="14"/>
  <c r="N202" i="6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K23" i="14"/>
  <c r="J23" i="14"/>
  <c r="N234" i="6"/>
  <c r="L23" i="14"/>
  <c r="O234" i="6"/>
  <c r="K24" i="14"/>
  <c r="J24" i="14"/>
  <c r="N236" i="6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K25" i="14"/>
  <c r="J25" i="14"/>
  <c r="N257" i="6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K26" i="14"/>
  <c r="J26" i="14"/>
  <c r="N290" i="6"/>
  <c r="L26" i="14"/>
  <c r="O290" i="6"/>
  <c r="J27" i="14"/>
  <c r="N292" i="6"/>
  <c r="L27" i="14"/>
  <c r="O291" i="6"/>
  <c r="O292" i="6"/>
  <c r="O293" i="6"/>
  <c r="O294" i="6"/>
  <c r="O295" i="6"/>
  <c r="O296" i="6"/>
  <c r="O297" i="6"/>
  <c r="O298" i="6"/>
  <c r="J29" i="14"/>
  <c r="N301" i="6"/>
  <c r="L29" i="14"/>
  <c r="O299" i="6"/>
  <c r="O300" i="6"/>
  <c r="O301" i="6"/>
  <c r="O302" i="6"/>
  <c r="O303" i="6"/>
  <c r="O304" i="6"/>
  <c r="O305" i="6"/>
  <c r="O306" i="6"/>
  <c r="O307" i="6"/>
  <c r="J28" i="14"/>
  <c r="N311" i="6"/>
  <c r="L28" i="14"/>
  <c r="O308" i="6"/>
  <c r="O309" i="6"/>
  <c r="O310" i="6"/>
  <c r="O311" i="6"/>
  <c r="O312" i="6"/>
  <c r="J30" i="14"/>
  <c r="N314" i="6"/>
  <c r="L30" i="14"/>
  <c r="O313" i="6"/>
  <c r="O314" i="6"/>
  <c r="O315" i="6"/>
  <c r="O316" i="6"/>
  <c r="O317" i="6"/>
  <c r="O318" i="6"/>
  <c r="O319" i="6"/>
  <c r="O320" i="6"/>
  <c r="J31" i="14"/>
  <c r="N333" i="6"/>
  <c r="L31" i="14"/>
  <c r="O321" i="6"/>
  <c r="O322" i="6"/>
  <c r="O323" i="6"/>
  <c r="O324" i="6"/>
  <c r="O325" i="6"/>
  <c r="O326" i="6"/>
  <c r="O327" i="6"/>
  <c r="O328" i="6"/>
  <c r="O329" i="6"/>
  <c r="O330" i="6"/>
  <c r="O331" i="6"/>
  <c r="O332" i="6"/>
  <c r="O333" i="6"/>
  <c r="O334" i="6"/>
  <c r="O335" i="6"/>
  <c r="O336" i="6"/>
  <c r="J32" i="14"/>
  <c r="N337" i="6"/>
  <c r="O337" i="6"/>
  <c r="O338" i="6"/>
  <c r="O339" i="6"/>
  <c r="O340" i="6"/>
  <c r="O341" i="6"/>
  <c r="O342" i="6"/>
  <c r="O343" i="6"/>
  <c r="J33" i="14"/>
  <c r="N346" i="6"/>
  <c r="L33" i="14"/>
  <c r="O344" i="6"/>
  <c r="O345" i="6"/>
  <c r="O346" i="6"/>
  <c r="O347" i="6"/>
  <c r="O348" i="6"/>
  <c r="O349" i="6"/>
  <c r="O350" i="6"/>
  <c r="O351" i="6"/>
  <c r="J34" i="14"/>
  <c r="N354" i="6"/>
  <c r="L34" i="14"/>
  <c r="O352" i="6"/>
  <c r="O353" i="6"/>
  <c r="O354" i="6"/>
  <c r="O355" i="6"/>
  <c r="O356" i="6"/>
  <c r="O357" i="6"/>
  <c r="O358" i="6"/>
  <c r="O359" i="6"/>
  <c r="K35" i="14"/>
  <c r="J35" i="14"/>
  <c r="N361" i="6"/>
  <c r="O360" i="6"/>
  <c r="O361" i="6"/>
  <c r="O362" i="6"/>
  <c r="O363" i="6"/>
  <c r="O364" i="6"/>
  <c r="O365" i="6"/>
  <c r="O366" i="6"/>
  <c r="O367" i="6"/>
  <c r="O368" i="6"/>
  <c r="K36" i="14"/>
  <c r="J36" i="14"/>
  <c r="N372" i="6"/>
  <c r="L36" i="14"/>
  <c r="O371" i="6"/>
  <c r="J37" i="14"/>
  <c r="N370" i="6"/>
  <c r="L37" i="14"/>
  <c r="O370" i="6"/>
  <c r="J38" i="14"/>
  <c r="N374" i="6"/>
  <c r="L38" i="14"/>
  <c r="O376" i="6"/>
  <c r="O373" i="6"/>
  <c r="O378" i="6"/>
  <c r="J39" i="14"/>
  <c r="N381" i="6"/>
  <c r="L39" i="14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K40" i="14"/>
  <c r="J40" i="14"/>
  <c r="N394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2" i="6"/>
  <c r="L41" i="14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J42" i="14"/>
  <c r="N437" i="6"/>
  <c r="L42" i="14"/>
  <c r="O437" i="6"/>
  <c r="O438" i="6"/>
  <c r="O439" i="6"/>
  <c r="O440" i="6"/>
  <c r="O441" i="6"/>
  <c r="O442" i="6"/>
  <c r="O443" i="6"/>
  <c r="O444" i="6"/>
  <c r="O445" i="6"/>
  <c r="O446" i="6"/>
  <c r="O447" i="6"/>
  <c r="J43" i="14"/>
  <c r="N448" i="6"/>
  <c r="O448" i="6"/>
  <c r="J44" i="14"/>
  <c r="N456" i="6"/>
  <c r="L44" i="14"/>
  <c r="O449" i="6"/>
  <c r="O450" i="6"/>
  <c r="O451" i="6"/>
  <c r="O452" i="6"/>
  <c r="O453" i="6"/>
  <c r="O454" i="6"/>
  <c r="O455" i="6"/>
  <c r="O456" i="6"/>
  <c r="O457" i="6"/>
  <c r="O458" i="6"/>
  <c r="O459" i="6"/>
  <c r="O460" i="6"/>
  <c r="J45" i="14"/>
  <c r="N461" i="6"/>
  <c r="L45" i="14"/>
  <c r="O461" i="6"/>
  <c r="J46" i="14"/>
  <c r="N463" i="6"/>
  <c r="L46" i="14"/>
  <c r="O463" i="6"/>
  <c r="J47" i="14"/>
  <c r="N465" i="6"/>
  <c r="L47" i="14"/>
  <c r="O466" i="6"/>
  <c r="K48" i="14"/>
  <c r="J48" i="14"/>
  <c r="N467" i="6"/>
  <c r="L48" i="14"/>
  <c r="O468" i="6"/>
  <c r="J49" i="14"/>
  <c r="N472" i="6"/>
  <c r="L49" i="14"/>
  <c r="O471" i="6"/>
  <c r="J50" i="14"/>
  <c r="N473" i="6"/>
  <c r="L50" i="14"/>
  <c r="O474" i="6"/>
  <c r="J51" i="14"/>
  <c r="N475" i="6"/>
  <c r="L51" i="14"/>
  <c r="O475" i="6"/>
  <c r="J52" i="14"/>
  <c r="N480" i="6"/>
  <c r="L52" i="14"/>
  <c r="O477" i="6"/>
  <c r="O478" i="6"/>
  <c r="O479" i="6"/>
  <c r="O480" i="6"/>
  <c r="O481" i="6"/>
  <c r="O482" i="6"/>
  <c r="O483" i="6"/>
  <c r="J53" i="14"/>
  <c r="N484" i="6"/>
  <c r="L53" i="14"/>
  <c r="O486" i="6"/>
  <c r="O484" i="6"/>
  <c r="O490" i="6"/>
  <c r="O491" i="6"/>
  <c r="J54" i="14"/>
  <c r="N495" i="6"/>
  <c r="L54" i="14"/>
  <c r="O496" i="6"/>
  <c r="O497" i="6"/>
  <c r="K55" i="14"/>
  <c r="J55" i="14"/>
  <c r="N500" i="6"/>
  <c r="L55" i="14"/>
  <c r="O500" i="6"/>
  <c r="J56" i="14"/>
  <c r="N503" i="6"/>
  <c r="L56" i="14"/>
  <c r="O503" i="6"/>
  <c r="J57" i="14"/>
  <c r="N504" i="6"/>
  <c r="L57" i="14"/>
  <c r="O504" i="6"/>
  <c r="K58" i="14"/>
  <c r="J58" i="14"/>
  <c r="N506" i="6"/>
  <c r="O505" i="6"/>
  <c r="O506" i="6"/>
  <c r="K59" i="14"/>
  <c r="J59" i="14"/>
  <c r="N507" i="6"/>
  <c r="O507" i="6"/>
  <c r="O508" i="6"/>
  <c r="O509" i="6"/>
  <c r="J60" i="14"/>
  <c r="N510" i="6"/>
  <c r="L60" i="14"/>
  <c r="O510" i="6"/>
  <c r="J61" i="14"/>
  <c r="N511" i="6"/>
  <c r="L61" i="14"/>
  <c r="O511" i="6"/>
  <c r="J62" i="14"/>
  <c r="N512" i="6"/>
  <c r="L62" i="14"/>
  <c r="O513" i="6"/>
  <c r="J63" i="14"/>
  <c r="N514" i="6"/>
  <c r="L63" i="14"/>
  <c r="O515" i="6"/>
  <c r="J64" i="14"/>
  <c r="N516" i="6"/>
  <c r="L64" i="14"/>
  <c r="O516" i="6"/>
  <c r="K65" i="14"/>
  <c r="J65" i="14"/>
  <c r="L65" i="14"/>
  <c r="O518" i="6"/>
  <c r="J66" i="14"/>
  <c r="N522" i="6"/>
  <c r="O520" i="6"/>
  <c r="O521" i="6"/>
  <c r="O522" i="6"/>
  <c r="J67" i="14"/>
  <c r="N523" i="6"/>
  <c r="L67" i="14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J68" i="14"/>
  <c r="N541" i="6"/>
  <c r="L68" i="14"/>
  <c r="O540" i="6"/>
  <c r="O541" i="6"/>
  <c r="O542" i="6"/>
  <c r="O543" i="6"/>
  <c r="O544" i="6"/>
  <c r="O545" i="6"/>
  <c r="O546" i="6"/>
  <c r="O547" i="6"/>
  <c r="O548" i="6"/>
  <c r="O549" i="6"/>
  <c r="O550" i="6"/>
  <c r="O551" i="6"/>
  <c r="O552" i="6"/>
  <c r="O553" i="6"/>
  <c r="O554" i="6"/>
  <c r="O555" i="6"/>
  <c r="J69" i="14"/>
  <c r="L69" i="14"/>
  <c r="O556" i="6"/>
  <c r="O557" i="6"/>
  <c r="O558" i="6"/>
  <c r="O559" i="6"/>
  <c r="N560" i="6"/>
  <c r="O560" i="6"/>
  <c r="O561" i="6"/>
  <c r="O562" i="6"/>
  <c r="O563" i="6"/>
  <c r="O564" i="6"/>
  <c r="O565" i="6"/>
  <c r="O566" i="6"/>
  <c r="O567" i="6"/>
  <c r="O568" i="6"/>
  <c r="O569" i="6"/>
  <c r="O570" i="6"/>
  <c r="O571" i="6"/>
  <c r="O572" i="6"/>
  <c r="O573" i="6"/>
  <c r="O574" i="6"/>
  <c r="O575" i="6"/>
  <c r="O576" i="6"/>
  <c r="J70" i="14"/>
  <c r="N577" i="6"/>
  <c r="L70" i="14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J71" i="14"/>
  <c r="N605" i="6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N627" i="6"/>
  <c r="L72" i="14"/>
  <c r="O627" i="6"/>
  <c r="O628" i="6"/>
  <c r="O629" i="6"/>
  <c r="O630" i="6"/>
  <c r="O631" i="6"/>
  <c r="O632" i="6"/>
  <c r="O633" i="6"/>
  <c r="O634" i="6"/>
  <c r="O635" i="6"/>
  <c r="O636" i="6"/>
  <c r="O637" i="6"/>
  <c r="O638" i="6"/>
  <c r="J73" i="14"/>
  <c r="N639" i="6"/>
  <c r="O639" i="6"/>
  <c r="J74" i="14"/>
  <c r="N641" i="6"/>
  <c r="O640" i="6"/>
  <c r="O641" i="6"/>
  <c r="O642" i="6"/>
  <c r="J75" i="14"/>
  <c r="N643" i="6"/>
  <c r="L75" i="14"/>
  <c r="O643" i="6"/>
  <c r="O644" i="6"/>
  <c r="O645" i="6"/>
  <c r="O646" i="6"/>
  <c r="O647" i="6"/>
  <c r="O648" i="6"/>
  <c r="O649" i="6"/>
  <c r="O650" i="6"/>
  <c r="O651" i="6"/>
  <c r="O652" i="6"/>
  <c r="O653" i="6"/>
  <c r="O654" i="6"/>
  <c r="O655" i="6"/>
  <c r="O656" i="6"/>
  <c r="O657" i="6"/>
  <c r="O658" i="6"/>
  <c r="O659" i="6"/>
  <c r="J76" i="14"/>
  <c r="N660" i="6"/>
  <c r="L76" i="14"/>
  <c r="O660" i="6"/>
  <c r="O661" i="6"/>
  <c r="O662" i="6"/>
  <c r="O663" i="6"/>
  <c r="O664" i="6"/>
  <c r="O665" i="6"/>
  <c r="O666" i="6"/>
  <c r="O667" i="6"/>
  <c r="O668" i="6"/>
  <c r="O669" i="6"/>
  <c r="O670" i="6"/>
  <c r="O671" i="6"/>
  <c r="J77" i="14"/>
  <c r="N672" i="6"/>
  <c r="L77" i="14"/>
  <c r="O672" i="6"/>
  <c r="J78" i="14"/>
  <c r="N673" i="6"/>
  <c r="L78" i="14"/>
  <c r="O673" i="6"/>
  <c r="J79" i="14"/>
  <c r="N678" i="6"/>
  <c r="L79" i="14"/>
  <c r="O678" i="6"/>
  <c r="J80" i="14"/>
  <c r="N679" i="6"/>
  <c r="L80" i="14"/>
  <c r="O679" i="6"/>
  <c r="K81" i="14"/>
  <c r="J81" i="14"/>
  <c r="N682" i="6"/>
  <c r="L81" i="14"/>
  <c r="O681" i="6"/>
  <c r="K82" i="14"/>
  <c r="J82" i="14"/>
  <c r="N683" i="6"/>
  <c r="L82" i="14"/>
  <c r="O683" i="6"/>
  <c r="J83" i="14"/>
  <c r="N684" i="6"/>
  <c r="L83" i="14"/>
  <c r="O684" i="6"/>
  <c r="O685" i="6"/>
  <c r="O686" i="6"/>
  <c r="O687" i="6"/>
  <c r="O688" i="6"/>
  <c r="O689" i="6"/>
  <c r="O690" i="6"/>
  <c r="O691" i="6"/>
  <c r="O692" i="6"/>
  <c r="O693" i="6"/>
  <c r="O694" i="6"/>
  <c r="O695" i="6"/>
  <c r="O696" i="6"/>
  <c r="O697" i="6"/>
  <c r="O698" i="6"/>
  <c r="O699" i="6"/>
  <c r="J84" i="14"/>
  <c r="N700" i="6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K85" i="14"/>
  <c r="J85" i="14"/>
  <c r="N773" i="6"/>
  <c r="L85" i="14"/>
  <c r="O770" i="6"/>
  <c r="J86" i="14"/>
  <c r="N786" i="6"/>
  <c r="L86" i="14"/>
  <c r="O786" i="6"/>
  <c r="J87" i="14"/>
  <c r="N787" i="6"/>
  <c r="L87" i="14"/>
  <c r="O787" i="6"/>
  <c r="J88" i="14"/>
  <c r="N789" i="6"/>
  <c r="L88" i="14"/>
  <c r="O788" i="6"/>
  <c r="J89" i="14"/>
  <c r="N790" i="6"/>
  <c r="L89" i="14"/>
  <c r="O790" i="6"/>
  <c r="J90" i="14"/>
  <c r="N791" i="6"/>
  <c r="L90" i="14"/>
  <c r="O791" i="6"/>
  <c r="J91" i="14"/>
  <c r="N793" i="6"/>
  <c r="L91" i="14"/>
  <c r="O794" i="6"/>
  <c r="J92" i="14"/>
  <c r="N798" i="6"/>
  <c r="L92" i="14"/>
  <c r="O795" i="6"/>
  <c r="O796" i="6"/>
  <c r="O797" i="6"/>
  <c r="O798" i="6"/>
  <c r="O799" i="6"/>
  <c r="O800" i="6"/>
  <c r="O801" i="6"/>
  <c r="O802" i="6"/>
  <c r="O803" i="6"/>
  <c r="O804" i="6"/>
  <c r="O805" i="6"/>
  <c r="O806" i="6"/>
  <c r="O807" i="6"/>
  <c r="O808" i="6"/>
  <c r="O809" i="6"/>
  <c r="J93" i="14"/>
  <c r="N812" i="6"/>
  <c r="O810" i="6"/>
  <c r="O811" i="6"/>
  <c r="O812" i="6"/>
  <c r="J94" i="14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6" i="6"/>
  <c r="L95" i="14"/>
  <c r="O835" i="6"/>
  <c r="J96" i="14"/>
  <c r="N841" i="6"/>
  <c r="L96" i="14"/>
  <c r="O841" i="6"/>
  <c r="J97" i="14"/>
  <c r="N844" i="6"/>
  <c r="L97" i="14"/>
  <c r="O842" i="6"/>
  <c r="O844" i="6"/>
  <c r="J98" i="14"/>
  <c r="N846" i="6"/>
  <c r="L98" i="14"/>
  <c r="O847" i="6"/>
  <c r="J99" i="14"/>
  <c r="N849" i="6"/>
  <c r="O848" i="6"/>
  <c r="O849" i="6"/>
  <c r="O850" i="6"/>
  <c r="O851" i="6"/>
  <c r="O852" i="6"/>
  <c r="J100" i="14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0" i="6"/>
  <c r="L101" i="14"/>
  <c r="O870" i="6"/>
  <c r="O871" i="6"/>
  <c r="O872" i="6"/>
  <c r="O873" i="6"/>
  <c r="O874" i="6"/>
  <c r="O875" i="6"/>
  <c r="O876" i="6"/>
  <c r="O877" i="6"/>
  <c r="O878" i="6"/>
  <c r="O879" i="6"/>
  <c r="O880" i="6"/>
  <c r="O881" i="6"/>
  <c r="J102" i="14"/>
  <c r="N884" i="6"/>
  <c r="L102" i="14"/>
  <c r="O882" i="6"/>
  <c r="O883" i="6"/>
  <c r="O884" i="6"/>
  <c r="O885" i="6"/>
  <c r="O886" i="6"/>
  <c r="O887" i="6"/>
  <c r="O888" i="6"/>
  <c r="O889" i="6"/>
  <c r="O890" i="6"/>
  <c r="O891" i="6"/>
  <c r="O892" i="6"/>
  <c r="O893" i="6"/>
  <c r="O894" i="6"/>
  <c r="O895" i="6"/>
  <c r="O896" i="6"/>
  <c r="O897" i="6"/>
  <c r="O898" i="6"/>
  <c r="O899" i="6"/>
  <c r="O900" i="6"/>
  <c r="O901" i="6"/>
  <c r="O902" i="6"/>
  <c r="O903" i="6"/>
  <c r="J103" i="14"/>
  <c r="N904" i="6"/>
  <c r="L103" i="14"/>
  <c r="O904" i="6"/>
  <c r="K104" i="14"/>
  <c r="J104" i="14"/>
  <c r="N943" i="6"/>
  <c r="L104" i="14"/>
  <c r="O905" i="6"/>
  <c r="K105" i="14"/>
  <c r="J105" i="14"/>
  <c r="N907" i="6"/>
  <c r="L105" i="14"/>
  <c r="O906" i="6"/>
  <c r="J106" i="14"/>
  <c r="L106" i="14"/>
  <c r="O909" i="6"/>
  <c r="J107" i="14"/>
  <c r="N910" i="6"/>
  <c r="L107" i="14"/>
  <c r="O910" i="6"/>
  <c r="J108" i="14"/>
  <c r="N912" i="6"/>
  <c r="L108" i="14"/>
  <c r="O912" i="6"/>
  <c r="J109" i="14"/>
  <c r="N913" i="6"/>
  <c r="L109" i="14"/>
  <c r="O913" i="6"/>
  <c r="J110" i="14"/>
  <c r="N914" i="6"/>
  <c r="L110" i="14"/>
  <c r="O914" i="6"/>
  <c r="J111" i="14"/>
  <c r="N919" i="6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/>
  <c r="L112" i="14"/>
  <c r="O932" i="6"/>
  <c r="J113" i="14"/>
  <c r="N934" i="6"/>
  <c r="L113" i="14"/>
  <c r="O934" i="6"/>
  <c r="J114" i="14"/>
  <c r="L114" i="14"/>
  <c r="O936" i="6"/>
  <c r="J115" i="14"/>
  <c r="L115" i="14"/>
  <c r="O940" i="6"/>
  <c r="J116" i="14"/>
  <c r="L116" i="14"/>
  <c r="O941" i="6"/>
  <c r="J118" i="14"/>
  <c r="N947" i="6"/>
  <c r="L118" i="14"/>
  <c r="O945" i="6"/>
  <c r="O946" i="6"/>
  <c r="O947" i="6"/>
  <c r="O948" i="6"/>
  <c r="O949" i="6"/>
  <c r="O950" i="6"/>
  <c r="O951" i="6"/>
  <c r="O952" i="6"/>
  <c r="O953" i="6"/>
  <c r="O954" i="6"/>
  <c r="J119" i="14"/>
  <c r="N961" i="6"/>
  <c r="O955" i="6"/>
  <c r="O956" i="6"/>
  <c r="O957" i="6"/>
  <c r="O958" i="6"/>
  <c r="O959" i="6"/>
  <c r="O960" i="6"/>
  <c r="O961" i="6"/>
  <c r="O962" i="6"/>
  <c r="O963" i="6"/>
  <c r="O964" i="6"/>
  <c r="J120" i="14"/>
  <c r="H120" i="14"/>
  <c r="L120" i="14"/>
  <c r="J121" i="14"/>
  <c r="N979" i="6"/>
  <c r="L121" i="14"/>
  <c r="O979" i="6"/>
  <c r="K122" i="14"/>
  <c r="J122" i="14"/>
  <c r="N982" i="6"/>
  <c r="L122" i="14"/>
  <c r="O981" i="6"/>
  <c r="K123" i="14"/>
  <c r="J123" i="14"/>
  <c r="L123" i="14"/>
  <c r="O984" i="6"/>
  <c r="J125" i="14"/>
  <c r="L125" i="14"/>
  <c r="O985" i="6"/>
  <c r="J124" i="14"/>
  <c r="N986" i="6"/>
  <c r="L124" i="14"/>
  <c r="O986" i="6"/>
  <c r="J126" i="14"/>
  <c r="L126" i="14"/>
  <c r="O989" i="6"/>
  <c r="J127" i="14"/>
  <c r="N995" i="6"/>
  <c r="L127" i="14"/>
  <c r="O993" i="6"/>
  <c r="O994" i="6"/>
  <c r="O995" i="6"/>
  <c r="O996" i="6"/>
  <c r="O997" i="6"/>
  <c r="O998" i="6"/>
  <c r="O999" i="6"/>
  <c r="O1000" i="6"/>
  <c r="O1001" i="6"/>
  <c r="O1002" i="6"/>
  <c r="O1003" i="6"/>
  <c r="J128" i="14"/>
  <c r="N1006" i="6"/>
  <c r="L128" i="14"/>
  <c r="H128" i="14"/>
  <c r="O1004" i="6"/>
  <c r="J129" i="14"/>
  <c r="L129" i="14"/>
  <c r="H129" i="14"/>
  <c r="O1017" i="6"/>
  <c r="O1018" i="6"/>
  <c r="O1019" i="6"/>
  <c r="O1020" i="6"/>
  <c r="O1021" i="6"/>
  <c r="O1022" i="6"/>
  <c r="O1023" i="6"/>
  <c r="O1024" i="6"/>
  <c r="O1025" i="6"/>
  <c r="O1026" i="6"/>
  <c r="O1027" i="6"/>
  <c r="O1028" i="6"/>
  <c r="O1029" i="6"/>
  <c r="O1030" i="6"/>
  <c r="O1031" i="6"/>
  <c r="O1032" i="6"/>
  <c r="O1033" i="6"/>
  <c r="J117" i="14"/>
  <c r="N1035" i="6"/>
  <c r="L117" i="14"/>
  <c r="J130" i="14"/>
  <c r="N1057" i="6"/>
  <c r="O1056" i="6"/>
  <c r="O1057" i="6"/>
  <c r="O1058" i="6"/>
  <c r="K131" i="14"/>
  <c r="J131" i="14"/>
  <c r="N1066" i="6"/>
  <c r="O1059" i="6"/>
  <c r="O1060" i="6"/>
  <c r="O1061" i="6"/>
  <c r="O1062" i="6"/>
  <c r="O1063" i="6"/>
  <c r="O1064" i="6"/>
  <c r="O1065" i="6"/>
  <c r="O1066" i="6"/>
  <c r="O1067" i="6"/>
  <c r="O1068" i="6"/>
  <c r="J132" i="14"/>
  <c r="N1078" i="6"/>
  <c r="L132" i="14"/>
  <c r="O1069" i="6"/>
  <c r="O1070" i="6"/>
  <c r="O1071" i="6"/>
  <c r="O1072" i="6"/>
  <c r="O1073" i="6"/>
  <c r="O1074" i="6"/>
  <c r="O1075" i="6"/>
  <c r="O1076" i="6"/>
  <c r="O1077" i="6"/>
  <c r="O1078" i="6"/>
  <c r="O1079" i="6"/>
  <c r="O1080" i="6"/>
  <c r="O1081" i="6"/>
  <c r="O1082" i="6"/>
  <c r="J133" i="14"/>
  <c r="N1083" i="6"/>
  <c r="L133" i="14"/>
  <c r="O1083" i="6"/>
  <c r="J134" i="14"/>
  <c r="N1084" i="6"/>
  <c r="L134" i="14"/>
  <c r="O1084" i="6"/>
  <c r="O1085" i="6"/>
  <c r="J135" i="14"/>
  <c r="N1086" i="6"/>
  <c r="L135" i="14"/>
  <c r="O1086" i="6"/>
  <c r="J136" i="14"/>
  <c r="N1088" i="6"/>
  <c r="L136" i="14"/>
  <c r="O1089" i="6"/>
  <c r="J137" i="14"/>
  <c r="N1094" i="6"/>
  <c r="L137" i="14"/>
  <c r="O1094" i="6"/>
  <c r="J138" i="14"/>
  <c r="N1096" i="6"/>
  <c r="L138" i="14"/>
  <c r="O1096" i="6"/>
  <c r="J139" i="14"/>
  <c r="N1097" i="6"/>
  <c r="L139" i="14"/>
  <c r="O1097" i="6"/>
  <c r="J140" i="14"/>
  <c r="N1101" i="6"/>
  <c r="L140" i="14"/>
  <c r="H140" i="14"/>
  <c r="O1102" i="6"/>
  <c r="O1104" i="6"/>
  <c r="J141" i="14"/>
  <c r="N1112" i="6"/>
  <c r="O1111" i="6"/>
  <c r="O1112" i="6"/>
  <c r="O1113" i="6"/>
  <c r="O1114" i="6"/>
  <c r="J142" i="14"/>
  <c r="N1120" i="6"/>
  <c r="L142" i="14"/>
  <c r="J143" i="14"/>
  <c r="N1129" i="6"/>
  <c r="L143" i="14"/>
  <c r="J144" i="14"/>
  <c r="N1145" i="6"/>
  <c r="L144" i="14"/>
  <c r="O1146" i="6"/>
  <c r="J145" i="14"/>
  <c r="N1147" i="6"/>
  <c r="L145" i="14"/>
  <c r="O1147" i="6"/>
  <c r="J146" i="14"/>
  <c r="N1148" i="6"/>
  <c r="L146" i="14"/>
  <c r="O1148" i="6"/>
  <c r="J147" i="14"/>
  <c r="N1150" i="6"/>
  <c r="L147" i="14"/>
  <c r="O1150" i="6"/>
  <c r="O1151" i="6"/>
  <c r="K148" i="14"/>
  <c r="J148" i="14"/>
  <c r="N1152" i="6"/>
  <c r="L148" i="14"/>
  <c r="O1152" i="6"/>
  <c r="K149" i="14"/>
  <c r="J149" i="14"/>
  <c r="N1154" i="6"/>
  <c r="L149" i="14"/>
  <c r="O1154" i="6"/>
  <c r="J150" i="14"/>
  <c r="N1156" i="6"/>
  <c r="L150" i="14"/>
  <c r="O1156" i="6"/>
  <c r="J151" i="14"/>
  <c r="N1160" i="6"/>
  <c r="L151" i="14"/>
  <c r="J152" i="14"/>
  <c r="N1172" i="6"/>
  <c r="L152" i="14"/>
  <c r="O1172" i="6"/>
  <c r="J153" i="14"/>
  <c r="N1177" i="6"/>
  <c r="O1175" i="6"/>
  <c r="O1176" i="6"/>
  <c r="O1177" i="6"/>
  <c r="O1178" i="6"/>
  <c r="O1179" i="6"/>
  <c r="J154" i="14"/>
  <c r="N1181" i="6"/>
  <c r="L154" i="14"/>
  <c r="O1181" i="6"/>
  <c r="O1180" i="6"/>
  <c r="J155" i="14"/>
  <c r="N1185" i="6"/>
  <c r="L155" i="14"/>
  <c r="O1183" i="6"/>
  <c r="J156" i="14"/>
  <c r="N1192" i="6"/>
  <c r="L156" i="14"/>
  <c r="O1190" i="6"/>
  <c r="K157" i="14"/>
  <c r="J157" i="14"/>
  <c r="N1194" i="6"/>
  <c r="L157" i="14"/>
  <c r="O1195" i="6"/>
  <c r="O1194" i="6"/>
  <c r="K158" i="14"/>
  <c r="J158" i="14"/>
  <c r="N1198" i="6"/>
  <c r="L158" i="14"/>
  <c r="O1199" i="6"/>
  <c r="O1196" i="6"/>
  <c r="J159" i="14"/>
  <c r="N1204" i="6"/>
  <c r="L159" i="14"/>
  <c r="H159" i="14"/>
  <c r="O1202" i="6"/>
  <c r="J160" i="14"/>
  <c r="N1216" i="6"/>
  <c r="L160" i="14"/>
  <c r="O1216" i="6"/>
  <c r="J161" i="14"/>
  <c r="N1219" i="6"/>
  <c r="O1218" i="6"/>
  <c r="O1219" i="6"/>
  <c r="K162" i="14"/>
  <c r="J162" i="14"/>
  <c r="N1222" i="6"/>
  <c r="L162" i="14"/>
  <c r="O1222" i="6"/>
  <c r="O1224" i="6"/>
  <c r="J163" i="14"/>
  <c r="N1226" i="6"/>
  <c r="L163" i="14"/>
  <c r="O1226" i="6"/>
  <c r="J164" i="14"/>
  <c r="N1228" i="6"/>
  <c r="L164" i="14"/>
  <c r="O1228" i="6"/>
  <c r="O1230" i="6"/>
  <c r="J165" i="14"/>
  <c r="N1232" i="6"/>
  <c r="L165" i="14"/>
  <c r="O1234" i="6"/>
  <c r="K166" i="14"/>
  <c r="J166" i="14"/>
  <c r="N1237" i="6"/>
  <c r="O1236" i="6"/>
  <c r="O1237" i="6"/>
  <c r="O1238" i="6"/>
  <c r="K167" i="14"/>
  <c r="J167" i="14"/>
  <c r="N1239" i="6"/>
  <c r="O1239" i="6"/>
  <c r="J168" i="14"/>
  <c r="N1242" i="6"/>
  <c r="L168" i="14"/>
  <c r="J169" i="14"/>
  <c r="N1262" i="6"/>
  <c r="L169" i="14"/>
  <c r="J170" i="14"/>
  <c r="L170" i="14"/>
  <c r="J171" i="14"/>
  <c r="N1288" i="6"/>
  <c r="L171" i="14"/>
  <c r="J172" i="14"/>
  <c r="N1306" i="6"/>
  <c r="O1306" i="6"/>
  <c r="O1307" i="6"/>
  <c r="O1308" i="6"/>
  <c r="O1309" i="6"/>
  <c r="O1310" i="6"/>
  <c r="O1311" i="6"/>
  <c r="O1312" i="6"/>
  <c r="O1313" i="6"/>
  <c r="O1314" i="6"/>
  <c r="O1315" i="6"/>
  <c r="J173" i="14"/>
  <c r="N1316" i="6"/>
  <c r="O1316" i="6"/>
  <c r="O1317" i="6"/>
  <c r="J174" i="14"/>
  <c r="N1318" i="6"/>
  <c r="L174" i="14"/>
  <c r="O1318" i="6"/>
  <c r="J175" i="14"/>
  <c r="N1319" i="6"/>
  <c r="L175" i="14"/>
  <c r="O1319" i="6"/>
  <c r="J176" i="14"/>
  <c r="L176" i="14"/>
  <c r="H176" i="14"/>
  <c r="O1320" i="6"/>
  <c r="J177" i="14"/>
  <c r="L177" i="14"/>
  <c r="O1331" i="6"/>
  <c r="J178" i="14"/>
  <c r="N1335" i="6"/>
  <c r="L178" i="14"/>
  <c r="O1335" i="6"/>
  <c r="J179" i="14"/>
  <c r="N1337" i="6"/>
  <c r="L179" i="14"/>
  <c r="O1337" i="6"/>
  <c r="J180" i="14"/>
  <c r="N1340" i="6"/>
  <c r="L180" i="14"/>
  <c r="O1340" i="6"/>
  <c r="J181" i="14"/>
  <c r="L181" i="14"/>
  <c r="O1343" i="6"/>
  <c r="O1342" i="6"/>
  <c r="J182" i="14"/>
  <c r="N1344" i="6"/>
  <c r="L182" i="14"/>
  <c r="O1344" i="6"/>
  <c r="J183" i="14"/>
  <c r="N1346" i="6"/>
  <c r="L183" i="14"/>
  <c r="O1346" i="6"/>
  <c r="J184" i="14"/>
  <c r="N1348" i="6"/>
  <c r="L184" i="14"/>
  <c r="O1347" i="6"/>
  <c r="O1348" i="6"/>
  <c r="O1349" i="6"/>
  <c r="O1350" i="6"/>
  <c r="O1351" i="6"/>
  <c r="O1352" i="6"/>
  <c r="O1353" i="6"/>
  <c r="O1354" i="6"/>
  <c r="O1355" i="6"/>
  <c r="O1356" i="6"/>
  <c r="O1357" i="6"/>
  <c r="O1358" i="6"/>
  <c r="O1359" i="6"/>
  <c r="O1360" i="6"/>
  <c r="J185" i="14"/>
  <c r="N1363" i="6"/>
  <c r="L185" i="14"/>
  <c r="J186" i="14"/>
  <c r="N1383" i="6"/>
  <c r="L186" i="14"/>
  <c r="J187" i="14"/>
  <c r="N1403" i="6"/>
  <c r="L187" i="14"/>
  <c r="O1404" i="6"/>
  <c r="J188" i="14"/>
  <c r="N1407" i="6"/>
  <c r="O1406" i="6"/>
  <c r="O1407" i="6"/>
  <c r="K189" i="14"/>
  <c r="J189" i="14"/>
  <c r="N1409" i="6"/>
  <c r="O1408" i="6"/>
  <c r="O1409" i="6"/>
  <c r="J190" i="14"/>
  <c r="N1410" i="6"/>
  <c r="O1410" i="6"/>
  <c r="J191" i="14"/>
  <c r="L191" i="14"/>
  <c r="O1411" i="6"/>
  <c r="J192" i="14"/>
  <c r="N1413" i="6"/>
  <c r="L192" i="14"/>
  <c r="O1416" i="6"/>
  <c r="J193" i="14"/>
  <c r="L193" i="14"/>
  <c r="O1418" i="6"/>
  <c r="J194" i="14"/>
  <c r="N1419" i="6"/>
  <c r="L194" i="14"/>
  <c r="O1419" i="6"/>
  <c r="J195" i="14"/>
  <c r="N1420" i="6"/>
  <c r="L195" i="14"/>
  <c r="O1420" i="6"/>
  <c r="O1421" i="6"/>
  <c r="J196" i="14"/>
  <c r="N1424" i="6"/>
  <c r="L196" i="14"/>
  <c r="O1426" i="6"/>
  <c r="O1424" i="6"/>
  <c r="J197" i="14"/>
  <c r="N1429" i="6"/>
  <c r="L197" i="14"/>
  <c r="H197" i="14"/>
  <c r="O1427" i="6"/>
  <c r="O1433" i="6"/>
  <c r="J198" i="14"/>
  <c r="N1450" i="6"/>
  <c r="L198" i="14"/>
  <c r="H198" i="14"/>
  <c r="O1442" i="6"/>
  <c r="O1458" i="6"/>
  <c r="J199" i="14"/>
  <c r="L199" i="14"/>
  <c r="H199" i="14"/>
  <c r="O1482" i="6"/>
  <c r="J200" i="14"/>
  <c r="N1500" i="6"/>
  <c r="O1499" i="6"/>
  <c r="O1500" i="6"/>
  <c r="J201" i="14"/>
  <c r="N1501" i="6"/>
  <c r="L201" i="14"/>
  <c r="O1501" i="6"/>
  <c r="J202" i="14"/>
  <c r="N1506" i="6"/>
  <c r="L202" i="14"/>
  <c r="O1509" i="6"/>
  <c r="J203" i="14"/>
  <c r="N1510" i="6"/>
  <c r="L203" i="14"/>
  <c r="O1510" i="6"/>
  <c r="O1511" i="6"/>
  <c r="J207" i="14"/>
  <c r="L207" i="14"/>
  <c r="J206" i="14"/>
  <c r="N1529" i="6"/>
  <c r="L206" i="14"/>
  <c r="O1529" i="6"/>
  <c r="O1530" i="6"/>
  <c r="O1531" i="6"/>
  <c r="O1532" i="6"/>
  <c r="O1533" i="6"/>
  <c r="O1534" i="6"/>
  <c r="O1535" i="6"/>
  <c r="O1536" i="6"/>
  <c r="O1537" i="6"/>
  <c r="O1538" i="6"/>
  <c r="O1539" i="6"/>
  <c r="O1540" i="6"/>
  <c r="O1541" i="6"/>
  <c r="O1542" i="6"/>
  <c r="O1543" i="6"/>
  <c r="O1544" i="6"/>
  <c r="O1545" i="6"/>
  <c r="O1546" i="6"/>
  <c r="J205" i="14"/>
  <c r="N1552" i="6"/>
  <c r="L205" i="14"/>
  <c r="J204" i="14"/>
  <c r="H204" i="14"/>
  <c r="L204" i="14"/>
  <c r="J208" i="14"/>
  <c r="N1584" i="6"/>
  <c r="L208" i="14"/>
  <c r="O1584" i="6"/>
  <c r="J209" i="14"/>
  <c r="N1587" i="6"/>
  <c r="L209" i="14"/>
  <c r="O1587" i="6"/>
  <c r="J210" i="14"/>
  <c r="N1589" i="6"/>
  <c r="L210" i="14"/>
  <c r="O1589" i="6"/>
  <c r="J211" i="14"/>
  <c r="N1592" i="6"/>
  <c r="L211" i="14"/>
  <c r="O1592" i="6"/>
  <c r="N1594" i="6"/>
  <c r="O1594" i="6"/>
  <c r="J213" i="14"/>
  <c r="N1595" i="6"/>
  <c r="O1595" i="6"/>
  <c r="O1596" i="6"/>
  <c r="K214" i="14"/>
  <c r="J214" i="14"/>
  <c r="N1597" i="6"/>
  <c r="L214" i="14"/>
  <c r="O1597" i="6"/>
  <c r="K215" i="14"/>
  <c r="J215" i="14"/>
  <c r="L215" i="14"/>
  <c r="O1600" i="6"/>
  <c r="J216" i="14"/>
  <c r="N1602" i="6"/>
  <c r="O1601" i="6"/>
  <c r="O1602" i="6"/>
  <c r="O1603" i="6"/>
  <c r="O1604" i="6"/>
  <c r="O1605" i="6"/>
  <c r="K217" i="14"/>
  <c r="J217" i="14"/>
  <c r="N1606" i="6"/>
  <c r="L217" i="14"/>
  <c r="O1606" i="6"/>
  <c r="J218" i="14"/>
  <c r="N1608" i="6"/>
  <c r="L218" i="14"/>
  <c r="J219" i="14"/>
  <c r="N1629" i="6"/>
  <c r="L219" i="14"/>
  <c r="H219" i="14"/>
  <c r="O1626" i="6"/>
  <c r="O1627" i="6"/>
  <c r="O1628" i="6"/>
  <c r="O1629" i="6"/>
  <c r="O1630" i="6"/>
  <c r="O1631" i="6"/>
  <c r="O1632" i="6"/>
  <c r="O1633" i="6"/>
  <c r="O1634" i="6"/>
  <c r="O1635" i="6"/>
  <c r="O1636" i="6"/>
  <c r="O1637" i="6"/>
  <c r="O1638" i="6"/>
  <c r="O1639" i="6"/>
  <c r="J220" i="14"/>
  <c r="N1641" i="6"/>
  <c r="O1640" i="6"/>
  <c r="O1641" i="6"/>
  <c r="O1642" i="6"/>
  <c r="O1643" i="6"/>
  <c r="O1644" i="6"/>
  <c r="O1645" i="6"/>
  <c r="O1646" i="6"/>
  <c r="O1647" i="6"/>
  <c r="J221" i="14"/>
  <c r="N1648" i="6"/>
  <c r="O1648" i="6"/>
  <c r="J222" i="14"/>
  <c r="N1649" i="6"/>
  <c r="L222" i="14"/>
  <c r="O1649" i="6"/>
  <c r="J223" i="14"/>
  <c r="N1651" i="6"/>
  <c r="L223" i="14"/>
  <c r="O1651" i="6"/>
  <c r="J224" i="14"/>
  <c r="L224" i="14"/>
  <c r="O1653" i="6"/>
  <c r="J225" i="14"/>
  <c r="N1658" i="6"/>
  <c r="L225" i="14"/>
  <c r="H225" i="14"/>
  <c r="O1655" i="6"/>
  <c r="O1656" i="6"/>
  <c r="O1657" i="6"/>
  <c r="O1658" i="6"/>
  <c r="O1659" i="6"/>
  <c r="O1660" i="6"/>
  <c r="O1661" i="6"/>
  <c r="O1662" i="6"/>
  <c r="O1663" i="6"/>
  <c r="O1664" i="6"/>
  <c r="O1665" i="6"/>
  <c r="O1666" i="6"/>
  <c r="O1667" i="6"/>
  <c r="O1668" i="6"/>
  <c r="J226" i="14"/>
  <c r="N1672" i="6"/>
  <c r="L226" i="14"/>
  <c r="H226" i="14"/>
  <c r="O1669" i="6"/>
  <c r="O1670" i="6"/>
  <c r="O1671" i="6"/>
  <c r="O1672" i="6"/>
  <c r="O1673" i="6"/>
  <c r="O1674" i="6"/>
  <c r="O1675" i="6"/>
  <c r="O1676" i="6"/>
  <c r="O1677" i="6"/>
  <c r="O1678" i="6"/>
  <c r="O1679" i="6"/>
  <c r="O1680" i="6"/>
  <c r="O1681" i="6"/>
  <c r="O1682" i="6"/>
  <c r="J227" i="14"/>
  <c r="N1685" i="6"/>
  <c r="L227" i="14"/>
  <c r="H227" i="14"/>
  <c r="O1683" i="6"/>
  <c r="O1684" i="6"/>
  <c r="O1685" i="6"/>
  <c r="O1686" i="6"/>
  <c r="O1687" i="6"/>
  <c r="O1688" i="6"/>
  <c r="O1689" i="6"/>
  <c r="O1690" i="6"/>
  <c r="O1691" i="6"/>
  <c r="O1692" i="6"/>
  <c r="O1693" i="6"/>
  <c r="O1694" i="6"/>
  <c r="O1695" i="6"/>
  <c r="O1696" i="6"/>
  <c r="O1697" i="6"/>
  <c r="O1698" i="6"/>
  <c r="J228" i="14"/>
  <c r="N1699" i="6"/>
  <c r="H228" i="14"/>
  <c r="O1699" i="6"/>
  <c r="O1701" i="6"/>
  <c r="O1712" i="6"/>
  <c r="O1713" i="6"/>
  <c r="J229" i="14"/>
  <c r="N1714" i="6"/>
  <c r="L229" i="14"/>
  <c r="O1714" i="6"/>
  <c r="J230" i="14"/>
  <c r="N1716" i="6"/>
  <c r="L230" i="14"/>
  <c r="O1716" i="6"/>
  <c r="J231" i="14"/>
  <c r="N1718" i="6"/>
  <c r="O1717" i="6"/>
  <c r="O1718" i="6"/>
  <c r="O1719" i="6"/>
  <c r="J232" i="14"/>
  <c r="N1720" i="6"/>
  <c r="L232" i="14"/>
  <c r="O1720" i="6"/>
  <c r="J233" i="14"/>
  <c r="N1723" i="6"/>
  <c r="L233" i="14"/>
  <c r="H233" i="14"/>
  <c r="O1724" i="6"/>
  <c r="O1721" i="6"/>
  <c r="O1723" i="6"/>
  <c r="O1725" i="6"/>
  <c r="O1726" i="6"/>
  <c r="O1727" i="6"/>
  <c r="O1728" i="6"/>
  <c r="J234" i="14"/>
  <c r="L234" i="14"/>
  <c r="O1731" i="6"/>
  <c r="O1732" i="6"/>
  <c r="O1733" i="6"/>
  <c r="O1734" i="6"/>
  <c r="O1735" i="6"/>
  <c r="O1736" i="6"/>
  <c r="O1737" i="6"/>
  <c r="O1738" i="6"/>
  <c r="O1739" i="6"/>
  <c r="O1740" i="6"/>
  <c r="J235" i="14"/>
  <c r="N1742" i="6"/>
  <c r="O1741" i="6"/>
  <c r="O1742" i="6"/>
  <c r="J236" i="14"/>
  <c r="N1744" i="6"/>
  <c r="L236" i="14"/>
  <c r="J237" i="14"/>
  <c r="N1753" i="6"/>
  <c r="L237" i="14"/>
  <c r="J238" i="14"/>
  <c r="N1774" i="6"/>
  <c r="L238" i="14"/>
  <c r="J239" i="14"/>
  <c r="N1782" i="6"/>
  <c r="L239" i="14"/>
  <c r="O1783" i="6"/>
  <c r="K240" i="14"/>
  <c r="J240" i="14"/>
  <c r="N1786" i="6"/>
  <c r="L240" i="14"/>
  <c r="O1785" i="6"/>
  <c r="J241" i="14"/>
  <c r="N1792" i="6"/>
  <c r="L241" i="14"/>
  <c r="J242" i="14"/>
  <c r="N1803" i="6"/>
  <c r="L242" i="14"/>
  <c r="O1803" i="6"/>
  <c r="J243" i="14"/>
  <c r="N1804" i="6"/>
  <c r="L243" i="14"/>
  <c r="O1804" i="6"/>
  <c r="K244" i="14"/>
  <c r="J244" i="14"/>
  <c r="N1806" i="6"/>
  <c r="L244" i="14"/>
  <c r="J245" i="14"/>
  <c r="N1807" i="6"/>
  <c r="L245" i="14"/>
  <c r="O1807" i="6"/>
  <c r="J246" i="14"/>
  <c r="N1808" i="6"/>
  <c r="L246" i="14"/>
  <c r="O1810" i="6"/>
  <c r="J247" i="14"/>
  <c r="N1812" i="6"/>
  <c r="L247" i="14"/>
  <c r="O1813" i="6"/>
  <c r="J248" i="14"/>
  <c r="N1814" i="6"/>
  <c r="L248" i="14"/>
  <c r="O1814" i="6"/>
  <c r="J249" i="14"/>
  <c r="N1817" i="6"/>
  <c r="O1815" i="6"/>
  <c r="O1816" i="6"/>
  <c r="O1817" i="6"/>
  <c r="J250" i="14"/>
  <c r="N1818" i="6"/>
  <c r="O1818" i="6"/>
  <c r="J251" i="14"/>
  <c r="N1819" i="6"/>
  <c r="L251" i="14"/>
  <c r="O1819" i="6"/>
  <c r="K252" i="14"/>
  <c r="J252" i="14"/>
  <c r="N1823" i="6"/>
  <c r="L252" i="14"/>
  <c r="O1821" i="6"/>
  <c r="K253" i="14"/>
  <c r="J253" i="14"/>
  <c r="N1828" i="6"/>
  <c r="L253" i="14"/>
  <c r="H253" i="14"/>
  <c r="O1826" i="6"/>
  <c r="J254" i="14"/>
  <c r="N1842" i="6"/>
  <c r="L254" i="14"/>
  <c r="H254" i="14"/>
  <c r="O1843" i="6"/>
  <c r="J255" i="14"/>
  <c r="N1855" i="6"/>
  <c r="L255" i="14"/>
  <c r="H255" i="14"/>
  <c r="O1856" i="6"/>
  <c r="O1862" i="6"/>
  <c r="J256" i="14"/>
  <c r="N1866" i="6"/>
  <c r="L256" i="14"/>
  <c r="O1864" i="6"/>
  <c r="J257" i="14"/>
  <c r="N1867" i="6"/>
  <c r="L257" i="14"/>
  <c r="O1867" i="6"/>
  <c r="K258" i="14"/>
  <c r="J258" i="14"/>
  <c r="N1869" i="6"/>
  <c r="L258" i="14"/>
  <c r="O1868" i="6"/>
  <c r="K259" i="14"/>
  <c r="J259" i="14"/>
  <c r="N1872" i="6"/>
  <c r="L259" i="14"/>
  <c r="O1872" i="6"/>
  <c r="K260" i="14"/>
  <c r="J260" i="14"/>
  <c r="N1875" i="6"/>
  <c r="L260" i="14"/>
  <c r="O1874" i="6"/>
  <c r="J261" i="14"/>
  <c r="N1876" i="6"/>
  <c r="L261" i="14"/>
  <c r="O1876" i="6"/>
  <c r="J262" i="14"/>
  <c r="N1878" i="6"/>
  <c r="L262" i="14"/>
  <c r="O1880" i="6"/>
  <c r="J263" i="14"/>
  <c r="N1882" i="6"/>
  <c r="L263" i="14"/>
  <c r="O1882" i="6"/>
  <c r="J264" i="14"/>
  <c r="N1887" i="6"/>
  <c r="L264" i="14"/>
  <c r="O1888" i="6"/>
  <c r="J265" i="14"/>
  <c r="N1889" i="6"/>
  <c r="L265" i="14"/>
  <c r="O1890" i="6"/>
  <c r="J266" i="14"/>
  <c r="N1891" i="6"/>
  <c r="L266" i="14"/>
  <c r="J267" i="14"/>
  <c r="N1893" i="6"/>
  <c r="L267" i="14"/>
  <c r="O1893" i="6"/>
  <c r="O1894" i="6"/>
  <c r="J268" i="14"/>
  <c r="N1895" i="6"/>
  <c r="L268" i="14"/>
  <c r="O1895" i="6"/>
  <c r="J269" i="14"/>
  <c r="N1897" i="6"/>
  <c r="L269" i="14"/>
  <c r="O1897" i="6"/>
  <c r="J270" i="14"/>
  <c r="N1901" i="6"/>
  <c r="L270" i="14"/>
  <c r="O1901" i="6"/>
  <c r="J271" i="14"/>
  <c r="N1904" i="6"/>
  <c r="L271" i="14"/>
  <c r="O1903" i="6"/>
  <c r="J272" i="14"/>
  <c r="N1907" i="6"/>
  <c r="L272" i="14"/>
  <c r="O1905" i="6"/>
  <c r="O1906" i="6"/>
  <c r="O1907" i="6"/>
  <c r="O1908" i="6"/>
  <c r="O1909" i="6"/>
  <c r="O1910" i="6"/>
  <c r="O1911" i="6"/>
  <c r="O1912" i="6"/>
  <c r="O1913" i="6"/>
  <c r="O1914" i="6"/>
  <c r="J273" i="14"/>
  <c r="N1915" i="6"/>
  <c r="L273" i="14"/>
  <c r="O1915" i="6"/>
  <c r="J274" i="14"/>
  <c r="N1916" i="6"/>
  <c r="L274" i="14"/>
  <c r="O1916" i="6"/>
  <c r="J275" i="14"/>
  <c r="N1918" i="6"/>
  <c r="L275" i="14"/>
  <c r="O1918" i="6"/>
  <c r="J276" i="14"/>
  <c r="N1919" i="6"/>
  <c r="L276" i="14"/>
  <c r="H276" i="14"/>
  <c r="O1919" i="6"/>
  <c r="O1920" i="6"/>
  <c r="O1921" i="6"/>
  <c r="O1922" i="6"/>
  <c r="O1923" i="6"/>
  <c r="O1924" i="6"/>
  <c r="O1925" i="6"/>
  <c r="O1926" i="6"/>
  <c r="O1927" i="6"/>
  <c r="O1928" i="6"/>
  <c r="O1929" i="6"/>
  <c r="O1930" i="6"/>
  <c r="O1931" i="6"/>
  <c r="J277" i="14"/>
  <c r="H277" i="14"/>
  <c r="L277" i="14"/>
  <c r="J278" i="14"/>
  <c r="N1950" i="6"/>
  <c r="L278" i="14"/>
  <c r="H278" i="14"/>
  <c r="O1949" i="6"/>
  <c r="J279" i="14"/>
  <c r="N1959" i="6"/>
  <c r="L279" i="14"/>
  <c r="H279" i="14"/>
  <c r="O1967" i="6"/>
  <c r="J280" i="14"/>
  <c r="N1970" i="6"/>
  <c r="L280" i="14"/>
  <c r="H280" i="14"/>
  <c r="O1981" i="6"/>
  <c r="J281" i="14"/>
  <c r="N1982" i="6"/>
  <c r="O1982" i="6"/>
  <c r="O1983" i="6"/>
  <c r="J282" i="14"/>
  <c r="N1984" i="6"/>
  <c r="L282" i="14"/>
  <c r="H282" i="14"/>
  <c r="O1989" i="6"/>
  <c r="J283" i="14"/>
  <c r="N1993" i="6"/>
  <c r="L283" i="14"/>
  <c r="H283" i="14"/>
  <c r="O1995" i="6"/>
  <c r="O1994" i="6"/>
  <c r="O1997" i="6"/>
  <c r="O1999" i="6"/>
  <c r="O2002" i="6"/>
  <c r="O2005" i="6"/>
  <c r="O2008" i="6"/>
  <c r="O2009" i="6"/>
  <c r="J284" i="14"/>
  <c r="N2023" i="6"/>
  <c r="L284" i="14"/>
  <c r="H284" i="14"/>
  <c r="O2015" i="6"/>
  <c r="J285" i="14"/>
  <c r="L285" i="14"/>
  <c r="O2027" i="6"/>
  <c r="J286" i="14"/>
  <c r="L286" i="14"/>
  <c r="J287" i="14"/>
  <c r="N2034" i="6"/>
  <c r="L287" i="14"/>
  <c r="J288" i="14"/>
  <c r="N2036" i="6"/>
  <c r="O2036" i="6"/>
  <c r="O2037" i="6"/>
  <c r="J289" i="14"/>
  <c r="N2039" i="6"/>
  <c r="L289" i="14"/>
  <c r="O2038" i="6"/>
  <c r="O2039" i="6"/>
  <c r="J290" i="14"/>
  <c r="N2042" i="6"/>
  <c r="O2040" i="6"/>
  <c r="O2041" i="6"/>
  <c r="O2042" i="6"/>
  <c r="O2043" i="6"/>
  <c r="J291" i="14"/>
  <c r="N2044" i="6"/>
  <c r="L291" i="14"/>
  <c r="O2044" i="6"/>
  <c r="O2045" i="6"/>
  <c r="O2046" i="6"/>
  <c r="O2047" i="6"/>
  <c r="J292" i="14"/>
  <c r="N2048" i="6"/>
  <c r="L292" i="14"/>
  <c r="O2048" i="6"/>
  <c r="O2049" i="6"/>
  <c r="O2050" i="6"/>
  <c r="O2051" i="6"/>
  <c r="O2052" i="6"/>
  <c r="O2053" i="6"/>
  <c r="O2054" i="6"/>
  <c r="O2055" i="6"/>
  <c r="O2056" i="6"/>
  <c r="O2057" i="6"/>
  <c r="O2058" i="6"/>
  <c r="J293" i="14"/>
  <c r="N2060" i="6"/>
  <c r="L293" i="14"/>
  <c r="J294" i="14"/>
  <c r="N2077" i="6"/>
  <c r="L294" i="14"/>
  <c r="O2075" i="6"/>
  <c r="J295" i="14"/>
  <c r="N2078" i="6"/>
  <c r="L295" i="14"/>
  <c r="O2079" i="6"/>
  <c r="J296" i="14"/>
  <c r="N2082" i="6"/>
  <c r="L296" i="14"/>
  <c r="O2080" i="6"/>
  <c r="J297" i="14"/>
  <c r="N2083" i="6"/>
  <c r="L297" i="14"/>
  <c r="O2083" i="6"/>
  <c r="J298" i="14"/>
  <c r="N2086" i="6"/>
  <c r="L298" i="14"/>
  <c r="J299" i="14"/>
  <c r="L299" i="14"/>
  <c r="O2088" i="6"/>
  <c r="O2087" i="6"/>
  <c r="J300" i="14"/>
  <c r="N2089" i="6"/>
  <c r="L300" i="14"/>
  <c r="O2089" i="6"/>
  <c r="J301" i="14"/>
  <c r="N2098" i="6"/>
  <c r="L301" i="14"/>
  <c r="H301" i="14"/>
  <c r="O2092" i="6"/>
  <c r="J302" i="14"/>
  <c r="N2117" i="6"/>
  <c r="L302" i="14"/>
  <c r="H302" i="14"/>
  <c r="O2106" i="6"/>
  <c r="O2107" i="6"/>
  <c r="O2108" i="6"/>
  <c r="O2109" i="6"/>
  <c r="O2110" i="6"/>
  <c r="O2111" i="6"/>
  <c r="O2112" i="6"/>
  <c r="O2113" i="6"/>
  <c r="O2114" i="6"/>
  <c r="O2115" i="6"/>
  <c r="O2116" i="6"/>
  <c r="O2117" i="6"/>
  <c r="O2118" i="6"/>
  <c r="J303" i="14"/>
  <c r="N2120" i="6"/>
  <c r="L303" i="14"/>
  <c r="H303" i="14"/>
  <c r="O2120" i="6"/>
  <c r="J304" i="14"/>
  <c r="N2124" i="6"/>
  <c r="L304" i="14"/>
  <c r="H304" i="14"/>
  <c r="O2123" i="6"/>
  <c r="O2129" i="6"/>
  <c r="J305" i="14"/>
  <c r="N2137" i="6"/>
  <c r="L305" i="14"/>
  <c r="H305" i="14"/>
  <c r="O2134" i="6"/>
  <c r="J306" i="14"/>
  <c r="N2144" i="6"/>
  <c r="L306" i="14"/>
  <c r="O2144" i="6"/>
  <c r="J307" i="14"/>
  <c r="L307" i="14"/>
  <c r="O2148" i="6"/>
  <c r="J308" i="14"/>
  <c r="N2150" i="6"/>
  <c r="L308" i="14"/>
  <c r="O2151" i="6"/>
  <c r="K309" i="14"/>
  <c r="J309" i="14"/>
  <c r="N2155" i="6"/>
  <c r="L309" i="14"/>
  <c r="O2154" i="6"/>
  <c r="J310" i="14"/>
  <c r="N2156" i="6"/>
  <c r="L310" i="14"/>
  <c r="O2156" i="6"/>
  <c r="J311" i="14"/>
  <c r="N2157" i="6"/>
  <c r="O2157" i="6"/>
  <c r="J312" i="14"/>
  <c r="N2158" i="6"/>
  <c r="L312" i="14"/>
  <c r="O2158" i="6"/>
  <c r="J313" i="14"/>
  <c r="N2161" i="6"/>
  <c r="L313" i="14"/>
  <c r="O2160" i="6"/>
  <c r="J314" i="14"/>
  <c r="N2162" i="6"/>
  <c r="L314" i="14"/>
  <c r="O2162" i="6"/>
  <c r="J315" i="14"/>
  <c r="N2165" i="6"/>
  <c r="L315" i="14"/>
  <c r="H315" i="14"/>
  <c r="O2165" i="6"/>
  <c r="J316" i="14"/>
  <c r="N2173" i="6"/>
  <c r="L316" i="14"/>
  <c r="H316" i="14"/>
  <c r="O2173" i="6"/>
  <c r="O2174" i="6"/>
  <c r="J317" i="14"/>
  <c r="N2184" i="6"/>
  <c r="L317" i="14"/>
  <c r="O2179" i="6"/>
  <c r="O2180" i="6"/>
  <c r="O2181" i="6"/>
  <c r="O2182" i="6"/>
  <c r="O2183" i="6"/>
  <c r="O2184" i="6"/>
  <c r="O2185" i="6"/>
  <c r="O2186" i="6"/>
  <c r="O2187" i="6"/>
  <c r="O2188" i="6"/>
  <c r="J318" i="14"/>
  <c r="N2191" i="6"/>
  <c r="L318" i="14"/>
  <c r="H318" i="14"/>
  <c r="O2190" i="6"/>
  <c r="O2192" i="6"/>
  <c r="O2193" i="6"/>
  <c r="J319" i="14"/>
  <c r="N2200" i="6"/>
  <c r="L319" i="14"/>
  <c r="H319" i="14"/>
  <c r="O2196" i="6"/>
  <c r="J320" i="14"/>
  <c r="N2220" i="6"/>
  <c r="L320" i="14"/>
  <c r="O2208" i="6"/>
  <c r="O2209" i="6"/>
  <c r="O2210" i="6"/>
  <c r="O2211" i="6"/>
  <c r="O2212" i="6"/>
  <c r="O2213" i="6"/>
  <c r="O2214" i="6"/>
  <c r="O2215" i="6"/>
  <c r="O2216" i="6"/>
  <c r="O2217" i="6"/>
  <c r="O2218" i="6"/>
  <c r="O2219" i="6"/>
  <c r="O2220" i="6"/>
  <c r="O2221" i="6"/>
  <c r="O2222" i="6"/>
  <c r="O2223" i="6"/>
  <c r="O2224" i="6"/>
  <c r="J321" i="14"/>
  <c r="N2225" i="6"/>
  <c r="O2225" i="6"/>
  <c r="J322" i="14"/>
  <c r="N2226" i="6"/>
  <c r="L322" i="14"/>
  <c r="O2226" i="6"/>
  <c r="J323" i="14"/>
  <c r="N2227" i="6"/>
  <c r="L323" i="14"/>
  <c r="O2227" i="6"/>
  <c r="J324" i="14"/>
  <c r="N2228" i="6"/>
  <c r="L324" i="14"/>
  <c r="O2228" i="6"/>
  <c r="J325" i="14"/>
  <c r="N2229" i="6"/>
  <c r="L325" i="14"/>
  <c r="O2229" i="6"/>
  <c r="J326" i="14"/>
  <c r="N2230" i="6"/>
  <c r="L326" i="14"/>
  <c r="O2230" i="6"/>
  <c r="J327" i="14"/>
  <c r="N2231" i="6"/>
  <c r="L327" i="14"/>
  <c r="O2231" i="6"/>
  <c r="J328" i="14"/>
  <c r="N2232" i="6"/>
  <c r="L328" i="14"/>
  <c r="O2232" i="6"/>
  <c r="J329" i="14"/>
  <c r="N2233" i="6"/>
  <c r="L329" i="14"/>
  <c r="O2233" i="6"/>
  <c r="J330" i="14"/>
  <c r="N2235" i="6"/>
  <c r="O2234" i="6"/>
  <c r="O2235" i="6"/>
  <c r="O2236" i="6"/>
  <c r="J331" i="14"/>
  <c r="N2239" i="6"/>
  <c r="O2237" i="6"/>
  <c r="O2238" i="6"/>
  <c r="O2239" i="6"/>
  <c r="J332" i="14"/>
  <c r="N2240" i="6"/>
  <c r="L332" i="14"/>
  <c r="O2240" i="6"/>
  <c r="J333" i="14"/>
  <c r="N2241" i="6"/>
  <c r="L333" i="14"/>
  <c r="O2241" i="6"/>
  <c r="J334" i="14"/>
  <c r="N2243" i="6"/>
  <c r="L334" i="14"/>
  <c r="O2243" i="6"/>
  <c r="J335" i="14"/>
  <c r="N2245" i="6"/>
  <c r="L335" i="14"/>
  <c r="O2245" i="6"/>
  <c r="J336" i="14"/>
  <c r="N2246" i="6"/>
  <c r="L336" i="14"/>
  <c r="O2246" i="6"/>
  <c r="J337" i="14"/>
  <c r="N2247" i="6"/>
  <c r="L337" i="14"/>
  <c r="O2247" i="6"/>
  <c r="J338" i="14"/>
  <c r="N2249" i="6"/>
  <c r="L338" i="14"/>
  <c r="O2249" i="6"/>
  <c r="J339" i="14"/>
  <c r="N2251" i="6"/>
  <c r="L339" i="14"/>
  <c r="O2251" i="6"/>
  <c r="J340" i="14"/>
  <c r="N2252" i="6"/>
  <c r="L340" i="14"/>
  <c r="O2252" i="6"/>
  <c r="J341" i="14"/>
  <c r="N2253" i="6"/>
  <c r="L341" i="14"/>
  <c r="H341" i="14"/>
  <c r="O2254" i="6"/>
  <c r="J342" i="14"/>
  <c r="N2273" i="6"/>
  <c r="L342" i="14"/>
  <c r="H342" i="14"/>
  <c r="O2269" i="6"/>
  <c r="O2279" i="6"/>
  <c r="J343" i="14"/>
  <c r="N2282" i="6"/>
  <c r="L343" i="14"/>
  <c r="O2283" i="6"/>
  <c r="K344" i="14"/>
  <c r="J344" i="14"/>
  <c r="N2286" i="6"/>
  <c r="L344" i="14"/>
  <c r="O2286" i="6"/>
  <c r="J345" i="14"/>
  <c r="N2290" i="6"/>
  <c r="L345" i="14"/>
  <c r="O2290" i="6"/>
  <c r="J346" i="14"/>
  <c r="N2291" i="6"/>
  <c r="L346" i="14"/>
  <c r="H346" i="14"/>
  <c r="O2294" i="6"/>
  <c r="O2298" i="6"/>
  <c r="O2304" i="6"/>
  <c r="J347" i="14"/>
  <c r="L347" i="14"/>
  <c r="H347" i="14"/>
  <c r="O2309" i="6"/>
  <c r="O2313" i="6"/>
  <c r="O2317" i="6"/>
  <c r="O2320" i="6"/>
  <c r="J348" i="14"/>
  <c r="N2326" i="6"/>
  <c r="L348" i="14"/>
  <c r="O2326" i="6"/>
  <c r="J349" i="14"/>
  <c r="N2332" i="6"/>
  <c r="L349" i="14"/>
  <c r="O2332" i="6"/>
  <c r="K350" i="14"/>
  <c r="J350" i="14"/>
  <c r="N2334" i="6"/>
  <c r="L350" i="14"/>
  <c r="O2334" i="6"/>
  <c r="K351" i="14"/>
  <c r="J351" i="14"/>
  <c r="N2336" i="6"/>
  <c r="L351" i="14"/>
  <c r="O2336" i="6"/>
  <c r="K352" i="14"/>
  <c r="J352" i="14"/>
  <c r="N2339" i="6"/>
  <c r="L352" i="14"/>
  <c r="O2338" i="6"/>
  <c r="J353" i="14"/>
  <c r="N2341" i="6"/>
  <c r="L353" i="14"/>
  <c r="H353" i="14"/>
  <c r="O2341" i="6"/>
  <c r="O2342" i="6"/>
  <c r="O2343" i="6"/>
  <c r="O2344" i="6"/>
  <c r="O2345" i="6"/>
  <c r="O2346" i="6"/>
  <c r="O2347" i="6"/>
  <c r="O2348" i="6"/>
  <c r="O2349" i="6"/>
  <c r="O2350" i="6"/>
  <c r="O2351" i="6"/>
  <c r="O2352" i="6"/>
  <c r="O2353" i="6"/>
  <c r="O2354" i="6"/>
  <c r="O2355" i="6"/>
  <c r="O2356" i="6"/>
  <c r="O2357" i="6"/>
  <c r="O2358" i="6"/>
  <c r="O2359" i="6"/>
  <c r="O2360" i="6"/>
  <c r="O2361" i="6"/>
  <c r="J354" i="14"/>
  <c r="N2362" i="6"/>
  <c r="O2362" i="6"/>
  <c r="J355" i="14"/>
  <c r="N2364" i="6"/>
  <c r="O2363" i="6"/>
  <c r="O2364" i="6"/>
  <c r="J356" i="14"/>
  <c r="N2365" i="6"/>
  <c r="L356" i="14"/>
  <c r="O2365" i="6"/>
  <c r="J357" i="14"/>
  <c r="N2367" i="6"/>
  <c r="L357" i="14"/>
  <c r="H357" i="14"/>
  <c r="O2367" i="6"/>
  <c r="O2368" i="6"/>
  <c r="O2369" i="6"/>
  <c r="O2370" i="6"/>
  <c r="O2371" i="6"/>
  <c r="O2372" i="6"/>
  <c r="O2373" i="6"/>
  <c r="O2374" i="6"/>
  <c r="O2375" i="6"/>
  <c r="O2376" i="6"/>
  <c r="O2377" i="6"/>
  <c r="O2378" i="6"/>
  <c r="O2379" i="6"/>
  <c r="O2380" i="6"/>
  <c r="O2381" i="6"/>
  <c r="O2382" i="6"/>
  <c r="O2383" i="6"/>
  <c r="O2384" i="6"/>
  <c r="O2385" i="6"/>
  <c r="O2386" i="6"/>
  <c r="O2387" i="6"/>
  <c r="O2388" i="6"/>
  <c r="O2389" i="6"/>
  <c r="O2390" i="6"/>
  <c r="J358" i="14"/>
  <c r="N2391" i="6"/>
  <c r="L358" i="14"/>
  <c r="H358" i="14"/>
  <c r="O2391" i="6"/>
  <c r="O2392" i="6"/>
  <c r="O2393" i="6"/>
  <c r="O2394" i="6"/>
  <c r="O2395" i="6"/>
  <c r="O2396" i="6"/>
  <c r="O2397" i="6"/>
  <c r="O2398" i="6"/>
  <c r="O2399" i="6"/>
  <c r="O2400" i="6"/>
  <c r="O2401" i="6"/>
  <c r="O2402" i="6"/>
  <c r="J359" i="14"/>
  <c r="N2405" i="6"/>
  <c r="L359" i="14"/>
  <c r="H359" i="14"/>
  <c r="O2403" i="6"/>
  <c r="O2404" i="6"/>
  <c r="O2405" i="6"/>
  <c r="O2406" i="6"/>
  <c r="O2407" i="6"/>
  <c r="O2408" i="6"/>
  <c r="O2409" i="6"/>
  <c r="O2410" i="6"/>
  <c r="O2411" i="6"/>
  <c r="O2412" i="6"/>
  <c r="O2413" i="6"/>
  <c r="O2414" i="6"/>
  <c r="O2415" i="6"/>
  <c r="O2416" i="6"/>
  <c r="O2417" i="6"/>
  <c r="O2418" i="6"/>
  <c r="O2419" i="6"/>
  <c r="O2420" i="6"/>
  <c r="O2421" i="6"/>
  <c r="K360" i="14"/>
  <c r="J360" i="14"/>
  <c r="N2424" i="6"/>
  <c r="L360" i="14"/>
  <c r="O2422" i="6"/>
  <c r="O2423" i="6"/>
  <c r="O2424" i="6"/>
  <c r="O2425" i="6"/>
  <c r="O2426" i="6"/>
  <c r="O2427" i="6"/>
  <c r="J361" i="14"/>
  <c r="N2430" i="6"/>
  <c r="O2428" i="6"/>
  <c r="O2429" i="6"/>
  <c r="O2430" i="6"/>
  <c r="J362" i="14"/>
  <c r="N2431" i="6"/>
  <c r="L362" i="14"/>
  <c r="O2431" i="6"/>
  <c r="O2432" i="6"/>
  <c r="O2433" i="6"/>
  <c r="O2434" i="6"/>
  <c r="J363" i="14"/>
  <c r="N2436" i="6"/>
  <c r="L363" i="14"/>
  <c r="O2435" i="6"/>
  <c r="O2436" i="6"/>
  <c r="J364" i="14"/>
  <c r="N2437" i="6"/>
  <c r="L364" i="14"/>
  <c r="O2438" i="6"/>
  <c r="J365" i="14"/>
  <c r="N2439" i="6"/>
  <c r="O2439" i="6"/>
  <c r="J366" i="14"/>
  <c r="O2440" i="6"/>
  <c r="O2441" i="6"/>
  <c r="O2442" i="6"/>
  <c r="O2443" i="6"/>
  <c r="J367" i="14"/>
  <c r="N2445" i="6"/>
  <c r="O2444" i="6"/>
  <c r="O2445" i="6"/>
  <c r="K368" i="14"/>
  <c r="J368" i="14"/>
  <c r="N2447" i="6"/>
  <c r="O2446" i="6"/>
  <c r="O2447" i="6"/>
  <c r="K369" i="14"/>
  <c r="J369" i="14"/>
  <c r="O2448" i="6"/>
  <c r="O2449" i="6"/>
  <c r="J370" i="14"/>
  <c r="L370" i="14"/>
  <c r="H370" i="14"/>
  <c r="O2450" i="6"/>
  <c r="O2451" i="6"/>
  <c r="O2452" i="6"/>
  <c r="O2453" i="6"/>
  <c r="O2454" i="6"/>
  <c r="O2455" i="6"/>
  <c r="O2456" i="6"/>
  <c r="O2457" i="6"/>
  <c r="O2458" i="6"/>
  <c r="O2459" i="6"/>
  <c r="O2460" i="6"/>
  <c r="O2461" i="6"/>
  <c r="O2462" i="6"/>
  <c r="O2463" i="6"/>
  <c r="O2464" i="6"/>
  <c r="O2465" i="6"/>
  <c r="O2466" i="6"/>
  <c r="J371" i="14"/>
  <c r="N2469" i="6"/>
  <c r="L371" i="14"/>
  <c r="H371" i="14"/>
  <c r="O2467" i="6"/>
  <c r="O2468" i="6"/>
  <c r="O2469" i="6"/>
  <c r="O2470" i="6"/>
  <c r="O2471" i="6"/>
  <c r="O2472" i="6"/>
  <c r="O2473" i="6"/>
  <c r="O2474" i="6"/>
  <c r="O2475" i="6"/>
  <c r="O2476" i="6"/>
  <c r="O2477" i="6"/>
  <c r="O2478" i="6"/>
  <c r="O2479" i="6"/>
  <c r="J372" i="14"/>
  <c r="L372" i="14"/>
  <c r="H372" i="14"/>
  <c r="O2480" i="6"/>
  <c r="O2481" i="6"/>
  <c r="O2482" i="6"/>
  <c r="O2483" i="6"/>
  <c r="O2484" i="6"/>
  <c r="O2485" i="6"/>
  <c r="O2486" i="6"/>
  <c r="O2487" i="6"/>
  <c r="O2488" i="6"/>
  <c r="O2489" i="6"/>
  <c r="O2490" i="6"/>
  <c r="O2491" i="6"/>
  <c r="O2492" i="6"/>
  <c r="O2493" i="6"/>
  <c r="O2494" i="6"/>
  <c r="J373" i="14"/>
  <c r="N2503" i="6"/>
  <c r="L373" i="14"/>
  <c r="H373" i="14"/>
  <c r="O2495" i="6"/>
  <c r="O2496" i="6"/>
  <c r="O2497" i="6"/>
  <c r="O2498" i="6"/>
  <c r="O2499" i="6"/>
  <c r="O2500" i="6"/>
  <c r="O2501" i="6"/>
  <c r="O2502" i="6"/>
  <c r="O2503" i="6"/>
  <c r="O2504" i="6"/>
  <c r="O2505" i="6"/>
  <c r="O2506" i="6"/>
  <c r="O2507" i="6"/>
  <c r="J374" i="14"/>
  <c r="N2517" i="6"/>
  <c r="L374" i="14"/>
  <c r="H374" i="14"/>
  <c r="O2508" i="6"/>
  <c r="O2509" i="6"/>
  <c r="O2510" i="6"/>
  <c r="O2511" i="6"/>
  <c r="O2512" i="6"/>
  <c r="O2513" i="6"/>
  <c r="O2514" i="6"/>
  <c r="O2515" i="6"/>
  <c r="O2516" i="6"/>
  <c r="O2517" i="6"/>
  <c r="J375" i="14"/>
  <c r="N2529" i="6"/>
  <c r="L375" i="14"/>
  <c r="J376" i="14"/>
  <c r="N2533" i="6"/>
  <c r="L376" i="14"/>
  <c r="O2533" i="6"/>
  <c r="J377" i="14"/>
  <c r="N2535" i="6"/>
  <c r="L377" i="14"/>
  <c r="O2535" i="6"/>
  <c r="J378" i="14"/>
  <c r="N2537" i="6"/>
  <c r="L378" i="14"/>
  <c r="J379" i="14"/>
  <c r="N2558" i="6"/>
  <c r="L379" i="14"/>
  <c r="J380" i="14"/>
  <c r="N2572" i="6"/>
  <c r="L380" i="14"/>
  <c r="J381" i="14"/>
  <c r="N2586" i="6"/>
  <c r="O2586" i="6"/>
  <c r="O2587" i="6"/>
  <c r="J382" i="14"/>
  <c r="N2588" i="6"/>
  <c r="O2588" i="6"/>
  <c r="O2589" i="6"/>
  <c r="J383" i="14"/>
  <c r="N2590" i="6"/>
  <c r="O2590" i="6"/>
  <c r="J384" i="14"/>
  <c r="N2593" i="6"/>
  <c r="O2591" i="6"/>
  <c r="O2592" i="6"/>
  <c r="O2593" i="6"/>
  <c r="J385" i="14"/>
  <c r="N2596" i="6"/>
  <c r="O2594" i="6"/>
  <c r="O2595" i="6"/>
  <c r="O2596" i="6"/>
  <c r="O2597" i="6"/>
  <c r="O2598" i="6"/>
  <c r="J386" i="14"/>
  <c r="N2601" i="6"/>
  <c r="L386" i="14"/>
  <c r="J387" i="14"/>
  <c r="N2625" i="6"/>
  <c r="L387" i="14"/>
  <c r="J388" i="14"/>
  <c r="H388" i="14"/>
  <c r="L388" i="14"/>
  <c r="J389" i="14"/>
  <c r="N2670" i="6"/>
  <c r="L389" i="14"/>
  <c r="J390" i="14"/>
  <c r="N2672" i="6"/>
  <c r="O2672" i="6"/>
  <c r="O2673" i="6"/>
  <c r="O2674" i="6"/>
  <c r="O2675" i="6"/>
  <c r="O2676" i="6"/>
  <c r="O2677" i="6"/>
  <c r="K391" i="14"/>
  <c r="J391" i="14"/>
  <c r="N2678" i="6"/>
  <c r="L391" i="14"/>
  <c r="O2678" i="6"/>
  <c r="O2679" i="6"/>
  <c r="O2680" i="6"/>
  <c r="O2681" i="6"/>
  <c r="O2682" i="6"/>
  <c r="O2683" i="6"/>
  <c r="O2684" i="6"/>
  <c r="J392" i="14"/>
  <c r="N2689" i="6"/>
  <c r="L392" i="14"/>
  <c r="J393" i="14"/>
  <c r="H393" i="14"/>
  <c r="L393" i="14"/>
  <c r="J394" i="14"/>
  <c r="N2720" i="6"/>
  <c r="L394" i="14"/>
  <c r="H394" i="14"/>
  <c r="O2715" i="6"/>
  <c r="J395" i="14"/>
  <c r="N2736" i="6"/>
  <c r="L395" i="14"/>
  <c r="H395" i="14"/>
  <c r="O2733" i="6"/>
  <c r="O2734" i="6"/>
  <c r="O2735" i="6"/>
  <c r="O2736" i="6"/>
  <c r="O2737" i="6"/>
  <c r="O2738" i="6"/>
  <c r="O2739" i="6"/>
  <c r="O2740" i="6"/>
  <c r="O2741" i="6"/>
  <c r="O2742" i="6"/>
  <c r="O2743" i="6"/>
  <c r="O2744" i="6"/>
  <c r="J396" i="14"/>
  <c r="N2745" i="6"/>
  <c r="L396" i="14"/>
  <c r="J397" i="14"/>
  <c r="N2772" i="6"/>
  <c r="L397" i="14"/>
  <c r="H397" i="14"/>
  <c r="O2770" i="6"/>
  <c r="O2771" i="6"/>
  <c r="O2772" i="6"/>
  <c r="O2773" i="6"/>
  <c r="O2774" i="6"/>
  <c r="O2775" i="6"/>
  <c r="O2776" i="6"/>
  <c r="O2777" i="6"/>
  <c r="O2778" i="6"/>
  <c r="O2779" i="6"/>
  <c r="O2780" i="6"/>
  <c r="O2781" i="6"/>
  <c r="J398" i="14"/>
  <c r="N2782" i="6"/>
  <c r="L398" i="14"/>
  <c r="O2782" i="6"/>
  <c r="J399" i="14"/>
  <c r="N2783" i="6"/>
  <c r="K400" i="14"/>
  <c r="K403" i="14"/>
  <c r="L399" i="14"/>
  <c r="O2783" i="6"/>
  <c r="J400" i="14"/>
  <c r="N2786" i="6"/>
  <c r="L400" i="14"/>
  <c r="O2784" i="6"/>
  <c r="J401" i="14"/>
  <c r="N2798" i="6"/>
  <c r="L401" i="14"/>
  <c r="O2798" i="6"/>
  <c r="J402" i="14"/>
  <c r="N2800" i="6"/>
  <c r="L402" i="14"/>
  <c r="O2801" i="6"/>
  <c r="J403" i="14"/>
  <c r="N2802" i="6"/>
  <c r="L403" i="14"/>
  <c r="O2802" i="6"/>
  <c r="J404" i="14"/>
  <c r="N2809" i="6"/>
  <c r="O2808" i="6"/>
  <c r="O2809" i="6"/>
  <c r="K405" i="14"/>
  <c r="J405" i="14"/>
  <c r="N2811" i="6"/>
  <c r="O2810" i="6"/>
  <c r="O2811" i="6"/>
  <c r="O2812" i="6"/>
  <c r="O2813" i="6"/>
  <c r="O2814" i="6"/>
  <c r="J406" i="14"/>
  <c r="N2815" i="6"/>
  <c r="L406" i="14"/>
  <c r="O2815" i="6"/>
  <c r="O2816" i="6"/>
  <c r="J407" i="14"/>
  <c r="N2817" i="6"/>
  <c r="L407" i="14"/>
  <c r="O2817" i="6"/>
  <c r="O2818" i="6"/>
  <c r="J408" i="14"/>
  <c r="N2819" i="6"/>
  <c r="L408" i="14"/>
  <c r="O2819" i="6"/>
  <c r="O2820" i="6"/>
  <c r="O2821" i="6"/>
  <c r="K409" i="14"/>
  <c r="J409" i="14"/>
  <c r="N2824" i="6"/>
  <c r="L409" i="14"/>
  <c r="O2822" i="6"/>
  <c r="O2823" i="6"/>
  <c r="O2824" i="6"/>
  <c r="O2825" i="6"/>
  <c r="O2826" i="6"/>
  <c r="O2827" i="6"/>
  <c r="O2828" i="6"/>
  <c r="K410" i="14"/>
  <c r="J410" i="14"/>
  <c r="L410" i="14"/>
  <c r="O2829" i="6"/>
  <c r="O2830" i="6"/>
  <c r="O2831" i="6"/>
  <c r="O2832" i="6"/>
  <c r="O2833" i="6"/>
  <c r="O2834" i="6"/>
  <c r="K411" i="14"/>
  <c r="J411" i="14"/>
  <c r="N2835" i="6"/>
  <c r="L411" i="14"/>
  <c r="O2835" i="6"/>
  <c r="O2836" i="6"/>
  <c r="O2837" i="6"/>
  <c r="O2838" i="6"/>
  <c r="O2839" i="6"/>
  <c r="O2840" i="6"/>
  <c r="O2841" i="6"/>
  <c r="J412" i="14"/>
  <c r="N2843" i="6"/>
  <c r="L412" i="14"/>
  <c r="O2842" i="6"/>
  <c r="O2843" i="6"/>
  <c r="O2844" i="6"/>
  <c r="O2845" i="6"/>
  <c r="O2846" i="6"/>
  <c r="O2847" i="6"/>
  <c r="O2848" i="6"/>
  <c r="O2849" i="6"/>
  <c r="O2850" i="6"/>
  <c r="O2851" i="6"/>
  <c r="O2852" i="6"/>
  <c r="O2853" i="6"/>
  <c r="O2854" i="6"/>
  <c r="J413" i="14"/>
  <c r="N2860" i="6"/>
  <c r="L413" i="14"/>
  <c r="H413" i="14"/>
  <c r="O2855" i="6"/>
  <c r="O2856" i="6"/>
  <c r="O2857" i="6"/>
  <c r="O2858" i="6"/>
  <c r="O2859" i="6"/>
  <c r="O2860" i="6"/>
  <c r="O2861" i="6"/>
  <c r="O2862" i="6"/>
  <c r="O2863" i="6"/>
  <c r="O2864" i="6"/>
  <c r="O2865" i="6"/>
  <c r="O2866" i="6"/>
  <c r="O2867" i="6"/>
  <c r="O2868" i="6"/>
  <c r="O2869" i="6"/>
  <c r="O2870" i="6"/>
  <c r="O2871" i="6"/>
  <c r="O2872" i="6"/>
  <c r="J414" i="14"/>
  <c r="N2876" i="6"/>
  <c r="L414" i="14"/>
  <c r="H414" i="14"/>
  <c r="O2873" i="6"/>
  <c r="O2874" i="6"/>
  <c r="O2875" i="6"/>
  <c r="O2876" i="6"/>
  <c r="O2877" i="6"/>
  <c r="O2878" i="6"/>
  <c r="O2879" i="6"/>
  <c r="O2880" i="6"/>
  <c r="O2881" i="6"/>
  <c r="O2882" i="6"/>
  <c r="O2883" i="6"/>
  <c r="O2884" i="6"/>
  <c r="O2885" i="6"/>
  <c r="O2886" i="6"/>
  <c r="O2887" i="6"/>
  <c r="O2888" i="6"/>
  <c r="J415" i="14"/>
  <c r="N2889" i="6"/>
  <c r="L415" i="14"/>
  <c r="H415" i="14"/>
  <c r="O2889" i="6"/>
  <c r="O2890" i="6"/>
  <c r="O2891" i="6"/>
  <c r="O2892" i="6"/>
  <c r="O2893" i="6"/>
  <c r="O2894" i="6"/>
  <c r="O2895" i="6"/>
  <c r="O2896" i="6"/>
  <c r="O2897" i="6"/>
  <c r="O2898" i="6"/>
  <c r="O2899" i="6"/>
  <c r="O2900" i="6"/>
  <c r="O2901" i="6"/>
  <c r="O2902" i="6"/>
  <c r="O2903" i="6"/>
  <c r="O2904" i="6"/>
  <c r="O2905" i="6"/>
  <c r="O2906" i="6"/>
  <c r="J416" i="14"/>
  <c r="N2909" i="6"/>
  <c r="L416" i="14"/>
  <c r="H416" i="14"/>
  <c r="O2907" i="6"/>
  <c r="O2908" i="6"/>
  <c r="O2909" i="6"/>
  <c r="O2910" i="6"/>
  <c r="O2911" i="6"/>
  <c r="O2912" i="6"/>
  <c r="O2913" i="6"/>
  <c r="O2914" i="6"/>
  <c r="O2915" i="6"/>
  <c r="O2916" i="6"/>
  <c r="O2917" i="6"/>
  <c r="O2918" i="6"/>
  <c r="O2919" i="6"/>
  <c r="O2920" i="6"/>
  <c r="O2921" i="6"/>
  <c r="O2922" i="6"/>
  <c r="O2923" i="6"/>
  <c r="J417" i="14"/>
  <c r="N2935" i="6"/>
  <c r="L417" i="14"/>
  <c r="H417" i="14"/>
  <c r="O2924" i="6"/>
  <c r="O2925" i="6"/>
  <c r="O2926" i="6"/>
  <c r="O2927" i="6"/>
  <c r="O2928" i="6"/>
  <c r="O2929" i="6"/>
  <c r="O2930" i="6"/>
  <c r="O2931" i="6"/>
  <c r="O2932" i="6"/>
  <c r="O2933" i="6"/>
  <c r="O2934" i="6"/>
  <c r="O2935" i="6"/>
  <c r="O2936" i="6"/>
  <c r="O2937" i="6"/>
  <c r="O2938" i="6"/>
  <c r="O2939" i="6"/>
  <c r="O2940" i="6"/>
  <c r="O2941" i="6"/>
  <c r="O2942" i="6"/>
  <c r="O2943" i="6"/>
  <c r="O2944" i="6"/>
  <c r="O2945" i="6"/>
  <c r="O2946" i="6"/>
  <c r="O2947" i="6"/>
  <c r="O2948" i="6"/>
  <c r="O2949" i="6"/>
  <c r="J418" i="14"/>
  <c r="L418" i="14"/>
  <c r="H418" i="14"/>
  <c r="O2950" i="6"/>
  <c r="O2951" i="6"/>
  <c r="O2952" i="6"/>
  <c r="O2953" i="6"/>
  <c r="O2954" i="6"/>
  <c r="O2955" i="6"/>
  <c r="O2956" i="6"/>
  <c r="O2957" i="6"/>
  <c r="O2958" i="6"/>
  <c r="O2959" i="6"/>
  <c r="O2960" i="6"/>
  <c r="O2961" i="6"/>
  <c r="O2962" i="6"/>
  <c r="O2963" i="6"/>
  <c r="O2964" i="6"/>
  <c r="O2965" i="6"/>
  <c r="O2966" i="6"/>
  <c r="J419" i="14"/>
  <c r="N2969" i="6"/>
  <c r="L419" i="14"/>
  <c r="O2967" i="6"/>
  <c r="O2968" i="6"/>
  <c r="O2969" i="6"/>
  <c r="O2970" i="6"/>
  <c r="O2971" i="6"/>
  <c r="O2972" i="6"/>
  <c r="O2973" i="6"/>
  <c r="O2974" i="6"/>
  <c r="J420" i="14"/>
  <c r="L420" i="14"/>
  <c r="O2975" i="6"/>
  <c r="O2976" i="6"/>
  <c r="O2977" i="6"/>
  <c r="O2978" i="6"/>
  <c r="O2979" i="6"/>
  <c r="O2980" i="6"/>
  <c r="O2981" i="6"/>
  <c r="O2982" i="6"/>
  <c r="O2983" i="6"/>
  <c r="O2984" i="6"/>
  <c r="O2985" i="6"/>
  <c r="J421" i="14"/>
  <c r="N2986" i="6"/>
  <c r="O2986" i="6"/>
  <c r="J422" i="14"/>
  <c r="N2987" i="6"/>
  <c r="O2987" i="6"/>
  <c r="J423" i="14"/>
  <c r="O2988" i="6"/>
  <c r="O2989" i="6"/>
  <c r="J424" i="14"/>
  <c r="N2990" i="6"/>
  <c r="O2990" i="6"/>
  <c r="O2991" i="6"/>
  <c r="O2992" i="6"/>
  <c r="O2993" i="6"/>
  <c r="O2994" i="6"/>
  <c r="K426" i="14"/>
  <c r="J426" i="14"/>
  <c r="N2999" i="6"/>
  <c r="L426" i="14"/>
  <c r="O2995" i="6"/>
  <c r="O2996" i="6"/>
  <c r="O2997" i="6"/>
  <c r="O2998" i="6"/>
  <c r="O2999" i="6"/>
  <c r="O3000" i="6"/>
  <c r="O3001" i="6"/>
  <c r="O3002" i="6"/>
  <c r="O3003" i="6"/>
  <c r="O3004" i="6"/>
  <c r="O3005" i="6"/>
  <c r="O3006" i="6"/>
  <c r="O3007" i="6"/>
  <c r="K425" i="14"/>
  <c r="J425" i="14"/>
  <c r="N3009" i="6"/>
  <c r="O3008" i="6"/>
  <c r="O3009" i="6"/>
  <c r="O3010" i="6"/>
  <c r="O3011" i="6"/>
  <c r="O3012" i="6"/>
  <c r="O3013" i="6"/>
  <c r="O3014" i="6"/>
  <c r="O3015" i="6"/>
  <c r="O3016" i="6"/>
  <c r="K427" i="14"/>
  <c r="J427" i="14"/>
  <c r="L427" i="14"/>
  <c r="O3017" i="6"/>
  <c r="O3018" i="6"/>
  <c r="O3019" i="6"/>
  <c r="O3020" i="6"/>
  <c r="N3021" i="6"/>
  <c r="O3021" i="6"/>
  <c r="O3022" i="6"/>
  <c r="J428" i="14"/>
  <c r="L428" i="14"/>
  <c r="H428" i="14"/>
  <c r="O3023" i="6"/>
  <c r="O3024" i="6"/>
  <c r="O3025" i="6"/>
  <c r="O3026" i="6"/>
  <c r="O3027" i="6"/>
  <c r="O3028" i="6"/>
  <c r="O3029" i="6"/>
  <c r="O3030" i="6"/>
  <c r="O3031" i="6"/>
  <c r="O3032" i="6"/>
  <c r="O3033" i="6"/>
  <c r="J429" i="14"/>
  <c r="N3034" i="6"/>
  <c r="L429" i="14"/>
  <c r="H429" i="14"/>
  <c r="O3034" i="6"/>
  <c r="O3035" i="6"/>
  <c r="O3036" i="6"/>
  <c r="O3037" i="6"/>
  <c r="O3038" i="6"/>
  <c r="O3039" i="6"/>
  <c r="O3040" i="6"/>
  <c r="O3041" i="6"/>
  <c r="O3042" i="6"/>
  <c r="O3043" i="6"/>
  <c r="O3044" i="6"/>
  <c r="O3045" i="6"/>
  <c r="O3046" i="6"/>
  <c r="O3047" i="6"/>
  <c r="J430" i="14"/>
  <c r="N3058" i="6"/>
  <c r="L430" i="14"/>
  <c r="H430" i="14"/>
  <c r="O3048" i="6"/>
  <c r="O3049" i="6"/>
  <c r="O3050" i="6"/>
  <c r="O3051" i="6"/>
  <c r="O3052" i="6"/>
  <c r="O3053" i="6"/>
  <c r="O3054" i="6"/>
  <c r="O3055" i="6"/>
  <c r="O3056" i="6"/>
  <c r="O3057" i="6"/>
  <c r="O3058" i="6"/>
  <c r="O3059" i="6"/>
  <c r="O3060" i="6"/>
  <c r="O3061" i="6"/>
  <c r="J431" i="14"/>
  <c r="N3063" i="6"/>
  <c r="O3062" i="6"/>
  <c r="O3063" i="6"/>
  <c r="O3064" i="6"/>
  <c r="J432" i="14"/>
  <c r="N3065" i="6"/>
  <c r="O3065" i="6"/>
  <c r="K433" i="14"/>
  <c r="J433" i="14"/>
  <c r="N3066" i="6"/>
  <c r="O3066" i="6"/>
  <c r="O3067" i="6"/>
  <c r="O3068" i="6"/>
  <c r="J434" i="14"/>
  <c r="N3069" i="6"/>
  <c r="O3069" i="6"/>
  <c r="J435" i="14"/>
  <c r="N3070" i="6"/>
  <c r="O3070" i="6"/>
  <c r="O3071" i="6"/>
  <c r="K436" i="14"/>
  <c r="J436" i="14"/>
  <c r="N3072" i="6"/>
  <c r="O3072" i="6"/>
  <c r="O3073" i="6"/>
  <c r="O3074" i="6"/>
  <c r="J437" i="14"/>
  <c r="L437" i="14"/>
  <c r="H437" i="14"/>
  <c r="O3075" i="6"/>
  <c r="O3076" i="6"/>
  <c r="O3077" i="6"/>
  <c r="O3078" i="6"/>
  <c r="O3079" i="6"/>
  <c r="O3080" i="6"/>
  <c r="O3081" i="6"/>
  <c r="O3082" i="6"/>
  <c r="O3083" i="6"/>
  <c r="O3084" i="6"/>
  <c r="O3085" i="6"/>
  <c r="O3086" i="6"/>
  <c r="O3087" i="6"/>
  <c r="O3088" i="6"/>
  <c r="J438" i="14"/>
  <c r="N3102" i="6"/>
  <c r="L438" i="14"/>
  <c r="H438" i="14"/>
  <c r="O3089" i="6"/>
  <c r="O3090" i="6"/>
  <c r="O3091" i="6"/>
  <c r="O3092" i="6"/>
  <c r="O3093" i="6"/>
  <c r="O3094" i="6"/>
  <c r="O3095" i="6"/>
  <c r="O3096" i="6"/>
  <c r="O3097" i="6"/>
  <c r="O3098" i="6"/>
  <c r="O3099" i="6"/>
  <c r="O3100" i="6"/>
  <c r="O3101" i="6"/>
  <c r="O3102" i="6"/>
  <c r="O3103" i="6"/>
  <c r="O3104" i="6"/>
  <c r="O3105" i="6"/>
  <c r="J439" i="14"/>
  <c r="N3112" i="6"/>
  <c r="L439" i="14"/>
  <c r="H439" i="14"/>
  <c r="O3106" i="6"/>
  <c r="O3107" i="6"/>
  <c r="O3108" i="6"/>
  <c r="O3109" i="6"/>
  <c r="O3110" i="6"/>
  <c r="O3111" i="6"/>
  <c r="O3112" i="6"/>
  <c r="O3113" i="6"/>
  <c r="O3114" i="6"/>
  <c r="O3115" i="6"/>
  <c r="O3116" i="6"/>
  <c r="O3117" i="6"/>
  <c r="O3118" i="6"/>
  <c r="O3119" i="6"/>
  <c r="O3120" i="6"/>
  <c r="O3121" i="6"/>
  <c r="O3122" i="6"/>
  <c r="J440" i="14"/>
  <c r="L440" i="14"/>
  <c r="H440" i="14"/>
  <c r="O3123" i="6"/>
  <c r="O3124" i="6"/>
  <c r="O3125" i="6"/>
  <c r="N3126" i="6"/>
  <c r="O3126" i="6"/>
  <c r="O3127" i="6"/>
  <c r="O3128" i="6"/>
  <c r="O3129" i="6"/>
  <c r="O3130" i="6"/>
  <c r="O3131" i="6"/>
  <c r="J441" i="14"/>
  <c r="N3135" i="6"/>
  <c r="L441" i="14"/>
  <c r="H441" i="14"/>
  <c r="O3132" i="6"/>
  <c r="O3133" i="6"/>
  <c r="O3134" i="6"/>
  <c r="O3135" i="6"/>
  <c r="O3136" i="6"/>
  <c r="O3137" i="6"/>
  <c r="O3138" i="6"/>
  <c r="O3139" i="6"/>
  <c r="O3140" i="6"/>
  <c r="O3141" i="6"/>
  <c r="O3142" i="6"/>
  <c r="O3143" i="6"/>
  <c r="O3144" i="6"/>
  <c r="O3145" i="6"/>
  <c r="O3146" i="6"/>
  <c r="O3147" i="6"/>
  <c r="O3148" i="6"/>
  <c r="J442" i="14"/>
  <c r="N3150" i="6"/>
  <c r="O3149" i="6"/>
  <c r="O3150" i="6"/>
  <c r="O3151" i="6"/>
  <c r="O3152" i="6"/>
  <c r="O3153" i="6"/>
  <c r="O3154" i="6"/>
  <c r="O3155" i="6"/>
  <c r="O3156" i="6"/>
  <c r="O3157" i="6"/>
  <c r="O3158" i="6"/>
  <c r="J443" i="14"/>
  <c r="O3159" i="6"/>
  <c r="O3160" i="6"/>
  <c r="J444" i="14"/>
  <c r="N3161" i="6"/>
  <c r="O3161" i="6"/>
  <c r="J445" i="14"/>
  <c r="N3163" i="6"/>
  <c r="O3162" i="6"/>
  <c r="O3163" i="6"/>
  <c r="J446" i="14"/>
  <c r="N3164" i="6"/>
  <c r="O3164" i="6"/>
  <c r="O3165" i="6"/>
  <c r="J447" i="14"/>
  <c r="N3166" i="6"/>
  <c r="O3166" i="6"/>
  <c r="J448" i="14"/>
  <c r="O3167" i="6"/>
  <c r="O3168" i="6"/>
  <c r="J449" i="14"/>
  <c r="O3169" i="6"/>
  <c r="O3170" i="6"/>
  <c r="J450" i="14"/>
  <c r="O3171" i="6"/>
  <c r="O3172" i="6"/>
  <c r="O3173" i="6"/>
  <c r="O3174" i="6"/>
  <c r="O3175" i="6"/>
  <c r="O3176" i="6"/>
  <c r="O3177" i="6"/>
  <c r="O3178" i="6"/>
  <c r="O3179" i="6"/>
  <c r="O3180" i="6"/>
  <c r="J451" i="14"/>
  <c r="N3181" i="6"/>
  <c r="O3181" i="6"/>
  <c r="J452" i="14"/>
  <c r="N3182" i="6"/>
  <c r="L452" i="14"/>
  <c r="H452" i="14"/>
  <c r="O3182" i="6"/>
  <c r="O3183" i="6"/>
  <c r="O3184" i="6"/>
  <c r="O3185" i="6"/>
  <c r="O3186" i="6"/>
  <c r="O3187" i="6"/>
  <c r="O3188" i="6"/>
  <c r="J453" i="14"/>
  <c r="N3190" i="6"/>
  <c r="L453" i="14"/>
  <c r="H453" i="14"/>
  <c r="O3189" i="6"/>
  <c r="O3190" i="6"/>
  <c r="O3191" i="6"/>
  <c r="O3192" i="6"/>
  <c r="O3193" i="6"/>
  <c r="O3194" i="6"/>
  <c r="O3195" i="6"/>
  <c r="O3196" i="6"/>
  <c r="O3197" i="6"/>
  <c r="O3198" i="6"/>
  <c r="O3199" i="6"/>
  <c r="O3200" i="6"/>
  <c r="O3201" i="6"/>
  <c r="O3202" i="6"/>
  <c r="O3203" i="6"/>
  <c r="O3204" i="6"/>
  <c r="O3205" i="6"/>
  <c r="J454" i="14"/>
  <c r="N3206" i="6"/>
  <c r="L454" i="14"/>
  <c r="O3206" i="6"/>
  <c r="O3207" i="6"/>
  <c r="O3208" i="6"/>
  <c r="O3209" i="6"/>
  <c r="O3210" i="6"/>
  <c r="O3211" i="6"/>
  <c r="J455" i="14"/>
  <c r="N3214" i="6"/>
  <c r="L455" i="14"/>
  <c r="H455" i="14"/>
  <c r="O3212" i="6"/>
  <c r="O3213" i="6"/>
  <c r="O3214" i="6"/>
  <c r="O3215" i="6"/>
  <c r="O3216" i="6"/>
  <c r="O3217" i="6"/>
  <c r="O3218" i="6"/>
  <c r="O3219" i="6"/>
  <c r="O3220" i="6"/>
  <c r="J456" i="14"/>
  <c r="L456" i="14"/>
  <c r="H456" i="14"/>
  <c r="O3221" i="6"/>
  <c r="O3222" i="6"/>
  <c r="O3223" i="6"/>
  <c r="O3224" i="6"/>
  <c r="O3225" i="6"/>
  <c r="O3226" i="6"/>
  <c r="O3227" i="6"/>
  <c r="O3228" i="6"/>
  <c r="O3229" i="6"/>
  <c r="O3230" i="6"/>
  <c r="O3231" i="6"/>
  <c r="J457" i="14"/>
  <c r="N3235" i="6"/>
  <c r="L457" i="14"/>
  <c r="H457" i="14"/>
  <c r="O3232" i="6"/>
  <c r="O3233" i="6"/>
  <c r="O3234" i="6"/>
  <c r="O3235" i="6"/>
  <c r="O3236" i="6"/>
  <c r="O3237" i="6"/>
  <c r="O3238" i="6"/>
  <c r="O3239" i="6"/>
  <c r="O3240" i="6"/>
  <c r="J458" i="14"/>
  <c r="N3250" i="6"/>
  <c r="L458" i="14"/>
  <c r="H458" i="14"/>
  <c r="O3241" i="6"/>
  <c r="O3242" i="6"/>
  <c r="O3243" i="6"/>
  <c r="O3244" i="6"/>
  <c r="O3245" i="6"/>
  <c r="O3246" i="6"/>
  <c r="O3247" i="6"/>
  <c r="O3248" i="6"/>
  <c r="O3249" i="6"/>
  <c r="O3250" i="6"/>
  <c r="O3251" i="6"/>
  <c r="O3252" i="6"/>
  <c r="O3253" i="6"/>
  <c r="O3254" i="6"/>
  <c r="J459" i="14"/>
  <c r="N3255" i="6"/>
  <c r="L459" i="14"/>
  <c r="H459" i="14"/>
  <c r="O3255" i="6"/>
  <c r="O3256" i="6"/>
  <c r="O3257" i="6"/>
  <c r="O3258" i="6"/>
  <c r="O3259" i="6"/>
  <c r="O3260" i="6"/>
  <c r="O3261" i="6"/>
  <c r="O3262" i="6"/>
  <c r="O3263" i="6"/>
  <c r="O3264" i="6"/>
  <c r="J460" i="14"/>
  <c r="N3265" i="6"/>
  <c r="L460" i="14"/>
  <c r="J461" i="14"/>
  <c r="L461" i="14"/>
  <c r="J462" i="14"/>
  <c r="N3289" i="6"/>
  <c r="O3287" i="6"/>
  <c r="O3288" i="6"/>
  <c r="O3289" i="6"/>
  <c r="O3290" i="6"/>
  <c r="J463" i="14"/>
  <c r="N3302" i="6"/>
  <c r="L463" i="14"/>
  <c r="J464" i="14"/>
  <c r="N3304" i="6"/>
  <c r="L464" i="14"/>
  <c r="J465" i="14"/>
  <c r="N3317" i="6"/>
  <c r="L465" i="14"/>
  <c r="K466" i="14"/>
  <c r="J466" i="14"/>
  <c r="N3340" i="6"/>
  <c r="L466" i="14"/>
  <c r="O3336" i="6"/>
  <c r="O3337" i="6"/>
  <c r="O3338" i="6"/>
  <c r="O3339" i="6"/>
  <c r="O3340" i="6"/>
  <c r="O3341" i="6"/>
  <c r="O3342" i="6"/>
  <c r="L467" i="14"/>
  <c r="K467" i="14"/>
  <c r="J467" i="14"/>
  <c r="O3343" i="6"/>
  <c r="O3344" i="6"/>
  <c r="O3345" i="6"/>
  <c r="O3346" i="6"/>
  <c r="O3347" i="6"/>
  <c r="O3348" i="6"/>
  <c r="O3349" i="6"/>
  <c r="J468" i="14"/>
  <c r="N3352" i="6"/>
  <c r="O3350" i="6"/>
  <c r="O3351" i="6"/>
  <c r="O3352" i="6"/>
  <c r="O3353" i="6"/>
  <c r="O3354" i="6"/>
  <c r="K469" i="14"/>
  <c r="J469" i="14"/>
  <c r="N3356" i="6"/>
  <c r="O3355" i="6"/>
  <c r="O3356" i="6"/>
  <c r="O3357" i="6"/>
  <c r="J470" i="14"/>
  <c r="N3358" i="6"/>
  <c r="O3358" i="6"/>
  <c r="K471" i="14"/>
  <c r="J471" i="14"/>
  <c r="N3360" i="6"/>
  <c r="O3359" i="6"/>
  <c r="O3360" i="6"/>
  <c r="J472" i="14"/>
  <c r="N3361" i="6"/>
  <c r="L472" i="14"/>
  <c r="J473" i="14"/>
  <c r="H473" i="14"/>
  <c r="L473" i="14"/>
  <c r="O3384" i="6"/>
  <c r="J474" i="14"/>
  <c r="N3398" i="6"/>
  <c r="L474" i="14"/>
  <c r="O3391" i="6"/>
  <c r="O3392" i="6"/>
  <c r="O3393" i="6"/>
  <c r="O3394" i="6"/>
  <c r="O3395" i="6"/>
  <c r="O3396" i="6"/>
  <c r="O3397" i="6"/>
  <c r="O3398" i="6"/>
  <c r="O3399" i="6"/>
  <c r="J475" i="14"/>
  <c r="N3410" i="6"/>
  <c r="L475" i="14"/>
  <c r="K476" i="14"/>
  <c r="J476" i="14"/>
  <c r="O3412" i="6"/>
  <c r="O3413" i="6"/>
  <c r="O3414" i="6"/>
  <c r="J477" i="14"/>
  <c r="L477" i="14"/>
  <c r="J478" i="14"/>
  <c r="N3426" i="6"/>
  <c r="L478" i="14"/>
  <c r="J479" i="14"/>
  <c r="L479" i="14"/>
  <c r="J480" i="14"/>
  <c r="N3464" i="6"/>
  <c r="L480" i="14"/>
  <c r="J481" i="14"/>
  <c r="N3469" i="6"/>
  <c r="L481" i="14"/>
  <c r="J482" i="14"/>
  <c r="H482" i="14"/>
  <c r="L482" i="14"/>
  <c r="J483" i="14"/>
  <c r="N3510" i="6"/>
  <c r="L483" i="14"/>
  <c r="H483" i="14"/>
  <c r="O3503" i="6"/>
  <c r="O3504" i="6"/>
  <c r="O3505" i="6"/>
  <c r="O3506" i="6"/>
  <c r="O3507" i="6"/>
  <c r="O3508" i="6"/>
  <c r="O3509" i="6"/>
  <c r="O3510" i="6"/>
  <c r="O3511" i="6"/>
  <c r="O3512" i="6"/>
  <c r="O3513" i="6"/>
  <c r="O3514" i="6"/>
  <c r="J484" i="14"/>
  <c r="N3516" i="6"/>
  <c r="O3515" i="6"/>
  <c r="O3516" i="6"/>
  <c r="O3517" i="6"/>
  <c r="J485" i="14"/>
  <c r="N3518" i="6"/>
  <c r="O3518" i="6"/>
  <c r="J486" i="14"/>
  <c r="N3519" i="6"/>
  <c r="O3519" i="6"/>
  <c r="J487" i="14"/>
  <c r="N3520" i="6"/>
  <c r="O3520" i="6"/>
  <c r="J488" i="14"/>
  <c r="N3521" i="6"/>
  <c r="O3521" i="6"/>
  <c r="O3522" i="6"/>
  <c r="J489" i="14"/>
  <c r="N3524" i="6"/>
  <c r="O3523" i="6"/>
  <c r="O3524" i="6"/>
  <c r="J490" i="14"/>
  <c r="N3525" i="6"/>
  <c r="O3525" i="6"/>
  <c r="O3526" i="6"/>
  <c r="J491" i="14"/>
  <c r="N3528" i="6"/>
  <c r="O3527" i="6"/>
  <c r="O3528" i="6"/>
  <c r="J492" i="14"/>
  <c r="N3529" i="6"/>
  <c r="O3529" i="6"/>
  <c r="O3530" i="6"/>
  <c r="J493" i="14"/>
  <c r="N3531" i="6"/>
  <c r="O3531" i="6"/>
  <c r="J494" i="14"/>
  <c r="N3532" i="6"/>
  <c r="O3532" i="6"/>
  <c r="J495" i="14"/>
  <c r="H495" i="14"/>
  <c r="L495" i="14"/>
  <c r="J496" i="14"/>
  <c r="L496" i="14"/>
  <c r="J497" i="14"/>
  <c r="N3563" i="6"/>
  <c r="L497" i="14"/>
  <c r="J498" i="14"/>
  <c r="N3575" i="6"/>
  <c r="O3574" i="6"/>
  <c r="O3575" i="6"/>
  <c r="J499" i="14"/>
  <c r="N3577" i="6"/>
  <c r="O3576" i="6"/>
  <c r="O3577" i="6"/>
  <c r="O3578" i="6"/>
  <c r="O3579" i="6"/>
  <c r="J501" i="14"/>
  <c r="N3580" i="6"/>
  <c r="L501" i="14"/>
  <c r="J500" i="14"/>
  <c r="N3594" i="6"/>
  <c r="L500" i="14"/>
  <c r="J503" i="14"/>
  <c r="N3604" i="6"/>
  <c r="O3603" i="6"/>
  <c r="O3604" i="6"/>
  <c r="J504" i="14"/>
  <c r="N3605" i="6"/>
  <c r="O3605" i="6"/>
  <c r="K505" i="14"/>
  <c r="J505" i="14"/>
  <c r="N3607" i="6"/>
  <c r="O3606" i="6"/>
  <c r="O3607" i="6"/>
  <c r="K506" i="14"/>
  <c r="J506" i="14"/>
  <c r="N3609" i="6"/>
  <c r="O3608" i="6"/>
  <c r="O3609" i="6"/>
  <c r="K507" i="14"/>
  <c r="J507" i="14"/>
  <c r="N3611" i="6"/>
  <c r="O3610" i="6"/>
  <c r="O3611" i="6"/>
  <c r="O3612" i="6"/>
  <c r="O3613" i="6"/>
  <c r="O3614" i="6"/>
  <c r="O3615" i="6"/>
  <c r="J508" i="14"/>
  <c r="N3616" i="6"/>
  <c r="O3616" i="6"/>
  <c r="J509" i="14"/>
  <c r="N3617" i="6"/>
  <c r="O3617" i="6"/>
  <c r="J510" i="14"/>
  <c r="N3618" i="6"/>
  <c r="O3618" i="6"/>
  <c r="J502" i="14"/>
  <c r="H502" i="14"/>
  <c r="L502" i="14"/>
  <c r="J511" i="14"/>
  <c r="N3629" i="6"/>
  <c r="L511" i="14"/>
  <c r="J512" i="14"/>
  <c r="N3647" i="6"/>
  <c r="L512" i="14"/>
  <c r="J513" i="14"/>
  <c r="N3657" i="6"/>
  <c r="L513" i="14"/>
  <c r="J514" i="14"/>
  <c r="N3669" i="6"/>
  <c r="O3669" i="6"/>
  <c r="J515" i="14"/>
  <c r="N3670" i="6"/>
  <c r="O3670" i="6"/>
  <c r="O3671" i="6"/>
  <c r="O3672" i="6"/>
  <c r="O3673" i="6"/>
  <c r="O3674" i="6"/>
  <c r="J516" i="14"/>
  <c r="N3676" i="6"/>
  <c r="O3675" i="6"/>
  <c r="O3676" i="6"/>
  <c r="O3677" i="6"/>
  <c r="J517" i="14"/>
  <c r="N3678" i="6"/>
  <c r="O3678" i="6"/>
  <c r="J518" i="14"/>
  <c r="N3679" i="6"/>
  <c r="O3679" i="6"/>
  <c r="J519" i="14"/>
  <c r="N3682" i="6"/>
  <c r="L519" i="14"/>
  <c r="J520" i="14"/>
  <c r="N3693" i="6"/>
  <c r="L520" i="14"/>
  <c r="J521" i="14"/>
  <c r="H521" i="14"/>
  <c r="L521" i="14"/>
  <c r="J522" i="14"/>
  <c r="N3717" i="6"/>
  <c r="L522" i="14"/>
  <c r="J523" i="14"/>
  <c r="N3729" i="6"/>
  <c r="O3728" i="6"/>
  <c r="O3729" i="6"/>
  <c r="O3730" i="6"/>
  <c r="O3731" i="6"/>
  <c r="O3732" i="6"/>
  <c r="K524" i="14"/>
  <c r="J524" i="14"/>
  <c r="N3733" i="6"/>
  <c r="O3733" i="6"/>
  <c r="O3734" i="6"/>
  <c r="O3735" i="6"/>
  <c r="O3736" i="6"/>
  <c r="J525" i="14"/>
  <c r="N3737" i="6"/>
  <c r="L525" i="14"/>
  <c r="J526" i="14"/>
  <c r="N3748" i="6"/>
  <c r="L526" i="14"/>
  <c r="J527" i="14"/>
  <c r="N3759" i="6"/>
  <c r="L527" i="14"/>
  <c r="J528" i="14"/>
  <c r="N3774" i="6"/>
  <c r="O3773" i="6"/>
  <c r="O3774" i="6"/>
  <c r="O3775" i="6"/>
  <c r="O3776" i="6"/>
  <c r="O3777" i="6"/>
  <c r="J529" i="14"/>
  <c r="N3778" i="6"/>
  <c r="O3778" i="6"/>
  <c r="J530" i="14"/>
  <c r="N3779" i="6"/>
  <c r="O3779" i="6"/>
  <c r="J531" i="14"/>
  <c r="O3780" i="6"/>
  <c r="O3781" i="6"/>
  <c r="O3782" i="6"/>
  <c r="J532" i="14"/>
  <c r="N3785" i="6"/>
  <c r="O3783" i="6"/>
  <c r="O3784" i="6"/>
  <c r="O3785" i="6"/>
  <c r="O3786" i="6"/>
  <c r="O3787" i="6"/>
  <c r="O3788" i="6"/>
  <c r="O3789" i="6"/>
  <c r="J533" i="14"/>
  <c r="O3790" i="6"/>
  <c r="O3791" i="6"/>
  <c r="K534" i="14"/>
  <c r="J534" i="14"/>
  <c r="N3798" i="6"/>
  <c r="O3792" i="6"/>
  <c r="O3793" i="6"/>
  <c r="O3794" i="6"/>
  <c r="O3795" i="6"/>
  <c r="O3796" i="6"/>
  <c r="O3797" i="6"/>
  <c r="O3798" i="6"/>
  <c r="K535" i="14"/>
  <c r="J535" i="14"/>
  <c r="N3799" i="6"/>
  <c r="O3799" i="6"/>
  <c r="O3800" i="6"/>
  <c r="J537" i="14"/>
  <c r="N3801" i="6"/>
  <c r="O3801" i="6"/>
  <c r="J536" i="14"/>
  <c r="N3802" i="6"/>
  <c r="O3802" i="6"/>
  <c r="J538" i="14"/>
  <c r="N3805" i="6"/>
  <c r="L538" i="14"/>
  <c r="J539" i="14"/>
  <c r="N3817" i="6"/>
  <c r="L539" i="14"/>
  <c r="J540" i="14"/>
  <c r="N3829" i="6"/>
  <c r="L540" i="14"/>
  <c r="J541" i="14"/>
  <c r="N3837" i="6"/>
  <c r="L541" i="14"/>
  <c r="J542" i="14"/>
  <c r="N3849" i="6"/>
  <c r="L542" i="14"/>
  <c r="J543" i="14"/>
  <c r="N3854" i="6"/>
  <c r="L543" i="14"/>
  <c r="H543" i="14"/>
  <c r="O3854" i="6"/>
  <c r="O3855" i="6"/>
  <c r="O3856" i="6"/>
  <c r="O3857" i="6"/>
  <c r="J544" i="14"/>
  <c r="N3864" i="6"/>
  <c r="L544" i="14"/>
  <c r="J545" i="14"/>
  <c r="N3871" i="6"/>
  <c r="L545" i="14"/>
  <c r="J546" i="14"/>
  <c r="N3882" i="6"/>
  <c r="L546" i="14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J548" i="14"/>
  <c r="N3903" i="6"/>
  <c r="L548" i="14"/>
  <c r="J549" i="14"/>
  <c r="N3918" i="6"/>
  <c r="L549" i="14"/>
  <c r="J550" i="14"/>
  <c r="N3930" i="6"/>
  <c r="L550" i="14"/>
  <c r="H550" i="14"/>
  <c r="O3930" i="6"/>
  <c r="O3931" i="6"/>
  <c r="O3932" i="6"/>
  <c r="O3933" i="6"/>
  <c r="O3934" i="6"/>
  <c r="O3935" i="6"/>
  <c r="O3936" i="6"/>
  <c r="O3937" i="6"/>
  <c r="O3938" i="6"/>
  <c r="O3939" i="6"/>
  <c r="O3940" i="6"/>
  <c r="O3941" i="6"/>
  <c r="O3942" i="6"/>
  <c r="J551" i="14"/>
  <c r="O3943" i="6"/>
  <c r="O3944" i="6"/>
  <c r="J552" i="14"/>
  <c r="N3945" i="6"/>
  <c r="O3945" i="6"/>
  <c r="K553" i="14"/>
  <c r="J553" i="14"/>
  <c r="N3946" i="6"/>
  <c r="L553" i="14"/>
  <c r="O3946" i="6"/>
  <c r="O3947" i="6"/>
  <c r="O3948" i="6"/>
  <c r="O3949" i="6"/>
  <c r="O3950" i="6"/>
  <c r="O3951" i="6"/>
  <c r="O3952" i="6"/>
  <c r="O3953" i="6"/>
  <c r="L554" i="14"/>
  <c r="K554" i="14"/>
  <c r="J554" i="14"/>
  <c r="N3954" i="6"/>
  <c r="O3954" i="6"/>
  <c r="O3955" i="6"/>
  <c r="O3956" i="6"/>
  <c r="O3957" i="6"/>
  <c r="O3958" i="6"/>
  <c r="O3959" i="6"/>
  <c r="O3960" i="6"/>
  <c r="O3961" i="6"/>
  <c r="J555" i="14"/>
  <c r="N3962" i="6"/>
  <c r="O3962" i="6"/>
  <c r="J556" i="14"/>
  <c r="N3963" i="6"/>
  <c r="O3963" i="6"/>
  <c r="O3964" i="6"/>
  <c r="K557" i="14"/>
  <c r="J557" i="14"/>
  <c r="N3965" i="6"/>
  <c r="O3965" i="6"/>
  <c r="O3966" i="6"/>
  <c r="K558" i="14"/>
  <c r="J558" i="14"/>
  <c r="N3967" i="6"/>
  <c r="O3967" i="6"/>
  <c r="O3968" i="6"/>
  <c r="J559" i="14"/>
  <c r="N3971" i="6"/>
  <c r="L559" i="14"/>
  <c r="J560" i="14"/>
  <c r="N3982" i="6"/>
  <c r="L560" i="14"/>
  <c r="J561" i="14"/>
  <c r="N3991" i="6"/>
  <c r="L561" i="14"/>
  <c r="J562" i="14"/>
  <c r="N4001" i="6"/>
  <c r="L562" i="14"/>
  <c r="J563" i="14"/>
  <c r="N4011" i="6"/>
  <c r="L563" i="14"/>
  <c r="H563" i="14"/>
  <c r="O4011" i="6"/>
  <c r="O4012" i="6"/>
  <c r="O4013" i="6"/>
  <c r="O4014" i="6"/>
  <c r="O4015" i="6"/>
  <c r="O4016" i="6"/>
  <c r="O4017" i="6"/>
  <c r="O4018" i="6"/>
  <c r="J564" i="14"/>
  <c r="N4022" i="6"/>
  <c r="L564" i="14"/>
  <c r="H564" i="14"/>
  <c r="O4019" i="6"/>
  <c r="O4020" i="6"/>
  <c r="O4021" i="6"/>
  <c r="O4022" i="6"/>
  <c r="O4023" i="6"/>
  <c r="O4024" i="6"/>
  <c r="O4025" i="6"/>
  <c r="O4026" i="6"/>
  <c r="O4027" i="6"/>
  <c r="O4028" i="6"/>
  <c r="O4029" i="6"/>
  <c r="J565" i="14"/>
  <c r="N4033" i="6"/>
  <c r="L565" i="14"/>
  <c r="H565" i="14"/>
  <c r="O4030" i="6"/>
  <c r="O4031" i="6"/>
  <c r="O4032" i="6"/>
  <c r="O4033" i="6"/>
  <c r="O4034" i="6"/>
  <c r="O4035" i="6"/>
  <c r="O4036" i="6"/>
  <c r="O4037" i="6"/>
  <c r="O4038" i="6"/>
  <c r="L566" i="14"/>
  <c r="K566" i="14"/>
  <c r="J566" i="14"/>
  <c r="O4039" i="6"/>
  <c r="O4040" i="6"/>
  <c r="O4041" i="6"/>
  <c r="O4042" i="6"/>
  <c r="O4043" i="6"/>
  <c r="O4044" i="6"/>
  <c r="O4045" i="6"/>
  <c r="J567" i="14"/>
  <c r="N4047" i="6"/>
  <c r="O4046" i="6"/>
  <c r="O4047" i="6"/>
  <c r="J568" i="14"/>
  <c r="N4050" i="6"/>
  <c r="O4048" i="6"/>
  <c r="O4049" i="6"/>
  <c r="O4050" i="6"/>
  <c r="O4051" i="6"/>
  <c r="O4052" i="6"/>
  <c r="O4053" i="6"/>
  <c r="J569" i="14"/>
  <c r="N4054" i="6"/>
  <c r="L569" i="14"/>
  <c r="J570" i="14"/>
  <c r="H570" i="14"/>
  <c r="L570" i="14"/>
  <c r="J571" i="14"/>
  <c r="N4076" i="6"/>
  <c r="L571" i="14"/>
  <c r="J572" i="14"/>
  <c r="N4081" i="6"/>
  <c r="L572" i="14"/>
  <c r="J573" i="14"/>
  <c r="N4092" i="6"/>
  <c r="O4091" i="6"/>
  <c r="O4092" i="6"/>
  <c r="J574" i="14"/>
  <c r="N4094" i="6"/>
  <c r="O4093" i="6"/>
  <c r="O4094" i="6"/>
  <c r="J575" i="14"/>
  <c r="N4095" i="6"/>
  <c r="O4095" i="6"/>
  <c r="J576" i="14"/>
  <c r="N4097" i="6"/>
  <c r="O4096" i="6"/>
  <c r="O4097" i="6"/>
  <c r="J577" i="14"/>
  <c r="N4098" i="6"/>
  <c r="O4098" i="6"/>
  <c r="O4099" i="6"/>
  <c r="O4100" i="6"/>
  <c r="O4101" i="6"/>
  <c r="J578" i="14"/>
  <c r="N4102" i="6"/>
  <c r="O4102" i="6"/>
  <c r="J579" i="14"/>
  <c r="N4103" i="6"/>
  <c r="O4103" i="6"/>
  <c r="J580" i="14"/>
  <c r="N4104" i="6"/>
  <c r="O4104" i="6"/>
  <c r="J581" i="14"/>
  <c r="N4105" i="6"/>
  <c r="O4105" i="6"/>
  <c r="K582" i="14"/>
  <c r="J582" i="14"/>
  <c r="N4107" i="6"/>
  <c r="O4106" i="6"/>
  <c r="O4107" i="6"/>
  <c r="O4108" i="6"/>
  <c r="O4109" i="6"/>
  <c r="K583" i="14"/>
  <c r="J583" i="14"/>
  <c r="N4111" i="6"/>
  <c r="O4110" i="6"/>
  <c r="O4111" i="6"/>
  <c r="J584" i="14"/>
  <c r="H584" i="14"/>
  <c r="L584" i="14"/>
  <c r="J585" i="14"/>
  <c r="N4125" i="6"/>
  <c r="L585" i="14"/>
  <c r="J586" i="14"/>
  <c r="N4142" i="6"/>
  <c r="L586" i="14"/>
  <c r="J587" i="14"/>
  <c r="N4156" i="6"/>
  <c r="L587" i="14"/>
  <c r="J588" i="14"/>
  <c r="H588" i="14"/>
  <c r="L588" i="14"/>
  <c r="O4174" i="6"/>
  <c r="J589" i="14"/>
  <c r="N4181" i="6"/>
  <c r="L589" i="14"/>
  <c r="J590" i="14"/>
  <c r="N4195" i="6"/>
  <c r="L590" i="14"/>
  <c r="J591" i="14"/>
  <c r="N4205" i="6"/>
  <c r="L591" i="14"/>
  <c r="J592" i="14"/>
  <c r="N4212" i="6"/>
  <c r="O4211" i="6"/>
  <c r="O4212" i="6"/>
  <c r="K593" i="14"/>
  <c r="J593" i="14"/>
  <c r="N4215" i="6"/>
  <c r="L593" i="14"/>
  <c r="O4213" i="6"/>
  <c r="O4214" i="6"/>
  <c r="O4215" i="6"/>
  <c r="O4216" i="6"/>
  <c r="O4217" i="6"/>
  <c r="O4218" i="6"/>
  <c r="J594" i="14"/>
  <c r="N4219" i="6"/>
  <c r="O4219" i="6"/>
  <c r="O4220" i="6"/>
  <c r="J595" i="14"/>
  <c r="N4224" i="6"/>
  <c r="L595" i="14"/>
  <c r="J596" i="14"/>
  <c r="N4244" i="6"/>
  <c r="L596" i="14"/>
  <c r="J597" i="14"/>
  <c r="N4250" i="6"/>
  <c r="L597" i="14"/>
  <c r="J598" i="14"/>
  <c r="N4263" i="6"/>
  <c r="L598" i="14"/>
  <c r="J599" i="14"/>
  <c r="N4287" i="6"/>
  <c r="L599" i="14"/>
  <c r="J600" i="14"/>
  <c r="N4290" i="6"/>
  <c r="L600" i="14"/>
  <c r="J601" i="14"/>
  <c r="N4302" i="6"/>
  <c r="L601" i="14"/>
  <c r="H601" i="14"/>
  <c r="O4297" i="6"/>
  <c r="O4298" i="6"/>
  <c r="O4299" i="6"/>
  <c r="O4300" i="6"/>
  <c r="O4301" i="6"/>
  <c r="O4302" i="6"/>
  <c r="O4303" i="6"/>
  <c r="O4304" i="6"/>
  <c r="O4305" i="6"/>
  <c r="O4306" i="6"/>
  <c r="O4307" i="6"/>
  <c r="O4308" i="6"/>
  <c r="O4309" i="6"/>
  <c r="O4310" i="6"/>
  <c r="O4311" i="6"/>
  <c r="J602" i="14"/>
  <c r="H602" i="14"/>
  <c r="L602" i="14"/>
  <c r="J603" i="14"/>
  <c r="N4330" i="6"/>
  <c r="L603" i="14"/>
  <c r="H603" i="14"/>
  <c r="O4323" i="6"/>
  <c r="J604" i="14"/>
  <c r="H604" i="14"/>
  <c r="L604" i="14"/>
  <c r="J605" i="14"/>
  <c r="N4344" i="6"/>
  <c r="L605" i="14"/>
  <c r="J606" i="14"/>
  <c r="N4356" i="6"/>
  <c r="L606" i="14"/>
  <c r="H606" i="14"/>
  <c r="O4356" i="6"/>
  <c r="O4357" i="6"/>
  <c r="O4358" i="6"/>
  <c r="O4359" i="6"/>
  <c r="O4360" i="6"/>
  <c r="O4361" i="6"/>
  <c r="O4362" i="6"/>
  <c r="O4363" i="6"/>
  <c r="O4364" i="6"/>
  <c r="O4365" i="6"/>
  <c r="O4366" i="6"/>
  <c r="J607" i="14"/>
  <c r="N4367" i="6"/>
  <c r="O4367" i="6"/>
  <c r="J608" i="14"/>
  <c r="N4368" i="6"/>
  <c r="O4368" i="6"/>
  <c r="O4369" i="6"/>
  <c r="O4370" i="6"/>
  <c r="J609" i="14"/>
  <c r="N4371" i="6"/>
  <c r="O4371" i="6"/>
  <c r="J610" i="14"/>
  <c r="N4373" i="6"/>
  <c r="O4372" i="6"/>
  <c r="O4373" i="6"/>
  <c r="J611" i="14"/>
  <c r="N4374" i="6"/>
  <c r="O4374" i="6"/>
  <c r="O4375" i="6"/>
  <c r="J612" i="14"/>
  <c r="N4376" i="6"/>
  <c r="L612" i="14"/>
  <c r="J613" i="14"/>
  <c r="N4385" i="6"/>
  <c r="L613" i="14"/>
  <c r="J614" i="14"/>
  <c r="N4396" i="6"/>
  <c r="L614" i="14"/>
  <c r="J615" i="14"/>
  <c r="N4407" i="6"/>
  <c r="L615" i="14"/>
  <c r="J616" i="14"/>
  <c r="N4414" i="6"/>
  <c r="L616" i="14"/>
  <c r="J617" i="14"/>
  <c r="H617" i="14"/>
  <c r="L617" i="14"/>
  <c r="J618" i="14"/>
  <c r="N4429" i="6"/>
  <c r="O4429" i="6"/>
  <c r="J619" i="14"/>
  <c r="N4431" i="6"/>
  <c r="O4430" i="6"/>
  <c r="O4431" i="6"/>
  <c r="J620" i="14"/>
  <c r="N4440" i="6"/>
  <c r="L620" i="14"/>
  <c r="J621" i="14"/>
  <c r="H621" i="14"/>
  <c r="L621" i="14"/>
  <c r="N4449" i="6"/>
  <c r="N4450" i="6"/>
  <c r="N4452" i="6"/>
  <c r="N4453" i="6"/>
  <c r="J623" i="14"/>
  <c r="N4455" i="6"/>
  <c r="L623" i="14"/>
  <c r="J624" i="14"/>
  <c r="N4462" i="6"/>
  <c r="L624" i="14"/>
  <c r="J625" i="14"/>
  <c r="N4475" i="6"/>
  <c r="L625" i="14"/>
  <c r="J626" i="14"/>
  <c r="N4484" i="6"/>
  <c r="L626" i="14"/>
  <c r="J627" i="14"/>
  <c r="N4489" i="6"/>
  <c r="O4489" i="6"/>
  <c r="O4490" i="6"/>
  <c r="O4491" i="6"/>
  <c r="J628" i="14"/>
  <c r="N4493" i="6"/>
  <c r="O4492" i="6"/>
  <c r="O4493" i="6"/>
  <c r="J629" i="14"/>
  <c r="N4494" i="6"/>
  <c r="O4494" i="6"/>
  <c r="O4495" i="6"/>
  <c r="J630" i="14"/>
  <c r="H630" i="14"/>
  <c r="L630" i="14"/>
  <c r="J631" i="14"/>
  <c r="L631" i="14"/>
  <c r="J632" i="14"/>
  <c r="N4516" i="6"/>
  <c r="L632" i="14"/>
  <c r="J633" i="14"/>
  <c r="N4531" i="6"/>
  <c r="L633" i="14"/>
  <c r="J637" i="14"/>
  <c r="N4539" i="6"/>
  <c r="L637" i="14"/>
  <c r="H637" i="14"/>
  <c r="O4533" i="6"/>
  <c r="O4534" i="6"/>
  <c r="O4535" i="6"/>
  <c r="O4536" i="6"/>
  <c r="O4537" i="6"/>
  <c r="O4538" i="6"/>
  <c r="O4539" i="6"/>
  <c r="O4540" i="6"/>
  <c r="O4541" i="6"/>
  <c r="O4542" i="6"/>
  <c r="J636" i="14"/>
  <c r="L636" i="14"/>
  <c r="H636" i="14"/>
  <c r="O4543" i="6"/>
  <c r="O4544" i="6"/>
  <c r="O4545" i="6"/>
  <c r="O4546" i="6"/>
  <c r="O4547" i="6"/>
  <c r="O4548" i="6"/>
  <c r="O4549" i="6"/>
  <c r="O4550" i="6"/>
  <c r="O4551" i="6"/>
  <c r="O4552" i="6"/>
  <c r="N4553" i="6"/>
  <c r="O4553" i="6"/>
  <c r="N4554" i="6"/>
  <c r="O4554" i="6"/>
  <c r="N4555" i="6"/>
  <c r="O4555" i="6"/>
  <c r="N4556" i="6"/>
  <c r="O4556" i="6"/>
  <c r="N4557" i="6"/>
  <c r="O4557" i="6"/>
  <c r="N4558" i="6"/>
  <c r="O4558" i="6"/>
  <c r="N4559" i="6"/>
  <c r="O4559" i="6"/>
  <c r="N4560" i="6"/>
  <c r="O4560" i="6"/>
  <c r="N4561" i="6"/>
  <c r="O4561" i="6"/>
  <c r="N4562" i="6"/>
  <c r="O4562" i="6"/>
  <c r="N4563" i="6"/>
  <c r="O4563" i="6"/>
  <c r="N4564" i="6"/>
  <c r="O4564" i="6"/>
  <c r="N4565" i="6"/>
  <c r="O4565" i="6"/>
  <c r="N4566" i="6"/>
  <c r="O4566" i="6"/>
  <c r="N4567" i="6"/>
  <c r="O4567" i="6"/>
  <c r="J634" i="14"/>
  <c r="N4572" i="6"/>
  <c r="L634" i="14"/>
  <c r="H634" i="14"/>
  <c r="O4569" i="6"/>
  <c r="O4570" i="6"/>
  <c r="O4571" i="6"/>
  <c r="O4572" i="6"/>
  <c r="O4573" i="6"/>
  <c r="O4574" i="6"/>
  <c r="O4575" i="6"/>
  <c r="O4576" i="6"/>
  <c r="O4577" i="6"/>
  <c r="O4578" i="6"/>
  <c r="J638" i="14"/>
  <c r="N4579" i="6"/>
  <c r="L638" i="14"/>
  <c r="H638" i="14"/>
  <c r="O4579" i="6"/>
  <c r="O4580" i="6"/>
  <c r="O4581" i="6"/>
  <c r="O4582" i="6"/>
  <c r="O4583" i="6"/>
  <c r="O4584" i="6"/>
  <c r="O4585" i="6"/>
  <c r="O4586" i="6"/>
  <c r="O4587" i="6"/>
  <c r="O4588" i="6"/>
  <c r="J639" i="14"/>
  <c r="N4589" i="6"/>
  <c r="L639" i="14"/>
  <c r="H639" i="14"/>
  <c r="O4589" i="6"/>
  <c r="O4590" i="6"/>
  <c r="O4591" i="6"/>
  <c r="O4592" i="6"/>
  <c r="O4593" i="6"/>
  <c r="O4594" i="6"/>
  <c r="O4595" i="6"/>
  <c r="O4596" i="6"/>
  <c r="O4597" i="6"/>
  <c r="O4598" i="6"/>
  <c r="O4599" i="6"/>
  <c r="O4600" i="6"/>
  <c r="O4601" i="6"/>
  <c r="O4602" i="6"/>
  <c r="O4603" i="6"/>
  <c r="O4604" i="6"/>
  <c r="O4605" i="6"/>
  <c r="J640" i="14"/>
  <c r="N4606" i="6"/>
  <c r="L640" i="14"/>
  <c r="H640" i="14"/>
  <c r="O4606" i="6"/>
  <c r="O4607" i="6"/>
  <c r="O4608" i="6"/>
  <c r="O4609" i="6"/>
  <c r="O4610" i="6"/>
  <c r="O4611" i="6"/>
  <c r="O4612" i="6"/>
  <c r="J641" i="14"/>
  <c r="L641" i="14"/>
  <c r="O4613" i="6"/>
  <c r="O4614" i="6"/>
  <c r="O4615" i="6"/>
  <c r="O4616" i="6"/>
  <c r="O4617" i="6"/>
  <c r="O4618" i="6"/>
  <c r="J642" i="14"/>
  <c r="L642" i="14"/>
  <c r="H642" i="14"/>
  <c r="O4619" i="6"/>
  <c r="O4620" i="6"/>
  <c r="O4621" i="6"/>
  <c r="N4622" i="6"/>
  <c r="O4622" i="6"/>
  <c r="O4623" i="6"/>
  <c r="O4624" i="6"/>
  <c r="O4625" i="6"/>
  <c r="O4626" i="6"/>
  <c r="O4627" i="6"/>
  <c r="J643" i="14"/>
  <c r="N4628" i="6"/>
  <c r="L643" i="14"/>
  <c r="H643" i="14"/>
  <c r="O4628" i="6"/>
  <c r="O4629" i="6"/>
  <c r="O4630" i="6"/>
  <c r="O4631" i="6"/>
  <c r="O4632" i="6"/>
  <c r="O4633" i="6"/>
  <c r="O4634" i="6"/>
  <c r="O4635" i="6"/>
  <c r="O4636" i="6"/>
  <c r="O4637" i="6"/>
  <c r="O4638" i="6"/>
  <c r="N4640" i="6"/>
  <c r="O4640" i="6"/>
  <c r="N4641" i="6"/>
  <c r="O4641" i="6"/>
  <c r="N4642" i="6"/>
  <c r="O4642" i="6"/>
  <c r="N4643" i="6"/>
  <c r="O4643" i="6"/>
  <c r="N4644" i="6"/>
  <c r="O4644" i="6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J645" i="14"/>
  <c r="N4651" i="6"/>
  <c r="L645" i="14"/>
  <c r="H645" i="14"/>
  <c r="O4651" i="6"/>
  <c r="O4652" i="6"/>
  <c r="O4653" i="6"/>
  <c r="O4654" i="6"/>
  <c r="O4655" i="6"/>
  <c r="O4656" i="6"/>
  <c r="O4657" i="6"/>
  <c r="O4658" i="6"/>
  <c r="O4659" i="6"/>
  <c r="O4660" i="6"/>
  <c r="J646" i="14"/>
  <c r="N4662" i="6"/>
  <c r="L646" i="14"/>
  <c r="H646" i="14"/>
  <c r="O4661" i="6"/>
  <c r="O4662" i="6"/>
  <c r="O4663" i="6"/>
  <c r="O4664" i="6"/>
  <c r="O4665" i="6"/>
  <c r="O4666" i="6"/>
  <c r="O4667" i="6"/>
  <c r="O4668" i="6"/>
  <c r="O4669" i="6"/>
  <c r="J647" i="14"/>
  <c r="N4673" i="6"/>
  <c r="L647" i="14"/>
  <c r="H647" i="14"/>
  <c r="O4670" i="6"/>
  <c r="O4671" i="6"/>
  <c r="O4672" i="6"/>
  <c r="O4673" i="6"/>
  <c r="O4674" i="6"/>
  <c r="O4675" i="6"/>
  <c r="O4676" i="6"/>
  <c r="O4677" i="6"/>
  <c r="O4678" i="6"/>
  <c r="J648" i="14"/>
  <c r="N4684" i="6"/>
  <c r="L648" i="14"/>
  <c r="H648" i="14"/>
  <c r="O4679" i="6"/>
  <c r="O4680" i="6"/>
  <c r="O4681" i="6"/>
  <c r="O4682" i="6"/>
  <c r="O4683" i="6"/>
  <c r="O4684" i="6"/>
  <c r="O4685" i="6"/>
  <c r="J649" i="14"/>
  <c r="N4688" i="6"/>
  <c r="L649" i="14"/>
  <c r="H649" i="14"/>
  <c r="O4686" i="6"/>
  <c r="O4687" i="6"/>
  <c r="O4688" i="6"/>
  <c r="O4689" i="6"/>
  <c r="O4690" i="6"/>
  <c r="O4691" i="6"/>
  <c r="O4692" i="6"/>
  <c r="O4693" i="6"/>
  <c r="O4694" i="6"/>
  <c r="O4695" i="6"/>
  <c r="O4696" i="6"/>
  <c r="J650" i="14"/>
  <c r="N4699" i="6"/>
  <c r="L650" i="14"/>
  <c r="H650" i="14"/>
  <c r="O4697" i="6"/>
  <c r="O4698" i="6"/>
  <c r="O4699" i="6"/>
  <c r="O4700" i="6"/>
  <c r="O4701" i="6"/>
  <c r="O4702" i="6"/>
  <c r="O4703" i="6"/>
  <c r="O4704" i="6"/>
  <c r="J651" i="14"/>
  <c r="N4705" i="6"/>
  <c r="O4705" i="6"/>
  <c r="O4706" i="6"/>
  <c r="J652" i="14"/>
  <c r="N4708" i="6"/>
  <c r="O4707" i="6"/>
  <c r="O4708" i="6"/>
  <c r="O4709" i="6"/>
  <c r="J653" i="14"/>
  <c r="N4713" i="6"/>
  <c r="L653" i="14"/>
  <c r="H653" i="14"/>
  <c r="O4710" i="6"/>
  <c r="O4711" i="6"/>
  <c r="O4712" i="6"/>
  <c r="O4713" i="6"/>
  <c r="O4714" i="6"/>
  <c r="O4715" i="6"/>
  <c r="O4716" i="6"/>
  <c r="O4717" i="6"/>
  <c r="O4718" i="6"/>
  <c r="O4719" i="6"/>
  <c r="O4720" i="6"/>
  <c r="O4721" i="6"/>
  <c r="O4722" i="6"/>
  <c r="O4723" i="6"/>
  <c r="O4724" i="6"/>
  <c r="O4725" i="6"/>
  <c r="O4726" i="6"/>
  <c r="O4727" i="6"/>
  <c r="J654" i="14"/>
  <c r="N4731" i="6"/>
  <c r="L654" i="14"/>
  <c r="H654" i="14"/>
  <c r="O4728" i="6"/>
  <c r="O4729" i="6"/>
  <c r="O4730" i="6"/>
  <c r="O4731" i="6"/>
  <c r="O4732" i="6"/>
  <c r="O4733" i="6"/>
  <c r="O4734" i="6"/>
  <c r="O4735" i="6"/>
  <c r="O4736" i="6"/>
  <c r="O4737" i="6"/>
  <c r="O4738" i="6"/>
  <c r="O4739" i="6"/>
  <c r="J655" i="14"/>
  <c r="N4740" i="6"/>
  <c r="L655" i="14"/>
  <c r="H655" i="14"/>
  <c r="O4740" i="6"/>
  <c r="O4741" i="6"/>
  <c r="O4742" i="6"/>
  <c r="O4743" i="6"/>
  <c r="O4744" i="6"/>
  <c r="O4745" i="6"/>
  <c r="O4746" i="6"/>
  <c r="O4747" i="6"/>
  <c r="O4748" i="6"/>
  <c r="O4749" i="6"/>
  <c r="O4750" i="6"/>
  <c r="J656" i="14"/>
  <c r="N4751" i="6"/>
  <c r="O4751" i="6"/>
  <c r="O4752" i="6"/>
  <c r="J657" i="14"/>
  <c r="N4753" i="6"/>
  <c r="O4753" i="6"/>
  <c r="J658" i="14"/>
  <c r="N4754" i="6"/>
  <c r="O4754" i="6"/>
  <c r="O4755" i="6"/>
  <c r="J664" i="14"/>
  <c r="N4758" i="6"/>
  <c r="L664" i="14"/>
  <c r="H664" i="14"/>
  <c r="O4756" i="6"/>
  <c r="O4757" i="6"/>
  <c r="O4758" i="6"/>
  <c r="O4759" i="6"/>
  <c r="O4760" i="6"/>
  <c r="O4761" i="6"/>
  <c r="O4762" i="6"/>
  <c r="O4763" i="6"/>
  <c r="O4764" i="6"/>
  <c r="J663" i="14"/>
  <c r="N4765" i="6"/>
  <c r="L663" i="14"/>
  <c r="H663" i="14"/>
  <c r="O4765" i="6"/>
  <c r="O4766" i="6"/>
  <c r="O4767" i="6"/>
  <c r="O4768" i="6"/>
  <c r="O4769" i="6"/>
  <c r="O4770" i="6"/>
  <c r="O4771" i="6"/>
  <c r="O4772" i="6"/>
  <c r="O4773" i="6"/>
  <c r="O4774" i="6"/>
  <c r="O4775" i="6"/>
  <c r="J662" i="14"/>
  <c r="N4779" i="6"/>
  <c r="L662" i="14"/>
  <c r="H662" i="14"/>
  <c r="O4776" i="6"/>
  <c r="O4777" i="6"/>
  <c r="O4778" i="6"/>
  <c r="O4779" i="6"/>
  <c r="O4780" i="6"/>
  <c r="O4781" i="6"/>
  <c r="O4782" i="6"/>
  <c r="J661" i="14"/>
  <c r="N4783" i="6"/>
  <c r="L661" i="14"/>
  <c r="H661" i="14"/>
  <c r="O4783" i="6"/>
  <c r="O4784" i="6"/>
  <c r="O4785" i="6"/>
  <c r="O4786" i="6"/>
  <c r="O4787" i="6"/>
  <c r="O4788" i="6"/>
  <c r="O4789" i="6"/>
  <c r="O4790" i="6"/>
  <c r="O4791" i="6"/>
  <c r="O4792" i="6"/>
  <c r="O4793" i="6"/>
  <c r="O4794" i="6"/>
  <c r="O4795" i="6"/>
  <c r="O4796" i="6"/>
  <c r="J660" i="14"/>
  <c r="N4800" i="6"/>
  <c r="L660" i="14"/>
  <c r="H660" i="14"/>
  <c r="O4797" i="6"/>
  <c r="O4798" i="6"/>
  <c r="O4799" i="6"/>
  <c r="O4800" i="6"/>
  <c r="O4801" i="6"/>
  <c r="O4802" i="6"/>
  <c r="O4803" i="6"/>
  <c r="O4804" i="6"/>
  <c r="O4805" i="6"/>
  <c r="J659" i="14"/>
  <c r="N4806" i="6"/>
  <c r="L659" i="14"/>
  <c r="H659" i="14"/>
  <c r="O4806" i="6"/>
  <c r="O4807" i="6"/>
  <c r="O4808" i="6"/>
  <c r="O4809" i="6"/>
  <c r="O4810" i="6"/>
  <c r="O4811" i="6"/>
  <c r="O4812" i="6"/>
  <c r="O4813" i="6"/>
  <c r="O4814" i="6"/>
  <c r="O4815" i="6"/>
  <c r="L665" i="14"/>
  <c r="K665" i="14"/>
  <c r="J665" i="14"/>
  <c r="O4816" i="6"/>
  <c r="O4817" i="6"/>
  <c r="O4818" i="6"/>
  <c r="L666" i="14"/>
  <c r="K666" i="14"/>
  <c r="J666" i="14"/>
  <c r="O4819" i="6"/>
  <c r="O4820" i="6"/>
  <c r="O4821" i="6"/>
  <c r="O4822" i="6"/>
  <c r="O4823" i="6"/>
  <c r="O4824" i="6"/>
  <c r="K667" i="14"/>
  <c r="J667" i="14"/>
  <c r="O4825" i="6"/>
  <c r="O4826" i="6"/>
  <c r="O4827" i="6"/>
  <c r="J668" i="14"/>
  <c r="N4837" i="6"/>
  <c r="O4828" i="6"/>
  <c r="O4829" i="6"/>
  <c r="O4830" i="6"/>
  <c r="O4831" i="6"/>
  <c r="O4832" i="6"/>
  <c r="O4833" i="6"/>
  <c r="O4834" i="6"/>
  <c r="O4835" i="6"/>
  <c r="O4836" i="6"/>
  <c r="O4837" i="6"/>
  <c r="J669" i="14"/>
  <c r="N4841" i="6"/>
  <c r="L669" i="14"/>
  <c r="H669" i="14"/>
  <c r="O4838" i="6"/>
  <c r="O4839" i="6"/>
  <c r="O4840" i="6"/>
  <c r="O4841" i="6"/>
  <c r="O4842" i="6"/>
  <c r="O4843" i="6"/>
  <c r="O4844" i="6"/>
  <c r="O4845" i="6"/>
  <c r="O4846" i="6"/>
  <c r="O4847" i="6"/>
  <c r="O4848" i="6"/>
  <c r="O4849" i="6"/>
  <c r="J670" i="14"/>
  <c r="L670" i="14"/>
  <c r="H670" i="14"/>
  <c r="O4850" i="6"/>
  <c r="O4851" i="6"/>
  <c r="O4852" i="6"/>
  <c r="O4853" i="6"/>
  <c r="O4854" i="6"/>
  <c r="O4855" i="6"/>
  <c r="O4856" i="6"/>
  <c r="O4857" i="6"/>
  <c r="O4858" i="6"/>
  <c r="O4859" i="6"/>
  <c r="J671" i="14"/>
  <c r="N4862" i="6"/>
  <c r="L671" i="14"/>
  <c r="H671" i="14"/>
  <c r="O4860" i="6"/>
  <c r="O4861" i="6"/>
  <c r="O4862" i="6"/>
  <c r="O4863" i="6"/>
  <c r="O4864" i="6"/>
  <c r="O4865" i="6"/>
  <c r="O4866" i="6"/>
  <c r="O4867" i="6"/>
  <c r="O4868" i="6"/>
  <c r="J672" i="14"/>
  <c r="N4872" i="6"/>
  <c r="L672" i="14"/>
  <c r="H672" i="14"/>
  <c r="O4869" i="6"/>
  <c r="O4870" i="6"/>
  <c r="O4871" i="6"/>
  <c r="O4872" i="6"/>
  <c r="O4873" i="6"/>
  <c r="O4874" i="6"/>
  <c r="O4875" i="6"/>
  <c r="O4876" i="6"/>
  <c r="O4877" i="6"/>
  <c r="J673" i="14"/>
  <c r="N4879" i="6"/>
  <c r="L673" i="14"/>
  <c r="H673" i="14"/>
  <c r="O4878" i="6"/>
  <c r="O4879" i="6"/>
  <c r="O4880" i="6"/>
  <c r="O4881" i="6"/>
  <c r="O4882" i="6"/>
  <c r="O4883" i="6"/>
  <c r="O4884" i="6"/>
  <c r="O4885" i="6"/>
  <c r="O4886" i="6"/>
  <c r="O4887" i="6"/>
  <c r="O4888" i="6"/>
  <c r="J674" i="14"/>
  <c r="N4889" i="6"/>
  <c r="L674" i="14"/>
  <c r="H674" i="14"/>
  <c r="O4889" i="6"/>
  <c r="O4890" i="6"/>
  <c r="O4891" i="6"/>
  <c r="O4892" i="6"/>
  <c r="O4893" i="6"/>
  <c r="O4894" i="6"/>
  <c r="O4895" i="6"/>
  <c r="O4896" i="6"/>
  <c r="O4897" i="6"/>
  <c r="O4898" i="6"/>
  <c r="O4899" i="6"/>
  <c r="J675" i="14"/>
  <c r="N4901" i="6"/>
  <c r="L675" i="14"/>
  <c r="O4900" i="6"/>
  <c r="O4901" i="6"/>
  <c r="O4902" i="6"/>
  <c r="O4903" i="6"/>
  <c r="O4904" i="6"/>
  <c r="O4905" i="6"/>
  <c r="O4906" i="6"/>
  <c r="O4907" i="6"/>
  <c r="O4908" i="6"/>
  <c r="J676" i="14"/>
  <c r="N4909" i="6"/>
  <c r="L676" i="14"/>
  <c r="H676" i="14"/>
  <c r="O4909" i="6"/>
  <c r="O4910" i="6"/>
  <c r="O4911" i="6"/>
  <c r="O4912" i="6"/>
  <c r="O4913" i="6"/>
  <c r="O4914" i="6"/>
  <c r="O4915" i="6"/>
  <c r="J677" i="14"/>
  <c r="N4918" i="6"/>
  <c r="L677" i="14"/>
  <c r="H677" i="14"/>
  <c r="O4916" i="6"/>
  <c r="O4917" i="6"/>
  <c r="O4918" i="6"/>
  <c r="O4919" i="6"/>
  <c r="O4920" i="6"/>
  <c r="O4921" i="6"/>
  <c r="J678" i="14"/>
  <c r="L678" i="14"/>
  <c r="H678" i="14"/>
  <c r="O4922" i="6"/>
  <c r="O4923" i="6"/>
  <c r="O4924" i="6"/>
  <c r="O4925" i="6"/>
  <c r="O4926" i="6"/>
  <c r="O4927" i="6"/>
  <c r="J679" i="14"/>
  <c r="N4930" i="6"/>
  <c r="L679" i="14"/>
  <c r="H679" i="14"/>
  <c r="O4928" i="6"/>
  <c r="O4929" i="6"/>
  <c r="O4930" i="6"/>
  <c r="O4931" i="6"/>
  <c r="O4932" i="6"/>
  <c r="O4933" i="6"/>
  <c r="O4934" i="6"/>
  <c r="O4935" i="6"/>
  <c r="O4936" i="6"/>
  <c r="J680" i="14"/>
  <c r="L680" i="14"/>
  <c r="H680" i="14"/>
  <c r="O4937" i="6"/>
  <c r="O4938" i="6"/>
  <c r="O4939" i="6"/>
  <c r="O4940" i="6"/>
  <c r="O4941" i="6"/>
  <c r="O4942" i="6"/>
  <c r="O4943" i="6"/>
  <c r="O4944" i="6"/>
  <c r="J681" i="14"/>
  <c r="N4948" i="6"/>
  <c r="L681" i="14"/>
  <c r="H681" i="14"/>
  <c r="O4945" i="6"/>
  <c r="O4946" i="6"/>
  <c r="O4947" i="6"/>
  <c r="O4948" i="6"/>
  <c r="O4949" i="6"/>
  <c r="O4950" i="6"/>
  <c r="O4951" i="6"/>
  <c r="O4952" i="6"/>
  <c r="O4953" i="6"/>
  <c r="O4954" i="6"/>
  <c r="O4955" i="6"/>
  <c r="O4956" i="6"/>
  <c r="J682" i="14"/>
  <c r="N4957" i="6"/>
  <c r="L682" i="14"/>
  <c r="H682" i="14"/>
  <c r="O4957" i="6"/>
  <c r="O4958" i="6"/>
  <c r="O4959" i="6"/>
  <c r="O4960" i="6"/>
  <c r="O4961" i="6"/>
  <c r="O4962" i="6"/>
  <c r="J683" i="14"/>
  <c r="N4966" i="6"/>
  <c r="L683" i="14"/>
  <c r="H683" i="14"/>
  <c r="O4963" i="6"/>
  <c r="O4964" i="6"/>
  <c r="O4965" i="6"/>
  <c r="O4966" i="6"/>
  <c r="O4967" i="6"/>
  <c r="O4968" i="6"/>
  <c r="O4969" i="6"/>
  <c r="J684" i="14"/>
  <c r="L684" i="14"/>
  <c r="H684" i="14"/>
  <c r="O4970" i="6"/>
  <c r="O4971" i="6"/>
  <c r="O4972" i="6"/>
  <c r="O4973" i="6"/>
  <c r="O4974" i="6"/>
  <c r="O4975" i="6"/>
  <c r="O4976" i="6"/>
  <c r="O4977" i="6"/>
  <c r="O4978" i="6"/>
  <c r="O4979" i="6"/>
  <c r="O4980" i="6"/>
  <c r="J685" i="14"/>
  <c r="N4984" i="6"/>
  <c r="L685" i="14"/>
  <c r="H685" i="14"/>
  <c r="O4981" i="6"/>
  <c r="O4982" i="6"/>
  <c r="O4983" i="6"/>
  <c r="O4984" i="6"/>
  <c r="O4985" i="6"/>
  <c r="O4986" i="6"/>
  <c r="O4987" i="6"/>
  <c r="O4988" i="6"/>
  <c r="O4989" i="6"/>
  <c r="J686" i="14"/>
  <c r="N4992" i="6"/>
  <c r="L686" i="14"/>
  <c r="H686" i="14"/>
  <c r="O4990" i="6"/>
  <c r="O4991" i="6"/>
  <c r="O4992" i="6"/>
  <c r="O4993" i="6"/>
  <c r="O4994" i="6"/>
  <c r="O4995" i="6"/>
  <c r="O4996" i="6"/>
  <c r="O4997" i="6"/>
  <c r="O4998" i="6"/>
  <c r="J687" i="14"/>
  <c r="N5002" i="6"/>
  <c r="L687" i="14"/>
  <c r="H687" i="14"/>
  <c r="O4999" i="6"/>
  <c r="O5000" i="6"/>
  <c r="O5001" i="6"/>
  <c r="O5002" i="6"/>
  <c r="O5003" i="6"/>
  <c r="O5004" i="6"/>
  <c r="O5005" i="6"/>
  <c r="O5006" i="6"/>
  <c r="O5007" i="6"/>
  <c r="O5008" i="6"/>
  <c r="O5009" i="6"/>
  <c r="O5010" i="6"/>
  <c r="O5011" i="6"/>
  <c r="J688" i="14"/>
  <c r="L688" i="14"/>
  <c r="H688" i="14"/>
  <c r="O5012" i="6"/>
  <c r="O5013" i="6"/>
  <c r="O5014" i="6"/>
  <c r="O5015" i="6"/>
  <c r="O5016" i="6"/>
  <c r="O5017" i="6"/>
  <c r="O5018" i="6"/>
  <c r="O5019" i="6"/>
  <c r="J689" i="14"/>
  <c r="N5023" i="6"/>
  <c r="L689" i="14"/>
  <c r="H689" i="14"/>
  <c r="O5020" i="6"/>
  <c r="O5021" i="6"/>
  <c r="O5022" i="6"/>
  <c r="O5023" i="6"/>
  <c r="O5024" i="6"/>
  <c r="O5025" i="6"/>
  <c r="O5026" i="6"/>
  <c r="O5027" i="6"/>
  <c r="O5028" i="6"/>
  <c r="O5029" i="6"/>
  <c r="J690" i="14"/>
  <c r="N5032" i="6"/>
  <c r="L690" i="14"/>
  <c r="H690" i="14"/>
  <c r="O5030" i="6"/>
  <c r="O5031" i="6"/>
  <c r="O5032" i="6"/>
  <c r="O5033" i="6"/>
  <c r="O5034" i="6"/>
  <c r="O5035" i="6"/>
  <c r="O5036" i="6"/>
  <c r="O5037" i="6"/>
  <c r="O5038" i="6"/>
  <c r="O5039" i="6"/>
  <c r="J691" i="14"/>
  <c r="N5040" i="6"/>
  <c r="L691" i="14"/>
  <c r="H691" i="14"/>
  <c r="O5040" i="6"/>
  <c r="O5041" i="6"/>
  <c r="O5042" i="6"/>
  <c r="O5043" i="6"/>
  <c r="O5044" i="6"/>
  <c r="O5045" i="6"/>
  <c r="J692" i="14"/>
  <c r="N5049" i="6"/>
  <c r="L692" i="14"/>
  <c r="H692" i="14"/>
  <c r="O5046" i="6"/>
  <c r="O5047" i="6"/>
  <c r="O5048" i="6"/>
  <c r="O5049" i="6"/>
  <c r="O5050" i="6"/>
  <c r="O5051" i="6"/>
  <c r="O5052" i="6"/>
  <c r="O5053" i="6"/>
  <c r="O5054" i="6"/>
  <c r="O5055" i="6"/>
  <c r="J693" i="14"/>
  <c r="N5057" i="6"/>
  <c r="L693" i="14"/>
  <c r="H693" i="14"/>
  <c r="O5056" i="6"/>
  <c r="O5057" i="6"/>
  <c r="O5058" i="6"/>
  <c r="O5059" i="6"/>
  <c r="O5060" i="6"/>
  <c r="O5061" i="6"/>
  <c r="O5062" i="6"/>
  <c r="J694" i="14"/>
  <c r="N5065" i="6"/>
  <c r="L694" i="14"/>
  <c r="H694" i="14"/>
  <c r="O5063" i="6"/>
  <c r="O5064" i="6"/>
  <c r="O5065" i="6"/>
  <c r="O5066" i="6"/>
  <c r="O5067" i="6"/>
  <c r="J695" i="14"/>
  <c r="N5069" i="6"/>
  <c r="O5068" i="6"/>
  <c r="O5069" i="6"/>
  <c r="J696" i="14"/>
  <c r="N5070" i="6"/>
  <c r="O5070" i="6"/>
  <c r="J697" i="14"/>
  <c r="N5071" i="6"/>
  <c r="O5071" i="6"/>
  <c r="J698" i="14"/>
  <c r="N5074" i="6"/>
  <c r="L698" i="14"/>
  <c r="H698" i="14"/>
  <c r="O5072" i="6"/>
  <c r="O5073" i="6"/>
  <c r="O5074" i="6"/>
  <c r="O5075" i="6"/>
  <c r="O5076" i="6"/>
  <c r="O5077" i="6"/>
  <c r="O5078" i="6"/>
  <c r="O5079" i="6"/>
  <c r="O5080" i="6"/>
  <c r="O5081" i="6"/>
  <c r="O5082" i="6"/>
  <c r="O5083" i="6"/>
  <c r="J699" i="14"/>
  <c r="N5093" i="6"/>
  <c r="L699" i="14"/>
  <c r="H699" i="14"/>
  <c r="O5084" i="6"/>
  <c r="O5085" i="6"/>
  <c r="O5086" i="6"/>
  <c r="O5087" i="6"/>
  <c r="O5088" i="6"/>
  <c r="O5089" i="6"/>
  <c r="O5090" i="6"/>
  <c r="O5091" i="6"/>
  <c r="O5092" i="6"/>
  <c r="O5093" i="6"/>
  <c r="O5094" i="6"/>
  <c r="O5095" i="6"/>
  <c r="O5096" i="6"/>
  <c r="O5097" i="6"/>
  <c r="O5098" i="6"/>
  <c r="J700" i="14"/>
  <c r="N5106" i="6"/>
  <c r="L700" i="14"/>
  <c r="H700" i="14"/>
  <c r="O5099" i="6"/>
  <c r="O5100" i="6"/>
  <c r="O5101" i="6"/>
  <c r="O5102" i="6"/>
  <c r="O5103" i="6"/>
  <c r="O5104" i="6"/>
  <c r="O5105" i="6"/>
  <c r="O5106" i="6"/>
  <c r="O5107" i="6"/>
  <c r="O5108" i="6"/>
  <c r="O5109" i="6"/>
  <c r="O5110" i="6"/>
  <c r="J701" i="14"/>
  <c r="N5117" i="6"/>
  <c r="L701" i="14"/>
  <c r="H701" i="14"/>
  <c r="O5111" i="6"/>
  <c r="O5112" i="6"/>
  <c r="O5113" i="6"/>
  <c r="O5114" i="6"/>
  <c r="O5115" i="6"/>
  <c r="O5116" i="6"/>
  <c r="O5117" i="6"/>
  <c r="O5118" i="6"/>
  <c r="O5119" i="6"/>
  <c r="J702" i="14"/>
  <c r="N5122" i="6"/>
  <c r="L702" i="14"/>
  <c r="H702" i="14"/>
  <c r="O5120" i="6"/>
  <c r="O5121" i="6"/>
  <c r="O5122" i="6"/>
  <c r="O5123" i="6"/>
  <c r="O5124" i="6"/>
  <c r="O5125" i="6"/>
  <c r="O5126" i="6"/>
  <c r="O5127" i="6"/>
  <c r="O5128" i="6"/>
  <c r="O5129" i="6"/>
  <c r="O5130" i="6"/>
  <c r="O5131" i="6"/>
  <c r="J703" i="14"/>
  <c r="N5138" i="6"/>
  <c r="L703" i="14"/>
  <c r="H703" i="14"/>
  <c r="O5132" i="6"/>
  <c r="O5133" i="6"/>
  <c r="O5134" i="6"/>
  <c r="O5135" i="6"/>
  <c r="O5136" i="6"/>
  <c r="O5137" i="6"/>
  <c r="O5138" i="6"/>
  <c r="J704" i="14"/>
  <c r="N5142" i="6"/>
  <c r="L704" i="14"/>
  <c r="H704" i="14"/>
  <c r="O5139" i="6"/>
  <c r="O5140" i="6"/>
  <c r="O5141" i="6"/>
  <c r="O5142" i="6"/>
  <c r="O5143" i="6"/>
  <c r="O5144" i="6"/>
  <c r="O5145" i="6"/>
  <c r="O5146" i="6"/>
  <c r="O5147" i="6"/>
  <c r="O5148" i="6"/>
  <c r="O5149" i="6"/>
  <c r="O5150" i="6"/>
  <c r="O5151" i="6"/>
  <c r="O5152" i="6"/>
  <c r="J705" i="14"/>
  <c r="N5159" i="6"/>
  <c r="L705" i="14"/>
  <c r="H705" i="14"/>
  <c r="O5153" i="6"/>
  <c r="O5154" i="6"/>
  <c r="O5155" i="6"/>
  <c r="O5156" i="6"/>
  <c r="O5157" i="6"/>
  <c r="O5158" i="6"/>
  <c r="O5159" i="6"/>
  <c r="O5160" i="6"/>
  <c r="O5161" i="6"/>
  <c r="O5162" i="6"/>
  <c r="O5163" i="6"/>
  <c r="O5164" i="6"/>
  <c r="O5165" i="6"/>
  <c r="J706" i="14"/>
  <c r="N5166" i="6"/>
  <c r="O5166" i="6"/>
  <c r="O5167" i="6"/>
  <c r="J707" i="14"/>
  <c r="N5169" i="6"/>
  <c r="O5168" i="6"/>
  <c r="O5169" i="6"/>
  <c r="O5170" i="6"/>
  <c r="O5171" i="6"/>
  <c r="O5172" i="6"/>
  <c r="J708" i="14"/>
  <c r="N5174" i="6"/>
  <c r="L708" i="14"/>
  <c r="H708" i="14"/>
  <c r="O5173" i="6"/>
  <c r="O5174" i="6"/>
  <c r="O5175" i="6"/>
  <c r="O5176" i="6"/>
  <c r="O5177" i="6"/>
  <c r="O5178" i="6"/>
  <c r="O5179" i="6"/>
  <c r="O5180" i="6"/>
  <c r="J709" i="14"/>
  <c r="N5190" i="6"/>
  <c r="L709" i="14"/>
  <c r="H709" i="14"/>
  <c r="O5181" i="6"/>
  <c r="O5182" i="6"/>
  <c r="O5183" i="6"/>
  <c r="O5184" i="6"/>
  <c r="O5185" i="6"/>
  <c r="O5186" i="6"/>
  <c r="O5187" i="6"/>
  <c r="O5188" i="6"/>
  <c r="O5189" i="6"/>
  <c r="O5190" i="6"/>
  <c r="O5191" i="6"/>
  <c r="O5192" i="6"/>
  <c r="O5193" i="6"/>
  <c r="J710" i="14"/>
  <c r="N5197" i="6"/>
  <c r="L710" i="14"/>
  <c r="H710" i="14"/>
  <c r="O5194" i="6"/>
  <c r="O5195" i="6"/>
  <c r="O5196" i="6"/>
  <c r="O5197" i="6"/>
  <c r="O5198" i="6"/>
  <c r="O5199" i="6"/>
  <c r="O5200" i="6"/>
  <c r="O5201" i="6"/>
  <c r="O5202" i="6"/>
  <c r="O5203" i="6"/>
  <c r="O5204" i="6"/>
  <c r="O5205" i="6"/>
  <c r="O5206" i="6"/>
  <c r="O5207" i="6"/>
  <c r="O5208" i="6"/>
  <c r="O5209" i="6"/>
  <c r="O5210" i="6"/>
  <c r="J711" i="14"/>
  <c r="N5217" i="6"/>
  <c r="L711" i="14"/>
  <c r="H711" i="14"/>
  <c r="O5211" i="6"/>
  <c r="O5212" i="6"/>
  <c r="O5213" i="6"/>
  <c r="O5214" i="6"/>
  <c r="O5215" i="6"/>
  <c r="O5216" i="6"/>
  <c r="O5217" i="6"/>
  <c r="O5218" i="6"/>
  <c r="O5219" i="6"/>
  <c r="O5220" i="6"/>
  <c r="J712" i="14"/>
  <c r="N5221" i="6"/>
  <c r="O5221" i="6"/>
  <c r="J713" i="14"/>
  <c r="N5222" i="6"/>
  <c r="O5222" i="6"/>
  <c r="J714" i="14"/>
  <c r="N5223" i="6"/>
  <c r="L714" i="14"/>
  <c r="H714" i="14"/>
  <c r="O5223" i="6"/>
  <c r="O5224" i="6"/>
  <c r="O5225" i="6"/>
  <c r="O5226" i="6"/>
  <c r="J715" i="14"/>
  <c r="L715" i="14"/>
  <c r="H715" i="14"/>
  <c r="O5227" i="6"/>
  <c r="O5228" i="6"/>
  <c r="O5229" i="6"/>
  <c r="J716" i="14"/>
  <c r="N5232" i="6"/>
  <c r="L716" i="14"/>
  <c r="H716" i="14"/>
  <c r="O5230" i="6"/>
  <c r="O5231" i="6"/>
  <c r="O5232" i="6"/>
  <c r="O5233" i="6"/>
  <c r="O5234" i="6"/>
  <c r="J717" i="14"/>
  <c r="N5235" i="6"/>
  <c r="L717" i="14"/>
  <c r="H717" i="14"/>
  <c r="O5235" i="6"/>
  <c r="O5236" i="6"/>
  <c r="O5237" i="6"/>
  <c r="O5238" i="6"/>
  <c r="O5239" i="6"/>
  <c r="O5240" i="6"/>
  <c r="O5241" i="6"/>
  <c r="O5242" i="6"/>
  <c r="O5243" i="6"/>
  <c r="O5244" i="6"/>
  <c r="O5245" i="6"/>
  <c r="J718" i="14"/>
  <c r="N5249" i="6"/>
  <c r="L718" i="14"/>
  <c r="H718" i="14"/>
  <c r="O5246" i="6"/>
  <c r="O5247" i="6"/>
  <c r="O5248" i="6"/>
  <c r="O5249" i="6"/>
  <c r="O5250" i="6"/>
  <c r="O5251" i="6"/>
  <c r="O5252" i="6"/>
  <c r="O5253" i="6"/>
  <c r="O5254" i="6"/>
  <c r="J719" i="14"/>
  <c r="L719" i="14"/>
  <c r="H719" i="14"/>
  <c r="O5255" i="6"/>
  <c r="O5256" i="6"/>
  <c r="J720" i="14"/>
  <c r="N5267" i="6"/>
  <c r="L720" i="14"/>
  <c r="H720" i="14"/>
  <c r="O5257" i="6"/>
  <c r="O5258" i="6"/>
  <c r="O5259" i="6"/>
  <c r="O5260" i="6"/>
  <c r="O5261" i="6"/>
  <c r="O5262" i="6"/>
  <c r="O5263" i="6"/>
  <c r="O5264" i="6"/>
  <c r="O5265" i="6"/>
  <c r="O5266" i="6"/>
  <c r="O5267" i="6"/>
  <c r="O5268" i="6"/>
  <c r="J721" i="14"/>
  <c r="N5275" i="6"/>
  <c r="L721" i="14"/>
  <c r="H721" i="14"/>
  <c r="O5269" i="6"/>
  <c r="O5270" i="6"/>
  <c r="O5271" i="6"/>
  <c r="O5272" i="6"/>
  <c r="O5273" i="6"/>
  <c r="O5274" i="6"/>
  <c r="O5275" i="6"/>
  <c r="O5276" i="6"/>
  <c r="J722" i="14"/>
  <c r="N5277" i="6"/>
  <c r="L722" i="14"/>
  <c r="H722" i="14"/>
  <c r="O5277" i="6"/>
  <c r="O5278" i="6"/>
  <c r="O5279" i="6"/>
  <c r="O5280" i="6"/>
  <c r="O5281" i="6"/>
  <c r="O5282" i="6"/>
  <c r="O5283" i="6"/>
  <c r="O5284" i="6"/>
  <c r="O5285" i="6"/>
  <c r="O5286" i="6"/>
  <c r="J723" i="14"/>
  <c r="N5293" i="6"/>
  <c r="L723" i="14"/>
  <c r="H723" i="14"/>
  <c r="O5287" i="6"/>
  <c r="O5288" i="6"/>
  <c r="O5289" i="6"/>
  <c r="O5290" i="6"/>
  <c r="O5291" i="6"/>
  <c r="O5292" i="6"/>
  <c r="O5293" i="6"/>
  <c r="O5294" i="6"/>
  <c r="J724" i="14"/>
  <c r="N5302" i="6"/>
  <c r="L724" i="14"/>
  <c r="H724" i="14"/>
  <c r="O5295" i="6"/>
  <c r="O5296" i="6"/>
  <c r="O5297" i="6"/>
  <c r="O5298" i="6"/>
  <c r="O5299" i="6"/>
  <c r="O5300" i="6"/>
  <c r="O5301" i="6"/>
  <c r="O5302" i="6"/>
  <c r="O5303" i="6"/>
  <c r="O5304" i="6"/>
  <c r="O5305" i="6"/>
  <c r="J725" i="14"/>
  <c r="N5308" i="6"/>
  <c r="L725" i="14"/>
  <c r="H725" i="14"/>
  <c r="O5306" i="6"/>
  <c r="O5307" i="6"/>
  <c r="O5308" i="6"/>
  <c r="J726" i="14"/>
  <c r="N5309" i="6"/>
  <c r="L726" i="14"/>
  <c r="H726" i="14"/>
  <c r="O5309" i="6"/>
  <c r="O5310" i="6"/>
  <c r="O5311" i="6"/>
  <c r="O5312" i="6"/>
  <c r="O5313" i="6"/>
  <c r="O5314" i="6"/>
  <c r="O5315" i="6"/>
  <c r="O5316" i="6"/>
  <c r="O5317" i="6"/>
  <c r="O5318" i="6"/>
  <c r="O5319" i="6"/>
  <c r="J727" i="14"/>
  <c r="N5326" i="6"/>
  <c r="L727" i="14"/>
  <c r="H727" i="14"/>
  <c r="O5320" i="6"/>
  <c r="O5321" i="6"/>
  <c r="O5322" i="6"/>
  <c r="O5323" i="6"/>
  <c r="O5324" i="6"/>
  <c r="O5325" i="6"/>
  <c r="O5326" i="6"/>
  <c r="O5327" i="6"/>
  <c r="O5328" i="6"/>
  <c r="O5329" i="6"/>
  <c r="J728" i="14"/>
  <c r="N5330" i="6"/>
  <c r="L728" i="14"/>
  <c r="H728" i="14"/>
  <c r="O5330" i="6"/>
  <c r="O5331" i="6"/>
  <c r="O5332" i="6"/>
  <c r="O5333" i="6"/>
  <c r="O5334" i="6"/>
  <c r="O5335" i="6"/>
  <c r="J729" i="14"/>
  <c r="O5336" i="6"/>
  <c r="O5337" i="6"/>
  <c r="O5338" i="6"/>
  <c r="J730" i="14"/>
  <c r="N5339" i="6"/>
  <c r="O5339" i="6"/>
  <c r="J731" i="14"/>
  <c r="N5340" i="6"/>
  <c r="H731" i="14"/>
  <c r="O5340" i="6"/>
  <c r="O5341" i="6"/>
  <c r="O5342" i="6"/>
  <c r="O5343" i="6"/>
  <c r="O5344" i="6"/>
  <c r="O5345" i="6"/>
  <c r="O5346" i="6"/>
  <c r="O5347" i="6"/>
  <c r="O5348" i="6"/>
  <c r="O5349" i="6"/>
  <c r="O5350" i="6"/>
  <c r="O5351" i="6"/>
  <c r="O5352" i="6"/>
  <c r="J732" i="14"/>
  <c r="N5353" i="6"/>
  <c r="O5353" i="6"/>
  <c r="O5354" i="6"/>
  <c r="J733" i="14"/>
  <c r="N5356" i="6"/>
  <c r="H733" i="14"/>
  <c r="O5355" i="6"/>
  <c r="O5356" i="6"/>
  <c r="O5357" i="6"/>
  <c r="O5358" i="6"/>
  <c r="O5359" i="6"/>
  <c r="O5360" i="6"/>
  <c r="O5361" i="6"/>
  <c r="O5362" i="6"/>
  <c r="O5363" i="6"/>
  <c r="J734" i="14"/>
  <c r="N5365" i="6"/>
  <c r="H734" i="14"/>
  <c r="O5364" i="6"/>
  <c r="O5365" i="6"/>
  <c r="O5366" i="6"/>
  <c r="O5367" i="6"/>
  <c r="O5368" i="6"/>
  <c r="O5369" i="6"/>
  <c r="O5370" i="6"/>
  <c r="J735" i="14"/>
  <c r="N5372" i="6"/>
  <c r="O5371" i="6"/>
  <c r="O5372" i="6"/>
  <c r="J736" i="14"/>
  <c r="N5373" i="6"/>
  <c r="H736" i="14"/>
  <c r="O5373" i="6"/>
  <c r="O5374" i="6"/>
  <c r="O5375" i="6"/>
  <c r="O5376" i="6"/>
  <c r="O5377" i="6"/>
  <c r="O5378" i="6"/>
  <c r="O5379" i="6"/>
  <c r="J737" i="14"/>
  <c r="N5380" i="6"/>
  <c r="H737" i="14"/>
  <c r="O5380" i="6"/>
  <c r="O5381" i="6"/>
  <c r="O5382" i="6"/>
  <c r="O5383" i="6"/>
  <c r="O5384" i="6"/>
  <c r="O5385" i="6"/>
  <c r="O5386" i="6"/>
  <c r="O5387" i="6"/>
  <c r="O5388" i="6"/>
  <c r="O5389" i="6"/>
  <c r="O5390" i="6"/>
  <c r="O5391" i="6"/>
  <c r="O5392" i="6"/>
  <c r="O5393" i="6"/>
  <c r="O5394" i="6"/>
  <c r="O5395" i="6"/>
  <c r="O5396" i="6"/>
  <c r="O5397" i="6"/>
  <c r="O5398" i="6"/>
  <c r="O5399" i="6"/>
  <c r="O5400" i="6"/>
  <c r="O5401" i="6"/>
  <c r="O5402" i="6"/>
  <c r="O5403" i="6"/>
  <c r="O5404" i="6"/>
  <c r="O5405" i="6"/>
  <c r="O5406" i="6"/>
  <c r="O5407" i="6"/>
  <c r="O5408" i="6"/>
  <c r="O5409" i="6"/>
  <c r="O5410" i="6"/>
  <c r="O5411" i="6"/>
  <c r="O5412" i="6"/>
  <c r="O5413" i="6"/>
  <c r="O5414" i="6"/>
  <c r="O5415" i="6"/>
  <c r="O5416" i="6"/>
  <c r="O5417" i="6"/>
  <c r="O5418" i="6"/>
  <c r="O5419" i="6"/>
  <c r="O5420" i="6"/>
  <c r="O5421" i="6"/>
  <c r="O5422" i="6"/>
  <c r="O5423" i="6"/>
  <c r="O5424" i="6"/>
  <c r="O5425" i="6"/>
  <c r="O5426" i="6"/>
  <c r="O5427" i="6"/>
  <c r="O5428" i="6"/>
  <c r="O5429" i="6"/>
  <c r="O5430" i="6"/>
  <c r="O5431" i="6"/>
  <c r="O5432" i="6"/>
  <c r="O5433" i="6"/>
  <c r="O5434" i="6"/>
  <c r="O5435" i="6"/>
  <c r="O5436" i="6"/>
  <c r="O5437" i="6"/>
  <c r="O5438" i="6"/>
  <c r="O5439" i="6"/>
  <c r="O5440" i="6"/>
  <c r="O5441" i="6"/>
  <c r="O5442" i="6"/>
  <c r="O5443" i="6"/>
  <c r="O5444" i="6"/>
  <c r="O5445" i="6"/>
  <c r="O5446" i="6"/>
  <c r="O5447" i="6"/>
  <c r="O5448" i="6"/>
  <c r="O5449" i="6"/>
  <c r="O5450" i="6"/>
  <c r="O5451" i="6"/>
  <c r="O5452" i="6"/>
  <c r="O5453" i="6"/>
  <c r="O5454" i="6"/>
  <c r="O5455" i="6"/>
  <c r="O5456" i="6"/>
  <c r="O5457" i="6"/>
  <c r="O5458" i="6"/>
  <c r="O5459" i="6"/>
  <c r="N5460" i="6"/>
  <c r="O5460" i="6"/>
  <c r="N5461" i="6"/>
  <c r="O5461" i="6"/>
  <c r="N5462" i="6"/>
  <c r="O5462" i="6"/>
  <c r="N5463" i="6"/>
  <c r="O5463" i="6"/>
  <c r="N5464" i="6"/>
  <c r="O5464" i="6"/>
  <c r="N5465" i="6"/>
  <c r="O5465" i="6"/>
  <c r="N5466" i="6"/>
  <c r="O5466" i="6"/>
  <c r="N5467" i="6"/>
  <c r="O5467" i="6"/>
  <c r="N5468" i="6"/>
  <c r="O5468" i="6"/>
  <c r="N5469" i="6"/>
  <c r="O5469" i="6"/>
  <c r="N5470" i="6"/>
  <c r="O5470" i="6"/>
  <c r="N5471" i="6"/>
  <c r="O5471" i="6"/>
  <c r="N5472" i="6"/>
  <c r="O5472" i="6"/>
  <c r="N5473" i="6"/>
  <c r="O5473" i="6"/>
  <c r="N5474" i="6"/>
  <c r="O5474" i="6"/>
  <c r="N5475" i="6"/>
  <c r="O5475" i="6"/>
  <c r="N5476" i="6"/>
  <c r="O5476" i="6"/>
  <c r="N5477" i="6"/>
  <c r="O5477" i="6"/>
  <c r="N5478" i="6"/>
  <c r="O5478" i="6"/>
  <c r="N5479" i="6"/>
  <c r="O5479" i="6"/>
  <c r="N5480" i="6"/>
  <c r="O5480" i="6"/>
  <c r="N5481" i="6"/>
  <c r="O5481" i="6"/>
  <c r="N5482" i="6"/>
  <c r="O5482" i="6"/>
  <c r="N5483" i="6"/>
  <c r="O5483" i="6"/>
  <c r="N5484" i="6"/>
  <c r="O5484" i="6"/>
  <c r="N5485" i="6"/>
  <c r="O5485" i="6"/>
  <c r="N5486" i="6"/>
  <c r="O5486" i="6"/>
  <c r="N5487" i="6"/>
  <c r="O5487" i="6"/>
  <c r="N5488" i="6"/>
  <c r="O5488" i="6"/>
  <c r="N5489" i="6"/>
  <c r="O5489" i="6"/>
  <c r="N5490" i="6"/>
  <c r="O5490" i="6"/>
  <c r="N5491" i="6"/>
  <c r="O5491" i="6"/>
  <c r="N5492" i="6"/>
  <c r="O5492" i="6"/>
  <c r="N5493" i="6"/>
  <c r="O5493" i="6"/>
  <c r="N5494" i="6"/>
  <c r="O5494" i="6"/>
  <c r="N5495" i="6"/>
  <c r="O5495" i="6"/>
  <c r="N5496" i="6"/>
  <c r="O5496" i="6"/>
  <c r="N5497" i="6"/>
  <c r="O5497" i="6"/>
  <c r="N5498" i="6"/>
  <c r="O5498" i="6"/>
  <c r="N5499" i="6"/>
  <c r="O5499" i="6"/>
  <c r="N5500" i="6"/>
  <c r="O5500" i="6"/>
  <c r="N5501" i="6"/>
  <c r="O5501" i="6"/>
  <c r="N5502" i="6"/>
  <c r="O5502" i="6"/>
  <c r="N5503" i="6"/>
  <c r="O5503" i="6"/>
  <c r="N5504" i="6"/>
  <c r="O5504" i="6"/>
  <c r="N5505" i="6"/>
  <c r="O5505" i="6"/>
  <c r="N5506" i="6"/>
  <c r="O5506" i="6"/>
  <c r="N5507" i="6"/>
  <c r="O5507" i="6"/>
  <c r="N5508" i="6"/>
  <c r="O5508" i="6"/>
  <c r="N5509" i="6"/>
  <c r="O5509" i="6"/>
  <c r="N5510" i="6"/>
  <c r="O5510" i="6"/>
  <c r="N5511" i="6"/>
  <c r="O5511" i="6"/>
  <c r="N5512" i="6"/>
  <c r="O5512" i="6"/>
  <c r="N5513" i="6"/>
  <c r="O5513" i="6"/>
  <c r="N5514" i="6"/>
  <c r="O5514" i="6"/>
  <c r="N5515" i="6"/>
  <c r="O5515" i="6"/>
  <c r="N5516" i="6"/>
  <c r="O5516" i="6"/>
  <c r="N5517" i="6"/>
  <c r="O5517" i="6"/>
  <c r="N5518" i="6"/>
  <c r="O5518" i="6"/>
  <c r="N5519" i="6"/>
  <c r="O5519" i="6"/>
  <c r="N5520" i="6"/>
  <c r="O5520" i="6"/>
  <c r="N5521" i="6"/>
  <c r="O5521" i="6"/>
  <c r="N5522" i="6"/>
  <c r="O5522" i="6"/>
  <c r="N5523" i="6"/>
  <c r="O5523" i="6"/>
  <c r="N5524" i="6"/>
  <c r="O5524" i="6"/>
  <c r="N5525" i="6"/>
  <c r="O5525" i="6"/>
  <c r="N5526" i="6"/>
  <c r="O5526" i="6"/>
  <c r="N5527" i="6"/>
  <c r="O5527" i="6"/>
  <c r="N5528" i="6"/>
  <c r="O5528" i="6"/>
  <c r="N5529" i="6"/>
  <c r="O5529" i="6"/>
  <c r="N5530" i="6"/>
  <c r="O5530" i="6"/>
  <c r="N5531" i="6"/>
  <c r="O5531" i="6"/>
  <c r="N5532" i="6"/>
  <c r="O5532" i="6"/>
  <c r="N5533" i="6"/>
  <c r="O5533" i="6"/>
  <c r="N5534" i="6"/>
  <c r="O5534" i="6"/>
  <c r="N5535" i="6"/>
  <c r="O5535" i="6"/>
  <c r="N5536" i="6"/>
  <c r="O5536" i="6"/>
  <c r="N5537" i="6"/>
  <c r="O5537" i="6"/>
  <c r="N5538" i="6"/>
  <c r="O5538" i="6"/>
  <c r="N5539" i="6"/>
  <c r="O5539" i="6"/>
  <c r="N5540" i="6"/>
  <c r="O5540" i="6"/>
  <c r="N5541" i="6"/>
  <c r="O5541" i="6"/>
  <c r="N5542" i="6"/>
  <c r="O5542" i="6"/>
  <c r="N5543" i="6"/>
  <c r="O5543" i="6"/>
  <c r="N5544" i="6"/>
  <c r="O5544" i="6"/>
  <c r="N5545" i="6"/>
  <c r="O5545" i="6"/>
  <c r="N5546" i="6"/>
  <c r="O5546" i="6"/>
  <c r="N5547" i="6"/>
  <c r="O5547" i="6"/>
  <c r="N5548" i="6"/>
  <c r="O5548" i="6"/>
  <c r="N5549" i="6"/>
  <c r="O5549" i="6"/>
  <c r="N5550" i="6"/>
  <c r="O5550" i="6"/>
  <c r="N5551" i="6"/>
  <c r="O5551" i="6"/>
  <c r="N5552" i="6"/>
  <c r="O5552" i="6"/>
  <c r="N5553" i="6"/>
  <c r="O5553" i="6"/>
  <c r="N5554" i="6"/>
  <c r="O5554" i="6"/>
  <c r="N5555" i="6"/>
  <c r="O5555" i="6"/>
  <c r="N5556" i="6"/>
  <c r="O5556" i="6"/>
  <c r="N5557" i="6"/>
  <c r="O5557" i="6"/>
  <c r="N5558" i="6"/>
  <c r="O5558" i="6"/>
  <c r="N5559" i="6"/>
  <c r="O5559" i="6"/>
  <c r="N5560" i="6"/>
  <c r="O5560" i="6"/>
  <c r="N5561" i="6"/>
  <c r="O5561" i="6"/>
  <c r="N5562" i="6"/>
  <c r="O5562" i="6"/>
  <c r="N5563" i="6"/>
  <c r="O5563" i="6"/>
  <c r="N5564" i="6"/>
  <c r="O5564" i="6"/>
  <c r="N5565" i="6"/>
  <c r="O5565" i="6"/>
  <c r="N5566" i="6"/>
  <c r="O5566" i="6"/>
  <c r="N5567" i="6"/>
  <c r="O5567" i="6"/>
  <c r="N5568" i="6"/>
  <c r="O5568" i="6"/>
  <c r="N5569" i="6"/>
  <c r="O5569" i="6"/>
  <c r="N5570" i="6"/>
  <c r="O5570" i="6"/>
  <c r="N5571" i="6"/>
  <c r="O5571" i="6"/>
  <c r="N5572" i="6"/>
  <c r="O5572" i="6"/>
  <c r="N5573" i="6"/>
  <c r="O5573" i="6"/>
  <c r="N5574" i="6"/>
  <c r="O5574" i="6"/>
  <c r="N5575" i="6"/>
  <c r="O5575" i="6"/>
  <c r="N5576" i="6"/>
  <c r="O5576" i="6"/>
  <c r="N5577" i="6"/>
  <c r="O5577" i="6"/>
  <c r="N5578" i="6"/>
  <c r="O5578" i="6"/>
  <c r="N5579" i="6"/>
  <c r="O5579" i="6"/>
  <c r="N5580" i="6"/>
  <c r="O5580" i="6"/>
  <c r="N5581" i="6"/>
  <c r="O5581" i="6"/>
  <c r="N5582" i="6"/>
  <c r="O5582" i="6"/>
  <c r="N5583" i="6"/>
  <c r="O5583" i="6"/>
  <c r="N5584" i="6"/>
  <c r="O5584" i="6"/>
  <c r="N5585" i="6"/>
  <c r="O5585" i="6"/>
  <c r="N5586" i="6"/>
  <c r="O5586" i="6"/>
  <c r="N5587" i="6"/>
  <c r="O5587" i="6"/>
  <c r="N5588" i="6"/>
  <c r="O5588" i="6"/>
  <c r="N5589" i="6"/>
  <c r="O5589" i="6"/>
  <c r="N5590" i="6"/>
  <c r="O5590" i="6"/>
  <c r="N5591" i="6"/>
  <c r="O5591" i="6"/>
  <c r="N5592" i="6"/>
  <c r="O5592" i="6"/>
  <c r="N5593" i="6"/>
  <c r="O5593" i="6"/>
  <c r="N5594" i="6"/>
  <c r="O5594" i="6"/>
  <c r="N5595" i="6"/>
  <c r="O5595" i="6"/>
  <c r="N5596" i="6"/>
  <c r="O5596" i="6"/>
  <c r="N5597" i="6"/>
  <c r="O5597" i="6"/>
  <c r="N5598" i="6"/>
  <c r="O5598" i="6"/>
  <c r="N5599" i="6"/>
  <c r="O5599" i="6"/>
  <c r="N5600" i="6"/>
  <c r="O5600" i="6"/>
  <c r="N5601" i="6"/>
  <c r="O5601" i="6"/>
  <c r="N5602" i="6"/>
  <c r="O5602" i="6"/>
  <c r="N5603" i="6"/>
  <c r="O5603" i="6"/>
  <c r="N5604" i="6"/>
  <c r="O5604" i="6"/>
  <c r="N5605" i="6"/>
  <c r="O5605" i="6"/>
  <c r="N5606" i="6"/>
  <c r="O5606" i="6"/>
  <c r="N5607" i="6"/>
  <c r="O5607" i="6"/>
  <c r="N5608" i="6"/>
  <c r="O5608" i="6"/>
  <c r="N5609" i="6"/>
  <c r="O5609" i="6"/>
  <c r="N5610" i="6"/>
  <c r="O5610" i="6"/>
  <c r="N5611" i="6"/>
  <c r="O5611" i="6"/>
  <c r="N5612" i="6"/>
  <c r="O5612" i="6"/>
  <c r="N5613" i="6"/>
  <c r="O5613" i="6"/>
  <c r="N5614" i="6"/>
  <c r="O5614" i="6"/>
  <c r="N5615" i="6"/>
  <c r="O5615" i="6"/>
  <c r="N5616" i="6"/>
  <c r="O5616" i="6"/>
  <c r="N5617" i="6"/>
  <c r="O5617" i="6"/>
  <c r="N5618" i="6"/>
  <c r="O5618" i="6"/>
  <c r="N5619" i="6"/>
  <c r="O5619" i="6"/>
  <c r="N5620" i="6"/>
  <c r="O5620" i="6"/>
  <c r="N5621" i="6"/>
  <c r="O5621" i="6"/>
  <c r="N5622" i="6"/>
  <c r="O5622" i="6"/>
  <c r="N5623" i="6"/>
  <c r="O5623" i="6"/>
  <c r="N5624" i="6"/>
  <c r="O5624" i="6"/>
  <c r="N5625" i="6"/>
  <c r="O5625" i="6"/>
  <c r="N5626" i="6"/>
  <c r="O5626" i="6"/>
  <c r="N5627" i="6"/>
  <c r="O5627" i="6"/>
  <c r="N5628" i="6"/>
  <c r="O5628" i="6"/>
  <c r="N5629" i="6"/>
  <c r="O5629" i="6"/>
  <c r="N5630" i="6"/>
  <c r="O5630" i="6"/>
  <c r="N5631" i="6"/>
  <c r="O5631" i="6"/>
  <c r="N5632" i="6"/>
  <c r="O5632" i="6"/>
  <c r="N5633" i="6"/>
  <c r="O5633" i="6"/>
  <c r="N5634" i="6"/>
  <c r="O5634" i="6"/>
  <c r="N5635" i="6"/>
  <c r="O5635" i="6"/>
  <c r="N5636" i="6"/>
  <c r="O5636" i="6"/>
  <c r="N5637" i="6"/>
  <c r="O5637" i="6"/>
  <c r="N5638" i="6"/>
  <c r="O5638" i="6"/>
  <c r="N5639" i="6"/>
  <c r="O5639" i="6"/>
  <c r="N5640" i="6"/>
  <c r="O5640" i="6"/>
  <c r="N5641" i="6"/>
  <c r="O5641" i="6"/>
  <c r="N5642" i="6"/>
  <c r="O5642" i="6"/>
  <c r="N5643" i="6"/>
  <c r="O5643" i="6"/>
  <c r="N5644" i="6"/>
  <c r="O5644" i="6"/>
  <c r="N5645" i="6"/>
  <c r="O5645" i="6"/>
  <c r="N5646" i="6"/>
  <c r="O5646" i="6"/>
  <c r="N5647" i="6"/>
  <c r="O5647" i="6"/>
  <c r="N5648" i="6"/>
  <c r="O5648" i="6"/>
  <c r="N5649" i="6"/>
  <c r="O5649" i="6"/>
  <c r="N5650" i="6"/>
  <c r="O5650" i="6"/>
  <c r="N5651" i="6"/>
  <c r="O5651" i="6"/>
  <c r="N5652" i="6"/>
  <c r="O5652" i="6"/>
  <c r="N5653" i="6"/>
  <c r="O5653" i="6"/>
  <c r="N5654" i="6"/>
  <c r="O5654" i="6"/>
  <c r="N5655" i="6"/>
  <c r="O5655" i="6"/>
  <c r="A132" i="59"/>
  <c r="A131" i="59"/>
  <c r="A130" i="59"/>
  <c r="A129" i="59"/>
  <c r="A128" i="59"/>
  <c r="A127" i="59"/>
  <c r="O809" i="14"/>
  <c r="N809" i="14"/>
  <c r="P809" i="14"/>
  <c r="M809" i="14"/>
  <c r="R809" i="14"/>
  <c r="J809" i="14"/>
  <c r="Q809" i="14"/>
  <c r="O808" i="14"/>
  <c r="N808" i="14"/>
  <c r="P808" i="14"/>
  <c r="M808" i="14"/>
  <c r="R808" i="14"/>
  <c r="J808" i="14"/>
  <c r="Q808" i="14"/>
  <c r="O807" i="14"/>
  <c r="N807" i="14"/>
  <c r="P807" i="14"/>
  <c r="M807" i="14"/>
  <c r="R807" i="14"/>
  <c r="J807" i="14"/>
  <c r="Q807" i="14"/>
  <c r="O806" i="14"/>
  <c r="N806" i="14"/>
  <c r="P806" i="14"/>
  <c r="M806" i="14"/>
  <c r="R806" i="14"/>
  <c r="J806" i="14"/>
  <c r="Q806" i="14"/>
  <c r="N805" i="14"/>
  <c r="P805" i="14"/>
  <c r="O805" i="14"/>
  <c r="M805" i="14"/>
  <c r="R805" i="14"/>
  <c r="J805" i="14"/>
  <c r="Q805" i="14"/>
  <c r="N804" i="14"/>
  <c r="P804" i="14"/>
  <c r="O804" i="14"/>
  <c r="M804" i="14"/>
  <c r="R804" i="14"/>
  <c r="J804" i="14"/>
  <c r="Q804" i="14"/>
  <c r="O803" i="14"/>
  <c r="N803" i="14"/>
  <c r="P803" i="14"/>
  <c r="M803" i="14"/>
  <c r="R803" i="14"/>
  <c r="J803" i="14"/>
  <c r="Q803" i="14"/>
  <c r="O802" i="14"/>
  <c r="N802" i="14"/>
  <c r="P802" i="14"/>
  <c r="M802" i="14"/>
  <c r="R802" i="14"/>
  <c r="J802" i="14"/>
  <c r="Q802" i="14"/>
  <c r="O801" i="14"/>
  <c r="N801" i="14"/>
  <c r="P801" i="14"/>
  <c r="M801" i="14"/>
  <c r="R801" i="14"/>
  <c r="J801" i="14"/>
  <c r="Q801" i="14"/>
  <c r="O800" i="14"/>
  <c r="N800" i="14"/>
  <c r="P800" i="14"/>
  <c r="M800" i="14"/>
  <c r="R800" i="14"/>
  <c r="J800" i="14"/>
  <c r="Q800" i="14"/>
  <c r="N799" i="14"/>
  <c r="P799" i="14"/>
  <c r="O799" i="14"/>
  <c r="M799" i="14"/>
  <c r="R799" i="14"/>
  <c r="J799" i="14"/>
  <c r="Q799" i="14"/>
  <c r="J798" i="14"/>
  <c r="Q798" i="14"/>
  <c r="N798" i="14"/>
  <c r="P798" i="14"/>
  <c r="O798" i="14"/>
  <c r="M798" i="14"/>
  <c r="R798" i="14"/>
  <c r="O797" i="14"/>
  <c r="N797" i="14"/>
  <c r="P797" i="14"/>
  <c r="M797" i="14"/>
  <c r="R797" i="14"/>
  <c r="J797" i="14"/>
  <c r="Q797" i="14"/>
  <c r="O796" i="14"/>
  <c r="N796" i="14"/>
  <c r="P796" i="14"/>
  <c r="M796" i="14"/>
  <c r="R796" i="14"/>
  <c r="J796" i="14"/>
  <c r="Q796" i="14"/>
  <c r="O795" i="14"/>
  <c r="N795" i="14"/>
  <c r="P795" i="14"/>
  <c r="M795" i="14"/>
  <c r="R795" i="14"/>
  <c r="J795" i="14"/>
  <c r="Q795" i="14"/>
  <c r="O794" i="14"/>
  <c r="N794" i="14"/>
  <c r="P794" i="14"/>
  <c r="M794" i="14"/>
  <c r="R794" i="14"/>
  <c r="J794" i="14"/>
  <c r="Q794" i="14"/>
  <c r="N793" i="14"/>
  <c r="P793" i="14"/>
  <c r="O793" i="14"/>
  <c r="M793" i="14"/>
  <c r="R793" i="14"/>
  <c r="J793" i="14"/>
  <c r="Q793" i="14"/>
  <c r="J792" i="14"/>
  <c r="Q792" i="14"/>
  <c r="O792" i="14"/>
  <c r="N792" i="14"/>
  <c r="P792" i="14"/>
  <c r="M792" i="14"/>
  <c r="R792" i="14"/>
  <c r="O791" i="14"/>
  <c r="N791" i="14"/>
  <c r="P791" i="14"/>
  <c r="M791" i="14"/>
  <c r="R791" i="14"/>
  <c r="J791" i="14"/>
  <c r="Q791" i="14"/>
  <c r="O790" i="14"/>
  <c r="N790" i="14"/>
  <c r="P790" i="14"/>
  <c r="M790" i="14"/>
  <c r="R790" i="14"/>
  <c r="J790" i="14"/>
  <c r="Q790" i="14"/>
  <c r="O789" i="14"/>
  <c r="N789" i="14"/>
  <c r="P789" i="14"/>
  <c r="M789" i="14"/>
  <c r="R789" i="14"/>
  <c r="J789" i="14"/>
  <c r="Q789" i="14"/>
  <c r="O788" i="14"/>
  <c r="N788" i="14"/>
  <c r="P788" i="14"/>
  <c r="M788" i="14"/>
  <c r="R788" i="14"/>
  <c r="J788" i="14"/>
  <c r="Q788" i="14"/>
  <c r="N787" i="14"/>
  <c r="P787" i="14"/>
  <c r="O787" i="14"/>
  <c r="M787" i="14"/>
  <c r="R787" i="14"/>
  <c r="J787" i="14"/>
  <c r="Q787" i="14"/>
  <c r="J786" i="14"/>
  <c r="Q786" i="14"/>
  <c r="N786" i="14"/>
  <c r="P786" i="14"/>
  <c r="O786" i="14"/>
  <c r="M786" i="14"/>
  <c r="R786" i="14"/>
  <c r="O785" i="14"/>
  <c r="N785" i="14"/>
  <c r="P785" i="14"/>
  <c r="M785" i="14"/>
  <c r="R785" i="14"/>
  <c r="J785" i="14"/>
  <c r="Q785" i="14"/>
  <c r="O784" i="14"/>
  <c r="N784" i="14"/>
  <c r="P784" i="14"/>
  <c r="M784" i="14"/>
  <c r="R784" i="14"/>
  <c r="J784" i="14"/>
  <c r="Q784" i="14"/>
  <c r="O783" i="14"/>
  <c r="N783" i="14"/>
  <c r="P783" i="14"/>
  <c r="M783" i="14"/>
  <c r="R783" i="14"/>
  <c r="J783" i="14"/>
  <c r="Q783" i="14"/>
  <c r="O782" i="14"/>
  <c r="N782" i="14"/>
  <c r="P782" i="14"/>
  <c r="M782" i="14"/>
  <c r="R782" i="14"/>
  <c r="J782" i="14"/>
  <c r="Q782" i="14"/>
  <c r="N781" i="14"/>
  <c r="P781" i="14"/>
  <c r="O781" i="14"/>
  <c r="M781" i="14"/>
  <c r="R781" i="14"/>
  <c r="J781" i="14"/>
  <c r="Q781" i="14"/>
  <c r="J780" i="14"/>
  <c r="Q780" i="14"/>
  <c r="N780" i="14"/>
  <c r="P780" i="14"/>
  <c r="O780" i="14"/>
  <c r="M780" i="14"/>
  <c r="R780" i="14"/>
  <c r="O779" i="14"/>
  <c r="N779" i="14"/>
  <c r="P779" i="14"/>
  <c r="M779" i="14"/>
  <c r="R779" i="14"/>
  <c r="J779" i="14"/>
  <c r="Q779" i="14"/>
  <c r="N778" i="14"/>
  <c r="P778" i="14"/>
  <c r="O778" i="14"/>
  <c r="M778" i="14"/>
  <c r="R778" i="14"/>
  <c r="J778" i="14"/>
  <c r="Q778" i="14"/>
  <c r="J777" i="14"/>
  <c r="Q777" i="14"/>
  <c r="O777" i="14"/>
  <c r="N777" i="14"/>
  <c r="P777" i="14"/>
  <c r="M777" i="14"/>
  <c r="R777" i="14"/>
  <c r="O776" i="14"/>
  <c r="N776" i="14"/>
  <c r="P776" i="14"/>
  <c r="M776" i="14"/>
  <c r="R776" i="14"/>
  <c r="J776" i="14"/>
  <c r="Q776" i="14"/>
  <c r="N775" i="14"/>
  <c r="P775" i="14"/>
  <c r="O775" i="14"/>
  <c r="M775" i="14"/>
  <c r="R775" i="14"/>
  <c r="J775" i="14"/>
  <c r="Q775" i="14"/>
  <c r="J774" i="14"/>
  <c r="Q774" i="14"/>
  <c r="N774" i="14"/>
  <c r="P774" i="14"/>
  <c r="O774" i="14"/>
  <c r="M774" i="14"/>
  <c r="R774" i="14"/>
  <c r="M773" i="14"/>
  <c r="R773" i="14"/>
  <c r="O773" i="14"/>
  <c r="N773" i="14"/>
  <c r="P773" i="14"/>
  <c r="J773" i="14"/>
  <c r="Q773" i="14"/>
  <c r="N772" i="14"/>
  <c r="P772" i="14"/>
  <c r="O772" i="14"/>
  <c r="M772" i="14"/>
  <c r="R772" i="14"/>
  <c r="J772" i="14"/>
  <c r="Q772" i="14"/>
  <c r="J771" i="14"/>
  <c r="Q771" i="14"/>
  <c r="O771" i="14"/>
  <c r="N771" i="14"/>
  <c r="P771" i="14"/>
  <c r="M771" i="14"/>
  <c r="R771" i="14"/>
  <c r="O770" i="14"/>
  <c r="N770" i="14"/>
  <c r="P770" i="14"/>
  <c r="M770" i="14"/>
  <c r="R770" i="14"/>
  <c r="J770" i="14"/>
  <c r="Q770" i="14"/>
  <c r="N769" i="14"/>
  <c r="P769" i="14"/>
  <c r="O769" i="14"/>
  <c r="M769" i="14"/>
  <c r="R769" i="14"/>
  <c r="J769" i="14"/>
  <c r="Q769" i="14"/>
  <c r="J768" i="14"/>
  <c r="Q768" i="14"/>
  <c r="N768" i="14"/>
  <c r="P768" i="14"/>
  <c r="O768" i="14"/>
  <c r="M768" i="14"/>
  <c r="R768" i="14"/>
  <c r="O767" i="14"/>
  <c r="N767" i="14"/>
  <c r="P767" i="14"/>
  <c r="M767" i="14"/>
  <c r="R767" i="14"/>
  <c r="J767" i="14"/>
  <c r="Q767" i="14"/>
  <c r="O766" i="14"/>
  <c r="N766" i="14"/>
  <c r="P766" i="14"/>
  <c r="M766" i="14"/>
  <c r="R766" i="14"/>
  <c r="J766" i="14"/>
  <c r="Q766" i="14"/>
  <c r="J765" i="14"/>
  <c r="Q765" i="14"/>
  <c r="O765" i="14"/>
  <c r="N765" i="14"/>
  <c r="P765" i="14"/>
  <c r="M765" i="14"/>
  <c r="R765" i="14"/>
  <c r="O764" i="14"/>
  <c r="N764" i="14"/>
  <c r="P764" i="14"/>
  <c r="M764" i="14"/>
  <c r="R764" i="14"/>
  <c r="J764" i="14"/>
  <c r="Q764" i="14"/>
  <c r="N763" i="14"/>
  <c r="P763" i="14"/>
  <c r="O763" i="14"/>
  <c r="M763" i="14"/>
  <c r="R763" i="14"/>
  <c r="J763" i="14"/>
  <c r="Q763" i="14"/>
  <c r="J762" i="14"/>
  <c r="Q762" i="14"/>
  <c r="N762" i="14"/>
  <c r="P762" i="14"/>
  <c r="O762" i="14"/>
  <c r="M762" i="14"/>
  <c r="R762" i="14"/>
  <c r="O761" i="14"/>
  <c r="N761" i="14"/>
  <c r="P761" i="14"/>
  <c r="M761" i="14"/>
  <c r="R761" i="14"/>
  <c r="J761" i="14"/>
  <c r="Q761" i="14"/>
  <c r="O760" i="14"/>
  <c r="N760" i="14"/>
  <c r="P760" i="14"/>
  <c r="M760" i="14"/>
  <c r="R760" i="14"/>
  <c r="J760" i="14"/>
  <c r="Q760" i="14"/>
  <c r="J759" i="14"/>
  <c r="Q759" i="14"/>
  <c r="O759" i="14"/>
  <c r="N759" i="14"/>
  <c r="P759" i="14"/>
  <c r="M759" i="14"/>
  <c r="R759" i="14"/>
  <c r="O758" i="14"/>
  <c r="N758" i="14"/>
  <c r="P758" i="14"/>
  <c r="M758" i="14"/>
  <c r="R758" i="14"/>
  <c r="J758" i="14"/>
  <c r="Q758" i="14"/>
  <c r="N757" i="14"/>
  <c r="P757" i="14"/>
  <c r="O757" i="14"/>
  <c r="M757" i="14"/>
  <c r="R757" i="14"/>
  <c r="J757" i="14"/>
  <c r="Q757" i="14"/>
  <c r="J756" i="14"/>
  <c r="Q756" i="14"/>
  <c r="O756" i="14"/>
  <c r="N756" i="14"/>
  <c r="P756" i="14"/>
  <c r="M756" i="14"/>
  <c r="R756" i="14"/>
  <c r="O755" i="14"/>
  <c r="N755" i="14"/>
  <c r="P755" i="14"/>
  <c r="M755" i="14"/>
  <c r="R755" i="14"/>
  <c r="J755" i="14"/>
  <c r="Q755" i="14"/>
  <c r="N754" i="14"/>
  <c r="P754" i="14"/>
  <c r="O754" i="14"/>
  <c r="M754" i="14"/>
  <c r="R754" i="14"/>
  <c r="J754" i="14"/>
  <c r="Q754" i="14"/>
  <c r="J753" i="14"/>
  <c r="Q753" i="14"/>
  <c r="O753" i="14"/>
  <c r="N753" i="14"/>
  <c r="P753" i="14"/>
  <c r="M753" i="14"/>
  <c r="R753" i="14"/>
  <c r="M752" i="14"/>
  <c r="R752" i="14"/>
  <c r="O752" i="14"/>
  <c r="N752" i="14"/>
  <c r="P752" i="14"/>
  <c r="J752" i="14"/>
  <c r="Q752" i="14"/>
  <c r="N751" i="14"/>
  <c r="P751" i="14"/>
  <c r="O751" i="14"/>
  <c r="M751" i="14"/>
  <c r="R751" i="14"/>
  <c r="J751" i="14"/>
  <c r="Q751" i="14"/>
  <c r="O750" i="14"/>
  <c r="N750" i="14"/>
  <c r="P750" i="14"/>
  <c r="M750" i="14"/>
  <c r="R750" i="14"/>
  <c r="J750" i="14"/>
  <c r="Q750" i="14"/>
  <c r="O749" i="14"/>
  <c r="N749" i="14"/>
  <c r="P749" i="14"/>
  <c r="M749" i="14"/>
  <c r="R749" i="14"/>
  <c r="J749" i="14"/>
  <c r="Q749" i="14"/>
  <c r="N748" i="14"/>
  <c r="J748" i="14"/>
  <c r="N5459" i="6"/>
  <c r="P5459" i="6"/>
  <c r="U5459" i="6"/>
  <c r="O748" i="14"/>
  <c r="M748" i="14"/>
  <c r="P748" i="14"/>
  <c r="Q748" i="14"/>
  <c r="J747" i="14"/>
  <c r="Q747" i="14"/>
  <c r="N747" i="14"/>
  <c r="P747" i="14"/>
  <c r="N746" i="14"/>
  <c r="P746" i="14"/>
  <c r="J746" i="14"/>
  <c r="Q746" i="14"/>
  <c r="N745" i="14"/>
  <c r="P745" i="14"/>
  <c r="J745" i="14"/>
  <c r="Q745" i="14"/>
  <c r="N744" i="14"/>
  <c r="P744" i="14"/>
  <c r="J744" i="14"/>
  <c r="Q744" i="14"/>
  <c r="N743" i="14"/>
  <c r="P743" i="14"/>
  <c r="J743" i="14"/>
  <c r="Q743" i="14"/>
  <c r="N742" i="14"/>
  <c r="P742" i="14"/>
  <c r="J742" i="14"/>
  <c r="Q742" i="14"/>
  <c r="J741" i="14"/>
  <c r="N741" i="14"/>
  <c r="N740" i="14"/>
  <c r="J740" i="14"/>
  <c r="N5411" i="6"/>
  <c r="P5411" i="6"/>
  <c r="U5411" i="6"/>
  <c r="V5411" i="6"/>
  <c r="N739" i="14"/>
  <c r="P739" i="14"/>
  <c r="J739" i="14"/>
  <c r="Q739" i="14"/>
  <c r="J738" i="14"/>
  <c r="Q738" i="14"/>
  <c r="N738" i="14"/>
  <c r="P738" i="14"/>
  <c r="N737" i="14"/>
  <c r="P737" i="14"/>
  <c r="N736" i="14"/>
  <c r="P736" i="14"/>
  <c r="N735" i="14"/>
  <c r="N734" i="14"/>
  <c r="P734" i="14"/>
  <c r="N733" i="14"/>
  <c r="P733" i="14"/>
  <c r="N732" i="14"/>
  <c r="N731" i="14"/>
  <c r="N730" i="14"/>
  <c r="P730" i="14"/>
  <c r="J849" i="14"/>
  <c r="Q849" i="14"/>
  <c r="O849" i="14"/>
  <c r="N849" i="14"/>
  <c r="P849" i="14"/>
  <c r="M849" i="14"/>
  <c r="R849" i="14"/>
  <c r="M848" i="14"/>
  <c r="R848" i="14"/>
  <c r="O848" i="14"/>
  <c r="N848" i="14"/>
  <c r="P848" i="14"/>
  <c r="J848" i="14"/>
  <c r="Q848" i="14"/>
  <c r="N847" i="14"/>
  <c r="P847" i="14"/>
  <c r="O847" i="14"/>
  <c r="M847" i="14"/>
  <c r="R847" i="14"/>
  <c r="J847" i="14"/>
  <c r="Q847" i="14"/>
  <c r="J846" i="14"/>
  <c r="Q846" i="14"/>
  <c r="N846" i="14"/>
  <c r="P846" i="14"/>
  <c r="O846" i="14"/>
  <c r="M846" i="14"/>
  <c r="R846" i="14"/>
  <c r="O845" i="14"/>
  <c r="N845" i="14"/>
  <c r="P845" i="14"/>
  <c r="M845" i="14"/>
  <c r="R845" i="14"/>
  <c r="J845" i="14"/>
  <c r="Q845" i="14"/>
  <c r="N844" i="14"/>
  <c r="P844" i="14"/>
  <c r="O844" i="14"/>
  <c r="M844" i="14"/>
  <c r="R844" i="14"/>
  <c r="J844" i="14"/>
  <c r="Q844" i="14"/>
  <c r="J843" i="14"/>
  <c r="Q843" i="14"/>
  <c r="O843" i="14"/>
  <c r="N843" i="14"/>
  <c r="P843" i="14"/>
  <c r="M843" i="14"/>
  <c r="R843" i="14"/>
  <c r="M842" i="14"/>
  <c r="R842" i="14"/>
  <c r="O842" i="14"/>
  <c r="N842" i="14"/>
  <c r="P842" i="14"/>
  <c r="J842" i="14"/>
  <c r="Q842" i="14"/>
  <c r="N841" i="14"/>
  <c r="P841" i="14"/>
  <c r="O841" i="14"/>
  <c r="M841" i="14"/>
  <c r="R841" i="14"/>
  <c r="J841" i="14"/>
  <c r="Q841" i="14"/>
  <c r="J840" i="14"/>
  <c r="Q840" i="14"/>
  <c r="N840" i="14"/>
  <c r="P840" i="14"/>
  <c r="O840" i="14"/>
  <c r="M840" i="14"/>
  <c r="R840" i="14"/>
  <c r="M839" i="14"/>
  <c r="R839" i="14"/>
  <c r="O839" i="14"/>
  <c r="N839" i="14"/>
  <c r="P839" i="14"/>
  <c r="J839" i="14"/>
  <c r="Q839" i="14"/>
  <c r="N838" i="14"/>
  <c r="P838" i="14"/>
  <c r="O838" i="14"/>
  <c r="M838" i="14"/>
  <c r="R838" i="14"/>
  <c r="J838" i="14"/>
  <c r="Q838" i="14"/>
  <c r="J837" i="14"/>
  <c r="Q837" i="14"/>
  <c r="O837" i="14"/>
  <c r="N837" i="14"/>
  <c r="P837" i="14"/>
  <c r="M837" i="14"/>
  <c r="R837" i="14"/>
  <c r="M836" i="14"/>
  <c r="R836" i="14"/>
  <c r="O836" i="14"/>
  <c r="N836" i="14"/>
  <c r="P836" i="14"/>
  <c r="J836" i="14"/>
  <c r="Q836" i="14"/>
  <c r="N835" i="14"/>
  <c r="P835" i="14"/>
  <c r="O835" i="14"/>
  <c r="M835" i="14"/>
  <c r="R835" i="14"/>
  <c r="J835" i="14"/>
  <c r="Q835" i="14"/>
  <c r="J834" i="14"/>
  <c r="Q834" i="14"/>
  <c r="N834" i="14"/>
  <c r="P834" i="14"/>
  <c r="O834" i="14"/>
  <c r="M834" i="14"/>
  <c r="R834" i="14"/>
  <c r="M833" i="14"/>
  <c r="R833" i="14"/>
  <c r="O833" i="14"/>
  <c r="N833" i="14"/>
  <c r="P833" i="14"/>
  <c r="J833" i="14"/>
  <c r="Q833" i="14"/>
  <c r="N832" i="14"/>
  <c r="P832" i="14"/>
  <c r="O832" i="14"/>
  <c r="M832" i="14"/>
  <c r="R832" i="14"/>
  <c r="J832" i="14"/>
  <c r="Q832" i="14"/>
  <c r="J831" i="14"/>
  <c r="Q831" i="14"/>
  <c r="O831" i="14"/>
  <c r="N831" i="14"/>
  <c r="P831" i="14"/>
  <c r="M831" i="14"/>
  <c r="R831" i="14"/>
  <c r="O830" i="14"/>
  <c r="N830" i="14"/>
  <c r="P830" i="14"/>
  <c r="M830" i="14"/>
  <c r="R830" i="14"/>
  <c r="J830" i="14"/>
  <c r="Q830" i="14"/>
  <c r="J829" i="14"/>
  <c r="Q829" i="14"/>
  <c r="N829" i="14"/>
  <c r="P829" i="14"/>
  <c r="O829" i="14"/>
  <c r="M829" i="14"/>
  <c r="R829" i="14"/>
  <c r="J828" i="14"/>
  <c r="Q828" i="14"/>
  <c r="N828" i="14"/>
  <c r="P828" i="14"/>
  <c r="O828" i="14"/>
  <c r="M828" i="14"/>
  <c r="R828" i="14"/>
  <c r="M827" i="14"/>
  <c r="R827" i="14"/>
  <c r="O827" i="14"/>
  <c r="N827" i="14"/>
  <c r="P827" i="14"/>
  <c r="J827" i="14"/>
  <c r="Q827" i="14"/>
  <c r="N826" i="14"/>
  <c r="P826" i="14"/>
  <c r="O826" i="14"/>
  <c r="M826" i="14"/>
  <c r="R826" i="14"/>
  <c r="J826" i="14"/>
  <c r="Q826" i="14"/>
  <c r="J825" i="14"/>
  <c r="Q825" i="14"/>
  <c r="O825" i="14"/>
  <c r="N825" i="14"/>
  <c r="P825" i="14"/>
  <c r="M825" i="14"/>
  <c r="R825" i="14"/>
  <c r="M824" i="14"/>
  <c r="R824" i="14"/>
  <c r="O824" i="14"/>
  <c r="N824" i="14"/>
  <c r="P824" i="14"/>
  <c r="J824" i="14"/>
  <c r="Q824" i="14"/>
  <c r="J823" i="14"/>
  <c r="Q823" i="14"/>
  <c r="N823" i="14"/>
  <c r="P823" i="14"/>
  <c r="O823" i="14"/>
  <c r="M823" i="14"/>
  <c r="R823" i="14"/>
  <c r="J822" i="14"/>
  <c r="Q822" i="14"/>
  <c r="N822" i="14"/>
  <c r="P822" i="14"/>
  <c r="O822" i="14"/>
  <c r="M822" i="14"/>
  <c r="R822" i="14"/>
  <c r="M821" i="14"/>
  <c r="R821" i="14"/>
  <c r="N821" i="14"/>
  <c r="P821" i="14"/>
  <c r="O821" i="14"/>
  <c r="J821" i="14"/>
  <c r="Q821" i="14"/>
  <c r="N820" i="14"/>
  <c r="P820" i="14"/>
  <c r="O820" i="14"/>
  <c r="M820" i="14"/>
  <c r="R820" i="14"/>
  <c r="J820" i="14"/>
  <c r="Q820" i="14"/>
  <c r="J819" i="14"/>
  <c r="Q819" i="14"/>
  <c r="O819" i="14"/>
  <c r="N819" i="14"/>
  <c r="P819" i="14"/>
  <c r="M819" i="14"/>
  <c r="R819" i="14"/>
  <c r="O818" i="14"/>
  <c r="N818" i="14"/>
  <c r="P818" i="14"/>
  <c r="M818" i="14"/>
  <c r="R818" i="14"/>
  <c r="J818" i="14"/>
  <c r="Q818" i="14"/>
  <c r="J817" i="14"/>
  <c r="Q817" i="14"/>
  <c r="N817" i="14"/>
  <c r="P817" i="14"/>
  <c r="O817" i="14"/>
  <c r="M817" i="14"/>
  <c r="R817" i="14"/>
  <c r="J816" i="14"/>
  <c r="Q816" i="14"/>
  <c r="N816" i="14"/>
  <c r="P816" i="14"/>
  <c r="O816" i="14"/>
  <c r="M816" i="14"/>
  <c r="R816" i="14"/>
  <c r="M815" i="14"/>
  <c r="R815" i="14"/>
  <c r="N815" i="14"/>
  <c r="P815" i="14"/>
  <c r="O815" i="14"/>
  <c r="J815" i="14"/>
  <c r="Q815" i="14"/>
  <c r="N814" i="14"/>
  <c r="P814" i="14"/>
  <c r="O814" i="14"/>
  <c r="M814" i="14"/>
  <c r="R814" i="14"/>
  <c r="J814" i="14"/>
  <c r="Q814" i="14"/>
  <c r="J813" i="14"/>
  <c r="Q813" i="14"/>
  <c r="O813" i="14"/>
  <c r="N813" i="14"/>
  <c r="P813" i="14"/>
  <c r="M813" i="14"/>
  <c r="R813" i="14"/>
  <c r="O812" i="14"/>
  <c r="N812" i="14"/>
  <c r="P812" i="14"/>
  <c r="M812" i="14"/>
  <c r="R812" i="14"/>
  <c r="J812" i="14"/>
  <c r="Q812" i="14"/>
  <c r="J811" i="14"/>
  <c r="Q811" i="14"/>
  <c r="N811" i="14"/>
  <c r="P811" i="14"/>
  <c r="O811" i="14"/>
  <c r="M811" i="14"/>
  <c r="R811" i="14"/>
  <c r="J810" i="14"/>
  <c r="Q810" i="14"/>
  <c r="N810" i="14"/>
  <c r="P810" i="14"/>
  <c r="O810" i="14"/>
  <c r="M810" i="14"/>
  <c r="R810" i="14"/>
  <c r="M869" i="14"/>
  <c r="R869" i="14"/>
  <c r="N869" i="14"/>
  <c r="P869" i="14"/>
  <c r="O869" i="14"/>
  <c r="J869" i="14"/>
  <c r="Q869" i="14"/>
  <c r="N868" i="14"/>
  <c r="P868" i="14"/>
  <c r="O868" i="14"/>
  <c r="M868" i="14"/>
  <c r="R868" i="14"/>
  <c r="J868" i="14"/>
  <c r="Q868" i="14"/>
  <c r="O867" i="14"/>
  <c r="N867" i="14"/>
  <c r="P867" i="14"/>
  <c r="M867" i="14"/>
  <c r="R867" i="14"/>
  <c r="J867" i="14"/>
  <c r="Q867" i="14"/>
  <c r="O866" i="14"/>
  <c r="N866" i="14"/>
  <c r="P866" i="14"/>
  <c r="M866" i="14"/>
  <c r="R866" i="14"/>
  <c r="J866" i="14"/>
  <c r="Q866" i="14"/>
  <c r="J865" i="14"/>
  <c r="Q865" i="14"/>
  <c r="N865" i="14"/>
  <c r="P865" i="14"/>
  <c r="O865" i="14"/>
  <c r="M865" i="14"/>
  <c r="R865" i="14"/>
  <c r="J864" i="14"/>
  <c r="Q864" i="14"/>
  <c r="N864" i="14"/>
  <c r="P864" i="14"/>
  <c r="O864" i="14"/>
  <c r="M864" i="14"/>
  <c r="R864" i="14"/>
  <c r="M863" i="14"/>
  <c r="R863" i="14"/>
  <c r="N863" i="14"/>
  <c r="P863" i="14"/>
  <c r="O863" i="14"/>
  <c r="J863" i="14"/>
  <c r="Q863" i="14"/>
  <c r="N862" i="14"/>
  <c r="P862" i="14"/>
  <c r="O862" i="14"/>
  <c r="M862" i="14"/>
  <c r="R862" i="14"/>
  <c r="J862" i="14"/>
  <c r="Q862" i="14"/>
  <c r="O861" i="14"/>
  <c r="N861" i="14"/>
  <c r="P861" i="14"/>
  <c r="M861" i="14"/>
  <c r="R861" i="14"/>
  <c r="J861" i="14"/>
  <c r="Q861" i="14"/>
  <c r="O860" i="14"/>
  <c r="N860" i="14"/>
  <c r="P860" i="14"/>
  <c r="M860" i="14"/>
  <c r="R860" i="14"/>
  <c r="J860" i="14"/>
  <c r="Q860" i="14"/>
  <c r="J859" i="14"/>
  <c r="Q859" i="14"/>
  <c r="N859" i="14"/>
  <c r="P859" i="14"/>
  <c r="O859" i="14"/>
  <c r="M859" i="14"/>
  <c r="R859" i="14"/>
  <c r="J858" i="14"/>
  <c r="Q858" i="14"/>
  <c r="O858" i="14"/>
  <c r="N858" i="14"/>
  <c r="P858" i="14"/>
  <c r="M858" i="14"/>
  <c r="R858" i="14"/>
  <c r="M857" i="14"/>
  <c r="R857" i="14"/>
  <c r="N857" i="14"/>
  <c r="P857" i="14"/>
  <c r="O857" i="14"/>
  <c r="J857" i="14"/>
  <c r="Q857" i="14"/>
  <c r="O856" i="14"/>
  <c r="N856" i="14"/>
  <c r="P856" i="14"/>
  <c r="M856" i="14"/>
  <c r="R856" i="14"/>
  <c r="J856" i="14"/>
  <c r="Q856" i="14"/>
  <c r="J855" i="14"/>
  <c r="Q855" i="14"/>
  <c r="O855" i="14"/>
  <c r="N855" i="14"/>
  <c r="P855" i="14"/>
  <c r="M855" i="14"/>
  <c r="R855" i="14"/>
  <c r="O854" i="14"/>
  <c r="N854" i="14"/>
  <c r="P854" i="14"/>
  <c r="M854" i="14"/>
  <c r="R854" i="14"/>
  <c r="J854" i="14"/>
  <c r="Q854" i="14"/>
  <c r="J853" i="14"/>
  <c r="Q853" i="14"/>
  <c r="N853" i="14"/>
  <c r="P853" i="14"/>
  <c r="O853" i="14"/>
  <c r="M853" i="14"/>
  <c r="R853" i="14"/>
  <c r="M852" i="14"/>
  <c r="R852" i="14"/>
  <c r="J852" i="14"/>
  <c r="Q852" i="14"/>
  <c r="O852" i="14"/>
  <c r="N852" i="14"/>
  <c r="P852" i="14"/>
  <c r="M851" i="14"/>
  <c r="R851" i="14"/>
  <c r="N851" i="14"/>
  <c r="P851" i="14"/>
  <c r="O851" i="14"/>
  <c r="J851" i="14"/>
  <c r="Q851" i="14"/>
  <c r="O850" i="14"/>
  <c r="N850" i="14"/>
  <c r="P850" i="14"/>
  <c r="M850" i="14"/>
  <c r="R850" i="14"/>
  <c r="J850" i="14"/>
  <c r="Q850" i="14"/>
  <c r="J879" i="14"/>
  <c r="Q879" i="14"/>
  <c r="O879" i="14"/>
  <c r="N879" i="14"/>
  <c r="P879" i="14"/>
  <c r="M879" i="14"/>
  <c r="R879" i="14"/>
  <c r="O878" i="14"/>
  <c r="N878" i="14"/>
  <c r="P878" i="14"/>
  <c r="M878" i="14"/>
  <c r="R878" i="14"/>
  <c r="J878" i="14"/>
  <c r="Q878" i="14"/>
  <c r="J877" i="14"/>
  <c r="Q877" i="14"/>
  <c r="N877" i="14"/>
  <c r="P877" i="14"/>
  <c r="O877" i="14"/>
  <c r="M877" i="14"/>
  <c r="R877" i="14"/>
  <c r="M876" i="14"/>
  <c r="R876" i="14"/>
  <c r="J876" i="14"/>
  <c r="Q876" i="14"/>
  <c r="N876" i="14"/>
  <c r="P876" i="14"/>
  <c r="O876" i="14"/>
  <c r="M875" i="14"/>
  <c r="R875" i="14"/>
  <c r="N875" i="14"/>
  <c r="P875" i="14"/>
  <c r="O875" i="14"/>
  <c r="J875" i="14"/>
  <c r="Q875" i="14"/>
  <c r="O874" i="14"/>
  <c r="N874" i="14"/>
  <c r="P874" i="14"/>
  <c r="M874" i="14"/>
  <c r="R874" i="14"/>
  <c r="J874" i="14"/>
  <c r="Q874" i="14"/>
  <c r="O873" i="14"/>
  <c r="N873" i="14"/>
  <c r="P873" i="14"/>
  <c r="M873" i="14"/>
  <c r="R873" i="14"/>
  <c r="J873" i="14"/>
  <c r="Q873" i="14"/>
  <c r="O872" i="14"/>
  <c r="N872" i="14"/>
  <c r="P872" i="14"/>
  <c r="M872" i="14"/>
  <c r="R872" i="14"/>
  <c r="J872" i="14"/>
  <c r="Q872" i="14"/>
  <c r="J871" i="14"/>
  <c r="Q871" i="14"/>
  <c r="N871" i="14"/>
  <c r="P871" i="14"/>
  <c r="O871" i="14"/>
  <c r="M871" i="14"/>
  <c r="R871" i="14"/>
  <c r="M870" i="14"/>
  <c r="R870" i="14"/>
  <c r="J870" i="14"/>
  <c r="Q870" i="14"/>
  <c r="N870" i="14"/>
  <c r="P870" i="14"/>
  <c r="O870" i="14"/>
  <c r="M884" i="14"/>
  <c r="R884" i="14"/>
  <c r="N884" i="14"/>
  <c r="P884" i="14"/>
  <c r="O884" i="14"/>
  <c r="J884" i="14"/>
  <c r="Q884" i="14"/>
  <c r="O883" i="14"/>
  <c r="N883" i="14"/>
  <c r="P883" i="14"/>
  <c r="M883" i="14"/>
  <c r="R883" i="14"/>
  <c r="J883" i="14"/>
  <c r="Q883" i="14"/>
  <c r="J882" i="14"/>
  <c r="Q882" i="14"/>
  <c r="O882" i="14"/>
  <c r="N882" i="14"/>
  <c r="P882" i="14"/>
  <c r="M882" i="14"/>
  <c r="R882" i="14"/>
  <c r="O881" i="14"/>
  <c r="N881" i="14"/>
  <c r="P881" i="14"/>
  <c r="M881" i="14"/>
  <c r="R881" i="14"/>
  <c r="J881" i="14"/>
  <c r="Q881" i="14"/>
  <c r="J880" i="14"/>
  <c r="Q880" i="14"/>
  <c r="N880" i="14"/>
  <c r="P880" i="14"/>
  <c r="O880" i="14"/>
  <c r="M880" i="14"/>
  <c r="R880" i="14"/>
  <c r="V5495" i="6"/>
  <c r="D5495" i="6"/>
  <c r="C5495" i="6"/>
  <c r="B5495" i="6"/>
  <c r="V5494" i="6"/>
  <c r="D5494" i="6"/>
  <c r="C5494" i="6"/>
  <c r="B5494" i="6"/>
  <c r="V5493" i="6"/>
  <c r="D5493" i="6"/>
  <c r="C5493" i="6"/>
  <c r="B5493" i="6"/>
  <c r="V5492" i="6"/>
  <c r="D5492" i="6"/>
  <c r="C5492" i="6"/>
  <c r="B5492" i="6"/>
  <c r="V5491" i="6"/>
  <c r="D5491" i="6"/>
  <c r="C5491" i="6"/>
  <c r="B5491" i="6"/>
  <c r="V5490" i="6"/>
  <c r="D5490" i="6"/>
  <c r="C5490" i="6"/>
  <c r="B5490" i="6"/>
  <c r="V5489" i="6"/>
  <c r="D5489" i="6"/>
  <c r="C5489" i="6"/>
  <c r="B5489" i="6"/>
  <c r="V5488" i="6"/>
  <c r="D5488" i="6"/>
  <c r="C5488" i="6"/>
  <c r="B5488" i="6"/>
  <c r="V5487" i="6"/>
  <c r="D5487" i="6"/>
  <c r="C5487" i="6"/>
  <c r="B5487" i="6"/>
  <c r="V5486" i="6"/>
  <c r="D5486" i="6"/>
  <c r="C5486" i="6"/>
  <c r="B5486" i="6"/>
  <c r="V5485" i="6"/>
  <c r="D5485" i="6"/>
  <c r="C5485" i="6"/>
  <c r="B5485" i="6"/>
  <c r="V5484" i="6"/>
  <c r="D5484" i="6"/>
  <c r="C5484" i="6"/>
  <c r="B5484" i="6"/>
  <c r="V5483" i="6"/>
  <c r="D5483" i="6"/>
  <c r="C5483" i="6"/>
  <c r="B5483" i="6"/>
  <c r="V5482" i="6"/>
  <c r="D5482" i="6"/>
  <c r="C5482" i="6"/>
  <c r="B5482" i="6"/>
  <c r="V5481" i="6"/>
  <c r="D5481" i="6"/>
  <c r="C5481" i="6"/>
  <c r="B5481" i="6"/>
  <c r="V5480" i="6"/>
  <c r="D5480" i="6"/>
  <c r="C5480" i="6"/>
  <c r="B5480" i="6"/>
  <c r="V5479" i="6"/>
  <c r="D5479" i="6"/>
  <c r="C5479" i="6"/>
  <c r="B5479" i="6"/>
  <c r="V5478" i="6"/>
  <c r="D5478" i="6"/>
  <c r="C5478" i="6"/>
  <c r="B5478" i="6"/>
  <c r="V5477" i="6"/>
  <c r="D5477" i="6"/>
  <c r="C5477" i="6"/>
  <c r="B5477" i="6"/>
  <c r="V5476" i="6"/>
  <c r="D5476" i="6"/>
  <c r="C5476" i="6"/>
  <c r="B5476" i="6"/>
  <c r="V5475" i="6"/>
  <c r="D5475" i="6"/>
  <c r="C5475" i="6"/>
  <c r="B5475" i="6"/>
  <c r="V5474" i="6"/>
  <c r="D5474" i="6"/>
  <c r="C5474" i="6"/>
  <c r="B5474" i="6"/>
  <c r="V5473" i="6"/>
  <c r="D5473" i="6"/>
  <c r="C5473" i="6"/>
  <c r="B5473" i="6"/>
  <c r="V5472" i="6"/>
  <c r="D5472" i="6"/>
  <c r="C5472" i="6"/>
  <c r="B5472" i="6"/>
  <c r="V5471" i="6"/>
  <c r="D5471" i="6"/>
  <c r="C5471" i="6"/>
  <c r="B5471" i="6"/>
  <c r="V5470" i="6"/>
  <c r="D5470" i="6"/>
  <c r="C5470" i="6"/>
  <c r="B5470" i="6"/>
  <c r="V5469" i="6"/>
  <c r="D5469" i="6"/>
  <c r="C5469" i="6"/>
  <c r="B5469" i="6"/>
  <c r="V5468" i="6"/>
  <c r="D5468" i="6"/>
  <c r="C5468" i="6"/>
  <c r="B5468" i="6"/>
  <c r="V5467" i="6"/>
  <c r="D5467" i="6"/>
  <c r="C5467" i="6"/>
  <c r="B5467" i="6"/>
  <c r="V5466" i="6"/>
  <c r="D5466" i="6"/>
  <c r="C5466" i="6"/>
  <c r="B5466" i="6"/>
  <c r="V5465" i="6"/>
  <c r="D5465" i="6"/>
  <c r="C5465" i="6"/>
  <c r="B5465" i="6"/>
  <c r="V5464" i="6"/>
  <c r="D5464" i="6"/>
  <c r="C5464" i="6"/>
  <c r="B5464" i="6"/>
  <c r="V5463" i="6"/>
  <c r="D5463" i="6"/>
  <c r="C5463" i="6"/>
  <c r="B5463" i="6"/>
  <c r="V5462" i="6"/>
  <c r="D5462" i="6"/>
  <c r="C5462" i="6"/>
  <c r="B5462" i="6"/>
  <c r="V5461" i="6"/>
  <c r="D5461" i="6"/>
  <c r="C5461" i="6"/>
  <c r="B5461" i="6"/>
  <c r="V5460" i="6"/>
  <c r="D5460" i="6"/>
  <c r="C5460" i="6"/>
  <c r="B5460" i="6"/>
  <c r="V5459" i="6"/>
  <c r="D5459" i="6"/>
  <c r="C5459" i="6"/>
  <c r="B5459" i="6"/>
  <c r="V5458" i="6"/>
  <c r="D5458" i="6"/>
  <c r="C5458" i="6"/>
  <c r="B5458" i="6"/>
  <c r="V5457" i="6"/>
  <c r="D5457" i="6"/>
  <c r="C5457" i="6"/>
  <c r="B5457" i="6"/>
  <c r="V5456" i="6"/>
  <c r="D5456" i="6"/>
  <c r="C5456" i="6"/>
  <c r="B5456" i="6"/>
  <c r="V5455" i="6"/>
  <c r="D5455" i="6"/>
  <c r="C5455" i="6"/>
  <c r="B5455" i="6"/>
  <c r="V5454" i="6"/>
  <c r="D5454" i="6"/>
  <c r="C5454" i="6"/>
  <c r="B5454" i="6"/>
  <c r="V5453" i="6"/>
  <c r="D5453" i="6"/>
  <c r="C5453" i="6"/>
  <c r="B5453" i="6"/>
  <c r="V5452" i="6"/>
  <c r="D5452" i="6"/>
  <c r="C5452" i="6"/>
  <c r="B5452" i="6"/>
  <c r="V5451" i="6"/>
  <c r="D5451" i="6"/>
  <c r="C5451" i="6"/>
  <c r="B5451" i="6"/>
  <c r="V5450" i="6"/>
  <c r="D5450" i="6"/>
  <c r="C5450" i="6"/>
  <c r="B5450" i="6"/>
  <c r="V5449" i="6"/>
  <c r="D5449" i="6"/>
  <c r="C5449" i="6"/>
  <c r="B5449" i="6"/>
  <c r="V5448" i="6"/>
  <c r="D5448" i="6"/>
  <c r="C5448" i="6"/>
  <c r="B5448" i="6"/>
  <c r="V5447" i="6"/>
  <c r="D5447" i="6"/>
  <c r="C5447" i="6"/>
  <c r="B5447" i="6"/>
  <c r="V5446" i="6"/>
  <c r="D5446" i="6"/>
  <c r="C5446" i="6"/>
  <c r="B5446" i="6"/>
  <c r="V5445" i="6"/>
  <c r="D5445" i="6"/>
  <c r="C5445" i="6"/>
  <c r="B5445" i="6"/>
  <c r="V5444" i="6"/>
  <c r="D5444" i="6"/>
  <c r="C5444" i="6"/>
  <c r="B5444" i="6"/>
  <c r="V5443" i="6"/>
  <c r="D5443" i="6"/>
  <c r="C5443" i="6"/>
  <c r="B5443" i="6"/>
  <c r="V5442" i="6"/>
  <c r="D5442" i="6"/>
  <c r="C5442" i="6"/>
  <c r="B5442" i="6"/>
  <c r="V5441" i="6"/>
  <c r="D5441" i="6"/>
  <c r="C5441" i="6"/>
  <c r="B5441" i="6"/>
  <c r="V5440" i="6"/>
  <c r="D5440" i="6"/>
  <c r="C5440" i="6"/>
  <c r="B5440" i="6"/>
  <c r="V5439" i="6"/>
  <c r="D5439" i="6"/>
  <c r="C5439" i="6"/>
  <c r="B5439" i="6"/>
  <c r="V5438" i="6"/>
  <c r="D5438" i="6"/>
  <c r="C5438" i="6"/>
  <c r="B5438" i="6"/>
  <c r="V5437" i="6"/>
  <c r="D5437" i="6"/>
  <c r="C5437" i="6"/>
  <c r="B5437" i="6"/>
  <c r="V5436" i="6"/>
  <c r="D5436" i="6"/>
  <c r="C5436" i="6"/>
  <c r="B5436" i="6"/>
  <c r="V5435" i="6"/>
  <c r="D5435" i="6"/>
  <c r="C5435" i="6"/>
  <c r="B5435" i="6"/>
  <c r="V5434" i="6"/>
  <c r="D5434" i="6"/>
  <c r="C5434" i="6"/>
  <c r="B5434" i="6"/>
  <c r="V5433" i="6"/>
  <c r="D5433" i="6"/>
  <c r="C5433" i="6"/>
  <c r="B5433" i="6"/>
  <c r="V5432" i="6"/>
  <c r="D5432" i="6"/>
  <c r="C5432" i="6"/>
  <c r="B5432" i="6"/>
  <c r="V5431" i="6"/>
  <c r="D5431" i="6"/>
  <c r="C5431" i="6"/>
  <c r="B5431" i="6"/>
  <c r="V5430" i="6"/>
  <c r="D5430" i="6"/>
  <c r="C5430" i="6"/>
  <c r="B5430" i="6"/>
  <c r="V5429" i="6"/>
  <c r="D5429" i="6"/>
  <c r="C5429" i="6"/>
  <c r="B5429" i="6"/>
  <c r="V5428" i="6"/>
  <c r="D5428" i="6"/>
  <c r="C5428" i="6"/>
  <c r="B5428" i="6"/>
  <c r="V5427" i="6"/>
  <c r="D5427" i="6"/>
  <c r="C5427" i="6"/>
  <c r="B5427" i="6"/>
  <c r="V5426" i="6"/>
  <c r="D5426" i="6"/>
  <c r="C5426" i="6"/>
  <c r="B5426" i="6"/>
  <c r="V5425" i="6"/>
  <c r="D5425" i="6"/>
  <c r="C5425" i="6"/>
  <c r="B5425" i="6"/>
  <c r="V5424" i="6"/>
  <c r="D5424" i="6"/>
  <c r="C5424" i="6"/>
  <c r="B5424" i="6"/>
  <c r="V5423" i="6"/>
  <c r="D5423" i="6"/>
  <c r="C5423" i="6"/>
  <c r="B5423" i="6"/>
  <c r="V5422" i="6"/>
  <c r="D5422" i="6"/>
  <c r="C5422" i="6"/>
  <c r="B5422" i="6"/>
  <c r="V5421" i="6"/>
  <c r="D5421" i="6"/>
  <c r="C5421" i="6"/>
  <c r="B5421" i="6"/>
  <c r="V5420" i="6"/>
  <c r="D5420" i="6"/>
  <c r="C5420" i="6"/>
  <c r="B5420" i="6"/>
  <c r="V5419" i="6"/>
  <c r="D5419" i="6"/>
  <c r="C5419" i="6"/>
  <c r="B5419" i="6"/>
  <c r="V5418" i="6"/>
  <c r="D5418" i="6"/>
  <c r="C5418" i="6"/>
  <c r="B5418" i="6"/>
  <c r="V5417" i="6"/>
  <c r="D5417" i="6"/>
  <c r="C5417" i="6"/>
  <c r="B5417" i="6"/>
  <c r="V5416" i="6"/>
  <c r="D5416" i="6"/>
  <c r="C5416" i="6"/>
  <c r="B5416" i="6"/>
  <c r="V5415" i="6"/>
  <c r="D5415" i="6"/>
  <c r="C5415" i="6"/>
  <c r="B5415" i="6"/>
  <c r="V5414" i="6"/>
  <c r="D5414" i="6"/>
  <c r="C5414" i="6"/>
  <c r="B5414" i="6"/>
  <c r="V5413" i="6"/>
  <c r="D5413" i="6"/>
  <c r="C5413" i="6"/>
  <c r="B5413" i="6"/>
  <c r="D5412" i="6"/>
  <c r="C5412" i="6"/>
  <c r="B5412" i="6"/>
  <c r="D5411" i="6"/>
  <c r="C5411" i="6"/>
  <c r="B5411" i="6"/>
  <c r="V5410" i="6"/>
  <c r="D5410" i="6"/>
  <c r="C5410" i="6"/>
  <c r="B5410" i="6"/>
  <c r="V5409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V5405" i="6"/>
  <c r="D5405" i="6"/>
  <c r="C5405" i="6"/>
  <c r="B5405" i="6"/>
  <c r="V5404" i="6"/>
  <c r="D5404" i="6"/>
  <c r="C5404" i="6"/>
  <c r="B5404" i="6"/>
  <c r="V5403" i="6"/>
  <c r="D5403" i="6"/>
  <c r="C5403" i="6"/>
  <c r="B5403" i="6"/>
  <c r="V5402" i="6"/>
  <c r="D5402" i="6"/>
  <c r="C5402" i="6"/>
  <c r="B5402" i="6"/>
  <c r="V5401" i="6"/>
  <c r="D5401" i="6"/>
  <c r="C5401" i="6"/>
  <c r="B5401" i="6"/>
  <c r="V5400" i="6"/>
  <c r="D5400" i="6"/>
  <c r="C5400" i="6"/>
  <c r="B5400" i="6"/>
  <c r="V5399" i="6"/>
  <c r="D5399" i="6"/>
  <c r="C5399" i="6"/>
  <c r="B5399" i="6"/>
  <c r="V5398" i="6"/>
  <c r="D5398" i="6"/>
  <c r="C5398" i="6"/>
  <c r="B5398" i="6"/>
  <c r="V5397" i="6"/>
  <c r="D5397" i="6"/>
  <c r="C5397" i="6"/>
  <c r="B5397" i="6"/>
  <c r="V5396" i="6"/>
  <c r="D5396" i="6"/>
  <c r="C5396" i="6"/>
  <c r="B5396" i="6"/>
  <c r="V5395" i="6"/>
  <c r="D5395" i="6"/>
  <c r="C5395" i="6"/>
  <c r="B5395" i="6"/>
  <c r="V5394" i="6"/>
  <c r="D5394" i="6"/>
  <c r="C5394" i="6"/>
  <c r="B5394" i="6"/>
  <c r="V5393" i="6"/>
  <c r="D5393" i="6"/>
  <c r="C5393" i="6"/>
  <c r="B5393" i="6"/>
  <c r="V5392" i="6"/>
  <c r="D5392" i="6"/>
  <c r="C5392" i="6"/>
  <c r="B5392" i="6"/>
  <c r="V5391" i="6"/>
  <c r="D5391" i="6"/>
  <c r="C5391" i="6"/>
  <c r="B5391" i="6"/>
  <c r="V5390" i="6"/>
  <c r="D5390" i="6"/>
  <c r="C5390" i="6"/>
  <c r="B5390" i="6"/>
  <c r="V5389" i="6"/>
  <c r="D5389" i="6"/>
  <c r="C5389" i="6"/>
  <c r="B5389" i="6"/>
  <c r="V5388" i="6"/>
  <c r="D5388" i="6"/>
  <c r="C5388" i="6"/>
  <c r="B5388" i="6"/>
  <c r="V5387" i="6"/>
  <c r="D5387" i="6"/>
  <c r="C5387" i="6"/>
  <c r="B5387" i="6"/>
  <c r="V5386" i="6"/>
  <c r="D5386" i="6"/>
  <c r="C5386" i="6"/>
  <c r="B5386" i="6"/>
  <c r="V5385" i="6"/>
  <c r="D5385" i="6"/>
  <c r="C5385" i="6"/>
  <c r="B5385" i="6"/>
  <c r="V5384" i="6"/>
  <c r="D5384" i="6"/>
  <c r="C5384" i="6"/>
  <c r="B5384" i="6"/>
  <c r="V5383" i="6"/>
  <c r="D5383" i="6"/>
  <c r="C5383" i="6"/>
  <c r="B5383" i="6"/>
  <c r="V5382" i="6"/>
  <c r="D5382" i="6"/>
  <c r="C5382" i="6"/>
  <c r="B5382" i="6"/>
  <c r="V5381" i="6"/>
  <c r="D5381" i="6"/>
  <c r="C5381" i="6"/>
  <c r="B5381" i="6"/>
  <c r="V5380" i="6"/>
  <c r="D5380" i="6"/>
  <c r="C5380" i="6"/>
  <c r="B5380" i="6"/>
  <c r="V5379" i="6"/>
  <c r="D5379" i="6"/>
  <c r="C5379" i="6"/>
  <c r="B5379" i="6"/>
  <c r="V5378" i="6"/>
  <c r="D5378" i="6"/>
  <c r="C5378" i="6"/>
  <c r="B5378" i="6"/>
  <c r="V5377" i="6"/>
  <c r="D5377" i="6"/>
  <c r="C5377" i="6"/>
  <c r="B5377" i="6"/>
  <c r="V5376" i="6"/>
  <c r="D5376" i="6"/>
  <c r="C5376" i="6"/>
  <c r="B5376" i="6"/>
  <c r="V5375" i="6"/>
  <c r="D5375" i="6"/>
  <c r="C5375" i="6"/>
  <c r="B5375" i="6"/>
  <c r="V5374" i="6"/>
  <c r="D5374" i="6"/>
  <c r="C5374" i="6"/>
  <c r="B5374" i="6"/>
  <c r="V5373" i="6"/>
  <c r="D5373" i="6"/>
  <c r="C5373" i="6"/>
  <c r="B5373" i="6"/>
  <c r="D5372" i="6"/>
  <c r="C5372" i="6"/>
  <c r="B5372" i="6"/>
  <c r="D5371" i="6"/>
  <c r="C5371" i="6"/>
  <c r="B5371" i="6"/>
  <c r="V5370" i="6"/>
  <c r="D5370" i="6"/>
  <c r="C5370" i="6"/>
  <c r="B5370" i="6"/>
  <c r="V5369" i="6"/>
  <c r="D5369" i="6"/>
  <c r="C5369" i="6"/>
  <c r="B5369" i="6"/>
  <c r="V5368" i="6"/>
  <c r="D5368" i="6"/>
  <c r="C5368" i="6"/>
  <c r="B5368" i="6"/>
  <c r="V5367" i="6"/>
  <c r="D5367" i="6"/>
  <c r="C5367" i="6"/>
  <c r="B5367" i="6"/>
  <c r="V5366" i="6"/>
  <c r="D5366" i="6"/>
  <c r="C5366" i="6"/>
  <c r="B5366" i="6"/>
  <c r="V5365" i="6"/>
  <c r="D5365" i="6"/>
  <c r="C5365" i="6"/>
  <c r="B5365" i="6"/>
  <c r="V5364" i="6"/>
  <c r="D5364" i="6"/>
  <c r="C5364" i="6"/>
  <c r="B5364" i="6"/>
  <c r="V5363" i="6"/>
  <c r="D5363" i="6"/>
  <c r="C5363" i="6"/>
  <c r="B5363" i="6"/>
  <c r="V5362" i="6"/>
  <c r="D5362" i="6"/>
  <c r="C5362" i="6"/>
  <c r="B5362" i="6"/>
  <c r="V5361" i="6"/>
  <c r="D5361" i="6"/>
  <c r="C5361" i="6"/>
  <c r="B5361" i="6"/>
  <c r="V5360" i="6"/>
  <c r="D5360" i="6"/>
  <c r="C5360" i="6"/>
  <c r="B5360" i="6"/>
  <c r="V5359" i="6"/>
  <c r="D5359" i="6"/>
  <c r="C5359" i="6"/>
  <c r="B5359" i="6"/>
  <c r="V5358" i="6"/>
  <c r="D5358" i="6"/>
  <c r="C5358" i="6"/>
  <c r="B5358" i="6"/>
  <c r="V5357" i="6"/>
  <c r="D5357" i="6"/>
  <c r="C5357" i="6"/>
  <c r="B5357" i="6"/>
  <c r="V5356" i="6"/>
  <c r="D5356" i="6"/>
  <c r="C5356" i="6"/>
  <c r="B5356" i="6"/>
  <c r="V5355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V5351" i="6"/>
  <c r="D5351" i="6"/>
  <c r="C5351" i="6"/>
  <c r="B5351" i="6"/>
  <c r="V5350" i="6"/>
  <c r="D5350" i="6"/>
  <c r="C5350" i="6"/>
  <c r="B5350" i="6"/>
  <c r="V5349" i="6"/>
  <c r="D5349" i="6"/>
  <c r="C5349" i="6"/>
  <c r="B5349" i="6"/>
  <c r="V5348" i="6"/>
  <c r="D5348" i="6"/>
  <c r="C5348" i="6"/>
  <c r="B5348" i="6"/>
  <c r="D5347" i="6"/>
  <c r="C5347" i="6"/>
  <c r="B5347" i="6"/>
  <c r="V5346" i="6"/>
  <c r="D5346" i="6"/>
  <c r="C5346" i="6"/>
  <c r="B5346" i="6"/>
  <c r="V5345" i="6"/>
  <c r="D5345" i="6"/>
  <c r="C5345" i="6"/>
  <c r="B5345" i="6"/>
  <c r="V5344" i="6"/>
  <c r="D5344" i="6"/>
  <c r="C5344" i="6"/>
  <c r="B5344" i="6"/>
  <c r="V5343" i="6"/>
  <c r="D5343" i="6"/>
  <c r="C5343" i="6"/>
  <c r="B5343" i="6"/>
  <c r="V5342" i="6"/>
  <c r="D5342" i="6"/>
  <c r="C5342" i="6"/>
  <c r="B5342" i="6"/>
  <c r="V5341" i="6"/>
  <c r="D5341" i="6"/>
  <c r="C5341" i="6"/>
  <c r="B5341" i="6"/>
  <c r="V5340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V5575" i="6"/>
  <c r="D5575" i="6"/>
  <c r="C5575" i="6"/>
  <c r="B5575" i="6"/>
  <c r="V5574" i="6"/>
  <c r="D5574" i="6"/>
  <c r="C5574" i="6"/>
  <c r="B5574" i="6"/>
  <c r="V5573" i="6"/>
  <c r="D5573" i="6"/>
  <c r="C5573" i="6"/>
  <c r="B5573" i="6"/>
  <c r="V5572" i="6"/>
  <c r="D5572" i="6"/>
  <c r="C5572" i="6"/>
  <c r="B5572" i="6"/>
  <c r="V5571" i="6"/>
  <c r="D5571" i="6"/>
  <c r="C5571" i="6"/>
  <c r="B5571" i="6"/>
  <c r="V5570" i="6"/>
  <c r="D5570" i="6"/>
  <c r="C5570" i="6"/>
  <c r="B5570" i="6"/>
  <c r="V5569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V5565" i="6"/>
  <c r="D5565" i="6"/>
  <c r="C5565" i="6"/>
  <c r="B5565" i="6"/>
  <c r="V5564" i="6"/>
  <c r="D5564" i="6"/>
  <c r="C5564" i="6"/>
  <c r="B5564" i="6"/>
  <c r="V5563" i="6"/>
  <c r="D5563" i="6"/>
  <c r="C5563" i="6"/>
  <c r="B5563" i="6"/>
  <c r="V5562" i="6"/>
  <c r="D5562" i="6"/>
  <c r="C5562" i="6"/>
  <c r="B5562" i="6"/>
  <c r="V5561" i="6"/>
  <c r="D5561" i="6"/>
  <c r="C5561" i="6"/>
  <c r="B5561" i="6"/>
  <c r="V5560" i="6"/>
  <c r="D5560" i="6"/>
  <c r="C5560" i="6"/>
  <c r="B5560" i="6"/>
  <c r="V5559" i="6"/>
  <c r="D5559" i="6"/>
  <c r="C5559" i="6"/>
  <c r="B5559" i="6"/>
  <c r="V5558" i="6"/>
  <c r="D5558" i="6"/>
  <c r="C5558" i="6"/>
  <c r="B5558" i="6"/>
  <c r="V5557" i="6"/>
  <c r="D5557" i="6"/>
  <c r="C5557" i="6"/>
  <c r="B5557" i="6"/>
  <c r="V5556" i="6"/>
  <c r="D5556" i="6"/>
  <c r="C5556" i="6"/>
  <c r="B5556" i="6"/>
  <c r="V5555" i="6"/>
  <c r="D5555" i="6"/>
  <c r="C5555" i="6"/>
  <c r="B5555" i="6"/>
  <c r="V5554" i="6"/>
  <c r="D5554" i="6"/>
  <c r="C5554" i="6"/>
  <c r="B5554" i="6"/>
  <c r="V5553" i="6"/>
  <c r="D5553" i="6"/>
  <c r="C5553" i="6"/>
  <c r="B5553" i="6"/>
  <c r="V5552" i="6"/>
  <c r="D5552" i="6"/>
  <c r="C5552" i="6"/>
  <c r="B5552" i="6"/>
  <c r="V5551" i="6"/>
  <c r="D5551" i="6"/>
  <c r="C5551" i="6"/>
  <c r="B5551" i="6"/>
  <c r="V5550" i="6"/>
  <c r="D5550" i="6"/>
  <c r="C5550" i="6"/>
  <c r="B5550" i="6"/>
  <c r="V5549" i="6"/>
  <c r="D5549" i="6"/>
  <c r="C5549" i="6"/>
  <c r="B5549" i="6"/>
  <c r="V5548" i="6"/>
  <c r="D5548" i="6"/>
  <c r="C5548" i="6"/>
  <c r="B5548" i="6"/>
  <c r="V5547" i="6"/>
  <c r="D5547" i="6"/>
  <c r="C5547" i="6"/>
  <c r="B5547" i="6"/>
  <c r="V5546" i="6"/>
  <c r="D5546" i="6"/>
  <c r="C5546" i="6"/>
  <c r="B5546" i="6"/>
  <c r="V5545" i="6"/>
  <c r="D5545" i="6"/>
  <c r="C5545" i="6"/>
  <c r="B5545" i="6"/>
  <c r="V5544" i="6"/>
  <c r="D5544" i="6"/>
  <c r="C5544" i="6"/>
  <c r="B5544" i="6"/>
  <c r="V5543" i="6"/>
  <c r="D5543" i="6"/>
  <c r="C5543" i="6"/>
  <c r="B5543" i="6"/>
  <c r="V5542" i="6"/>
  <c r="D5542" i="6"/>
  <c r="C5542" i="6"/>
  <c r="B5542" i="6"/>
  <c r="V5541" i="6"/>
  <c r="D5541" i="6"/>
  <c r="C5541" i="6"/>
  <c r="B5541" i="6"/>
  <c r="V5540" i="6"/>
  <c r="D5540" i="6"/>
  <c r="C5540" i="6"/>
  <c r="B5540" i="6"/>
  <c r="V5539" i="6"/>
  <c r="D5539" i="6"/>
  <c r="C5539" i="6"/>
  <c r="B5539" i="6"/>
  <c r="V5538" i="6"/>
  <c r="D5538" i="6"/>
  <c r="C5538" i="6"/>
  <c r="B5538" i="6"/>
  <c r="V5537" i="6"/>
  <c r="D5537" i="6"/>
  <c r="C5537" i="6"/>
  <c r="B5537" i="6"/>
  <c r="V5536" i="6"/>
  <c r="D5536" i="6"/>
  <c r="C5536" i="6"/>
  <c r="B5536" i="6"/>
  <c r="V5535" i="6"/>
  <c r="D5535" i="6"/>
  <c r="C5535" i="6"/>
  <c r="B5535" i="6"/>
  <c r="V5534" i="6"/>
  <c r="D5534" i="6"/>
  <c r="C5534" i="6"/>
  <c r="B5534" i="6"/>
  <c r="V5533" i="6"/>
  <c r="D5533" i="6"/>
  <c r="C5533" i="6"/>
  <c r="B5533" i="6"/>
  <c r="V5532" i="6"/>
  <c r="D5532" i="6"/>
  <c r="C5532" i="6"/>
  <c r="B5532" i="6"/>
  <c r="V5531" i="6"/>
  <c r="D5531" i="6"/>
  <c r="C5531" i="6"/>
  <c r="B5531" i="6"/>
  <c r="V5530" i="6"/>
  <c r="D5530" i="6"/>
  <c r="C5530" i="6"/>
  <c r="B5530" i="6"/>
  <c r="V5529" i="6"/>
  <c r="D5529" i="6"/>
  <c r="C5529" i="6"/>
  <c r="B5529" i="6"/>
  <c r="V5528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V5524" i="6"/>
  <c r="D5524" i="6"/>
  <c r="C5524" i="6"/>
  <c r="B5524" i="6"/>
  <c r="V5523" i="6"/>
  <c r="D5523" i="6"/>
  <c r="C5523" i="6"/>
  <c r="B5523" i="6"/>
  <c r="V5522" i="6"/>
  <c r="D5522" i="6"/>
  <c r="C5522" i="6"/>
  <c r="B5522" i="6"/>
  <c r="V5521" i="6"/>
  <c r="D5521" i="6"/>
  <c r="C5521" i="6"/>
  <c r="B5521" i="6"/>
  <c r="V5520" i="6"/>
  <c r="D5520" i="6"/>
  <c r="C5520" i="6"/>
  <c r="B5520" i="6"/>
  <c r="V5519" i="6"/>
  <c r="D5519" i="6"/>
  <c r="C5519" i="6"/>
  <c r="B5519" i="6"/>
  <c r="V5518" i="6"/>
  <c r="D5518" i="6"/>
  <c r="C5518" i="6"/>
  <c r="B5518" i="6"/>
  <c r="V5517" i="6"/>
  <c r="D5517" i="6"/>
  <c r="C5517" i="6"/>
  <c r="B5517" i="6"/>
  <c r="V5516" i="6"/>
  <c r="D5516" i="6"/>
  <c r="C5516" i="6"/>
  <c r="B5516" i="6"/>
  <c r="V5515" i="6"/>
  <c r="D5515" i="6"/>
  <c r="C5515" i="6"/>
  <c r="B5515" i="6"/>
  <c r="V5514" i="6"/>
  <c r="D5514" i="6"/>
  <c r="C5514" i="6"/>
  <c r="B5514" i="6"/>
  <c r="V5513" i="6"/>
  <c r="D5513" i="6"/>
  <c r="C5513" i="6"/>
  <c r="B5513" i="6"/>
  <c r="V5512" i="6"/>
  <c r="D5512" i="6"/>
  <c r="C5512" i="6"/>
  <c r="B5512" i="6"/>
  <c r="V5511" i="6"/>
  <c r="D5511" i="6"/>
  <c r="C5511" i="6"/>
  <c r="B5511" i="6"/>
  <c r="V5510" i="6"/>
  <c r="D5510" i="6"/>
  <c r="C5510" i="6"/>
  <c r="B5510" i="6"/>
  <c r="V5509" i="6"/>
  <c r="D5509" i="6"/>
  <c r="C5509" i="6"/>
  <c r="B5509" i="6"/>
  <c r="V5508" i="6"/>
  <c r="D5508" i="6"/>
  <c r="C5508" i="6"/>
  <c r="B5508" i="6"/>
  <c r="V5507" i="6"/>
  <c r="D5507" i="6"/>
  <c r="C5507" i="6"/>
  <c r="B5507" i="6"/>
  <c r="V5506" i="6"/>
  <c r="D5506" i="6"/>
  <c r="C5506" i="6"/>
  <c r="B5506" i="6"/>
  <c r="V5505" i="6"/>
  <c r="D5505" i="6"/>
  <c r="C5505" i="6"/>
  <c r="B5505" i="6"/>
  <c r="V5504" i="6"/>
  <c r="D5504" i="6"/>
  <c r="C5504" i="6"/>
  <c r="B5504" i="6"/>
  <c r="V5503" i="6"/>
  <c r="D5503" i="6"/>
  <c r="C5503" i="6"/>
  <c r="B5503" i="6"/>
  <c r="V5502" i="6"/>
  <c r="D5502" i="6"/>
  <c r="C5502" i="6"/>
  <c r="B5502" i="6"/>
  <c r="V5501" i="6"/>
  <c r="D5501" i="6"/>
  <c r="C5501" i="6"/>
  <c r="B5501" i="6"/>
  <c r="V5500" i="6"/>
  <c r="D5500" i="6"/>
  <c r="C5500" i="6"/>
  <c r="B5500" i="6"/>
  <c r="V5499" i="6"/>
  <c r="D5499" i="6"/>
  <c r="C5499" i="6"/>
  <c r="B5499" i="6"/>
  <c r="V5498" i="6"/>
  <c r="D5498" i="6"/>
  <c r="C5498" i="6"/>
  <c r="B5498" i="6"/>
  <c r="V5497" i="6"/>
  <c r="D5497" i="6"/>
  <c r="C5497" i="6"/>
  <c r="B5497" i="6"/>
  <c r="V5496" i="6"/>
  <c r="D5496" i="6"/>
  <c r="C5496" i="6"/>
  <c r="B5496" i="6"/>
  <c r="V5615" i="6"/>
  <c r="D5615" i="6"/>
  <c r="C5615" i="6"/>
  <c r="B5615" i="6"/>
  <c r="V5614" i="6"/>
  <c r="D5614" i="6"/>
  <c r="C5614" i="6"/>
  <c r="B5614" i="6"/>
  <c r="V5613" i="6"/>
  <c r="D5613" i="6"/>
  <c r="C5613" i="6"/>
  <c r="B5613" i="6"/>
  <c r="V5612" i="6"/>
  <c r="D5612" i="6"/>
  <c r="C5612" i="6"/>
  <c r="B5612" i="6"/>
  <c r="V5611" i="6"/>
  <c r="D5611" i="6"/>
  <c r="C5611" i="6"/>
  <c r="B5611" i="6"/>
  <c r="V5610" i="6"/>
  <c r="D5610" i="6"/>
  <c r="C5610" i="6"/>
  <c r="B5610" i="6"/>
  <c r="V5609" i="6"/>
  <c r="D5609" i="6"/>
  <c r="C5609" i="6"/>
  <c r="B5609" i="6"/>
  <c r="V5608" i="6"/>
  <c r="D5608" i="6"/>
  <c r="C5608" i="6"/>
  <c r="B5608" i="6"/>
  <c r="V5607" i="6"/>
  <c r="D5607" i="6"/>
  <c r="C5607" i="6"/>
  <c r="B5607" i="6"/>
  <c r="V5606" i="6"/>
  <c r="D5606" i="6"/>
  <c r="C5606" i="6"/>
  <c r="B5606" i="6"/>
  <c r="V5605" i="6"/>
  <c r="D5605" i="6"/>
  <c r="C5605" i="6"/>
  <c r="B5605" i="6"/>
  <c r="V5604" i="6"/>
  <c r="D5604" i="6"/>
  <c r="C5604" i="6"/>
  <c r="B5604" i="6"/>
  <c r="V5603" i="6"/>
  <c r="D5603" i="6"/>
  <c r="C5603" i="6"/>
  <c r="B5603" i="6"/>
  <c r="V5602" i="6"/>
  <c r="D5602" i="6"/>
  <c r="C5602" i="6"/>
  <c r="B5602" i="6"/>
  <c r="V5601" i="6"/>
  <c r="D5601" i="6"/>
  <c r="C5601" i="6"/>
  <c r="B5601" i="6"/>
  <c r="V5600" i="6"/>
  <c r="D5600" i="6"/>
  <c r="C5600" i="6"/>
  <c r="B5600" i="6"/>
  <c r="V5599" i="6"/>
  <c r="D5599" i="6"/>
  <c r="C5599" i="6"/>
  <c r="B5599" i="6"/>
  <c r="V5598" i="6"/>
  <c r="D5598" i="6"/>
  <c r="C5598" i="6"/>
  <c r="B5598" i="6"/>
  <c r="V5597" i="6"/>
  <c r="D5597" i="6"/>
  <c r="C5597" i="6"/>
  <c r="B5597" i="6"/>
  <c r="V5596" i="6"/>
  <c r="D5596" i="6"/>
  <c r="C5596" i="6"/>
  <c r="B5596" i="6"/>
  <c r="V5595" i="6"/>
  <c r="D5595" i="6"/>
  <c r="C5595" i="6"/>
  <c r="B5595" i="6"/>
  <c r="V5594" i="6"/>
  <c r="D5594" i="6"/>
  <c r="C5594" i="6"/>
  <c r="B5594" i="6"/>
  <c r="V5593" i="6"/>
  <c r="D5593" i="6"/>
  <c r="C5593" i="6"/>
  <c r="B5593" i="6"/>
  <c r="V5592" i="6"/>
  <c r="D5592" i="6"/>
  <c r="C5592" i="6"/>
  <c r="B5592" i="6"/>
  <c r="V5591" i="6"/>
  <c r="D5591" i="6"/>
  <c r="C5591" i="6"/>
  <c r="B5591" i="6"/>
  <c r="V5590" i="6"/>
  <c r="D5590" i="6"/>
  <c r="C5590" i="6"/>
  <c r="B5590" i="6"/>
  <c r="V5589" i="6"/>
  <c r="D5589" i="6"/>
  <c r="C5589" i="6"/>
  <c r="B5589" i="6"/>
  <c r="V5588" i="6"/>
  <c r="D5588" i="6"/>
  <c r="C5588" i="6"/>
  <c r="B5588" i="6"/>
  <c r="V5587" i="6"/>
  <c r="D5587" i="6"/>
  <c r="C5587" i="6"/>
  <c r="B5587" i="6"/>
  <c r="V5586" i="6"/>
  <c r="D5586" i="6"/>
  <c r="C5586" i="6"/>
  <c r="B5586" i="6"/>
  <c r="V5585" i="6"/>
  <c r="D5585" i="6"/>
  <c r="C5585" i="6"/>
  <c r="B5585" i="6"/>
  <c r="V5584" i="6"/>
  <c r="D5584" i="6"/>
  <c r="C5584" i="6"/>
  <c r="B5584" i="6"/>
  <c r="V5583" i="6"/>
  <c r="D5583" i="6"/>
  <c r="C5583" i="6"/>
  <c r="B5583" i="6"/>
  <c r="V5582" i="6"/>
  <c r="D5582" i="6"/>
  <c r="C5582" i="6"/>
  <c r="B5582" i="6"/>
  <c r="V5581" i="6"/>
  <c r="D5581" i="6"/>
  <c r="C5581" i="6"/>
  <c r="B5581" i="6"/>
  <c r="V5580" i="6"/>
  <c r="D5580" i="6"/>
  <c r="C5580" i="6"/>
  <c r="B5580" i="6"/>
  <c r="V5579" i="6"/>
  <c r="D5579" i="6"/>
  <c r="C5579" i="6"/>
  <c r="B5579" i="6"/>
  <c r="V5578" i="6"/>
  <c r="D5578" i="6"/>
  <c r="C5578" i="6"/>
  <c r="B5578" i="6"/>
  <c r="V5577" i="6"/>
  <c r="D5577" i="6"/>
  <c r="C5577" i="6"/>
  <c r="B5577" i="6"/>
  <c r="V5576" i="6"/>
  <c r="D5576" i="6"/>
  <c r="C5576" i="6"/>
  <c r="B5576" i="6"/>
  <c r="V5635" i="6"/>
  <c r="D5635" i="6"/>
  <c r="C5635" i="6"/>
  <c r="B5635" i="6"/>
  <c r="V5634" i="6"/>
  <c r="D5634" i="6"/>
  <c r="C5634" i="6"/>
  <c r="B5634" i="6"/>
  <c r="V5633" i="6"/>
  <c r="D5633" i="6"/>
  <c r="C5633" i="6"/>
  <c r="B5633" i="6"/>
  <c r="V5632" i="6"/>
  <c r="D5632" i="6"/>
  <c r="C5632" i="6"/>
  <c r="B5632" i="6"/>
  <c r="V5631" i="6"/>
  <c r="D5631" i="6"/>
  <c r="C5631" i="6"/>
  <c r="B5631" i="6"/>
  <c r="V5630" i="6"/>
  <c r="D5630" i="6"/>
  <c r="C5630" i="6"/>
  <c r="B5630" i="6"/>
  <c r="V5629" i="6"/>
  <c r="D5629" i="6"/>
  <c r="C5629" i="6"/>
  <c r="B5629" i="6"/>
  <c r="V5628" i="6"/>
  <c r="D5628" i="6"/>
  <c r="C5628" i="6"/>
  <c r="B5628" i="6"/>
  <c r="V5627" i="6"/>
  <c r="D5627" i="6"/>
  <c r="C5627" i="6"/>
  <c r="B5627" i="6"/>
  <c r="V5626" i="6"/>
  <c r="D5626" i="6"/>
  <c r="C5626" i="6"/>
  <c r="B5626" i="6"/>
  <c r="V5625" i="6"/>
  <c r="D5625" i="6"/>
  <c r="C5625" i="6"/>
  <c r="B5625" i="6"/>
  <c r="V5624" i="6"/>
  <c r="D5624" i="6"/>
  <c r="C5624" i="6"/>
  <c r="B5624" i="6"/>
  <c r="V5623" i="6"/>
  <c r="D5623" i="6"/>
  <c r="C5623" i="6"/>
  <c r="B5623" i="6"/>
  <c r="V5622" i="6"/>
  <c r="D5622" i="6"/>
  <c r="C5622" i="6"/>
  <c r="B5622" i="6"/>
  <c r="V5621" i="6"/>
  <c r="D5621" i="6"/>
  <c r="C5621" i="6"/>
  <c r="B5621" i="6"/>
  <c r="V5620" i="6"/>
  <c r="D5620" i="6"/>
  <c r="C5620" i="6"/>
  <c r="B5620" i="6"/>
  <c r="V5619" i="6"/>
  <c r="D5619" i="6"/>
  <c r="C5619" i="6"/>
  <c r="B5619" i="6"/>
  <c r="V5618" i="6"/>
  <c r="D5618" i="6"/>
  <c r="C5618" i="6"/>
  <c r="B5618" i="6"/>
  <c r="V5617" i="6"/>
  <c r="D5617" i="6"/>
  <c r="C5617" i="6"/>
  <c r="B5617" i="6"/>
  <c r="V5616" i="6"/>
  <c r="D5616" i="6"/>
  <c r="C5616" i="6"/>
  <c r="B5616" i="6"/>
  <c r="V5645" i="6"/>
  <c r="D5645" i="6"/>
  <c r="C5645" i="6"/>
  <c r="B5645" i="6"/>
  <c r="V5644" i="6"/>
  <c r="D5644" i="6"/>
  <c r="C5644" i="6"/>
  <c r="B5644" i="6"/>
  <c r="V5643" i="6"/>
  <c r="D5643" i="6"/>
  <c r="C5643" i="6"/>
  <c r="B5643" i="6"/>
  <c r="V5642" i="6"/>
  <c r="D5642" i="6"/>
  <c r="C5642" i="6"/>
  <c r="B5642" i="6"/>
  <c r="V5641" i="6"/>
  <c r="D5641" i="6"/>
  <c r="C5641" i="6"/>
  <c r="B5641" i="6"/>
  <c r="V5640" i="6"/>
  <c r="D5640" i="6"/>
  <c r="C5640" i="6"/>
  <c r="B5640" i="6"/>
  <c r="V5639" i="6"/>
  <c r="D5639" i="6"/>
  <c r="C5639" i="6"/>
  <c r="B5639" i="6"/>
  <c r="V5638" i="6"/>
  <c r="D5638" i="6"/>
  <c r="C5638" i="6"/>
  <c r="B5638" i="6"/>
  <c r="V5637" i="6"/>
  <c r="D5637" i="6"/>
  <c r="C5637" i="6"/>
  <c r="B5637" i="6"/>
  <c r="V5636" i="6"/>
  <c r="D5636" i="6"/>
  <c r="C5636" i="6"/>
  <c r="B5636" i="6"/>
  <c r="V5650" i="6"/>
  <c r="D5650" i="6"/>
  <c r="C5650" i="6"/>
  <c r="B5650" i="6"/>
  <c r="V5649" i="6"/>
  <c r="D5649" i="6"/>
  <c r="C5649" i="6"/>
  <c r="B5649" i="6"/>
  <c r="V5648" i="6"/>
  <c r="D5648" i="6"/>
  <c r="C5648" i="6"/>
  <c r="B5648" i="6"/>
  <c r="V5647" i="6"/>
  <c r="D5647" i="6"/>
  <c r="C5647" i="6"/>
  <c r="B5647" i="6"/>
  <c r="V5646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N5331" i="6"/>
  <c r="P5331" i="6"/>
  <c r="U5331" i="6"/>
  <c r="N5332" i="6"/>
  <c r="P5332" i="6"/>
  <c r="U5332" i="6"/>
  <c r="N5333" i="6"/>
  <c r="P5333" i="6"/>
  <c r="U5333" i="6"/>
  <c r="P3" i="6"/>
  <c r="U3" i="6"/>
  <c r="N4" i="6"/>
  <c r="P4" i="6"/>
  <c r="U4" i="6"/>
  <c r="N5" i="6"/>
  <c r="P5" i="6"/>
  <c r="U5" i="6"/>
  <c r="N6" i="6"/>
  <c r="P6" i="6"/>
  <c r="U6" i="6"/>
  <c r="N8" i="6"/>
  <c r="P8" i="6"/>
  <c r="U8" i="6"/>
  <c r="N9" i="6"/>
  <c r="P9" i="6"/>
  <c r="U9" i="6"/>
  <c r="N10" i="6"/>
  <c r="P10" i="6"/>
  <c r="U10" i="6"/>
  <c r="N11" i="6"/>
  <c r="P11" i="6"/>
  <c r="U11" i="6"/>
  <c r="N12" i="6"/>
  <c r="P12" i="6"/>
  <c r="U12" i="6"/>
  <c r="N13" i="6"/>
  <c r="P13" i="6"/>
  <c r="U13" i="6"/>
  <c r="P14" i="6"/>
  <c r="U14" i="6"/>
  <c r="N15" i="6"/>
  <c r="P15" i="6"/>
  <c r="N16" i="6"/>
  <c r="P16" i="6"/>
  <c r="U16" i="6"/>
  <c r="N17" i="6"/>
  <c r="P17" i="6"/>
  <c r="U17" i="6"/>
  <c r="N18" i="6"/>
  <c r="P18" i="6"/>
  <c r="U18" i="6"/>
  <c r="N20" i="6"/>
  <c r="P20" i="6"/>
  <c r="U20" i="6"/>
  <c r="N21" i="6"/>
  <c r="P21" i="6"/>
  <c r="U21" i="6"/>
  <c r="N22" i="6"/>
  <c r="P22" i="6"/>
  <c r="U22" i="6"/>
  <c r="N23" i="6"/>
  <c r="P23" i="6"/>
  <c r="U23" i="6"/>
  <c r="N24" i="6"/>
  <c r="P24" i="6"/>
  <c r="U24" i="6"/>
  <c r="N25" i="6"/>
  <c r="P25" i="6"/>
  <c r="U25" i="6"/>
  <c r="N26" i="6"/>
  <c r="P26" i="6"/>
  <c r="U26" i="6"/>
  <c r="N27" i="6"/>
  <c r="P27" i="6"/>
  <c r="U27" i="6"/>
  <c r="N28" i="6"/>
  <c r="P28" i="6"/>
  <c r="U28" i="6"/>
  <c r="P29" i="6"/>
  <c r="U29" i="6"/>
  <c r="N30" i="6"/>
  <c r="P30" i="6"/>
  <c r="U30" i="6"/>
  <c r="N31" i="6"/>
  <c r="P31" i="6"/>
  <c r="U31" i="6"/>
  <c r="N32" i="6"/>
  <c r="P32" i="6"/>
  <c r="U32" i="6"/>
  <c r="N33" i="6"/>
  <c r="P33" i="6"/>
  <c r="U33" i="6"/>
  <c r="N34" i="6"/>
  <c r="P34" i="6"/>
  <c r="U34" i="6"/>
  <c r="N35" i="6"/>
  <c r="P35" i="6"/>
  <c r="U35" i="6"/>
  <c r="N36" i="6"/>
  <c r="P36" i="6"/>
  <c r="U36" i="6"/>
  <c r="N37" i="6"/>
  <c r="P37" i="6"/>
  <c r="U37" i="6"/>
  <c r="N38" i="6"/>
  <c r="P38" i="6"/>
  <c r="U38" i="6"/>
  <c r="N39" i="6"/>
  <c r="P39" i="6"/>
  <c r="U39" i="6"/>
  <c r="N40" i="6"/>
  <c r="P40" i="6"/>
  <c r="U40" i="6"/>
  <c r="N41" i="6"/>
  <c r="P41" i="6"/>
  <c r="U41" i="6"/>
  <c r="P42" i="6"/>
  <c r="U42" i="6"/>
  <c r="N43" i="6"/>
  <c r="P43" i="6"/>
  <c r="U43" i="6"/>
  <c r="N44" i="6"/>
  <c r="P44" i="6"/>
  <c r="U44" i="6"/>
  <c r="N45" i="6"/>
  <c r="P45" i="6"/>
  <c r="U45" i="6"/>
  <c r="N46" i="6"/>
  <c r="P46" i="6"/>
  <c r="U46" i="6"/>
  <c r="N47" i="6"/>
  <c r="P47" i="6"/>
  <c r="U47" i="6"/>
  <c r="N48" i="6"/>
  <c r="P48" i="6"/>
  <c r="U48" i="6"/>
  <c r="N49" i="6"/>
  <c r="P49" i="6"/>
  <c r="U49" i="6"/>
  <c r="N50" i="6"/>
  <c r="P50" i="6"/>
  <c r="U50" i="6"/>
  <c r="N51" i="6"/>
  <c r="P51" i="6"/>
  <c r="U51" i="6"/>
  <c r="P52" i="6"/>
  <c r="U52" i="6"/>
  <c r="N53" i="6"/>
  <c r="P53" i="6"/>
  <c r="U53" i="6"/>
  <c r="N54" i="6"/>
  <c r="P54" i="6"/>
  <c r="U54" i="6"/>
  <c r="N55" i="6"/>
  <c r="P55" i="6"/>
  <c r="U55" i="6"/>
  <c r="N56" i="6"/>
  <c r="P56" i="6"/>
  <c r="U56" i="6"/>
  <c r="N57" i="6"/>
  <c r="P57" i="6"/>
  <c r="U57" i="6"/>
  <c r="N58" i="6"/>
  <c r="P58" i="6"/>
  <c r="U58" i="6"/>
  <c r="N59" i="6"/>
  <c r="P59" i="6"/>
  <c r="U59" i="6"/>
  <c r="N60" i="6"/>
  <c r="P60" i="6"/>
  <c r="U60" i="6"/>
  <c r="P61" i="6"/>
  <c r="U61" i="6"/>
  <c r="N62" i="6"/>
  <c r="P62" i="6"/>
  <c r="U62" i="6"/>
  <c r="N63" i="6"/>
  <c r="P63" i="6"/>
  <c r="U63" i="6"/>
  <c r="N64" i="6"/>
  <c r="P64" i="6"/>
  <c r="U64" i="6"/>
  <c r="N65" i="6"/>
  <c r="P65" i="6"/>
  <c r="U65" i="6"/>
  <c r="N66" i="6"/>
  <c r="P66" i="6"/>
  <c r="U66" i="6"/>
  <c r="N67" i="6"/>
  <c r="P67" i="6"/>
  <c r="U67" i="6"/>
  <c r="N68" i="6"/>
  <c r="P68" i="6"/>
  <c r="U68" i="6"/>
  <c r="N69" i="6"/>
  <c r="P69" i="6"/>
  <c r="U69" i="6"/>
  <c r="N71" i="6"/>
  <c r="P71" i="6"/>
  <c r="U71" i="6"/>
  <c r="N72" i="6"/>
  <c r="P72" i="6"/>
  <c r="U72" i="6"/>
  <c r="N73" i="6"/>
  <c r="P73" i="6"/>
  <c r="U73" i="6"/>
  <c r="N74" i="6"/>
  <c r="P74" i="6"/>
  <c r="U74" i="6"/>
  <c r="N75" i="6"/>
  <c r="P75" i="6"/>
  <c r="U75" i="6"/>
  <c r="N76" i="6"/>
  <c r="P76" i="6"/>
  <c r="U76" i="6"/>
  <c r="P77" i="6"/>
  <c r="U77" i="6"/>
  <c r="N78" i="6"/>
  <c r="P78" i="6"/>
  <c r="U78" i="6"/>
  <c r="N79" i="6"/>
  <c r="P79" i="6"/>
  <c r="U79" i="6"/>
  <c r="N80" i="6"/>
  <c r="P80" i="6"/>
  <c r="U80" i="6"/>
  <c r="N81" i="6"/>
  <c r="P81" i="6"/>
  <c r="U81" i="6"/>
  <c r="N82" i="6"/>
  <c r="P82" i="6"/>
  <c r="N83" i="6"/>
  <c r="P83" i="6"/>
  <c r="U83" i="6"/>
  <c r="N84" i="6"/>
  <c r="P84" i="6"/>
  <c r="U84" i="6"/>
  <c r="N85" i="6"/>
  <c r="P85" i="6"/>
  <c r="U85" i="6"/>
  <c r="N86" i="6"/>
  <c r="P86" i="6"/>
  <c r="U86" i="6"/>
  <c r="N87" i="6"/>
  <c r="P87" i="6"/>
  <c r="U87" i="6"/>
  <c r="N88" i="6"/>
  <c r="P88" i="6"/>
  <c r="U88" i="6"/>
  <c r="N89" i="6"/>
  <c r="P89" i="6"/>
  <c r="U89" i="6"/>
  <c r="N90" i="6"/>
  <c r="P90" i="6"/>
  <c r="U90" i="6"/>
  <c r="N91" i="6"/>
  <c r="P91" i="6"/>
  <c r="U91" i="6"/>
  <c r="N92" i="6"/>
  <c r="P92" i="6"/>
  <c r="U92" i="6"/>
  <c r="N94" i="6"/>
  <c r="P94" i="6"/>
  <c r="U94" i="6"/>
  <c r="N95" i="6"/>
  <c r="P95" i="6"/>
  <c r="U95" i="6"/>
  <c r="N96" i="6"/>
  <c r="P96" i="6"/>
  <c r="U96" i="6"/>
  <c r="N97" i="6"/>
  <c r="P97" i="6"/>
  <c r="U97" i="6"/>
  <c r="N98" i="6"/>
  <c r="P98" i="6"/>
  <c r="U98" i="6"/>
  <c r="N99" i="6"/>
  <c r="P99" i="6"/>
  <c r="U99" i="6"/>
  <c r="N100" i="6"/>
  <c r="P100" i="6"/>
  <c r="U100" i="6"/>
  <c r="N101" i="6"/>
  <c r="P101" i="6"/>
  <c r="U101" i="6"/>
  <c r="N102" i="6"/>
  <c r="P102" i="6"/>
  <c r="U102" i="6"/>
  <c r="N103" i="6"/>
  <c r="P103" i="6"/>
  <c r="U103" i="6"/>
  <c r="N104" i="6"/>
  <c r="P104" i="6"/>
  <c r="U104" i="6"/>
  <c r="P105" i="6"/>
  <c r="U105" i="6"/>
  <c r="N106" i="6"/>
  <c r="P106" i="6"/>
  <c r="U106" i="6"/>
  <c r="N107" i="6"/>
  <c r="P107" i="6"/>
  <c r="U107" i="6"/>
  <c r="N108" i="6"/>
  <c r="P108" i="6"/>
  <c r="U108" i="6"/>
  <c r="N109" i="6"/>
  <c r="P109" i="6"/>
  <c r="U109" i="6"/>
  <c r="P111" i="6"/>
  <c r="U111" i="6"/>
  <c r="N112" i="6"/>
  <c r="P112" i="6"/>
  <c r="U112" i="6"/>
  <c r="N113" i="6"/>
  <c r="P113" i="6"/>
  <c r="U113" i="6"/>
  <c r="N114" i="6"/>
  <c r="P114" i="6"/>
  <c r="U114" i="6"/>
  <c r="N115" i="6"/>
  <c r="P115" i="6"/>
  <c r="U115" i="6"/>
  <c r="N116" i="6"/>
  <c r="P116" i="6"/>
  <c r="U116" i="6"/>
  <c r="N117" i="6"/>
  <c r="P117" i="6"/>
  <c r="U117" i="6"/>
  <c r="N118" i="6"/>
  <c r="P118" i="6"/>
  <c r="U118" i="6"/>
  <c r="P119" i="6"/>
  <c r="U119" i="6"/>
  <c r="N120" i="6"/>
  <c r="P120" i="6"/>
  <c r="U120" i="6"/>
  <c r="N121" i="6"/>
  <c r="P121" i="6"/>
  <c r="U121" i="6"/>
  <c r="N122" i="6"/>
  <c r="P122" i="6"/>
  <c r="U122" i="6"/>
  <c r="N123" i="6"/>
  <c r="P123" i="6"/>
  <c r="U123" i="6"/>
  <c r="N124" i="6"/>
  <c r="P124" i="6"/>
  <c r="U124" i="6"/>
  <c r="N125" i="6"/>
  <c r="P125" i="6"/>
  <c r="U125" i="6"/>
  <c r="N126" i="6"/>
  <c r="P126" i="6"/>
  <c r="U126" i="6"/>
  <c r="N127" i="6"/>
  <c r="P127" i="6"/>
  <c r="U127" i="6"/>
  <c r="N128" i="6"/>
  <c r="P128" i="6"/>
  <c r="U128" i="6"/>
  <c r="N129" i="6"/>
  <c r="P129" i="6"/>
  <c r="U129" i="6"/>
  <c r="N130" i="6"/>
  <c r="P130" i="6"/>
  <c r="U130" i="6"/>
  <c r="N131" i="6"/>
  <c r="P131" i="6"/>
  <c r="U131" i="6"/>
  <c r="N132" i="6"/>
  <c r="P132" i="6"/>
  <c r="U132" i="6"/>
  <c r="N133" i="6"/>
  <c r="P133" i="6"/>
  <c r="U133" i="6"/>
  <c r="N134" i="6"/>
  <c r="P134" i="6"/>
  <c r="U134" i="6"/>
  <c r="N135" i="6"/>
  <c r="P135" i="6"/>
  <c r="U135" i="6"/>
  <c r="N136" i="6"/>
  <c r="P136" i="6"/>
  <c r="U136" i="6"/>
  <c r="N137" i="6"/>
  <c r="P137" i="6"/>
  <c r="U137" i="6"/>
  <c r="N138" i="6"/>
  <c r="P138" i="6"/>
  <c r="U138" i="6"/>
  <c r="N139" i="6"/>
  <c r="P139" i="6"/>
  <c r="U139" i="6"/>
  <c r="N140" i="6"/>
  <c r="P140" i="6"/>
  <c r="U140" i="6"/>
  <c r="N141" i="6"/>
  <c r="P141" i="6"/>
  <c r="U141" i="6"/>
  <c r="N142" i="6"/>
  <c r="P142" i="6"/>
  <c r="U142" i="6"/>
  <c r="N143" i="6"/>
  <c r="P143" i="6"/>
  <c r="U143" i="6"/>
  <c r="N144" i="6"/>
  <c r="P144" i="6"/>
  <c r="U144" i="6"/>
  <c r="N146" i="6"/>
  <c r="P146" i="6"/>
  <c r="U146" i="6"/>
  <c r="N147" i="6"/>
  <c r="P147" i="6"/>
  <c r="U147" i="6"/>
  <c r="N148" i="6"/>
  <c r="P148" i="6"/>
  <c r="U148" i="6"/>
  <c r="N149" i="6"/>
  <c r="P149" i="6"/>
  <c r="U149" i="6"/>
  <c r="N150" i="6"/>
  <c r="P150" i="6"/>
  <c r="U150" i="6"/>
  <c r="N151" i="6"/>
  <c r="P151" i="6"/>
  <c r="U151" i="6"/>
  <c r="N152" i="6"/>
  <c r="P152" i="6"/>
  <c r="U152" i="6"/>
  <c r="N153" i="6"/>
  <c r="P153" i="6"/>
  <c r="U153" i="6"/>
  <c r="N154" i="6"/>
  <c r="P154" i="6"/>
  <c r="U154" i="6"/>
  <c r="N155" i="6"/>
  <c r="P155" i="6"/>
  <c r="U155" i="6"/>
  <c r="N156" i="6"/>
  <c r="P156" i="6"/>
  <c r="U156" i="6"/>
  <c r="N157" i="6"/>
  <c r="P157" i="6"/>
  <c r="U157" i="6"/>
  <c r="N158" i="6"/>
  <c r="P158" i="6"/>
  <c r="U158" i="6"/>
  <c r="N159" i="6"/>
  <c r="P159" i="6"/>
  <c r="U159" i="6"/>
  <c r="N160" i="6"/>
  <c r="P160" i="6"/>
  <c r="U160" i="6"/>
  <c r="N161" i="6"/>
  <c r="P161" i="6"/>
  <c r="U161" i="6"/>
  <c r="N162" i="6"/>
  <c r="P162" i="6"/>
  <c r="U162" i="6"/>
  <c r="N163" i="6"/>
  <c r="P163" i="6"/>
  <c r="U163" i="6"/>
  <c r="P164" i="6"/>
  <c r="U164" i="6"/>
  <c r="N165" i="6"/>
  <c r="P165" i="6"/>
  <c r="U165" i="6"/>
  <c r="N166" i="6"/>
  <c r="P166" i="6"/>
  <c r="U166" i="6"/>
  <c r="N167" i="6"/>
  <c r="P167" i="6"/>
  <c r="U167" i="6"/>
  <c r="N168" i="6"/>
  <c r="P168" i="6"/>
  <c r="U168" i="6"/>
  <c r="N169" i="6"/>
  <c r="P169" i="6"/>
  <c r="U169" i="6"/>
  <c r="N170" i="6"/>
  <c r="P170" i="6"/>
  <c r="U170" i="6"/>
  <c r="N171" i="6"/>
  <c r="P171" i="6"/>
  <c r="U171" i="6"/>
  <c r="P172" i="6"/>
  <c r="U172" i="6"/>
  <c r="N173" i="6"/>
  <c r="P173" i="6"/>
  <c r="U173" i="6"/>
  <c r="P174" i="6"/>
  <c r="U174" i="6"/>
  <c r="N175" i="6"/>
  <c r="P175" i="6"/>
  <c r="U175" i="6"/>
  <c r="N176" i="6"/>
  <c r="P176" i="6"/>
  <c r="U176" i="6"/>
  <c r="N177" i="6"/>
  <c r="P177" i="6"/>
  <c r="U177" i="6"/>
  <c r="N178" i="6"/>
  <c r="P178" i="6"/>
  <c r="U178" i="6"/>
  <c r="N180" i="6"/>
  <c r="P180" i="6"/>
  <c r="U180" i="6"/>
  <c r="N181" i="6"/>
  <c r="P181" i="6"/>
  <c r="U181" i="6"/>
  <c r="N182" i="6"/>
  <c r="P182" i="6"/>
  <c r="U182" i="6"/>
  <c r="N183" i="6"/>
  <c r="P183" i="6"/>
  <c r="U183" i="6"/>
  <c r="P184" i="6"/>
  <c r="U184" i="6"/>
  <c r="N185" i="6"/>
  <c r="P185" i="6"/>
  <c r="U185" i="6"/>
  <c r="N186" i="6"/>
  <c r="P186" i="6"/>
  <c r="U186" i="6"/>
  <c r="N187" i="6"/>
  <c r="P187" i="6"/>
  <c r="U187" i="6"/>
  <c r="N188" i="6"/>
  <c r="P188" i="6"/>
  <c r="U188" i="6"/>
  <c r="N190" i="6"/>
  <c r="P190" i="6"/>
  <c r="U190" i="6"/>
  <c r="N191" i="6"/>
  <c r="P191" i="6"/>
  <c r="U191" i="6"/>
  <c r="N192" i="6"/>
  <c r="P192" i="6"/>
  <c r="U192" i="6"/>
  <c r="N193" i="6"/>
  <c r="P193" i="6"/>
  <c r="U193" i="6"/>
  <c r="N194" i="6"/>
  <c r="P194" i="6"/>
  <c r="U194" i="6"/>
  <c r="N195" i="6"/>
  <c r="P195" i="6"/>
  <c r="U195" i="6"/>
  <c r="N196" i="6"/>
  <c r="P196" i="6"/>
  <c r="U196" i="6"/>
  <c r="N197" i="6"/>
  <c r="P197" i="6"/>
  <c r="U197" i="6"/>
  <c r="N198" i="6"/>
  <c r="P198" i="6"/>
  <c r="U198" i="6"/>
  <c r="N199" i="6"/>
  <c r="P199" i="6"/>
  <c r="U199" i="6"/>
  <c r="N200" i="6"/>
  <c r="P200" i="6"/>
  <c r="U200" i="6"/>
  <c r="N201" i="6"/>
  <c r="P201" i="6"/>
  <c r="U201" i="6"/>
  <c r="N203" i="6"/>
  <c r="P203" i="6"/>
  <c r="U203" i="6"/>
  <c r="N204" i="6"/>
  <c r="P204" i="6"/>
  <c r="U204" i="6"/>
  <c r="N205" i="6"/>
  <c r="P205" i="6"/>
  <c r="U205" i="6"/>
  <c r="N206" i="6"/>
  <c r="P206" i="6"/>
  <c r="U206" i="6"/>
  <c r="N207" i="6"/>
  <c r="P207" i="6"/>
  <c r="U207" i="6"/>
  <c r="N208" i="6"/>
  <c r="P208" i="6"/>
  <c r="U208" i="6"/>
  <c r="N209" i="6"/>
  <c r="P209" i="6"/>
  <c r="U209" i="6"/>
  <c r="N210" i="6"/>
  <c r="P210" i="6"/>
  <c r="U210" i="6"/>
  <c r="N211" i="6"/>
  <c r="P211" i="6"/>
  <c r="U211" i="6"/>
  <c r="N212" i="6"/>
  <c r="P212" i="6"/>
  <c r="U212" i="6"/>
  <c r="N213" i="6"/>
  <c r="P213" i="6"/>
  <c r="U213" i="6"/>
  <c r="N214" i="6"/>
  <c r="P214" i="6"/>
  <c r="U214" i="6"/>
  <c r="N215" i="6"/>
  <c r="P215" i="6"/>
  <c r="U215" i="6"/>
  <c r="N216" i="6"/>
  <c r="P216" i="6"/>
  <c r="N217" i="6"/>
  <c r="P217" i="6"/>
  <c r="U217" i="6"/>
  <c r="N218" i="6"/>
  <c r="P218" i="6"/>
  <c r="U218" i="6"/>
  <c r="N219" i="6"/>
  <c r="P219" i="6"/>
  <c r="U219" i="6"/>
  <c r="N220" i="6"/>
  <c r="P220" i="6"/>
  <c r="U220" i="6"/>
  <c r="N221" i="6"/>
  <c r="P221" i="6"/>
  <c r="U221" i="6"/>
  <c r="N222" i="6"/>
  <c r="P222" i="6"/>
  <c r="U222" i="6"/>
  <c r="N223" i="6"/>
  <c r="P223" i="6"/>
  <c r="U223" i="6"/>
  <c r="N224" i="6"/>
  <c r="P224" i="6"/>
  <c r="U224" i="6"/>
  <c r="N225" i="6"/>
  <c r="P225" i="6"/>
  <c r="U225" i="6"/>
  <c r="N226" i="6"/>
  <c r="P226" i="6"/>
  <c r="U226" i="6"/>
  <c r="N227" i="6"/>
  <c r="P227" i="6"/>
  <c r="U227" i="6"/>
  <c r="N228" i="6"/>
  <c r="P228" i="6"/>
  <c r="U228" i="6"/>
  <c r="N229" i="6"/>
  <c r="P229" i="6"/>
  <c r="U229" i="6"/>
  <c r="N230" i="6"/>
  <c r="P230" i="6"/>
  <c r="U230" i="6"/>
  <c r="N231" i="6"/>
  <c r="P231" i="6"/>
  <c r="U231" i="6"/>
  <c r="N232" i="6"/>
  <c r="P232" i="6"/>
  <c r="U232" i="6"/>
  <c r="N233" i="6"/>
  <c r="P233" i="6"/>
  <c r="U233" i="6"/>
  <c r="P234" i="6"/>
  <c r="U234" i="6"/>
  <c r="N235" i="6"/>
  <c r="P235" i="6"/>
  <c r="U235" i="6"/>
  <c r="P236" i="6"/>
  <c r="U236" i="6"/>
  <c r="N237" i="6"/>
  <c r="P237" i="6"/>
  <c r="U237" i="6"/>
  <c r="N238" i="6"/>
  <c r="P238" i="6"/>
  <c r="U238" i="6"/>
  <c r="N239" i="6"/>
  <c r="P239" i="6"/>
  <c r="U239" i="6"/>
  <c r="N240" i="6"/>
  <c r="P240" i="6"/>
  <c r="U240" i="6"/>
  <c r="N241" i="6"/>
  <c r="P241" i="6"/>
  <c r="U241" i="6"/>
  <c r="N242" i="6"/>
  <c r="P242" i="6"/>
  <c r="U242" i="6"/>
  <c r="N243" i="6"/>
  <c r="P243" i="6"/>
  <c r="U243" i="6"/>
  <c r="N244" i="6"/>
  <c r="P244" i="6"/>
  <c r="U244" i="6"/>
  <c r="N245" i="6"/>
  <c r="P245" i="6"/>
  <c r="U245" i="6"/>
  <c r="N246" i="6"/>
  <c r="P246" i="6"/>
  <c r="U246" i="6"/>
  <c r="N247" i="6"/>
  <c r="P247" i="6"/>
  <c r="U247" i="6"/>
  <c r="N248" i="6"/>
  <c r="P248" i="6"/>
  <c r="U248" i="6"/>
  <c r="N249" i="6"/>
  <c r="P249" i="6"/>
  <c r="U249" i="6"/>
  <c r="N250" i="6"/>
  <c r="P250" i="6"/>
  <c r="U250" i="6"/>
  <c r="N251" i="6"/>
  <c r="P251" i="6"/>
  <c r="U251" i="6"/>
  <c r="N252" i="6"/>
  <c r="P252" i="6"/>
  <c r="U252" i="6"/>
  <c r="N253" i="6"/>
  <c r="P253" i="6"/>
  <c r="U253" i="6"/>
  <c r="N254" i="6"/>
  <c r="P254" i="6"/>
  <c r="U254" i="6"/>
  <c r="N255" i="6"/>
  <c r="P255" i="6"/>
  <c r="U255" i="6"/>
  <c r="N256" i="6"/>
  <c r="P256" i="6"/>
  <c r="U256" i="6"/>
  <c r="P257" i="6"/>
  <c r="U257" i="6"/>
  <c r="N258" i="6"/>
  <c r="P258" i="6"/>
  <c r="U258" i="6"/>
  <c r="N259" i="6"/>
  <c r="P259" i="6"/>
  <c r="U259" i="6"/>
  <c r="N260" i="6"/>
  <c r="P260" i="6"/>
  <c r="U260" i="6"/>
  <c r="N261" i="6"/>
  <c r="P261" i="6"/>
  <c r="U261" i="6"/>
  <c r="N262" i="6"/>
  <c r="P262" i="6"/>
  <c r="U262" i="6"/>
  <c r="N263" i="6"/>
  <c r="P263" i="6"/>
  <c r="U263" i="6"/>
  <c r="N264" i="6"/>
  <c r="P264" i="6"/>
  <c r="U264" i="6"/>
  <c r="N265" i="6"/>
  <c r="P265" i="6"/>
  <c r="U265" i="6"/>
  <c r="N266" i="6"/>
  <c r="P266" i="6"/>
  <c r="U266" i="6"/>
  <c r="N267" i="6"/>
  <c r="P267" i="6"/>
  <c r="U267" i="6"/>
  <c r="N268" i="6"/>
  <c r="P268" i="6"/>
  <c r="U268" i="6"/>
  <c r="N269" i="6"/>
  <c r="P269" i="6"/>
  <c r="U269" i="6"/>
  <c r="N270" i="6"/>
  <c r="P270" i="6"/>
  <c r="U270" i="6"/>
  <c r="N271" i="6"/>
  <c r="P271" i="6"/>
  <c r="U271" i="6"/>
  <c r="N272" i="6"/>
  <c r="P272" i="6"/>
  <c r="U272" i="6"/>
  <c r="N273" i="6"/>
  <c r="P273" i="6"/>
  <c r="U273" i="6"/>
  <c r="N274" i="6"/>
  <c r="P274" i="6"/>
  <c r="U274" i="6"/>
  <c r="N275" i="6"/>
  <c r="P275" i="6"/>
  <c r="U275" i="6"/>
  <c r="N276" i="6"/>
  <c r="P276" i="6"/>
  <c r="U276" i="6"/>
  <c r="N277" i="6"/>
  <c r="P277" i="6"/>
  <c r="U277" i="6"/>
  <c r="N278" i="6"/>
  <c r="P278" i="6"/>
  <c r="U278" i="6"/>
  <c r="N279" i="6"/>
  <c r="P279" i="6"/>
  <c r="U279" i="6"/>
  <c r="N280" i="6"/>
  <c r="P280" i="6"/>
  <c r="U280" i="6"/>
  <c r="N281" i="6"/>
  <c r="P281" i="6"/>
  <c r="U281" i="6"/>
  <c r="N282" i="6"/>
  <c r="P282" i="6"/>
  <c r="U282" i="6"/>
  <c r="N283" i="6"/>
  <c r="P283" i="6"/>
  <c r="U283" i="6"/>
  <c r="N284" i="6"/>
  <c r="P284" i="6"/>
  <c r="U284" i="6"/>
  <c r="N285" i="6"/>
  <c r="P285" i="6"/>
  <c r="U285" i="6"/>
  <c r="N286" i="6"/>
  <c r="P286" i="6"/>
  <c r="U286" i="6"/>
  <c r="N287" i="6"/>
  <c r="P287" i="6"/>
  <c r="U287" i="6"/>
  <c r="N288" i="6"/>
  <c r="P288" i="6"/>
  <c r="U288" i="6"/>
  <c r="N289" i="6"/>
  <c r="P289" i="6"/>
  <c r="U289" i="6"/>
  <c r="P290" i="6"/>
  <c r="U290" i="6"/>
  <c r="N291" i="6"/>
  <c r="P291" i="6"/>
  <c r="U291" i="6"/>
  <c r="P292" i="6"/>
  <c r="U292" i="6"/>
  <c r="N293" i="6"/>
  <c r="P293" i="6"/>
  <c r="U293" i="6"/>
  <c r="N294" i="6"/>
  <c r="P294" i="6"/>
  <c r="U294" i="6"/>
  <c r="N295" i="6"/>
  <c r="P295" i="6"/>
  <c r="U295" i="6"/>
  <c r="N296" i="6"/>
  <c r="P296" i="6"/>
  <c r="U296" i="6"/>
  <c r="N297" i="6"/>
  <c r="P297" i="6"/>
  <c r="U297" i="6"/>
  <c r="N298" i="6"/>
  <c r="P298" i="6"/>
  <c r="U298" i="6"/>
  <c r="N299" i="6"/>
  <c r="P299" i="6"/>
  <c r="U299" i="6"/>
  <c r="N300" i="6"/>
  <c r="P300" i="6"/>
  <c r="U300" i="6"/>
  <c r="P301" i="6"/>
  <c r="U301" i="6"/>
  <c r="N302" i="6"/>
  <c r="P302" i="6"/>
  <c r="U302" i="6"/>
  <c r="N303" i="6"/>
  <c r="P303" i="6"/>
  <c r="U303" i="6"/>
  <c r="N304" i="6"/>
  <c r="P304" i="6"/>
  <c r="U304" i="6"/>
  <c r="N305" i="6"/>
  <c r="P305" i="6"/>
  <c r="U305" i="6"/>
  <c r="N306" i="6"/>
  <c r="P306" i="6"/>
  <c r="U306" i="6"/>
  <c r="N307" i="6"/>
  <c r="P307" i="6"/>
  <c r="U307" i="6"/>
  <c r="N308" i="6"/>
  <c r="P308" i="6"/>
  <c r="U308" i="6"/>
  <c r="N309" i="6"/>
  <c r="P309" i="6"/>
  <c r="U309" i="6"/>
  <c r="N310" i="6"/>
  <c r="P310" i="6"/>
  <c r="U310" i="6"/>
  <c r="P311" i="6"/>
  <c r="U311" i="6"/>
  <c r="N312" i="6"/>
  <c r="P312" i="6"/>
  <c r="U312" i="6"/>
  <c r="N313" i="6"/>
  <c r="P313" i="6"/>
  <c r="U313" i="6"/>
  <c r="P314" i="6"/>
  <c r="U314" i="6"/>
  <c r="N315" i="6"/>
  <c r="P315" i="6"/>
  <c r="U315" i="6"/>
  <c r="N316" i="6"/>
  <c r="P316" i="6"/>
  <c r="U316" i="6"/>
  <c r="N318" i="6"/>
  <c r="P318" i="6"/>
  <c r="U318" i="6"/>
  <c r="N319" i="6"/>
  <c r="P319" i="6"/>
  <c r="U319" i="6"/>
  <c r="N320" i="6"/>
  <c r="P320" i="6"/>
  <c r="U320" i="6"/>
  <c r="N321" i="6"/>
  <c r="P321" i="6"/>
  <c r="U321" i="6"/>
  <c r="N322" i="6"/>
  <c r="P322" i="6"/>
  <c r="U322" i="6"/>
  <c r="N323" i="6"/>
  <c r="P323" i="6"/>
  <c r="U323" i="6"/>
  <c r="N324" i="6"/>
  <c r="P324" i="6"/>
  <c r="U324" i="6"/>
  <c r="N325" i="6"/>
  <c r="P325" i="6"/>
  <c r="U325" i="6"/>
  <c r="N326" i="6"/>
  <c r="P326" i="6"/>
  <c r="U326" i="6"/>
  <c r="N327" i="6"/>
  <c r="P327" i="6"/>
  <c r="U327" i="6"/>
  <c r="N328" i="6"/>
  <c r="P328" i="6"/>
  <c r="U328" i="6"/>
  <c r="N329" i="6"/>
  <c r="P329" i="6"/>
  <c r="U329" i="6"/>
  <c r="N330" i="6"/>
  <c r="P330" i="6"/>
  <c r="U330" i="6"/>
  <c r="N331" i="6"/>
  <c r="P331" i="6"/>
  <c r="U331" i="6"/>
  <c r="N332" i="6"/>
  <c r="P332" i="6"/>
  <c r="U332" i="6"/>
  <c r="P333" i="6"/>
  <c r="U333" i="6"/>
  <c r="N334" i="6"/>
  <c r="P334" i="6"/>
  <c r="U334" i="6"/>
  <c r="N335" i="6"/>
  <c r="P335" i="6"/>
  <c r="U335" i="6"/>
  <c r="N336" i="6"/>
  <c r="P336" i="6"/>
  <c r="U336" i="6"/>
  <c r="P337" i="6"/>
  <c r="U337" i="6"/>
  <c r="N338" i="6"/>
  <c r="P338" i="6"/>
  <c r="U338" i="6"/>
  <c r="N339" i="6"/>
  <c r="P339" i="6"/>
  <c r="U339" i="6"/>
  <c r="N340" i="6"/>
  <c r="P340" i="6"/>
  <c r="U340" i="6"/>
  <c r="N341" i="6"/>
  <c r="P341" i="6"/>
  <c r="U341" i="6"/>
  <c r="N342" i="6"/>
  <c r="P342" i="6"/>
  <c r="U342" i="6"/>
  <c r="N343" i="6"/>
  <c r="P343" i="6"/>
  <c r="U343" i="6"/>
  <c r="N344" i="6"/>
  <c r="P344" i="6"/>
  <c r="U344" i="6"/>
  <c r="N345" i="6"/>
  <c r="P345" i="6"/>
  <c r="U345" i="6"/>
  <c r="P346" i="6"/>
  <c r="U346" i="6"/>
  <c r="N347" i="6"/>
  <c r="P347" i="6"/>
  <c r="U347" i="6"/>
  <c r="N348" i="6"/>
  <c r="P348" i="6"/>
  <c r="U348" i="6"/>
  <c r="N349" i="6"/>
  <c r="P349" i="6"/>
  <c r="U349" i="6"/>
  <c r="N350" i="6"/>
  <c r="P350" i="6"/>
  <c r="U350" i="6"/>
  <c r="N351" i="6"/>
  <c r="P351" i="6"/>
  <c r="U351" i="6"/>
  <c r="N352" i="6"/>
  <c r="P352" i="6"/>
  <c r="U352" i="6"/>
  <c r="N353" i="6"/>
  <c r="P353" i="6"/>
  <c r="U353" i="6"/>
  <c r="P354" i="6"/>
  <c r="U354" i="6"/>
  <c r="N355" i="6"/>
  <c r="P355" i="6"/>
  <c r="U355" i="6"/>
  <c r="N357" i="6"/>
  <c r="P357" i="6"/>
  <c r="U357" i="6"/>
  <c r="N358" i="6"/>
  <c r="P358" i="6"/>
  <c r="U358" i="6"/>
  <c r="N359" i="6"/>
  <c r="P359" i="6"/>
  <c r="U359" i="6"/>
  <c r="N360" i="6"/>
  <c r="P360" i="6"/>
  <c r="U360" i="6"/>
  <c r="P361" i="6"/>
  <c r="U361" i="6"/>
  <c r="N362" i="6"/>
  <c r="P362" i="6"/>
  <c r="U362" i="6"/>
  <c r="N363" i="6"/>
  <c r="P363" i="6"/>
  <c r="U363" i="6"/>
  <c r="N364" i="6"/>
  <c r="P364" i="6"/>
  <c r="U364" i="6"/>
  <c r="N365" i="6"/>
  <c r="P365" i="6"/>
  <c r="U365" i="6"/>
  <c r="N366" i="6"/>
  <c r="P366" i="6"/>
  <c r="U366" i="6"/>
  <c r="N367" i="6"/>
  <c r="P367" i="6"/>
  <c r="U367" i="6"/>
  <c r="N368" i="6"/>
  <c r="P368" i="6"/>
  <c r="U368" i="6"/>
  <c r="N369" i="6"/>
  <c r="P370" i="6"/>
  <c r="U370" i="6"/>
  <c r="N373" i="6"/>
  <c r="P373" i="6"/>
  <c r="U373" i="6"/>
  <c r="N375" i="6"/>
  <c r="N376" i="6"/>
  <c r="P376" i="6"/>
  <c r="U376" i="6"/>
  <c r="N377" i="6"/>
  <c r="N378" i="6"/>
  <c r="P378" i="6"/>
  <c r="U378" i="6"/>
  <c r="N379" i="6"/>
  <c r="P379" i="6"/>
  <c r="U379" i="6"/>
  <c r="N380" i="6"/>
  <c r="P380" i="6"/>
  <c r="U380" i="6"/>
  <c r="N382" i="6"/>
  <c r="P382" i="6"/>
  <c r="U382" i="6"/>
  <c r="N383" i="6"/>
  <c r="P383" i="6"/>
  <c r="U383" i="6"/>
  <c r="N384" i="6"/>
  <c r="P384" i="6"/>
  <c r="U384" i="6"/>
  <c r="N385" i="6"/>
  <c r="P385" i="6"/>
  <c r="U385" i="6"/>
  <c r="N386" i="6"/>
  <c r="P386" i="6"/>
  <c r="U386" i="6"/>
  <c r="N387" i="6"/>
  <c r="P387" i="6"/>
  <c r="U387" i="6"/>
  <c r="N388" i="6"/>
  <c r="P388" i="6"/>
  <c r="U388" i="6"/>
  <c r="N389" i="6"/>
  <c r="P389" i="6"/>
  <c r="U389" i="6"/>
  <c r="N390" i="6"/>
  <c r="P390" i="6"/>
  <c r="U390" i="6"/>
  <c r="N391" i="6"/>
  <c r="P391" i="6"/>
  <c r="U391" i="6"/>
  <c r="N392" i="6"/>
  <c r="P392" i="6"/>
  <c r="U392" i="6"/>
  <c r="N393" i="6"/>
  <c r="P393" i="6"/>
  <c r="U393" i="6"/>
  <c r="P394" i="6"/>
  <c r="U394" i="6"/>
  <c r="N395" i="6"/>
  <c r="P395" i="6"/>
  <c r="U395" i="6"/>
  <c r="N396" i="6"/>
  <c r="P396" i="6"/>
  <c r="U396" i="6"/>
  <c r="N397" i="6"/>
  <c r="P397" i="6"/>
  <c r="U397" i="6"/>
  <c r="N398" i="6"/>
  <c r="P398" i="6"/>
  <c r="U398" i="6"/>
  <c r="N399" i="6"/>
  <c r="P399" i="6"/>
  <c r="U399" i="6"/>
  <c r="N400" i="6"/>
  <c r="P400" i="6"/>
  <c r="U400" i="6"/>
  <c r="N401" i="6"/>
  <c r="P401" i="6"/>
  <c r="U401" i="6"/>
  <c r="N402" i="6"/>
  <c r="P402" i="6"/>
  <c r="U402" i="6"/>
  <c r="N403" i="6"/>
  <c r="P403" i="6"/>
  <c r="U403" i="6"/>
  <c r="N404" i="6"/>
  <c r="P404" i="6"/>
  <c r="U404" i="6"/>
  <c r="N405" i="6"/>
  <c r="P405" i="6"/>
  <c r="U405" i="6"/>
  <c r="N406" i="6"/>
  <c r="P406" i="6"/>
  <c r="U406" i="6"/>
  <c r="N407" i="6"/>
  <c r="P407" i="6"/>
  <c r="U407" i="6"/>
  <c r="N408" i="6"/>
  <c r="P408" i="6"/>
  <c r="U408" i="6"/>
  <c r="N409" i="6"/>
  <c r="P409" i="6"/>
  <c r="U409" i="6"/>
  <c r="N410" i="6"/>
  <c r="P410" i="6"/>
  <c r="U410" i="6"/>
  <c r="N411" i="6"/>
  <c r="P411" i="6"/>
  <c r="U411" i="6"/>
  <c r="N412" i="6"/>
  <c r="P412" i="6"/>
  <c r="U412" i="6"/>
  <c r="N413" i="6"/>
  <c r="P413" i="6"/>
  <c r="U413" i="6"/>
  <c r="N414" i="6"/>
  <c r="P414" i="6"/>
  <c r="U414" i="6"/>
  <c r="N415" i="6"/>
  <c r="P415" i="6"/>
  <c r="U415" i="6"/>
  <c r="N416" i="6"/>
  <c r="P416" i="6"/>
  <c r="U416" i="6"/>
  <c r="N417" i="6"/>
  <c r="P417" i="6"/>
  <c r="U417" i="6"/>
  <c r="N418" i="6"/>
  <c r="P418" i="6"/>
  <c r="U418" i="6"/>
  <c r="N419" i="6"/>
  <c r="P419" i="6"/>
  <c r="U419" i="6"/>
  <c r="N420" i="6"/>
  <c r="P420" i="6"/>
  <c r="U420" i="6"/>
  <c r="N421" i="6"/>
  <c r="P421" i="6"/>
  <c r="U421" i="6"/>
  <c r="P422" i="6"/>
  <c r="U422" i="6"/>
  <c r="N423" i="6"/>
  <c r="P423" i="6"/>
  <c r="U423" i="6"/>
  <c r="N424" i="6"/>
  <c r="P424" i="6"/>
  <c r="U424" i="6"/>
  <c r="N425" i="6"/>
  <c r="P425" i="6"/>
  <c r="U425" i="6"/>
  <c r="N426" i="6"/>
  <c r="P426" i="6"/>
  <c r="U426" i="6"/>
  <c r="N427" i="6"/>
  <c r="P427" i="6"/>
  <c r="U427" i="6"/>
  <c r="N428" i="6"/>
  <c r="P428" i="6"/>
  <c r="U428" i="6"/>
  <c r="N429" i="6"/>
  <c r="P429" i="6"/>
  <c r="U429" i="6"/>
  <c r="N430" i="6"/>
  <c r="P430" i="6"/>
  <c r="U430" i="6"/>
  <c r="N431" i="6"/>
  <c r="P431" i="6"/>
  <c r="U431" i="6"/>
  <c r="N432" i="6"/>
  <c r="P432" i="6"/>
  <c r="U432" i="6"/>
  <c r="N433" i="6"/>
  <c r="P433" i="6"/>
  <c r="U433" i="6"/>
  <c r="N434" i="6"/>
  <c r="P434" i="6"/>
  <c r="U434" i="6"/>
  <c r="N435" i="6"/>
  <c r="P435" i="6"/>
  <c r="U435" i="6"/>
  <c r="N436" i="6"/>
  <c r="P436" i="6"/>
  <c r="U436" i="6"/>
  <c r="P437" i="6"/>
  <c r="U437" i="6"/>
  <c r="N438" i="6"/>
  <c r="P438" i="6"/>
  <c r="U438" i="6"/>
  <c r="N439" i="6"/>
  <c r="P439" i="6"/>
  <c r="U439" i="6"/>
  <c r="N440" i="6"/>
  <c r="P440" i="6"/>
  <c r="U440" i="6"/>
  <c r="N442" i="6"/>
  <c r="P442" i="6"/>
  <c r="U442" i="6"/>
  <c r="N443" i="6"/>
  <c r="P443" i="6"/>
  <c r="U443" i="6"/>
  <c r="N444" i="6"/>
  <c r="P444" i="6"/>
  <c r="U444" i="6"/>
  <c r="N445" i="6"/>
  <c r="P445" i="6"/>
  <c r="U445" i="6"/>
  <c r="N446" i="6"/>
  <c r="P446" i="6"/>
  <c r="U446" i="6"/>
  <c r="N447" i="6"/>
  <c r="P447" i="6"/>
  <c r="U447" i="6"/>
  <c r="P448" i="6"/>
  <c r="U448" i="6"/>
  <c r="N449" i="6"/>
  <c r="P449" i="6"/>
  <c r="U449" i="6"/>
  <c r="N450" i="6"/>
  <c r="P450" i="6"/>
  <c r="U450" i="6"/>
  <c r="N451" i="6"/>
  <c r="P451" i="6"/>
  <c r="U451" i="6"/>
  <c r="N452" i="6"/>
  <c r="P452" i="6"/>
  <c r="U452" i="6"/>
  <c r="N453" i="6"/>
  <c r="P453" i="6"/>
  <c r="U453" i="6"/>
  <c r="N454" i="6"/>
  <c r="P454" i="6"/>
  <c r="U454" i="6"/>
  <c r="N455" i="6"/>
  <c r="P455" i="6"/>
  <c r="U455" i="6"/>
  <c r="P456" i="6"/>
  <c r="U456" i="6"/>
  <c r="N457" i="6"/>
  <c r="P457" i="6"/>
  <c r="U457" i="6"/>
  <c r="N458" i="6"/>
  <c r="P458" i="6"/>
  <c r="U458" i="6"/>
  <c r="N460" i="6"/>
  <c r="P460" i="6"/>
  <c r="U460" i="6"/>
  <c r="N462" i="6"/>
  <c r="P463" i="6"/>
  <c r="U463" i="6"/>
  <c r="N464" i="6"/>
  <c r="N466" i="6"/>
  <c r="P466" i="6"/>
  <c r="U466" i="6"/>
  <c r="N468" i="6"/>
  <c r="P468" i="6"/>
  <c r="U468" i="6"/>
  <c r="N469" i="6"/>
  <c r="N470" i="6"/>
  <c r="N471" i="6"/>
  <c r="P471" i="6"/>
  <c r="U471" i="6"/>
  <c r="N474" i="6"/>
  <c r="P474" i="6"/>
  <c r="U474" i="6"/>
  <c r="P475" i="6"/>
  <c r="U475" i="6"/>
  <c r="N476" i="6"/>
  <c r="N477" i="6"/>
  <c r="P477" i="6"/>
  <c r="U477" i="6"/>
  <c r="N478" i="6"/>
  <c r="P478" i="6"/>
  <c r="U478" i="6"/>
  <c r="N479" i="6"/>
  <c r="P479" i="6"/>
  <c r="U479" i="6"/>
  <c r="N481" i="6"/>
  <c r="P481" i="6"/>
  <c r="U481" i="6"/>
  <c r="N482" i="6"/>
  <c r="P482" i="6"/>
  <c r="U482" i="6"/>
  <c r="N483" i="6"/>
  <c r="P483" i="6"/>
  <c r="U483" i="6"/>
  <c r="P484" i="6"/>
  <c r="U484" i="6"/>
  <c r="N485" i="6"/>
  <c r="N486" i="6"/>
  <c r="P486" i="6"/>
  <c r="U486" i="6"/>
  <c r="N487" i="6"/>
  <c r="N489" i="6"/>
  <c r="N490" i="6"/>
  <c r="P490" i="6"/>
  <c r="U490" i="6"/>
  <c r="N491" i="6"/>
  <c r="P491" i="6"/>
  <c r="U491" i="6"/>
  <c r="N492" i="6"/>
  <c r="N493" i="6"/>
  <c r="N494" i="6"/>
  <c r="N496" i="6"/>
  <c r="P496" i="6"/>
  <c r="U496" i="6"/>
  <c r="N497" i="6"/>
  <c r="P497" i="6"/>
  <c r="U497" i="6"/>
  <c r="N498" i="6"/>
  <c r="N499" i="6"/>
  <c r="P500" i="6"/>
  <c r="U500" i="6"/>
  <c r="N501" i="6"/>
  <c r="N502" i="6"/>
  <c r="P503" i="6"/>
  <c r="U503" i="6"/>
  <c r="P504" i="6"/>
  <c r="U504" i="6"/>
  <c r="N505" i="6"/>
  <c r="P505" i="6"/>
  <c r="U505" i="6"/>
  <c r="P506" i="6"/>
  <c r="U506" i="6"/>
  <c r="P507" i="6"/>
  <c r="U507" i="6"/>
  <c r="N508" i="6"/>
  <c r="P508" i="6"/>
  <c r="U508" i="6"/>
  <c r="N509" i="6"/>
  <c r="P509" i="6"/>
  <c r="U509" i="6"/>
  <c r="P511" i="6"/>
  <c r="U511" i="6"/>
  <c r="N513" i="6"/>
  <c r="P513" i="6"/>
  <c r="U513" i="6"/>
  <c r="N515" i="6"/>
  <c r="P515" i="6"/>
  <c r="U515" i="6"/>
  <c r="N517" i="6"/>
  <c r="N518" i="6"/>
  <c r="P518" i="6"/>
  <c r="U518" i="6"/>
  <c r="N519" i="6"/>
  <c r="N520" i="6"/>
  <c r="P520" i="6"/>
  <c r="U520" i="6"/>
  <c r="N521" i="6"/>
  <c r="P521" i="6"/>
  <c r="U521" i="6"/>
  <c r="N524" i="6"/>
  <c r="P524" i="6"/>
  <c r="U524" i="6"/>
  <c r="N525" i="6"/>
  <c r="P525" i="6"/>
  <c r="U525" i="6"/>
  <c r="N526" i="6"/>
  <c r="P526" i="6"/>
  <c r="U526" i="6"/>
  <c r="N527" i="6"/>
  <c r="P527" i="6"/>
  <c r="U527" i="6"/>
  <c r="N528" i="6"/>
  <c r="P528" i="6"/>
  <c r="U528" i="6"/>
  <c r="N529" i="6"/>
  <c r="P529" i="6"/>
  <c r="U529" i="6"/>
  <c r="N530" i="6"/>
  <c r="P530" i="6"/>
  <c r="U530" i="6"/>
  <c r="N531" i="6"/>
  <c r="P531" i="6"/>
  <c r="U531" i="6"/>
  <c r="N532" i="6"/>
  <c r="P532" i="6"/>
  <c r="U532" i="6"/>
  <c r="N533" i="6"/>
  <c r="P533" i="6"/>
  <c r="U533" i="6"/>
  <c r="N534" i="6"/>
  <c r="P534" i="6"/>
  <c r="U534" i="6"/>
  <c r="N535" i="6"/>
  <c r="P535" i="6"/>
  <c r="U535" i="6"/>
  <c r="N536" i="6"/>
  <c r="P536" i="6"/>
  <c r="U536" i="6"/>
  <c r="N537" i="6"/>
  <c r="P537" i="6"/>
  <c r="U537" i="6"/>
  <c r="N538" i="6"/>
  <c r="P538" i="6"/>
  <c r="U538" i="6"/>
  <c r="N539" i="6"/>
  <c r="P539" i="6"/>
  <c r="U539" i="6"/>
  <c r="N540" i="6"/>
  <c r="P540" i="6"/>
  <c r="U540" i="6"/>
  <c r="P541" i="6"/>
  <c r="U541" i="6"/>
  <c r="N542" i="6"/>
  <c r="P542" i="6"/>
  <c r="U542" i="6"/>
  <c r="N543" i="6"/>
  <c r="P543" i="6"/>
  <c r="U543" i="6"/>
  <c r="N544" i="6"/>
  <c r="P544" i="6"/>
  <c r="U544" i="6"/>
  <c r="N545" i="6"/>
  <c r="P545" i="6"/>
  <c r="U545" i="6"/>
  <c r="N546" i="6"/>
  <c r="P546" i="6"/>
  <c r="U546" i="6"/>
  <c r="N547" i="6"/>
  <c r="P547" i="6"/>
  <c r="U547" i="6"/>
  <c r="N548" i="6"/>
  <c r="P548" i="6"/>
  <c r="U548" i="6"/>
  <c r="N549" i="6"/>
  <c r="P549" i="6"/>
  <c r="U549" i="6"/>
  <c r="N550" i="6"/>
  <c r="P550" i="6"/>
  <c r="U550" i="6"/>
  <c r="N551" i="6"/>
  <c r="P551" i="6"/>
  <c r="U551" i="6"/>
  <c r="N552" i="6"/>
  <c r="P552" i="6"/>
  <c r="U552" i="6"/>
  <c r="N553" i="6"/>
  <c r="P553" i="6"/>
  <c r="U553" i="6"/>
  <c r="N554" i="6"/>
  <c r="P554" i="6"/>
  <c r="U554" i="6"/>
  <c r="N555" i="6"/>
  <c r="P555" i="6"/>
  <c r="U555" i="6"/>
  <c r="N556" i="6"/>
  <c r="P556" i="6"/>
  <c r="U556" i="6"/>
  <c r="N557" i="6"/>
  <c r="P557" i="6"/>
  <c r="U557" i="6"/>
  <c r="N558" i="6"/>
  <c r="P558" i="6"/>
  <c r="U558" i="6"/>
  <c r="N559" i="6"/>
  <c r="P559" i="6"/>
  <c r="U559" i="6"/>
  <c r="P560" i="6"/>
  <c r="U560" i="6"/>
  <c r="N561" i="6"/>
  <c r="P561" i="6"/>
  <c r="U561" i="6"/>
  <c r="N562" i="6"/>
  <c r="P562" i="6"/>
  <c r="U562" i="6"/>
  <c r="N563" i="6"/>
  <c r="P563" i="6"/>
  <c r="U563" i="6"/>
  <c r="N564" i="6"/>
  <c r="P564" i="6"/>
  <c r="U564" i="6"/>
  <c r="N565" i="6"/>
  <c r="P565" i="6"/>
  <c r="U565" i="6"/>
  <c r="N566" i="6"/>
  <c r="P566" i="6"/>
  <c r="U566" i="6"/>
  <c r="N567" i="6"/>
  <c r="P567" i="6"/>
  <c r="U567" i="6"/>
  <c r="N568" i="6"/>
  <c r="P568" i="6"/>
  <c r="U568" i="6"/>
  <c r="N569" i="6"/>
  <c r="P569" i="6"/>
  <c r="U569" i="6"/>
  <c r="N570" i="6"/>
  <c r="P570" i="6"/>
  <c r="U570" i="6"/>
  <c r="N571" i="6"/>
  <c r="P571" i="6"/>
  <c r="U571" i="6"/>
  <c r="N572" i="6"/>
  <c r="P572" i="6"/>
  <c r="U572" i="6"/>
  <c r="N573" i="6"/>
  <c r="P573" i="6"/>
  <c r="U573" i="6"/>
  <c r="N574" i="6"/>
  <c r="P574" i="6"/>
  <c r="U574" i="6"/>
  <c r="N575" i="6"/>
  <c r="P575" i="6"/>
  <c r="U575" i="6"/>
  <c r="N576" i="6"/>
  <c r="P576" i="6"/>
  <c r="U576" i="6"/>
  <c r="P577" i="6"/>
  <c r="U577" i="6"/>
  <c r="N578" i="6"/>
  <c r="P578" i="6"/>
  <c r="U578" i="6"/>
  <c r="N579" i="6"/>
  <c r="P579" i="6"/>
  <c r="U579" i="6"/>
  <c r="N580" i="6"/>
  <c r="P580" i="6"/>
  <c r="U580" i="6"/>
  <c r="N581" i="6"/>
  <c r="P581" i="6"/>
  <c r="U581" i="6"/>
  <c r="N582" i="6"/>
  <c r="P582" i="6"/>
  <c r="U582" i="6"/>
  <c r="N583" i="6"/>
  <c r="P583" i="6"/>
  <c r="U583" i="6"/>
  <c r="N584" i="6"/>
  <c r="P584" i="6"/>
  <c r="U584" i="6"/>
  <c r="N585" i="6"/>
  <c r="P585" i="6"/>
  <c r="U585" i="6"/>
  <c r="N586" i="6"/>
  <c r="P586" i="6"/>
  <c r="U586" i="6"/>
  <c r="N587" i="6"/>
  <c r="P587" i="6"/>
  <c r="U587" i="6"/>
  <c r="N588" i="6"/>
  <c r="P588" i="6"/>
  <c r="U588" i="6"/>
  <c r="N589" i="6"/>
  <c r="P589" i="6"/>
  <c r="U589" i="6"/>
  <c r="N590" i="6"/>
  <c r="P590" i="6"/>
  <c r="U590" i="6"/>
  <c r="N591" i="6"/>
  <c r="P591" i="6"/>
  <c r="U591" i="6"/>
  <c r="N592" i="6"/>
  <c r="P592" i="6"/>
  <c r="U592" i="6"/>
  <c r="N593" i="6"/>
  <c r="P593" i="6"/>
  <c r="U593" i="6"/>
  <c r="N594" i="6"/>
  <c r="P594" i="6"/>
  <c r="U594" i="6"/>
  <c r="N595" i="6"/>
  <c r="P595" i="6"/>
  <c r="U595" i="6"/>
  <c r="N596" i="6"/>
  <c r="P596" i="6"/>
  <c r="U596" i="6"/>
  <c r="N597" i="6"/>
  <c r="P597" i="6"/>
  <c r="U597" i="6"/>
  <c r="N598" i="6"/>
  <c r="P598" i="6"/>
  <c r="U598" i="6"/>
  <c r="N599" i="6"/>
  <c r="P599" i="6"/>
  <c r="U599" i="6"/>
  <c r="N600" i="6"/>
  <c r="P600" i="6"/>
  <c r="U600" i="6"/>
  <c r="N601" i="6"/>
  <c r="P601" i="6"/>
  <c r="U601" i="6"/>
  <c r="N602" i="6"/>
  <c r="P602" i="6"/>
  <c r="U602" i="6"/>
  <c r="N603" i="6"/>
  <c r="P603" i="6"/>
  <c r="U603" i="6"/>
  <c r="N604" i="6"/>
  <c r="P604" i="6"/>
  <c r="U604" i="6"/>
  <c r="P605" i="6"/>
  <c r="U605" i="6"/>
  <c r="N606" i="6"/>
  <c r="P606" i="6"/>
  <c r="U606" i="6"/>
  <c r="N607" i="6"/>
  <c r="P607" i="6"/>
  <c r="U607" i="6"/>
  <c r="N608" i="6"/>
  <c r="P608" i="6"/>
  <c r="U608" i="6"/>
  <c r="N609" i="6"/>
  <c r="P609" i="6"/>
  <c r="U609" i="6"/>
  <c r="N610" i="6"/>
  <c r="P610" i="6"/>
  <c r="U610" i="6"/>
  <c r="N611" i="6"/>
  <c r="P611" i="6"/>
  <c r="U611" i="6"/>
  <c r="N612" i="6"/>
  <c r="P612" i="6"/>
  <c r="U612" i="6"/>
  <c r="N613" i="6"/>
  <c r="P613" i="6"/>
  <c r="U613" i="6"/>
  <c r="N614" i="6"/>
  <c r="P614" i="6"/>
  <c r="U614" i="6"/>
  <c r="N615" i="6"/>
  <c r="P615" i="6"/>
  <c r="U615" i="6"/>
  <c r="N616" i="6"/>
  <c r="P616" i="6"/>
  <c r="U616" i="6"/>
  <c r="N617" i="6"/>
  <c r="P617" i="6"/>
  <c r="U617" i="6"/>
  <c r="N618" i="6"/>
  <c r="P618" i="6"/>
  <c r="U618" i="6"/>
  <c r="N619" i="6"/>
  <c r="P619" i="6"/>
  <c r="U619" i="6"/>
  <c r="N620" i="6"/>
  <c r="P620" i="6"/>
  <c r="U620" i="6"/>
  <c r="N621" i="6"/>
  <c r="P621" i="6"/>
  <c r="U621" i="6"/>
  <c r="N622" i="6"/>
  <c r="P622" i="6"/>
  <c r="U622" i="6"/>
  <c r="N623" i="6"/>
  <c r="P623" i="6"/>
  <c r="U623" i="6"/>
  <c r="N624" i="6"/>
  <c r="P624" i="6"/>
  <c r="U624" i="6"/>
  <c r="N625" i="6"/>
  <c r="P625" i="6"/>
  <c r="U625" i="6"/>
  <c r="N626" i="6"/>
  <c r="P626" i="6"/>
  <c r="U626" i="6"/>
  <c r="P627" i="6"/>
  <c r="U627" i="6"/>
  <c r="N628" i="6"/>
  <c r="P628" i="6"/>
  <c r="U628" i="6"/>
  <c r="N629" i="6"/>
  <c r="P629" i="6"/>
  <c r="U629" i="6"/>
  <c r="N630" i="6"/>
  <c r="P630" i="6"/>
  <c r="U630" i="6"/>
  <c r="N631" i="6"/>
  <c r="P631" i="6"/>
  <c r="U631" i="6"/>
  <c r="N632" i="6"/>
  <c r="P632" i="6"/>
  <c r="U632" i="6"/>
  <c r="N633" i="6"/>
  <c r="P633" i="6"/>
  <c r="U633" i="6"/>
  <c r="N634" i="6"/>
  <c r="P634" i="6"/>
  <c r="U634" i="6"/>
  <c r="N635" i="6"/>
  <c r="P635" i="6"/>
  <c r="U635" i="6"/>
  <c r="N636" i="6"/>
  <c r="P636" i="6"/>
  <c r="U636" i="6"/>
  <c r="N637" i="6"/>
  <c r="P637" i="6"/>
  <c r="U637" i="6"/>
  <c r="N638" i="6"/>
  <c r="P638" i="6"/>
  <c r="U638" i="6"/>
  <c r="P639" i="6"/>
  <c r="U639" i="6"/>
  <c r="N640" i="6"/>
  <c r="P640" i="6"/>
  <c r="U640" i="6"/>
  <c r="P641" i="6"/>
  <c r="U641" i="6"/>
  <c r="N642" i="6"/>
  <c r="P642" i="6"/>
  <c r="U642" i="6"/>
  <c r="P643" i="6"/>
  <c r="U643" i="6"/>
  <c r="N644" i="6"/>
  <c r="P644" i="6"/>
  <c r="U644" i="6"/>
  <c r="N645" i="6"/>
  <c r="P645" i="6"/>
  <c r="U645" i="6"/>
  <c r="N646" i="6"/>
  <c r="P646" i="6"/>
  <c r="U646" i="6"/>
  <c r="N647" i="6"/>
  <c r="P647" i="6"/>
  <c r="U647" i="6"/>
  <c r="N648" i="6"/>
  <c r="P648" i="6"/>
  <c r="U648" i="6"/>
  <c r="N649" i="6"/>
  <c r="P649" i="6"/>
  <c r="U649" i="6"/>
  <c r="N650" i="6"/>
  <c r="P650" i="6"/>
  <c r="U650" i="6"/>
  <c r="N651" i="6"/>
  <c r="P651" i="6"/>
  <c r="U651" i="6"/>
  <c r="N652" i="6"/>
  <c r="P652" i="6"/>
  <c r="U652" i="6"/>
  <c r="N653" i="6"/>
  <c r="P653" i="6"/>
  <c r="U653" i="6"/>
  <c r="N654" i="6"/>
  <c r="P654" i="6"/>
  <c r="U654" i="6"/>
  <c r="N655" i="6"/>
  <c r="P655" i="6"/>
  <c r="U655" i="6"/>
  <c r="N656" i="6"/>
  <c r="P656" i="6"/>
  <c r="U656" i="6"/>
  <c r="N657" i="6"/>
  <c r="P657" i="6"/>
  <c r="U657" i="6"/>
  <c r="N658" i="6"/>
  <c r="P658" i="6"/>
  <c r="U658" i="6"/>
  <c r="N659" i="6"/>
  <c r="P659" i="6"/>
  <c r="U659" i="6"/>
  <c r="P660" i="6"/>
  <c r="U660" i="6"/>
  <c r="N661" i="6"/>
  <c r="P661" i="6"/>
  <c r="U661" i="6"/>
  <c r="N662" i="6"/>
  <c r="P662" i="6"/>
  <c r="U662" i="6"/>
  <c r="N663" i="6"/>
  <c r="P663" i="6"/>
  <c r="U663" i="6"/>
  <c r="N664" i="6"/>
  <c r="P664" i="6"/>
  <c r="U664" i="6"/>
  <c r="N665" i="6"/>
  <c r="P665" i="6"/>
  <c r="U665" i="6"/>
  <c r="N666" i="6"/>
  <c r="P666" i="6"/>
  <c r="U666" i="6"/>
  <c r="N668" i="6"/>
  <c r="P668" i="6"/>
  <c r="U668" i="6"/>
  <c r="N669" i="6"/>
  <c r="P669" i="6"/>
  <c r="U669" i="6"/>
  <c r="N670" i="6"/>
  <c r="P670" i="6"/>
  <c r="U670" i="6"/>
  <c r="N671" i="6"/>
  <c r="P671" i="6"/>
  <c r="U671" i="6"/>
  <c r="P672" i="6"/>
  <c r="U672" i="6"/>
  <c r="P673" i="6"/>
  <c r="U673" i="6"/>
  <c r="N675" i="6"/>
  <c r="N676" i="6"/>
  <c r="N677" i="6"/>
  <c r="P678" i="6"/>
  <c r="U678" i="6"/>
  <c r="P679" i="6"/>
  <c r="U679" i="6"/>
  <c r="N680" i="6"/>
  <c r="N681" i="6"/>
  <c r="P681" i="6"/>
  <c r="U681" i="6"/>
  <c r="P683" i="6"/>
  <c r="U683" i="6"/>
  <c r="P684" i="6"/>
  <c r="U684" i="6"/>
  <c r="N685" i="6"/>
  <c r="P685" i="6"/>
  <c r="U685" i="6"/>
  <c r="N686" i="6"/>
  <c r="P686" i="6"/>
  <c r="U686" i="6"/>
  <c r="N687" i="6"/>
  <c r="P687" i="6"/>
  <c r="U687" i="6"/>
  <c r="N688" i="6"/>
  <c r="P688" i="6"/>
  <c r="U688" i="6"/>
  <c r="N689" i="6"/>
  <c r="P689" i="6"/>
  <c r="U689" i="6"/>
  <c r="N690" i="6"/>
  <c r="P690" i="6"/>
  <c r="U690" i="6"/>
  <c r="N691" i="6"/>
  <c r="P691" i="6"/>
  <c r="U691" i="6"/>
  <c r="N692" i="6"/>
  <c r="P692" i="6"/>
  <c r="U692" i="6"/>
  <c r="N693" i="6"/>
  <c r="P693" i="6"/>
  <c r="U693" i="6"/>
  <c r="N694" i="6"/>
  <c r="P694" i="6"/>
  <c r="U694" i="6"/>
  <c r="N695" i="6"/>
  <c r="P695" i="6"/>
  <c r="U695" i="6"/>
  <c r="N696" i="6"/>
  <c r="P696" i="6"/>
  <c r="U696" i="6"/>
  <c r="N697" i="6"/>
  <c r="P697" i="6"/>
  <c r="U697" i="6"/>
  <c r="N698" i="6"/>
  <c r="P698" i="6"/>
  <c r="U698" i="6"/>
  <c r="N699" i="6"/>
  <c r="P699" i="6"/>
  <c r="U699" i="6"/>
  <c r="P700" i="6"/>
  <c r="U700" i="6"/>
  <c r="N701" i="6"/>
  <c r="P701" i="6"/>
  <c r="U701" i="6"/>
  <c r="N702" i="6"/>
  <c r="P702" i="6"/>
  <c r="U702" i="6"/>
  <c r="N703" i="6"/>
  <c r="P703" i="6"/>
  <c r="U703" i="6"/>
  <c r="N704" i="6"/>
  <c r="P704" i="6"/>
  <c r="U704" i="6"/>
  <c r="N705" i="6"/>
  <c r="P705" i="6"/>
  <c r="U705" i="6"/>
  <c r="N706" i="6"/>
  <c r="P706" i="6"/>
  <c r="U706" i="6"/>
  <c r="N707" i="6"/>
  <c r="P707" i="6"/>
  <c r="U707" i="6"/>
  <c r="N708" i="6"/>
  <c r="P708" i="6"/>
  <c r="U708" i="6"/>
  <c r="N709" i="6"/>
  <c r="P709" i="6"/>
  <c r="U709" i="6"/>
  <c r="N710" i="6"/>
  <c r="P710" i="6"/>
  <c r="U710" i="6"/>
  <c r="N711" i="6"/>
  <c r="P711" i="6"/>
  <c r="U711" i="6"/>
  <c r="N712" i="6"/>
  <c r="P712" i="6"/>
  <c r="U712" i="6"/>
  <c r="N713" i="6"/>
  <c r="P713" i="6"/>
  <c r="U713" i="6"/>
  <c r="N714" i="6"/>
  <c r="P714" i="6"/>
  <c r="U714" i="6"/>
  <c r="N715" i="6"/>
  <c r="P715" i="6"/>
  <c r="U715" i="6"/>
  <c r="N716" i="6"/>
  <c r="P716" i="6"/>
  <c r="U716" i="6"/>
  <c r="N717" i="6"/>
  <c r="P717" i="6"/>
  <c r="U717" i="6"/>
  <c r="N718" i="6"/>
  <c r="P718" i="6"/>
  <c r="U718" i="6"/>
  <c r="N719" i="6"/>
  <c r="P719" i="6"/>
  <c r="U719" i="6"/>
  <c r="N720" i="6"/>
  <c r="P720" i="6"/>
  <c r="U720" i="6"/>
  <c r="N721" i="6"/>
  <c r="P721" i="6"/>
  <c r="U721" i="6"/>
  <c r="N722" i="6"/>
  <c r="P722" i="6"/>
  <c r="U722" i="6"/>
  <c r="N723" i="6"/>
  <c r="P723" i="6"/>
  <c r="U723" i="6"/>
  <c r="N724" i="6"/>
  <c r="P724" i="6"/>
  <c r="U724" i="6"/>
  <c r="N725" i="6"/>
  <c r="P725" i="6"/>
  <c r="U725" i="6"/>
  <c r="N726" i="6"/>
  <c r="P726" i="6"/>
  <c r="U726" i="6"/>
  <c r="N727" i="6"/>
  <c r="P727" i="6"/>
  <c r="U727" i="6"/>
  <c r="N728" i="6"/>
  <c r="P728" i="6"/>
  <c r="U728" i="6"/>
  <c r="N729" i="6"/>
  <c r="P729" i="6"/>
  <c r="U729" i="6"/>
  <c r="N730" i="6"/>
  <c r="P730" i="6"/>
  <c r="U730" i="6"/>
  <c r="N731" i="6"/>
  <c r="P731" i="6"/>
  <c r="U731" i="6"/>
  <c r="N732" i="6"/>
  <c r="P732" i="6"/>
  <c r="U732" i="6"/>
  <c r="N733" i="6"/>
  <c r="P733" i="6"/>
  <c r="U733" i="6"/>
  <c r="N734" i="6"/>
  <c r="P734" i="6"/>
  <c r="U734" i="6"/>
  <c r="N735" i="6"/>
  <c r="P735" i="6"/>
  <c r="U735" i="6"/>
  <c r="N736" i="6"/>
  <c r="P736" i="6"/>
  <c r="U736" i="6"/>
  <c r="N737" i="6"/>
  <c r="P737" i="6"/>
  <c r="U737" i="6"/>
  <c r="N738" i="6"/>
  <c r="P738" i="6"/>
  <c r="U738" i="6"/>
  <c r="N739" i="6"/>
  <c r="P739" i="6"/>
  <c r="U739" i="6"/>
  <c r="N740" i="6"/>
  <c r="P740" i="6"/>
  <c r="U740" i="6"/>
  <c r="N741" i="6"/>
  <c r="P741" i="6"/>
  <c r="U741" i="6"/>
  <c r="N742" i="6"/>
  <c r="P742" i="6"/>
  <c r="U742" i="6"/>
  <c r="N743" i="6"/>
  <c r="P743" i="6"/>
  <c r="U743" i="6"/>
  <c r="N744" i="6"/>
  <c r="P744" i="6"/>
  <c r="U744" i="6"/>
  <c r="N745" i="6"/>
  <c r="P745" i="6"/>
  <c r="U745" i="6"/>
  <c r="N746" i="6"/>
  <c r="P746" i="6"/>
  <c r="U746" i="6"/>
  <c r="N747" i="6"/>
  <c r="P747" i="6"/>
  <c r="U747" i="6"/>
  <c r="N748" i="6"/>
  <c r="P748" i="6"/>
  <c r="U748" i="6"/>
  <c r="N749" i="6"/>
  <c r="P749" i="6"/>
  <c r="U749" i="6"/>
  <c r="N750" i="6"/>
  <c r="P750" i="6"/>
  <c r="U750" i="6"/>
  <c r="N751" i="6"/>
  <c r="P751" i="6"/>
  <c r="U751" i="6"/>
  <c r="N752" i="6"/>
  <c r="P752" i="6"/>
  <c r="U752" i="6"/>
  <c r="N753" i="6"/>
  <c r="P753" i="6"/>
  <c r="U753" i="6"/>
  <c r="N754" i="6"/>
  <c r="P754" i="6"/>
  <c r="U754" i="6"/>
  <c r="N755" i="6"/>
  <c r="P755" i="6"/>
  <c r="U755" i="6"/>
  <c r="N756" i="6"/>
  <c r="P756" i="6"/>
  <c r="U756" i="6"/>
  <c r="N757" i="6"/>
  <c r="P757" i="6"/>
  <c r="U757" i="6"/>
  <c r="N758" i="6"/>
  <c r="P758" i="6"/>
  <c r="U758" i="6"/>
  <c r="N759" i="6"/>
  <c r="P759" i="6"/>
  <c r="U759" i="6"/>
  <c r="N760" i="6"/>
  <c r="P760" i="6"/>
  <c r="U760" i="6"/>
  <c r="N761" i="6"/>
  <c r="P761" i="6"/>
  <c r="U761" i="6"/>
  <c r="N763" i="6"/>
  <c r="P763" i="6"/>
  <c r="U763" i="6"/>
  <c r="N764" i="6"/>
  <c r="P764" i="6"/>
  <c r="U764" i="6"/>
  <c r="N765" i="6"/>
  <c r="P765" i="6"/>
  <c r="U765" i="6"/>
  <c r="N766" i="6"/>
  <c r="P766" i="6"/>
  <c r="U766" i="6"/>
  <c r="N768" i="6"/>
  <c r="P768" i="6"/>
  <c r="U768" i="6"/>
  <c r="N769" i="6"/>
  <c r="P769" i="6"/>
  <c r="U769" i="6"/>
  <c r="N770" i="6"/>
  <c r="P770" i="6"/>
  <c r="U770" i="6"/>
  <c r="N771" i="6"/>
  <c r="N772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P786" i="6"/>
  <c r="U786" i="6"/>
  <c r="P787" i="6"/>
  <c r="U787" i="6"/>
  <c r="N788" i="6"/>
  <c r="P788" i="6"/>
  <c r="U788" i="6"/>
  <c r="P790" i="6"/>
  <c r="U790" i="6"/>
  <c r="P791" i="6"/>
  <c r="U791" i="6"/>
  <c r="N792" i="6"/>
  <c r="N794" i="6"/>
  <c r="P794" i="6"/>
  <c r="U794" i="6"/>
  <c r="N795" i="6"/>
  <c r="P795" i="6"/>
  <c r="U795" i="6"/>
  <c r="N796" i="6"/>
  <c r="P796" i="6"/>
  <c r="U796" i="6"/>
  <c r="N797" i="6"/>
  <c r="P797" i="6"/>
  <c r="P798" i="6"/>
  <c r="U798" i="6"/>
  <c r="N799" i="6"/>
  <c r="P799" i="6"/>
  <c r="U799" i="6"/>
  <c r="N800" i="6"/>
  <c r="P800" i="6"/>
  <c r="U800" i="6"/>
  <c r="N801" i="6"/>
  <c r="P801" i="6"/>
  <c r="U801" i="6"/>
  <c r="N802" i="6"/>
  <c r="P802" i="6"/>
  <c r="U802" i="6"/>
  <c r="N803" i="6"/>
  <c r="P803" i="6"/>
  <c r="U803" i="6"/>
  <c r="N804" i="6"/>
  <c r="P804" i="6"/>
  <c r="U804" i="6"/>
  <c r="N805" i="6"/>
  <c r="P805" i="6"/>
  <c r="U805" i="6"/>
  <c r="N806" i="6"/>
  <c r="P806" i="6"/>
  <c r="U806" i="6"/>
  <c r="N807" i="6"/>
  <c r="P807" i="6"/>
  <c r="U807" i="6"/>
  <c r="N808" i="6"/>
  <c r="P808" i="6"/>
  <c r="U808" i="6"/>
  <c r="N809" i="6"/>
  <c r="P809" i="6"/>
  <c r="U809" i="6"/>
  <c r="N810" i="6"/>
  <c r="P810" i="6"/>
  <c r="U810" i="6"/>
  <c r="N811" i="6"/>
  <c r="P811" i="6"/>
  <c r="U811" i="6"/>
  <c r="P812" i="6"/>
  <c r="U812" i="6"/>
  <c r="N813" i="6"/>
  <c r="P813" i="6"/>
  <c r="U813" i="6"/>
  <c r="N814" i="6"/>
  <c r="P814" i="6"/>
  <c r="U814" i="6"/>
  <c r="N815" i="6"/>
  <c r="P815" i="6"/>
  <c r="U815" i="6"/>
  <c r="N816" i="6"/>
  <c r="P816" i="6"/>
  <c r="U816" i="6"/>
  <c r="N817" i="6"/>
  <c r="P817" i="6"/>
  <c r="U817" i="6"/>
  <c r="N818" i="6"/>
  <c r="P818" i="6"/>
  <c r="U818" i="6"/>
  <c r="N819" i="6"/>
  <c r="P819" i="6"/>
  <c r="U819" i="6"/>
  <c r="N820" i="6"/>
  <c r="P820" i="6"/>
  <c r="U820" i="6"/>
  <c r="N821" i="6"/>
  <c r="P821" i="6"/>
  <c r="U821" i="6"/>
  <c r="N822" i="6"/>
  <c r="P822" i="6"/>
  <c r="U822" i="6"/>
  <c r="N823" i="6"/>
  <c r="P823" i="6"/>
  <c r="U823" i="6"/>
  <c r="N824" i="6"/>
  <c r="P824" i="6"/>
  <c r="U824" i="6"/>
  <c r="N825" i="6"/>
  <c r="P825" i="6"/>
  <c r="U825" i="6"/>
  <c r="N826" i="6"/>
  <c r="P826" i="6"/>
  <c r="U826" i="6"/>
  <c r="N827" i="6"/>
  <c r="P827" i="6"/>
  <c r="U827" i="6"/>
  <c r="N828" i="6"/>
  <c r="P828" i="6"/>
  <c r="U828" i="6"/>
  <c r="N829" i="6"/>
  <c r="P829" i="6"/>
  <c r="U829" i="6"/>
  <c r="N830" i="6"/>
  <c r="P830" i="6"/>
  <c r="U830" i="6"/>
  <c r="N831" i="6"/>
  <c r="P831" i="6"/>
  <c r="U831" i="6"/>
  <c r="N832" i="6"/>
  <c r="P832" i="6"/>
  <c r="U832" i="6"/>
  <c r="N833" i="6"/>
  <c r="P833" i="6"/>
  <c r="U833" i="6"/>
  <c r="N834" i="6"/>
  <c r="N835" i="6"/>
  <c r="P835" i="6"/>
  <c r="U835" i="6"/>
  <c r="N837" i="6"/>
  <c r="N838" i="6"/>
  <c r="N839" i="6"/>
  <c r="N840" i="6"/>
  <c r="P841" i="6"/>
  <c r="U841" i="6"/>
  <c r="N842" i="6"/>
  <c r="P842" i="6"/>
  <c r="U842" i="6"/>
  <c r="N843" i="6"/>
  <c r="P844" i="6"/>
  <c r="U844" i="6"/>
  <c r="N845" i="6"/>
  <c r="N847" i="6"/>
  <c r="P847" i="6"/>
  <c r="U847" i="6"/>
  <c r="N848" i="6"/>
  <c r="P848" i="6"/>
  <c r="U848" i="6"/>
  <c r="P849" i="6"/>
  <c r="U849" i="6"/>
  <c r="N850" i="6"/>
  <c r="P850" i="6"/>
  <c r="U850" i="6"/>
  <c r="N851" i="6"/>
  <c r="P851" i="6"/>
  <c r="U851" i="6"/>
  <c r="N852" i="6"/>
  <c r="P852" i="6"/>
  <c r="U852" i="6"/>
  <c r="N853" i="6"/>
  <c r="P853" i="6"/>
  <c r="U853" i="6"/>
  <c r="N854" i="6"/>
  <c r="P854" i="6"/>
  <c r="U854" i="6"/>
  <c r="N855" i="6"/>
  <c r="P855" i="6"/>
  <c r="U855" i="6"/>
  <c r="N856" i="6"/>
  <c r="P856" i="6"/>
  <c r="U856" i="6"/>
  <c r="N857" i="6"/>
  <c r="P857" i="6"/>
  <c r="U857" i="6"/>
  <c r="N858" i="6"/>
  <c r="P858" i="6"/>
  <c r="U858" i="6"/>
  <c r="N859" i="6"/>
  <c r="P859" i="6"/>
  <c r="U859" i="6"/>
  <c r="N860" i="6"/>
  <c r="P860" i="6"/>
  <c r="U860" i="6"/>
  <c r="N861" i="6"/>
  <c r="P861" i="6"/>
  <c r="U861" i="6"/>
  <c r="N862" i="6"/>
  <c r="P862" i="6"/>
  <c r="U862" i="6"/>
  <c r="N863" i="6"/>
  <c r="P863" i="6"/>
  <c r="U863" i="6"/>
  <c r="N864" i="6"/>
  <c r="P864" i="6"/>
  <c r="U864" i="6"/>
  <c r="N865" i="6"/>
  <c r="P865" i="6"/>
  <c r="U865" i="6"/>
  <c r="N866" i="6"/>
  <c r="P866" i="6"/>
  <c r="U866" i="6"/>
  <c r="N867" i="6"/>
  <c r="P867" i="6"/>
  <c r="U867" i="6"/>
  <c r="N868" i="6"/>
  <c r="P868" i="6"/>
  <c r="U868" i="6"/>
  <c r="N869" i="6"/>
  <c r="P869" i="6"/>
  <c r="U869" i="6"/>
  <c r="P870" i="6"/>
  <c r="U870" i="6"/>
  <c r="N871" i="6"/>
  <c r="P871" i="6"/>
  <c r="U871" i="6"/>
  <c r="N872" i="6"/>
  <c r="P872" i="6"/>
  <c r="U872" i="6"/>
  <c r="N873" i="6"/>
  <c r="P873" i="6"/>
  <c r="U873" i="6"/>
  <c r="N875" i="6"/>
  <c r="P875" i="6"/>
  <c r="U875" i="6"/>
  <c r="N876" i="6"/>
  <c r="P876" i="6"/>
  <c r="U876" i="6"/>
  <c r="N877" i="6"/>
  <c r="P877" i="6"/>
  <c r="U877" i="6"/>
  <c r="N878" i="6"/>
  <c r="P878" i="6"/>
  <c r="U878" i="6"/>
  <c r="N880" i="6"/>
  <c r="P880" i="6"/>
  <c r="U880" i="6"/>
  <c r="N881" i="6"/>
  <c r="P881" i="6"/>
  <c r="U881" i="6"/>
  <c r="N882" i="6"/>
  <c r="P882" i="6"/>
  <c r="U882" i="6"/>
  <c r="N883" i="6"/>
  <c r="P883" i="6"/>
  <c r="U883" i="6"/>
  <c r="P884" i="6"/>
  <c r="U884" i="6"/>
  <c r="N885" i="6"/>
  <c r="P885" i="6"/>
  <c r="U885" i="6"/>
  <c r="N886" i="6"/>
  <c r="P886" i="6"/>
  <c r="U886" i="6"/>
  <c r="N887" i="6"/>
  <c r="P887" i="6"/>
  <c r="U887" i="6"/>
  <c r="N888" i="6"/>
  <c r="P888" i="6"/>
  <c r="U888" i="6"/>
  <c r="N889" i="6"/>
  <c r="P889" i="6"/>
  <c r="U889" i="6"/>
  <c r="N890" i="6"/>
  <c r="P890" i="6"/>
  <c r="U890" i="6"/>
  <c r="N891" i="6"/>
  <c r="P891" i="6"/>
  <c r="U891" i="6"/>
  <c r="N892" i="6"/>
  <c r="P892" i="6"/>
  <c r="U892" i="6"/>
  <c r="N893" i="6"/>
  <c r="P893" i="6"/>
  <c r="U893" i="6"/>
  <c r="N894" i="6"/>
  <c r="P894" i="6"/>
  <c r="U894" i="6"/>
  <c r="N895" i="6"/>
  <c r="P895" i="6"/>
  <c r="U895" i="6"/>
  <c r="N896" i="6"/>
  <c r="P896" i="6"/>
  <c r="U896" i="6"/>
  <c r="N897" i="6"/>
  <c r="P897" i="6"/>
  <c r="U897" i="6"/>
  <c r="N898" i="6"/>
  <c r="P898" i="6"/>
  <c r="U898" i="6"/>
  <c r="N899" i="6"/>
  <c r="P899" i="6"/>
  <c r="U899" i="6"/>
  <c r="N900" i="6"/>
  <c r="P900" i="6"/>
  <c r="U900" i="6"/>
  <c r="N901" i="6"/>
  <c r="P901" i="6"/>
  <c r="U901" i="6"/>
  <c r="N902" i="6"/>
  <c r="P902" i="6"/>
  <c r="U902" i="6"/>
  <c r="N903" i="6"/>
  <c r="P903" i="6"/>
  <c r="U903" i="6"/>
  <c r="P904" i="6"/>
  <c r="U904" i="6"/>
  <c r="N905" i="6"/>
  <c r="P905" i="6"/>
  <c r="U905" i="6"/>
  <c r="N906" i="6"/>
  <c r="P906" i="6"/>
  <c r="U906" i="6"/>
  <c r="N908" i="6"/>
  <c r="N909" i="6"/>
  <c r="P909" i="6"/>
  <c r="U909" i="6"/>
  <c r="P910" i="6"/>
  <c r="U910" i="6"/>
  <c r="N911" i="6"/>
  <c r="P912" i="6"/>
  <c r="U912" i="6"/>
  <c r="P914" i="6"/>
  <c r="U914" i="6"/>
  <c r="N915" i="6"/>
  <c r="P915" i="6"/>
  <c r="U915" i="6"/>
  <c r="N916" i="6"/>
  <c r="P916" i="6"/>
  <c r="U916" i="6"/>
  <c r="N917" i="6"/>
  <c r="P917" i="6"/>
  <c r="U917" i="6"/>
  <c r="N918" i="6"/>
  <c r="P918" i="6"/>
  <c r="U918" i="6"/>
  <c r="P919" i="6"/>
  <c r="U919" i="6"/>
  <c r="N920" i="6"/>
  <c r="P920" i="6"/>
  <c r="U920" i="6"/>
  <c r="N921" i="6"/>
  <c r="P921" i="6"/>
  <c r="U921" i="6"/>
  <c r="N922" i="6"/>
  <c r="P922" i="6"/>
  <c r="U922" i="6"/>
  <c r="N923" i="6"/>
  <c r="P923" i="6"/>
  <c r="U923" i="6"/>
  <c r="N924" i="6"/>
  <c r="P924" i="6"/>
  <c r="U924" i="6"/>
  <c r="N925" i="6"/>
  <c r="P925" i="6"/>
  <c r="U925" i="6"/>
  <c r="N926" i="6"/>
  <c r="P926" i="6"/>
  <c r="U926" i="6"/>
  <c r="N927" i="6"/>
  <c r="P927" i="6"/>
  <c r="U927" i="6"/>
  <c r="N928" i="6"/>
  <c r="P928" i="6"/>
  <c r="U928" i="6"/>
  <c r="N929" i="6"/>
  <c r="P929" i="6"/>
  <c r="U929" i="6"/>
  <c r="N930" i="6"/>
  <c r="P930" i="6"/>
  <c r="U930" i="6"/>
  <c r="N931" i="6"/>
  <c r="P931" i="6"/>
  <c r="U931" i="6"/>
  <c r="P932" i="6"/>
  <c r="U932" i="6"/>
  <c r="N933" i="6"/>
  <c r="P934" i="6"/>
  <c r="U934" i="6"/>
  <c r="N935" i="6"/>
  <c r="N936" i="6"/>
  <c r="P936" i="6"/>
  <c r="U936" i="6"/>
  <c r="N937" i="6"/>
  <c r="N938" i="6"/>
  <c r="N939" i="6"/>
  <c r="N940" i="6"/>
  <c r="P940" i="6"/>
  <c r="U940" i="6"/>
  <c r="N941" i="6"/>
  <c r="P941" i="6"/>
  <c r="U941" i="6"/>
  <c r="N942" i="6"/>
  <c r="N944" i="6"/>
  <c r="N945" i="6"/>
  <c r="P945" i="6"/>
  <c r="U945" i="6"/>
  <c r="N946" i="6"/>
  <c r="P946" i="6"/>
  <c r="U946" i="6"/>
  <c r="P947" i="6"/>
  <c r="U947" i="6"/>
  <c r="N948" i="6"/>
  <c r="P948" i="6"/>
  <c r="U948" i="6"/>
  <c r="N949" i="6"/>
  <c r="P949" i="6"/>
  <c r="U949" i="6"/>
  <c r="N950" i="6"/>
  <c r="P950" i="6"/>
  <c r="U950" i="6"/>
  <c r="N951" i="6"/>
  <c r="P951" i="6"/>
  <c r="U951" i="6"/>
  <c r="N952" i="6"/>
  <c r="P952" i="6"/>
  <c r="U952" i="6"/>
  <c r="N953" i="6"/>
  <c r="P953" i="6"/>
  <c r="U953" i="6"/>
  <c r="N954" i="6"/>
  <c r="P954" i="6"/>
  <c r="U954" i="6"/>
  <c r="N955" i="6"/>
  <c r="P955" i="6"/>
  <c r="U955" i="6"/>
  <c r="N956" i="6"/>
  <c r="P956" i="6"/>
  <c r="U956" i="6"/>
  <c r="N957" i="6"/>
  <c r="P957" i="6"/>
  <c r="U957" i="6"/>
  <c r="N958" i="6"/>
  <c r="P958" i="6"/>
  <c r="U958" i="6"/>
  <c r="N959" i="6"/>
  <c r="P959" i="6"/>
  <c r="U959" i="6"/>
  <c r="N960" i="6"/>
  <c r="P960" i="6"/>
  <c r="U960" i="6"/>
  <c r="P961" i="6"/>
  <c r="U961" i="6"/>
  <c r="N962" i="6"/>
  <c r="P962" i="6"/>
  <c r="U962" i="6"/>
  <c r="N963" i="6"/>
  <c r="P963" i="6"/>
  <c r="U963" i="6"/>
  <c r="N964" i="6"/>
  <c r="P964" i="6"/>
  <c r="U964" i="6"/>
  <c r="N965" i="6"/>
  <c r="O965" i="6"/>
  <c r="N966" i="6"/>
  <c r="O966" i="6"/>
  <c r="N967" i="6"/>
  <c r="O967" i="6"/>
  <c r="N968" i="6"/>
  <c r="O968" i="6"/>
  <c r="N969" i="6"/>
  <c r="O969" i="6"/>
  <c r="N970" i="6"/>
  <c r="O970" i="6"/>
  <c r="N971" i="6"/>
  <c r="O971" i="6"/>
  <c r="N972" i="6"/>
  <c r="O972" i="6"/>
  <c r="N973" i="6"/>
  <c r="O973" i="6"/>
  <c r="N974" i="6"/>
  <c r="O974" i="6"/>
  <c r="N975" i="6"/>
  <c r="O975" i="6"/>
  <c r="N976" i="6"/>
  <c r="O976" i="6"/>
  <c r="N977" i="6"/>
  <c r="O977" i="6"/>
  <c r="N978" i="6"/>
  <c r="O978" i="6"/>
  <c r="P979" i="6"/>
  <c r="U979" i="6"/>
  <c r="N980" i="6"/>
  <c r="N981" i="6"/>
  <c r="P981" i="6"/>
  <c r="U981" i="6"/>
  <c r="N983" i="6"/>
  <c r="N984" i="6"/>
  <c r="P984" i="6"/>
  <c r="U984" i="6"/>
  <c r="N985" i="6"/>
  <c r="P985" i="6"/>
  <c r="U985" i="6"/>
  <c r="N987" i="6"/>
  <c r="N988" i="6"/>
  <c r="N989" i="6"/>
  <c r="P989" i="6"/>
  <c r="U989" i="6"/>
  <c r="N990" i="6"/>
  <c r="N991" i="6"/>
  <c r="N992" i="6"/>
  <c r="N993" i="6"/>
  <c r="P993" i="6"/>
  <c r="N994" i="6"/>
  <c r="P994" i="6"/>
  <c r="U994" i="6"/>
  <c r="P995" i="6"/>
  <c r="U995" i="6"/>
  <c r="N996" i="6"/>
  <c r="P996" i="6"/>
  <c r="U996" i="6"/>
  <c r="N997" i="6"/>
  <c r="P997" i="6"/>
  <c r="U997" i="6"/>
  <c r="N998" i="6"/>
  <c r="P998" i="6"/>
  <c r="U998" i="6"/>
  <c r="N999" i="6"/>
  <c r="P999" i="6"/>
  <c r="U999" i="6"/>
  <c r="N1000" i="6"/>
  <c r="P1000" i="6"/>
  <c r="U1000" i="6"/>
  <c r="N1001" i="6"/>
  <c r="P1001" i="6"/>
  <c r="U1001" i="6"/>
  <c r="N1002" i="6"/>
  <c r="P1002" i="6"/>
  <c r="U1002" i="6"/>
  <c r="N1003" i="6"/>
  <c r="P1003" i="6"/>
  <c r="U1003" i="6"/>
  <c r="N1004" i="6"/>
  <c r="P1004" i="6"/>
  <c r="U1004" i="6"/>
  <c r="N1005" i="6"/>
  <c r="N1007" i="6"/>
  <c r="N1008" i="6"/>
  <c r="N1009" i="6"/>
  <c r="N1010" i="6"/>
  <c r="N1011" i="6"/>
  <c r="N1012" i="6"/>
  <c r="N1013" i="6"/>
  <c r="N1014" i="6"/>
  <c r="N1015" i="6"/>
  <c r="N1016" i="6"/>
  <c r="N1017" i="6"/>
  <c r="P1017" i="6"/>
  <c r="U1017" i="6"/>
  <c r="N1018" i="6"/>
  <c r="P1018" i="6"/>
  <c r="U1018" i="6"/>
  <c r="N1019" i="6"/>
  <c r="P1019" i="6"/>
  <c r="U1019" i="6"/>
  <c r="N1020" i="6"/>
  <c r="P1020" i="6"/>
  <c r="U1020" i="6"/>
  <c r="N1021" i="6"/>
  <c r="P1021" i="6"/>
  <c r="U1021" i="6"/>
  <c r="N1022" i="6"/>
  <c r="P1022" i="6"/>
  <c r="U1022" i="6"/>
  <c r="N1023" i="6"/>
  <c r="P1023" i="6"/>
  <c r="U1023" i="6"/>
  <c r="N1024" i="6"/>
  <c r="P1024" i="6"/>
  <c r="U1024" i="6"/>
  <c r="N1025" i="6"/>
  <c r="P1025" i="6"/>
  <c r="U1025" i="6"/>
  <c r="N1026" i="6"/>
  <c r="P1026" i="6"/>
  <c r="U1026" i="6"/>
  <c r="N1027" i="6"/>
  <c r="P1027" i="6"/>
  <c r="U1027" i="6"/>
  <c r="N1028" i="6"/>
  <c r="P1028" i="6"/>
  <c r="U1028" i="6"/>
  <c r="N1029" i="6"/>
  <c r="P1029" i="6"/>
  <c r="N1030" i="6"/>
  <c r="P1030" i="6"/>
  <c r="U1030" i="6"/>
  <c r="N1031" i="6"/>
  <c r="P1031" i="6"/>
  <c r="U1031" i="6"/>
  <c r="N1032" i="6"/>
  <c r="P1032" i="6"/>
  <c r="U1032" i="6"/>
  <c r="N1033" i="6"/>
  <c r="P1033" i="6"/>
  <c r="U1033" i="6"/>
  <c r="N1034" i="6"/>
  <c r="H117" i="14"/>
  <c r="O1034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P1056" i="6"/>
  <c r="U1056" i="6"/>
  <c r="P1057" i="6"/>
  <c r="U1057" i="6"/>
  <c r="N1058" i="6"/>
  <c r="P1058" i="6"/>
  <c r="U1058" i="6"/>
  <c r="N1059" i="6"/>
  <c r="P1059" i="6"/>
  <c r="U1059" i="6"/>
  <c r="N1060" i="6"/>
  <c r="P1060" i="6"/>
  <c r="U1060" i="6"/>
  <c r="N1061" i="6"/>
  <c r="P1061" i="6"/>
  <c r="U1061" i="6"/>
  <c r="N1062" i="6"/>
  <c r="P1062" i="6"/>
  <c r="U1062" i="6"/>
  <c r="N1063" i="6"/>
  <c r="P1063" i="6"/>
  <c r="U1063" i="6"/>
  <c r="N1064" i="6"/>
  <c r="P1064" i="6"/>
  <c r="U1064" i="6"/>
  <c r="N1065" i="6"/>
  <c r="P1065" i="6"/>
  <c r="U1065" i="6"/>
  <c r="P1066" i="6"/>
  <c r="U1066" i="6"/>
  <c r="N1067" i="6"/>
  <c r="P1067" i="6"/>
  <c r="U1067" i="6"/>
  <c r="N1068" i="6"/>
  <c r="P1068" i="6"/>
  <c r="U1068" i="6"/>
  <c r="N1069" i="6"/>
  <c r="P1069" i="6"/>
  <c r="U1069" i="6"/>
  <c r="N1070" i="6"/>
  <c r="P1070" i="6"/>
  <c r="U1070" i="6"/>
  <c r="N1071" i="6"/>
  <c r="P1071" i="6"/>
  <c r="U1071" i="6"/>
  <c r="N1072" i="6"/>
  <c r="P1072" i="6"/>
  <c r="U1072" i="6"/>
  <c r="N1073" i="6"/>
  <c r="P1073" i="6"/>
  <c r="U1073" i="6"/>
  <c r="N1074" i="6"/>
  <c r="P1074" i="6"/>
  <c r="U1074" i="6"/>
  <c r="N1075" i="6"/>
  <c r="P1075" i="6"/>
  <c r="U1075" i="6"/>
  <c r="N1076" i="6"/>
  <c r="P1076" i="6"/>
  <c r="U1076" i="6"/>
  <c r="N1077" i="6"/>
  <c r="P1077" i="6"/>
  <c r="U1077" i="6"/>
  <c r="P1078" i="6"/>
  <c r="U1078" i="6"/>
  <c r="N1079" i="6"/>
  <c r="P1079" i="6"/>
  <c r="U1079" i="6"/>
  <c r="N1080" i="6"/>
  <c r="P1080" i="6"/>
  <c r="U1080" i="6"/>
  <c r="N1081" i="6"/>
  <c r="P1081" i="6"/>
  <c r="U1081" i="6"/>
  <c r="N1082" i="6"/>
  <c r="P1082" i="6"/>
  <c r="U1082" i="6"/>
  <c r="P1083" i="6"/>
  <c r="U1083" i="6"/>
  <c r="P1084" i="6"/>
  <c r="U1084" i="6"/>
  <c r="N1085" i="6"/>
  <c r="P1085" i="6"/>
  <c r="U1085" i="6"/>
  <c r="P1086" i="6"/>
  <c r="U1086" i="6"/>
  <c r="N1087" i="6"/>
  <c r="N1089" i="6"/>
  <c r="N1090" i="6"/>
  <c r="N1091" i="6"/>
  <c r="N1092" i="6"/>
  <c r="N1093" i="6"/>
  <c r="N1095" i="6"/>
  <c r="P1096" i="6"/>
  <c r="U1096" i="6"/>
  <c r="P1097" i="6"/>
  <c r="U1097" i="6"/>
  <c r="N1098" i="6"/>
  <c r="N1099" i="6"/>
  <c r="N1100" i="6"/>
  <c r="N1102" i="6"/>
  <c r="P1102" i="6"/>
  <c r="U1102" i="6"/>
  <c r="N1103" i="6"/>
  <c r="N1104" i="6"/>
  <c r="P1104" i="6"/>
  <c r="U1104" i="6"/>
  <c r="N1105" i="6"/>
  <c r="N1106" i="6"/>
  <c r="N1107" i="6"/>
  <c r="N1108" i="6"/>
  <c r="N1109" i="6"/>
  <c r="N1110" i="6"/>
  <c r="N1111" i="6"/>
  <c r="P1111" i="6"/>
  <c r="U1111" i="6"/>
  <c r="P1112" i="6"/>
  <c r="U1112" i="6"/>
  <c r="N1113" i="6"/>
  <c r="P1113" i="6"/>
  <c r="U1113" i="6"/>
  <c r="N1114" i="6"/>
  <c r="P1114" i="6"/>
  <c r="U1114" i="6"/>
  <c r="N1115" i="6"/>
  <c r="H142" i="14"/>
  <c r="O1120" i="6"/>
  <c r="P1120" i="6"/>
  <c r="U1120" i="6"/>
  <c r="N1116" i="6"/>
  <c r="N1117" i="6"/>
  <c r="N1118" i="6"/>
  <c r="N1119" i="6"/>
  <c r="N1121" i="6"/>
  <c r="N1122" i="6"/>
  <c r="N1123" i="6"/>
  <c r="N1124" i="6"/>
  <c r="N1125" i="6"/>
  <c r="N1126" i="6"/>
  <c r="N1127" i="6"/>
  <c r="N1128" i="6"/>
  <c r="H143" i="14"/>
  <c r="O1130" i="6"/>
  <c r="N1130" i="6"/>
  <c r="N1131" i="6"/>
  <c r="N1132" i="6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6" i="6"/>
  <c r="P1146" i="6"/>
  <c r="U1146" i="6"/>
  <c r="P1147" i="6"/>
  <c r="U1147" i="6"/>
  <c r="P1148" i="6"/>
  <c r="U1148" i="6"/>
  <c r="N1149" i="6"/>
  <c r="P1150" i="6"/>
  <c r="U1150" i="6"/>
  <c r="N1151" i="6"/>
  <c r="P1151" i="6"/>
  <c r="U1151" i="6"/>
  <c r="P1152" i="6"/>
  <c r="U1152" i="6"/>
  <c r="N1153" i="6"/>
  <c r="P1154" i="6"/>
  <c r="U1154" i="6"/>
  <c r="N1155" i="6"/>
  <c r="P1156" i="6"/>
  <c r="U1156" i="6"/>
  <c r="N1157" i="6"/>
  <c r="N1158" i="6"/>
  <c r="H151" i="14"/>
  <c r="O1159" i="6"/>
  <c r="N1159" i="6"/>
  <c r="N1161" i="6"/>
  <c r="N1162" i="6"/>
  <c r="N1163" i="6"/>
  <c r="N1164" i="6"/>
  <c r="N1165" i="6"/>
  <c r="N1166" i="6"/>
  <c r="N1167" i="6"/>
  <c r="N1168" i="6"/>
  <c r="N1169" i="6"/>
  <c r="N1170" i="6"/>
  <c r="N1171" i="6"/>
  <c r="P1172" i="6"/>
  <c r="U1172" i="6"/>
  <c r="N1173" i="6"/>
  <c r="N1174" i="6"/>
  <c r="N1175" i="6"/>
  <c r="P1175" i="6"/>
  <c r="U1175" i="6"/>
  <c r="N1176" i="6"/>
  <c r="P1176" i="6"/>
  <c r="U1176" i="6"/>
  <c r="P1177" i="6"/>
  <c r="U1177" i="6"/>
  <c r="N1178" i="6"/>
  <c r="P1178" i="6"/>
  <c r="U1178" i="6"/>
  <c r="N1179" i="6"/>
  <c r="P1179" i="6"/>
  <c r="N1180" i="6"/>
  <c r="P1180" i="6"/>
  <c r="U1180" i="6"/>
  <c r="P1181" i="6"/>
  <c r="U1181" i="6"/>
  <c r="N1182" i="6"/>
  <c r="N1183" i="6"/>
  <c r="P1183" i="6"/>
  <c r="U1183" i="6"/>
  <c r="N1184" i="6"/>
  <c r="N1187" i="6"/>
  <c r="N1188" i="6"/>
  <c r="N1189" i="6"/>
  <c r="N1190" i="6"/>
  <c r="P1190" i="6"/>
  <c r="U1190" i="6"/>
  <c r="N1191" i="6"/>
  <c r="N1193" i="6"/>
  <c r="P1194" i="6"/>
  <c r="U1194" i="6"/>
  <c r="N1195" i="6"/>
  <c r="P1195" i="6"/>
  <c r="U1195" i="6"/>
  <c r="N1196" i="6"/>
  <c r="P1196" i="6"/>
  <c r="U1196" i="6"/>
  <c r="N1197" i="6"/>
  <c r="N1199" i="6"/>
  <c r="P1199" i="6"/>
  <c r="U1199" i="6"/>
  <c r="N1200" i="6"/>
  <c r="N1201" i="6"/>
  <c r="N1202" i="6"/>
  <c r="P1202" i="6"/>
  <c r="U1202" i="6"/>
  <c r="N1203" i="6"/>
  <c r="N1205" i="6"/>
  <c r="N1206" i="6"/>
  <c r="N1207" i="6"/>
  <c r="N1208" i="6"/>
  <c r="N1209" i="6"/>
  <c r="N1211" i="6"/>
  <c r="N1212" i="6"/>
  <c r="N1213" i="6"/>
  <c r="N1214" i="6"/>
  <c r="N1215" i="6"/>
  <c r="P1216" i="6"/>
  <c r="U1216" i="6"/>
  <c r="N1217" i="6"/>
  <c r="N1218" i="6"/>
  <c r="P1218" i="6"/>
  <c r="U1218" i="6"/>
  <c r="P1219" i="6"/>
  <c r="U1219" i="6"/>
  <c r="N1220" i="6"/>
  <c r="N1221" i="6"/>
  <c r="P1222" i="6"/>
  <c r="U1222" i="6"/>
  <c r="N1223" i="6"/>
  <c r="N1224" i="6"/>
  <c r="P1224" i="6"/>
  <c r="U1224" i="6"/>
  <c r="N1225" i="6"/>
  <c r="P1226" i="6"/>
  <c r="U1226" i="6"/>
  <c r="N1227" i="6"/>
  <c r="P1228" i="6"/>
  <c r="U1228" i="6"/>
  <c r="N1229" i="6"/>
  <c r="N1230" i="6"/>
  <c r="P1230" i="6"/>
  <c r="U1230" i="6"/>
  <c r="N1231" i="6"/>
  <c r="N1233" i="6"/>
  <c r="N1234" i="6"/>
  <c r="P1234" i="6"/>
  <c r="U1234" i="6"/>
  <c r="N1235" i="6"/>
  <c r="N1236" i="6"/>
  <c r="P1236" i="6"/>
  <c r="U1236" i="6"/>
  <c r="P1237" i="6"/>
  <c r="U1237" i="6"/>
  <c r="N1238" i="6"/>
  <c r="P1238" i="6"/>
  <c r="U1238" i="6"/>
  <c r="P1239" i="6"/>
  <c r="U1239" i="6"/>
  <c r="N1240" i="6"/>
  <c r="H168" i="14"/>
  <c r="O1246" i="6"/>
  <c r="N1241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H169" i="14"/>
  <c r="O1262" i="6"/>
  <c r="P1262" i="6"/>
  <c r="U1262" i="6"/>
  <c r="N1258" i="6"/>
  <c r="N1259" i="6"/>
  <c r="N1260" i="6"/>
  <c r="N1261" i="6"/>
  <c r="N1263" i="6"/>
  <c r="N1264" i="6"/>
  <c r="N1265" i="6"/>
  <c r="N1266" i="6"/>
  <c r="N1267" i="6"/>
  <c r="N1268" i="6"/>
  <c r="N1269" i="6"/>
  <c r="H170" i="14"/>
  <c r="O1271" i="6"/>
  <c r="N1270" i="6"/>
  <c r="N1271" i="6"/>
  <c r="N1272" i="6"/>
  <c r="N1273" i="6"/>
  <c r="N1274" i="6"/>
  <c r="N1275" i="6"/>
  <c r="N1276" i="6"/>
  <c r="N1277" i="6"/>
  <c r="N1278" i="6"/>
  <c r="N1279" i="6"/>
  <c r="N1280" i="6"/>
  <c r="N1281" i="6"/>
  <c r="N1282" i="6"/>
  <c r="N1283" i="6"/>
  <c r="N1284" i="6"/>
  <c r="N1285" i="6"/>
  <c r="N1286" i="6"/>
  <c r="N1287" i="6"/>
  <c r="H171" i="14"/>
  <c r="O1293" i="6"/>
  <c r="N1289" i="6"/>
  <c r="N1290" i="6"/>
  <c r="N1291" i="6"/>
  <c r="N1292" i="6"/>
  <c r="N1293" i="6"/>
  <c r="N1294" i="6"/>
  <c r="N1295" i="6"/>
  <c r="N1296" i="6"/>
  <c r="N1297" i="6"/>
  <c r="N1298" i="6"/>
  <c r="N1299" i="6"/>
  <c r="N1300" i="6"/>
  <c r="N1301" i="6"/>
  <c r="N1302" i="6"/>
  <c r="N1303" i="6"/>
  <c r="N1304" i="6"/>
  <c r="N1305" i="6"/>
  <c r="P1306" i="6"/>
  <c r="U1306" i="6"/>
  <c r="N1307" i="6"/>
  <c r="P1307" i="6"/>
  <c r="U1307" i="6"/>
  <c r="N1308" i="6"/>
  <c r="P1308" i="6"/>
  <c r="U1308" i="6"/>
  <c r="N1309" i="6"/>
  <c r="P1309" i="6"/>
  <c r="U1309" i="6"/>
  <c r="N1310" i="6"/>
  <c r="P1310" i="6"/>
  <c r="U1310" i="6"/>
  <c r="N1311" i="6"/>
  <c r="P1311" i="6"/>
  <c r="U1311" i="6"/>
  <c r="N1312" i="6"/>
  <c r="P1312" i="6"/>
  <c r="U1312" i="6"/>
  <c r="N1313" i="6"/>
  <c r="P1313" i="6"/>
  <c r="U1313" i="6"/>
  <c r="N1314" i="6"/>
  <c r="P1314" i="6"/>
  <c r="U1314" i="6"/>
  <c r="N1315" i="6"/>
  <c r="P1315" i="6"/>
  <c r="U1315" i="6"/>
  <c r="P1316" i="6"/>
  <c r="U1316" i="6"/>
  <c r="N1317" i="6"/>
  <c r="P1317" i="6"/>
  <c r="U1317" i="6"/>
  <c r="P1318" i="6"/>
  <c r="U1318" i="6"/>
  <c r="P1319" i="6"/>
  <c r="U1319" i="6"/>
  <c r="N1320" i="6"/>
  <c r="P1320" i="6"/>
  <c r="U1320" i="6"/>
  <c r="N1321" i="6"/>
  <c r="N1322" i="6"/>
  <c r="N1323" i="6"/>
  <c r="N1324" i="6"/>
  <c r="N1325" i="6"/>
  <c r="N1326" i="6"/>
  <c r="N1327" i="6"/>
  <c r="N1328" i="6"/>
  <c r="N1329" i="6"/>
  <c r="N1330" i="6"/>
  <c r="N1331" i="6"/>
  <c r="P1331" i="6"/>
  <c r="U1331" i="6"/>
  <c r="N1332" i="6"/>
  <c r="N1333" i="6"/>
  <c r="N1334" i="6"/>
  <c r="P1335" i="6"/>
  <c r="U1335" i="6"/>
  <c r="N1336" i="6"/>
  <c r="P1337" i="6"/>
  <c r="U1337" i="6"/>
  <c r="N1338" i="6"/>
  <c r="N1339" i="6"/>
  <c r="P1340" i="6"/>
  <c r="U1340" i="6"/>
  <c r="N1341" i="6"/>
  <c r="N1342" i="6"/>
  <c r="P1342" i="6"/>
  <c r="U1342" i="6"/>
  <c r="N1343" i="6"/>
  <c r="P1343" i="6"/>
  <c r="U1343" i="6"/>
  <c r="P1344" i="6"/>
  <c r="U1344" i="6"/>
  <c r="N1345" i="6"/>
  <c r="P1346" i="6"/>
  <c r="U1346" i="6"/>
  <c r="N1347" i="6"/>
  <c r="P1347" i="6"/>
  <c r="U1347" i="6"/>
  <c r="P1348" i="6"/>
  <c r="U1348" i="6"/>
  <c r="N1349" i="6"/>
  <c r="P1349" i="6"/>
  <c r="U1349" i="6"/>
  <c r="N1350" i="6"/>
  <c r="P1350" i="6"/>
  <c r="U1350" i="6"/>
  <c r="N1351" i="6"/>
  <c r="P1351" i="6"/>
  <c r="U1351" i="6"/>
  <c r="N1352" i="6"/>
  <c r="P1352" i="6"/>
  <c r="U1352" i="6"/>
  <c r="N1353" i="6"/>
  <c r="P1353" i="6"/>
  <c r="U1353" i="6"/>
  <c r="N1354" i="6"/>
  <c r="P1354" i="6"/>
  <c r="U1354" i="6"/>
  <c r="N1355" i="6"/>
  <c r="P1355" i="6"/>
  <c r="U1355" i="6"/>
  <c r="N1356" i="6"/>
  <c r="P1356" i="6"/>
  <c r="U1356" i="6"/>
  <c r="N1357" i="6"/>
  <c r="P1357" i="6"/>
  <c r="U1357" i="6"/>
  <c r="N1358" i="6"/>
  <c r="P1358" i="6"/>
  <c r="U1358" i="6"/>
  <c r="N1359" i="6"/>
  <c r="P1359" i="6"/>
  <c r="U1359" i="6"/>
  <c r="N1360" i="6"/>
  <c r="P1360" i="6"/>
  <c r="U1360" i="6"/>
  <c r="N1361" i="6"/>
  <c r="H185" i="14"/>
  <c r="O1363" i="6"/>
  <c r="P1363" i="6"/>
  <c r="U1363" i="6"/>
  <c r="N1362" i="6"/>
  <c r="N1364" i="6"/>
  <c r="N1365" i="6"/>
  <c r="N1366" i="6"/>
  <c r="N1367" i="6"/>
  <c r="N1368" i="6"/>
  <c r="N1369" i="6"/>
  <c r="N1370" i="6"/>
  <c r="N1371" i="6"/>
  <c r="N1372" i="6"/>
  <c r="N1373" i="6"/>
  <c r="N1374" i="6"/>
  <c r="N1375" i="6"/>
  <c r="N1376" i="6"/>
  <c r="N1377" i="6"/>
  <c r="N1378" i="6"/>
  <c r="N1379" i="6"/>
  <c r="N1380" i="6"/>
  <c r="N1381" i="6"/>
  <c r="N1382" i="6"/>
  <c r="H186" i="14"/>
  <c r="O1383" i="6"/>
  <c r="P1383" i="6"/>
  <c r="U1383" i="6"/>
  <c r="N1384" i="6"/>
  <c r="N1385" i="6"/>
  <c r="N1386" i="6"/>
  <c r="N1387" i="6"/>
  <c r="N1388" i="6"/>
  <c r="N1389" i="6"/>
  <c r="N1390" i="6"/>
  <c r="N1391" i="6"/>
  <c r="N1392" i="6"/>
  <c r="N1393" i="6"/>
  <c r="N1394" i="6"/>
  <c r="N1395" i="6"/>
  <c r="N1396" i="6"/>
  <c r="N1397" i="6"/>
  <c r="N1398" i="6"/>
  <c r="N1399" i="6"/>
  <c r="N1400" i="6"/>
  <c r="N1401" i="6"/>
  <c r="N1402" i="6"/>
  <c r="N1404" i="6"/>
  <c r="P1404" i="6"/>
  <c r="U1404" i="6"/>
  <c r="N1405" i="6"/>
  <c r="N1406" i="6"/>
  <c r="P1406" i="6"/>
  <c r="U1406" i="6"/>
  <c r="P1407" i="6"/>
  <c r="U1407" i="6"/>
  <c r="N1408" i="6"/>
  <c r="P1408" i="6"/>
  <c r="U1408" i="6"/>
  <c r="P1410" i="6"/>
  <c r="U1410" i="6"/>
  <c r="N1411" i="6"/>
  <c r="P1411" i="6"/>
  <c r="U1411" i="6"/>
  <c r="N1412" i="6"/>
  <c r="N1414" i="6"/>
  <c r="N1415" i="6"/>
  <c r="N1416" i="6"/>
  <c r="P1416" i="6"/>
  <c r="U1416" i="6"/>
  <c r="N1417" i="6"/>
  <c r="N1418" i="6"/>
  <c r="P1418" i="6"/>
  <c r="U1418" i="6"/>
  <c r="P1419" i="6"/>
  <c r="U1419" i="6"/>
  <c r="P1420" i="6"/>
  <c r="U1420" i="6"/>
  <c r="N1421" i="6"/>
  <c r="P1421" i="6"/>
  <c r="U1421" i="6"/>
  <c r="N1422" i="6"/>
  <c r="N1423" i="6"/>
  <c r="N1425" i="6"/>
  <c r="N1426" i="6"/>
  <c r="P1426" i="6"/>
  <c r="U1426" i="6"/>
  <c r="N1427" i="6"/>
  <c r="P1427" i="6"/>
  <c r="U1427" i="6"/>
  <c r="N1428" i="6"/>
  <c r="N1430" i="6"/>
  <c r="N1431" i="6"/>
  <c r="N1432" i="6"/>
  <c r="N1433" i="6"/>
  <c r="P1433" i="6"/>
  <c r="U1433" i="6"/>
  <c r="N1434" i="6"/>
  <c r="N1435" i="6"/>
  <c r="N1436" i="6"/>
  <c r="N1437" i="6"/>
  <c r="N1438" i="6"/>
  <c r="N1439" i="6"/>
  <c r="N1440" i="6"/>
  <c r="N1441" i="6"/>
  <c r="N1442" i="6"/>
  <c r="P1442" i="6"/>
  <c r="U1442" i="6"/>
  <c r="N1443" i="6"/>
  <c r="N1444" i="6"/>
  <c r="N1445" i="6"/>
  <c r="N1446" i="6"/>
  <c r="N1447" i="6"/>
  <c r="N1448" i="6"/>
  <c r="N1449" i="6"/>
  <c r="N1451" i="6"/>
  <c r="N1452" i="6"/>
  <c r="N1453" i="6"/>
  <c r="N1454" i="6"/>
  <c r="N1455" i="6"/>
  <c r="N1456" i="6"/>
  <c r="N1457" i="6"/>
  <c r="N1458" i="6"/>
  <c r="P1458" i="6"/>
  <c r="U1458" i="6"/>
  <c r="N1459" i="6"/>
  <c r="N1460" i="6"/>
  <c r="N1461" i="6"/>
  <c r="N1462" i="6"/>
  <c r="N1463" i="6"/>
  <c r="N1464" i="6"/>
  <c r="N1465" i="6"/>
  <c r="N1466" i="6"/>
  <c r="N1467" i="6"/>
  <c r="N1468" i="6"/>
  <c r="N1469" i="6"/>
  <c r="N1470" i="6"/>
  <c r="N1471" i="6"/>
  <c r="N1472" i="6"/>
  <c r="N1473" i="6"/>
  <c r="N1474" i="6"/>
  <c r="N1475" i="6"/>
  <c r="N1476" i="6"/>
  <c r="N1477" i="6"/>
  <c r="N1478" i="6"/>
  <c r="N1479" i="6"/>
  <c r="N1480" i="6"/>
  <c r="N1481" i="6"/>
  <c r="N1482" i="6"/>
  <c r="P1482" i="6"/>
  <c r="U1482" i="6"/>
  <c r="N1483" i="6"/>
  <c r="N1484" i="6"/>
  <c r="N1485" i="6"/>
  <c r="N1486" i="6"/>
  <c r="N1487" i="6"/>
  <c r="N1488" i="6"/>
  <c r="N1489" i="6"/>
  <c r="N1490" i="6"/>
  <c r="N1491" i="6"/>
  <c r="N1492" i="6"/>
  <c r="N1493" i="6"/>
  <c r="N1494" i="6"/>
  <c r="N1495" i="6"/>
  <c r="N1496" i="6"/>
  <c r="N1497" i="6"/>
  <c r="N1498" i="6"/>
  <c r="N1499" i="6"/>
  <c r="P1499" i="6"/>
  <c r="U1499" i="6"/>
  <c r="P1500" i="6"/>
  <c r="U1500" i="6"/>
  <c r="P1501" i="6"/>
  <c r="U1501" i="6"/>
  <c r="N1502" i="6"/>
  <c r="N1503" i="6"/>
  <c r="N1504" i="6"/>
  <c r="N1505" i="6"/>
  <c r="N1507" i="6"/>
  <c r="N1508" i="6"/>
  <c r="N1509" i="6"/>
  <c r="P1509" i="6"/>
  <c r="U1509" i="6"/>
  <c r="P1510" i="6"/>
  <c r="U1510" i="6"/>
  <c r="N1511" i="6"/>
  <c r="P1511" i="6"/>
  <c r="U1511" i="6"/>
  <c r="N1512" i="6"/>
  <c r="H207" i="14"/>
  <c r="O1513" i="6"/>
  <c r="N1513" i="6"/>
  <c r="N1514" i="6"/>
  <c r="N1515" i="6"/>
  <c r="N1516" i="6"/>
  <c r="N1517" i="6"/>
  <c r="N1518" i="6"/>
  <c r="N1519" i="6"/>
  <c r="N1520" i="6"/>
  <c r="N1521" i="6"/>
  <c r="N1522" i="6"/>
  <c r="N1523" i="6"/>
  <c r="N1524" i="6"/>
  <c r="N1525" i="6"/>
  <c r="N1526" i="6"/>
  <c r="N1527" i="6"/>
  <c r="N1528" i="6"/>
  <c r="P1529" i="6"/>
  <c r="U1529" i="6"/>
  <c r="N1530" i="6"/>
  <c r="P1530" i="6"/>
  <c r="U1530" i="6"/>
  <c r="N1531" i="6"/>
  <c r="P1531" i="6"/>
  <c r="U1531" i="6"/>
  <c r="N1532" i="6"/>
  <c r="P1532" i="6"/>
  <c r="U1532" i="6"/>
  <c r="N1533" i="6"/>
  <c r="P1533" i="6"/>
  <c r="U1533" i="6"/>
  <c r="N1534" i="6"/>
  <c r="P1534" i="6"/>
  <c r="U1534" i="6"/>
  <c r="N1535" i="6"/>
  <c r="P1535" i="6"/>
  <c r="U1535" i="6"/>
  <c r="N1536" i="6"/>
  <c r="P1536" i="6"/>
  <c r="U1536" i="6"/>
  <c r="N1537" i="6"/>
  <c r="P1537" i="6"/>
  <c r="U1537" i="6"/>
  <c r="N1538" i="6"/>
  <c r="P1538" i="6"/>
  <c r="U1538" i="6"/>
  <c r="N1539" i="6"/>
  <c r="P1539" i="6"/>
  <c r="U1539" i="6"/>
  <c r="N1540" i="6"/>
  <c r="P1540" i="6"/>
  <c r="U1540" i="6"/>
  <c r="N1541" i="6"/>
  <c r="P1541" i="6"/>
  <c r="U1541" i="6"/>
  <c r="N1542" i="6"/>
  <c r="P1542" i="6"/>
  <c r="U1542" i="6"/>
  <c r="N1543" i="6"/>
  <c r="P1543" i="6"/>
  <c r="U1543" i="6"/>
  <c r="N1544" i="6"/>
  <c r="P1544" i="6"/>
  <c r="U1544" i="6"/>
  <c r="N1545" i="6"/>
  <c r="P1545" i="6"/>
  <c r="U1545" i="6"/>
  <c r="N1546" i="6"/>
  <c r="P1546" i="6"/>
  <c r="U1546" i="6"/>
  <c r="N1547" i="6"/>
  <c r="H205" i="14"/>
  <c r="O1548" i="6"/>
  <c r="N1548" i="6"/>
  <c r="N1549" i="6"/>
  <c r="N1550" i="6"/>
  <c r="N1551" i="6"/>
  <c r="N1553" i="6"/>
  <c r="N1554" i="6"/>
  <c r="N1555" i="6"/>
  <c r="N1556" i="6"/>
  <c r="N1557" i="6"/>
  <c r="N1558" i="6"/>
  <c r="N1559" i="6"/>
  <c r="N1560" i="6"/>
  <c r="N1561" i="6"/>
  <c r="N1562" i="6"/>
  <c r="N1563" i="6"/>
  <c r="N1564" i="6"/>
  <c r="N1565" i="6"/>
  <c r="N1566" i="6"/>
  <c r="N1567" i="6"/>
  <c r="N1568" i="6"/>
  <c r="N1569" i="6"/>
  <c r="N1570" i="6"/>
  <c r="N1571" i="6"/>
  <c r="N1572" i="6"/>
  <c r="N1573" i="6"/>
  <c r="N1574" i="6"/>
  <c r="N1575" i="6"/>
  <c r="N1576" i="6"/>
  <c r="N1577" i="6"/>
  <c r="N1578" i="6"/>
  <c r="N1579" i="6"/>
  <c r="N1580" i="6"/>
  <c r="N1581" i="6"/>
  <c r="N1582" i="6"/>
  <c r="N1583" i="6"/>
  <c r="P1584" i="6"/>
  <c r="U1584" i="6"/>
  <c r="N1585" i="6"/>
  <c r="N1586" i="6"/>
  <c r="P1587" i="6"/>
  <c r="U1587" i="6"/>
  <c r="N1588" i="6"/>
  <c r="N1590" i="6"/>
  <c r="N1591" i="6"/>
  <c r="P1592" i="6"/>
  <c r="U1592" i="6"/>
  <c r="N1593" i="6"/>
  <c r="P1594" i="6"/>
  <c r="U1594" i="6"/>
  <c r="P1595" i="6"/>
  <c r="U1595" i="6"/>
  <c r="N1596" i="6"/>
  <c r="P1596" i="6"/>
  <c r="U1596" i="6"/>
  <c r="P1597" i="6"/>
  <c r="U1597" i="6"/>
  <c r="N1598" i="6"/>
  <c r="N1599" i="6"/>
  <c r="N1600" i="6"/>
  <c r="P1600" i="6"/>
  <c r="U1600" i="6"/>
  <c r="N1601" i="6"/>
  <c r="P1601" i="6"/>
  <c r="U1601" i="6"/>
  <c r="P1602" i="6"/>
  <c r="U1602" i="6"/>
  <c r="N1603" i="6"/>
  <c r="P1603" i="6"/>
  <c r="U1603" i="6"/>
  <c r="N1604" i="6"/>
  <c r="P1604" i="6"/>
  <c r="U1604" i="6"/>
  <c r="N1605" i="6"/>
  <c r="P1605" i="6"/>
  <c r="U1605" i="6"/>
  <c r="P1606" i="6"/>
  <c r="U1606" i="6"/>
  <c r="N1607" i="6"/>
  <c r="H218" i="14"/>
  <c r="O1614" i="6"/>
  <c r="N1609" i="6"/>
  <c r="N1610" i="6"/>
  <c r="N1611" i="6"/>
  <c r="N1612" i="6"/>
  <c r="N1613" i="6"/>
  <c r="N1614" i="6"/>
  <c r="N1615" i="6"/>
  <c r="N1616" i="6"/>
  <c r="N1617" i="6"/>
  <c r="N1618" i="6"/>
  <c r="N1619" i="6"/>
  <c r="N1620" i="6"/>
  <c r="N1621" i="6"/>
  <c r="N1622" i="6"/>
  <c r="N1623" i="6"/>
  <c r="N1624" i="6"/>
  <c r="N1625" i="6"/>
  <c r="N1626" i="6"/>
  <c r="P1626" i="6"/>
  <c r="U1626" i="6"/>
  <c r="N1627" i="6"/>
  <c r="P1627" i="6"/>
  <c r="U1627" i="6"/>
  <c r="N1628" i="6"/>
  <c r="P1628" i="6"/>
  <c r="U1628" i="6"/>
  <c r="P1629" i="6"/>
  <c r="U1629" i="6"/>
  <c r="N1630" i="6"/>
  <c r="P1630" i="6"/>
  <c r="U1630" i="6"/>
  <c r="N1631" i="6"/>
  <c r="P1631" i="6"/>
  <c r="U1631" i="6"/>
  <c r="N1632" i="6"/>
  <c r="P1632" i="6"/>
  <c r="U1632" i="6"/>
  <c r="N1633" i="6"/>
  <c r="P1633" i="6"/>
  <c r="U1633" i="6"/>
  <c r="N1634" i="6"/>
  <c r="P1634" i="6"/>
  <c r="U1634" i="6"/>
  <c r="N1635" i="6"/>
  <c r="P1635" i="6"/>
  <c r="U1635" i="6"/>
  <c r="N1636" i="6"/>
  <c r="P1636" i="6"/>
  <c r="U1636" i="6"/>
  <c r="N1637" i="6"/>
  <c r="P1637" i="6"/>
  <c r="U1637" i="6"/>
  <c r="N1638" i="6"/>
  <c r="P1638" i="6"/>
  <c r="U1638" i="6"/>
  <c r="N1639" i="6"/>
  <c r="P1639" i="6"/>
  <c r="U1639" i="6"/>
  <c r="N1640" i="6"/>
  <c r="P1640" i="6"/>
  <c r="U1640" i="6"/>
  <c r="P1641" i="6"/>
  <c r="U1641" i="6"/>
  <c r="N1642" i="6"/>
  <c r="P1642" i="6"/>
  <c r="U1642" i="6"/>
  <c r="N1643" i="6"/>
  <c r="P1643" i="6"/>
  <c r="U1643" i="6"/>
  <c r="N1644" i="6"/>
  <c r="P1644" i="6"/>
  <c r="U1644" i="6"/>
  <c r="N1645" i="6"/>
  <c r="P1645" i="6"/>
  <c r="U1645" i="6"/>
  <c r="N1646" i="6"/>
  <c r="P1646" i="6"/>
  <c r="U1646" i="6"/>
  <c r="N1647" i="6"/>
  <c r="P1647" i="6"/>
  <c r="U1647" i="6"/>
  <c r="P1648" i="6"/>
  <c r="U1648" i="6"/>
  <c r="P1649" i="6"/>
  <c r="U1649" i="6"/>
  <c r="N1650" i="6"/>
  <c r="P1651" i="6"/>
  <c r="U1651" i="6"/>
  <c r="N1652" i="6"/>
  <c r="N1653" i="6"/>
  <c r="P1653" i="6"/>
  <c r="U1653" i="6"/>
  <c r="N1654" i="6"/>
  <c r="N1655" i="6"/>
  <c r="P1655" i="6"/>
  <c r="U1655" i="6"/>
  <c r="N1656" i="6"/>
  <c r="P1656" i="6"/>
  <c r="U1656" i="6"/>
  <c r="N1657" i="6"/>
  <c r="P1657" i="6"/>
  <c r="U1657" i="6"/>
  <c r="P1658" i="6"/>
  <c r="U1658" i="6"/>
  <c r="N1659" i="6"/>
  <c r="P1659" i="6"/>
  <c r="U1659" i="6"/>
  <c r="V1659" i="6"/>
  <c r="N1660" i="6"/>
  <c r="P1660" i="6"/>
  <c r="U1660" i="6"/>
  <c r="N1661" i="6"/>
  <c r="P1661" i="6"/>
  <c r="U1661" i="6"/>
  <c r="N1662" i="6"/>
  <c r="P1662" i="6"/>
  <c r="U1662" i="6"/>
  <c r="N1663" i="6"/>
  <c r="P1663" i="6"/>
  <c r="U1663" i="6"/>
  <c r="N1664" i="6"/>
  <c r="P1664" i="6"/>
  <c r="U1664" i="6"/>
  <c r="N1665" i="6"/>
  <c r="P1665" i="6"/>
  <c r="U1665" i="6"/>
  <c r="N1666" i="6"/>
  <c r="P1666" i="6"/>
  <c r="U1666" i="6"/>
  <c r="N1667" i="6"/>
  <c r="P1667" i="6"/>
  <c r="U1667" i="6"/>
  <c r="N1668" i="6"/>
  <c r="P1668" i="6"/>
  <c r="U1668" i="6"/>
  <c r="N1669" i="6"/>
  <c r="P1669" i="6"/>
  <c r="U1669" i="6"/>
  <c r="N1670" i="6"/>
  <c r="P1670" i="6"/>
  <c r="U1670" i="6"/>
  <c r="N1671" i="6"/>
  <c r="P1671" i="6"/>
  <c r="U1671" i="6"/>
  <c r="P1672" i="6"/>
  <c r="U1672" i="6"/>
  <c r="N1673" i="6"/>
  <c r="P1673" i="6"/>
  <c r="U1673" i="6"/>
  <c r="N1674" i="6"/>
  <c r="P1674" i="6"/>
  <c r="U1674" i="6"/>
  <c r="N1675" i="6"/>
  <c r="P1675" i="6"/>
  <c r="U1675" i="6"/>
  <c r="N1676" i="6"/>
  <c r="P1676" i="6"/>
  <c r="U1676" i="6"/>
  <c r="N1677" i="6"/>
  <c r="P1677" i="6"/>
  <c r="U1677" i="6"/>
  <c r="N1678" i="6"/>
  <c r="P1678" i="6"/>
  <c r="U1678" i="6"/>
  <c r="N1679" i="6"/>
  <c r="P1679" i="6"/>
  <c r="U1679" i="6"/>
  <c r="N1680" i="6"/>
  <c r="P1680" i="6"/>
  <c r="U1680" i="6"/>
  <c r="N1681" i="6"/>
  <c r="P1681" i="6"/>
  <c r="U1681" i="6"/>
  <c r="V1681" i="6"/>
  <c r="N1682" i="6"/>
  <c r="P1682" i="6"/>
  <c r="U1682" i="6"/>
  <c r="N1683" i="6"/>
  <c r="P1683" i="6"/>
  <c r="U1683" i="6"/>
  <c r="N1684" i="6"/>
  <c r="P1684" i="6"/>
  <c r="U1684" i="6"/>
  <c r="P1685" i="6"/>
  <c r="U1685" i="6"/>
  <c r="N1686" i="6"/>
  <c r="P1686" i="6"/>
  <c r="U1686" i="6"/>
  <c r="N1687" i="6"/>
  <c r="P1687" i="6"/>
  <c r="U1687" i="6"/>
  <c r="N1688" i="6"/>
  <c r="P1688" i="6"/>
  <c r="U1688" i="6"/>
  <c r="N1689" i="6"/>
  <c r="P1689" i="6"/>
  <c r="U1689" i="6"/>
  <c r="N1690" i="6"/>
  <c r="P1690" i="6"/>
  <c r="U1690" i="6"/>
  <c r="N1691" i="6"/>
  <c r="P1691" i="6"/>
  <c r="U1691" i="6"/>
  <c r="N1692" i="6"/>
  <c r="P1692" i="6"/>
  <c r="U1692" i="6"/>
  <c r="N1693" i="6"/>
  <c r="P1693" i="6"/>
  <c r="U1693" i="6"/>
  <c r="N1694" i="6"/>
  <c r="P1694" i="6"/>
  <c r="U1694" i="6"/>
  <c r="N1695" i="6"/>
  <c r="P1695" i="6"/>
  <c r="U1695" i="6"/>
  <c r="N1696" i="6"/>
  <c r="P1696" i="6"/>
  <c r="U1696" i="6"/>
  <c r="N1697" i="6"/>
  <c r="P1697" i="6"/>
  <c r="U1697" i="6"/>
  <c r="N1698" i="6"/>
  <c r="P1698" i="6"/>
  <c r="U1698" i="6"/>
  <c r="P1699" i="6"/>
  <c r="U1699" i="6"/>
  <c r="N1700" i="6"/>
  <c r="N1701" i="6"/>
  <c r="P1701" i="6"/>
  <c r="U1701" i="6"/>
  <c r="N1702" i="6"/>
  <c r="N1703" i="6"/>
  <c r="N1704" i="6"/>
  <c r="N1705" i="6"/>
  <c r="N1706" i="6"/>
  <c r="N1707" i="6"/>
  <c r="N1708" i="6"/>
  <c r="N1709" i="6"/>
  <c r="N1710" i="6"/>
  <c r="N1711" i="6"/>
  <c r="N1712" i="6"/>
  <c r="P1712" i="6"/>
  <c r="U1712" i="6"/>
  <c r="N1713" i="6"/>
  <c r="P1713" i="6"/>
  <c r="U1713" i="6"/>
  <c r="P1714" i="6"/>
  <c r="U1714" i="6"/>
  <c r="N1715" i="6"/>
  <c r="N1717" i="6"/>
  <c r="P1717" i="6"/>
  <c r="U1717" i="6"/>
  <c r="P1718" i="6"/>
  <c r="U1718" i="6"/>
  <c r="N1719" i="6"/>
  <c r="P1719" i="6"/>
  <c r="U1719" i="6"/>
  <c r="P1720" i="6"/>
  <c r="U1720" i="6"/>
  <c r="N1721" i="6"/>
  <c r="P1721" i="6"/>
  <c r="U1721" i="6"/>
  <c r="N1722" i="6"/>
  <c r="N1724" i="6"/>
  <c r="P1724" i="6"/>
  <c r="U1724" i="6"/>
  <c r="N1725" i="6"/>
  <c r="P1725" i="6"/>
  <c r="U1725" i="6"/>
  <c r="N1726" i="6"/>
  <c r="P1726" i="6"/>
  <c r="U1726" i="6"/>
  <c r="N1727" i="6"/>
  <c r="P1727" i="6"/>
  <c r="U1727" i="6"/>
  <c r="N1728" i="6"/>
  <c r="P1728" i="6"/>
  <c r="U1728" i="6"/>
  <c r="N1729" i="6"/>
  <c r="N1730" i="6"/>
  <c r="N1731" i="6"/>
  <c r="P1731" i="6"/>
  <c r="U1731" i="6"/>
  <c r="N1732" i="6"/>
  <c r="P1732" i="6"/>
  <c r="U1732" i="6"/>
  <c r="N1733" i="6"/>
  <c r="P1733" i="6"/>
  <c r="U1733" i="6"/>
  <c r="N1734" i="6"/>
  <c r="P1734" i="6"/>
  <c r="U1734" i="6"/>
  <c r="N1735" i="6"/>
  <c r="P1735" i="6"/>
  <c r="U1735" i="6"/>
  <c r="N1736" i="6"/>
  <c r="P1736" i="6"/>
  <c r="U1736" i="6"/>
  <c r="N1737" i="6"/>
  <c r="P1737" i="6"/>
  <c r="U1737" i="6"/>
  <c r="N1738" i="6"/>
  <c r="P1738" i="6"/>
  <c r="U1738" i="6"/>
  <c r="N1739" i="6"/>
  <c r="P1739" i="6"/>
  <c r="U1739" i="6"/>
  <c r="N1740" i="6"/>
  <c r="P1740" i="6"/>
  <c r="U1740" i="6"/>
  <c r="N1741" i="6"/>
  <c r="P1741" i="6"/>
  <c r="U1741" i="6"/>
  <c r="P1742" i="6"/>
  <c r="U1742" i="6"/>
  <c r="N1743" i="6"/>
  <c r="H236" i="14"/>
  <c r="O1750" i="6"/>
  <c r="N1745" i="6"/>
  <c r="N1746" i="6"/>
  <c r="N1747" i="6"/>
  <c r="N1748" i="6"/>
  <c r="N1749" i="6"/>
  <c r="N1750" i="6"/>
  <c r="N1751" i="6"/>
  <c r="N1752" i="6"/>
  <c r="H237" i="14"/>
  <c r="O1755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H238" i="14"/>
  <c r="O1769" i="6"/>
  <c r="N1768" i="6"/>
  <c r="N1769" i="6"/>
  <c r="N1770" i="6"/>
  <c r="N1771" i="6"/>
  <c r="N1772" i="6"/>
  <c r="N1773" i="6"/>
  <c r="N1775" i="6"/>
  <c r="N1776" i="6"/>
  <c r="N1777" i="6"/>
  <c r="N1778" i="6"/>
  <c r="N1779" i="6"/>
  <c r="N1780" i="6"/>
  <c r="N1781" i="6"/>
  <c r="N1783" i="6"/>
  <c r="P1783" i="6"/>
  <c r="U1783" i="6"/>
  <c r="N1784" i="6"/>
  <c r="N1785" i="6"/>
  <c r="P1785" i="6"/>
  <c r="U1785" i="6"/>
  <c r="N1787" i="6"/>
  <c r="H241" i="14"/>
  <c r="O1796" i="6"/>
  <c r="N1788" i="6"/>
  <c r="N1789" i="6"/>
  <c r="N1790" i="6"/>
  <c r="N1791" i="6"/>
  <c r="N1793" i="6"/>
  <c r="N1794" i="6"/>
  <c r="N1795" i="6"/>
  <c r="N1796" i="6"/>
  <c r="N1797" i="6"/>
  <c r="N1798" i="6"/>
  <c r="N1799" i="6"/>
  <c r="N1800" i="6"/>
  <c r="N1801" i="6"/>
  <c r="N1802" i="6"/>
  <c r="P1803" i="6"/>
  <c r="U1803" i="6"/>
  <c r="P1804" i="6"/>
  <c r="U1804" i="6"/>
  <c r="N1805" i="6"/>
  <c r="P1807" i="6"/>
  <c r="U1807" i="6"/>
  <c r="N1809" i="6"/>
  <c r="N1810" i="6"/>
  <c r="P1810" i="6"/>
  <c r="U1810" i="6"/>
  <c r="N1811" i="6"/>
  <c r="N1813" i="6"/>
  <c r="P1813" i="6"/>
  <c r="U1813" i="6"/>
  <c r="N1815" i="6"/>
  <c r="P1815" i="6"/>
  <c r="U1815" i="6"/>
  <c r="N1816" i="6"/>
  <c r="P1816" i="6"/>
  <c r="U1816" i="6"/>
  <c r="P1817" i="6"/>
  <c r="U1817" i="6"/>
  <c r="P1818" i="6"/>
  <c r="U1818" i="6"/>
  <c r="N1820" i="6"/>
  <c r="N1821" i="6"/>
  <c r="P1821" i="6"/>
  <c r="U1821" i="6"/>
  <c r="N1822" i="6"/>
  <c r="N1824" i="6"/>
  <c r="N1825" i="6"/>
  <c r="N1826" i="6"/>
  <c r="P1826" i="6"/>
  <c r="U1826" i="6"/>
  <c r="N1827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3" i="6"/>
  <c r="P1843" i="6"/>
  <c r="U1843" i="6"/>
  <c r="N1844" i="6"/>
  <c r="N1846" i="6"/>
  <c r="N1847" i="6"/>
  <c r="N1848" i="6"/>
  <c r="N1849" i="6"/>
  <c r="N1850" i="6"/>
  <c r="N1851" i="6"/>
  <c r="N1852" i="6"/>
  <c r="N1853" i="6"/>
  <c r="N1854" i="6"/>
  <c r="N1856" i="6"/>
  <c r="P1856" i="6"/>
  <c r="U1856" i="6"/>
  <c r="N1857" i="6"/>
  <c r="N1859" i="6"/>
  <c r="N1860" i="6"/>
  <c r="N1861" i="6"/>
  <c r="N1862" i="6"/>
  <c r="P1862" i="6"/>
  <c r="U1862" i="6"/>
  <c r="N1863" i="6"/>
  <c r="N1864" i="6"/>
  <c r="P1864" i="6"/>
  <c r="U1864" i="6"/>
  <c r="N1865" i="6"/>
  <c r="P1867" i="6"/>
  <c r="U1867" i="6"/>
  <c r="N1868" i="6"/>
  <c r="P1868" i="6"/>
  <c r="U1868" i="6"/>
  <c r="N1870" i="6"/>
  <c r="N1871" i="6"/>
  <c r="P1872" i="6"/>
  <c r="U1872" i="6"/>
  <c r="N1873" i="6"/>
  <c r="N1874" i="6"/>
  <c r="P1874" i="6"/>
  <c r="U1874" i="6"/>
  <c r="P1876" i="6"/>
  <c r="U1876" i="6"/>
  <c r="N1877" i="6"/>
  <c r="N1879" i="6"/>
  <c r="N1880" i="6"/>
  <c r="P1880" i="6"/>
  <c r="U1880" i="6"/>
  <c r="N1881" i="6"/>
  <c r="P1882" i="6"/>
  <c r="U1882" i="6"/>
  <c r="N1883" i="6"/>
  <c r="N1884" i="6"/>
  <c r="N1885" i="6"/>
  <c r="N1886" i="6"/>
  <c r="N1888" i="6"/>
  <c r="P1888" i="6"/>
  <c r="U1888" i="6"/>
  <c r="N1890" i="6"/>
  <c r="P1890" i="6"/>
  <c r="U1890" i="6"/>
  <c r="N1892" i="6"/>
  <c r="N1894" i="6"/>
  <c r="P1894" i="6"/>
  <c r="U1894" i="6"/>
  <c r="P1895" i="6"/>
  <c r="U1895" i="6"/>
  <c r="N1896" i="6"/>
  <c r="P1897" i="6"/>
  <c r="U1897" i="6"/>
  <c r="N1898" i="6"/>
  <c r="N1899" i="6"/>
  <c r="N1900" i="6"/>
  <c r="P1901" i="6"/>
  <c r="U1901" i="6"/>
  <c r="N1902" i="6"/>
  <c r="N1903" i="6"/>
  <c r="P1903" i="6"/>
  <c r="U1903" i="6"/>
  <c r="N1905" i="6"/>
  <c r="P1905" i="6"/>
  <c r="U1905" i="6"/>
  <c r="N1906" i="6"/>
  <c r="P1906" i="6"/>
  <c r="U1906" i="6"/>
  <c r="N1908" i="6"/>
  <c r="P1908" i="6"/>
  <c r="U1908" i="6"/>
  <c r="N1909" i="6"/>
  <c r="P1909" i="6"/>
  <c r="U1909" i="6"/>
  <c r="N1910" i="6"/>
  <c r="P1910" i="6"/>
  <c r="U1910" i="6"/>
  <c r="N1911" i="6"/>
  <c r="P1911" i="6"/>
  <c r="U1911" i="6"/>
  <c r="N1912" i="6"/>
  <c r="P1912" i="6"/>
  <c r="U1912" i="6"/>
  <c r="N1913" i="6"/>
  <c r="P1913" i="6"/>
  <c r="U1913" i="6"/>
  <c r="N1914" i="6"/>
  <c r="P1914" i="6"/>
  <c r="U1914" i="6"/>
  <c r="P1916" i="6"/>
  <c r="U1916" i="6"/>
  <c r="N1917" i="6"/>
  <c r="P1918" i="6"/>
  <c r="U1918" i="6"/>
  <c r="P1919" i="6"/>
  <c r="U1919" i="6"/>
  <c r="N1920" i="6"/>
  <c r="P1920" i="6"/>
  <c r="U1920" i="6"/>
  <c r="N1921" i="6"/>
  <c r="P1921" i="6"/>
  <c r="U1921" i="6"/>
  <c r="N1922" i="6"/>
  <c r="P1922" i="6"/>
  <c r="U1922" i="6"/>
  <c r="N1923" i="6"/>
  <c r="P1923" i="6"/>
  <c r="U1923" i="6"/>
  <c r="N1924" i="6"/>
  <c r="P1924" i="6"/>
  <c r="U1924" i="6"/>
  <c r="N1925" i="6"/>
  <c r="P1925" i="6"/>
  <c r="U1925" i="6"/>
  <c r="N1926" i="6"/>
  <c r="P1926" i="6"/>
  <c r="U1926" i="6"/>
  <c r="N1927" i="6"/>
  <c r="P1927" i="6"/>
  <c r="U1927" i="6"/>
  <c r="N1928" i="6"/>
  <c r="P1928" i="6"/>
  <c r="U1928" i="6"/>
  <c r="N1929" i="6"/>
  <c r="P1929" i="6"/>
  <c r="U1929" i="6"/>
  <c r="N1930" i="6"/>
  <c r="P1930" i="6"/>
  <c r="U1930" i="6"/>
  <c r="N1931" i="6"/>
  <c r="P1931" i="6"/>
  <c r="U1931" i="6"/>
  <c r="N1932" i="6"/>
  <c r="O1932" i="6"/>
  <c r="N1933" i="6"/>
  <c r="O1933" i="6"/>
  <c r="N1934" i="6"/>
  <c r="O1934" i="6"/>
  <c r="N1935" i="6"/>
  <c r="O1935" i="6"/>
  <c r="N1936" i="6"/>
  <c r="O1936" i="6"/>
  <c r="N1937" i="6"/>
  <c r="O1937" i="6"/>
  <c r="N1938" i="6"/>
  <c r="O1938" i="6"/>
  <c r="N1939" i="6"/>
  <c r="O1939" i="6"/>
  <c r="N1940" i="6"/>
  <c r="O1940" i="6"/>
  <c r="N1941" i="6"/>
  <c r="O1941" i="6"/>
  <c r="N1942" i="6"/>
  <c r="O1942" i="6"/>
  <c r="N1943" i="6"/>
  <c r="O1943" i="6"/>
  <c r="N1944" i="6"/>
  <c r="O1944" i="6"/>
  <c r="N1945" i="6"/>
  <c r="O1945" i="6"/>
  <c r="N1946" i="6"/>
  <c r="O1946" i="6"/>
  <c r="N1947" i="6"/>
  <c r="N1948" i="6"/>
  <c r="N1949" i="6"/>
  <c r="P1949" i="6"/>
  <c r="U1949" i="6"/>
  <c r="N1951" i="6"/>
  <c r="N1952" i="6"/>
  <c r="N1953" i="6"/>
  <c r="N1954" i="6"/>
  <c r="N1955" i="6"/>
  <c r="N1956" i="6"/>
  <c r="N1957" i="6"/>
  <c r="N1958" i="6"/>
  <c r="N1960" i="6"/>
  <c r="N1961" i="6"/>
  <c r="N1962" i="6"/>
  <c r="N1963" i="6"/>
  <c r="N1964" i="6"/>
  <c r="N1965" i="6"/>
  <c r="N1966" i="6"/>
  <c r="N1967" i="6"/>
  <c r="P1967" i="6"/>
  <c r="U1967" i="6"/>
  <c r="N1968" i="6"/>
  <c r="N1969" i="6"/>
  <c r="N1971" i="6"/>
  <c r="N1972" i="6"/>
  <c r="N1973" i="6"/>
  <c r="N1974" i="6"/>
  <c r="N1975" i="6"/>
  <c r="N1976" i="6"/>
  <c r="N1977" i="6"/>
  <c r="N1978" i="6"/>
  <c r="N1979" i="6"/>
  <c r="N1980" i="6"/>
  <c r="N1981" i="6"/>
  <c r="P1981" i="6"/>
  <c r="U1981" i="6"/>
  <c r="P1982" i="6"/>
  <c r="U1982" i="6"/>
  <c r="N1983" i="6"/>
  <c r="P1983" i="6"/>
  <c r="U1983" i="6"/>
  <c r="N1985" i="6"/>
  <c r="N1986" i="6"/>
  <c r="N1987" i="6"/>
  <c r="N1988" i="6"/>
  <c r="N1989" i="6"/>
  <c r="P1989" i="6"/>
  <c r="U1989" i="6"/>
  <c r="N1990" i="6"/>
  <c r="N1991" i="6"/>
  <c r="N1992" i="6"/>
  <c r="N1994" i="6"/>
  <c r="P1994" i="6"/>
  <c r="U1994" i="6"/>
  <c r="N1995" i="6"/>
  <c r="P1995" i="6"/>
  <c r="U1995" i="6"/>
  <c r="N1996" i="6"/>
  <c r="N1997" i="6"/>
  <c r="P1997" i="6"/>
  <c r="U1997" i="6"/>
  <c r="N1998" i="6"/>
  <c r="N1999" i="6"/>
  <c r="P1999" i="6"/>
  <c r="U1999" i="6"/>
  <c r="N2000" i="6"/>
  <c r="N2001" i="6"/>
  <c r="N2002" i="6"/>
  <c r="P2002" i="6"/>
  <c r="U2002" i="6"/>
  <c r="N2003" i="6"/>
  <c r="N2004" i="6"/>
  <c r="N2005" i="6"/>
  <c r="P2005" i="6"/>
  <c r="U2005" i="6"/>
  <c r="N2006" i="6"/>
  <c r="N2007" i="6"/>
  <c r="N2008" i="6"/>
  <c r="P2008" i="6"/>
  <c r="U2008" i="6"/>
  <c r="N2009" i="6"/>
  <c r="P2009" i="6"/>
  <c r="U2009" i="6"/>
  <c r="N2010" i="6"/>
  <c r="N2011" i="6"/>
  <c r="N2012" i="6"/>
  <c r="N2013" i="6"/>
  <c r="N2014" i="6"/>
  <c r="N2015" i="6"/>
  <c r="P2015" i="6"/>
  <c r="U2015" i="6"/>
  <c r="N2016" i="6"/>
  <c r="N2017" i="6"/>
  <c r="N2018" i="6"/>
  <c r="N2019" i="6"/>
  <c r="N2020" i="6"/>
  <c r="N2021" i="6"/>
  <c r="N2022" i="6"/>
  <c r="N2024" i="6"/>
  <c r="N2025" i="6"/>
  <c r="N2026" i="6"/>
  <c r="N2027" i="6"/>
  <c r="P2027" i="6"/>
  <c r="U2027" i="6"/>
  <c r="N2028" i="6"/>
  <c r="N2029" i="6"/>
  <c r="N2030" i="6"/>
  <c r="N2031" i="6"/>
  <c r="N2032" i="6"/>
  <c r="N2033" i="6"/>
  <c r="N2035" i="6"/>
  <c r="P2036" i="6"/>
  <c r="U2036" i="6"/>
  <c r="N2037" i="6"/>
  <c r="P2037" i="6"/>
  <c r="U2037" i="6"/>
  <c r="N2038" i="6"/>
  <c r="P2038" i="6"/>
  <c r="U2038" i="6"/>
  <c r="P2039" i="6"/>
  <c r="U2039" i="6"/>
  <c r="N2040" i="6"/>
  <c r="P2040" i="6"/>
  <c r="U2040" i="6"/>
  <c r="N2041" i="6"/>
  <c r="P2041" i="6"/>
  <c r="U2041" i="6"/>
  <c r="P2042" i="6"/>
  <c r="U2042" i="6"/>
  <c r="N2043" i="6"/>
  <c r="P2043" i="6"/>
  <c r="U2043" i="6"/>
  <c r="P2044" i="6"/>
  <c r="U2044" i="6"/>
  <c r="N2045" i="6"/>
  <c r="P2045" i="6"/>
  <c r="U2045" i="6"/>
  <c r="N2046" i="6"/>
  <c r="P2046" i="6"/>
  <c r="U2046" i="6"/>
  <c r="N2047" i="6"/>
  <c r="P2047" i="6"/>
  <c r="U2047" i="6"/>
  <c r="P2048" i="6"/>
  <c r="U2048" i="6"/>
  <c r="N2049" i="6"/>
  <c r="P2049" i="6"/>
  <c r="U2049" i="6"/>
  <c r="N2050" i="6"/>
  <c r="P2050" i="6"/>
  <c r="N2051" i="6"/>
  <c r="P2051" i="6"/>
  <c r="U2051" i="6"/>
  <c r="N2052" i="6"/>
  <c r="P2052" i="6"/>
  <c r="U2052" i="6"/>
  <c r="N2053" i="6"/>
  <c r="P2053" i="6"/>
  <c r="U2053" i="6"/>
  <c r="N2054" i="6"/>
  <c r="P2054" i="6"/>
  <c r="U2054" i="6"/>
  <c r="N2055" i="6"/>
  <c r="P2055" i="6"/>
  <c r="U2055" i="6"/>
  <c r="N2056" i="6"/>
  <c r="P2056" i="6"/>
  <c r="U2056" i="6"/>
  <c r="N2057" i="6"/>
  <c r="P2057" i="6"/>
  <c r="U2057" i="6"/>
  <c r="N2058" i="6"/>
  <c r="P2058" i="6"/>
  <c r="U2058" i="6"/>
  <c r="N2059" i="6"/>
  <c r="H293" i="14"/>
  <c r="O2060" i="6"/>
  <c r="P2060" i="6"/>
  <c r="U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P2075" i="6"/>
  <c r="U2075" i="6"/>
  <c r="N2076" i="6"/>
  <c r="N2079" i="6"/>
  <c r="P2079" i="6"/>
  <c r="U2079" i="6"/>
  <c r="N2080" i="6"/>
  <c r="P2080" i="6"/>
  <c r="U2080" i="6"/>
  <c r="N2081" i="6"/>
  <c r="N2084" i="6"/>
  <c r="N2085" i="6"/>
  <c r="N2087" i="6"/>
  <c r="P2087" i="6"/>
  <c r="U2087" i="6"/>
  <c r="N2088" i="6"/>
  <c r="P2088" i="6"/>
  <c r="U2088" i="6"/>
  <c r="P2089" i="6"/>
  <c r="U2089" i="6"/>
  <c r="N2090" i="6"/>
  <c r="N2091" i="6"/>
  <c r="N2092" i="6"/>
  <c r="P2092" i="6"/>
  <c r="U2092" i="6"/>
  <c r="N2093" i="6"/>
  <c r="N2094" i="6"/>
  <c r="N2095" i="6"/>
  <c r="N2096" i="6"/>
  <c r="N2097" i="6"/>
  <c r="N2099" i="6"/>
  <c r="N2100" i="6"/>
  <c r="N2101" i="6"/>
  <c r="N2102" i="6"/>
  <c r="N2103" i="6"/>
  <c r="N2104" i="6"/>
  <c r="N2105" i="6"/>
  <c r="N2106" i="6"/>
  <c r="P2106" i="6"/>
  <c r="U2106" i="6"/>
  <c r="N2107" i="6"/>
  <c r="P2107" i="6"/>
  <c r="U2107" i="6"/>
  <c r="N2108" i="6"/>
  <c r="P2108" i="6"/>
  <c r="U2108" i="6"/>
  <c r="N2110" i="6"/>
  <c r="P2110" i="6"/>
  <c r="U2110" i="6"/>
  <c r="N2111" i="6"/>
  <c r="P2111" i="6"/>
  <c r="U2111" i="6"/>
  <c r="N2112" i="6"/>
  <c r="P2112" i="6"/>
  <c r="U2112" i="6"/>
  <c r="N2113" i="6"/>
  <c r="P2113" i="6"/>
  <c r="U2113" i="6"/>
  <c r="N2114" i="6"/>
  <c r="P2114" i="6"/>
  <c r="U2114" i="6"/>
  <c r="N2115" i="6"/>
  <c r="P2115" i="6"/>
  <c r="U2115" i="6"/>
  <c r="N2116" i="6"/>
  <c r="P2116" i="6"/>
  <c r="U2116" i="6"/>
  <c r="P2117" i="6"/>
  <c r="U2117" i="6"/>
  <c r="N2118" i="6"/>
  <c r="P2118" i="6"/>
  <c r="U2118" i="6"/>
  <c r="N2119" i="6"/>
  <c r="P2120" i="6"/>
  <c r="U2120" i="6"/>
  <c r="N2121" i="6"/>
  <c r="N2122" i="6"/>
  <c r="N2123" i="6"/>
  <c r="P2123" i="6"/>
  <c r="U2123" i="6"/>
  <c r="N2125" i="6"/>
  <c r="N2126" i="6"/>
  <c r="N2127" i="6"/>
  <c r="N2128" i="6"/>
  <c r="N2129" i="6"/>
  <c r="P2129" i="6"/>
  <c r="U2129" i="6"/>
  <c r="N2130" i="6"/>
  <c r="N2131" i="6"/>
  <c r="N2132" i="6"/>
  <c r="N2133" i="6"/>
  <c r="N2134" i="6"/>
  <c r="P2134" i="6"/>
  <c r="U2134" i="6"/>
  <c r="N2135" i="6"/>
  <c r="N2138" i="6"/>
  <c r="N2139" i="6"/>
  <c r="N2140" i="6"/>
  <c r="N2141" i="6"/>
  <c r="N2142" i="6"/>
  <c r="N2143" i="6"/>
  <c r="P2144" i="6"/>
  <c r="U2144" i="6"/>
  <c r="N2145" i="6"/>
  <c r="N2146" i="6"/>
  <c r="N2147" i="6"/>
  <c r="N2148" i="6"/>
  <c r="P2148" i="6"/>
  <c r="U2148" i="6"/>
  <c r="N2149" i="6"/>
  <c r="N2151" i="6"/>
  <c r="P2151" i="6"/>
  <c r="U2151" i="6"/>
  <c r="N2152" i="6"/>
  <c r="N2153" i="6"/>
  <c r="N2154" i="6"/>
  <c r="P2154" i="6"/>
  <c r="U2154" i="6"/>
  <c r="P2156" i="6"/>
  <c r="U2156" i="6"/>
  <c r="P2157" i="6"/>
  <c r="U2157" i="6"/>
  <c r="P2158" i="6"/>
  <c r="U2158" i="6"/>
  <c r="N2159" i="6"/>
  <c r="N2160" i="6"/>
  <c r="P2160" i="6"/>
  <c r="U2160" i="6"/>
  <c r="P2162" i="6"/>
  <c r="U2162" i="6"/>
  <c r="N2163" i="6"/>
  <c r="N2164" i="6"/>
  <c r="P2165" i="6"/>
  <c r="U2165" i="6"/>
  <c r="N2166" i="6"/>
  <c r="N2167" i="6"/>
  <c r="N2168" i="6"/>
  <c r="N2169" i="6"/>
  <c r="N2170" i="6"/>
  <c r="N2171" i="6"/>
  <c r="N2172" i="6"/>
  <c r="N2174" i="6"/>
  <c r="P2174" i="6"/>
  <c r="U2174" i="6"/>
  <c r="N2176" i="6"/>
  <c r="N2177" i="6"/>
  <c r="N2178" i="6"/>
  <c r="N2179" i="6"/>
  <c r="P2179" i="6"/>
  <c r="U2179" i="6"/>
  <c r="N2180" i="6"/>
  <c r="P2180" i="6"/>
  <c r="U2180" i="6"/>
  <c r="N2181" i="6"/>
  <c r="P2181" i="6"/>
  <c r="U2181" i="6"/>
  <c r="N2182" i="6"/>
  <c r="P2182" i="6"/>
  <c r="U2182" i="6"/>
  <c r="N2183" i="6"/>
  <c r="P2183" i="6"/>
  <c r="U2183" i="6"/>
  <c r="P2184" i="6"/>
  <c r="U2184" i="6"/>
  <c r="N2185" i="6"/>
  <c r="P2185" i="6"/>
  <c r="U2185" i="6"/>
  <c r="N2186" i="6"/>
  <c r="P2186" i="6"/>
  <c r="U2186" i="6"/>
  <c r="N2187" i="6"/>
  <c r="P2187" i="6"/>
  <c r="U2187" i="6"/>
  <c r="N2188" i="6"/>
  <c r="P2188" i="6"/>
  <c r="U2188" i="6"/>
  <c r="N2189" i="6"/>
  <c r="N2190" i="6"/>
  <c r="P2190" i="6"/>
  <c r="U2190" i="6"/>
  <c r="N2193" i="6"/>
  <c r="P2193" i="6"/>
  <c r="U2193" i="6"/>
  <c r="N2194" i="6"/>
  <c r="N2195" i="6"/>
  <c r="N2196" i="6"/>
  <c r="P2196" i="6"/>
  <c r="U2196" i="6"/>
  <c r="N2198" i="6"/>
  <c r="N2199" i="6"/>
  <c r="N2201" i="6"/>
  <c r="N2202" i="6"/>
  <c r="N2203" i="6"/>
  <c r="N2204" i="6"/>
  <c r="N2205" i="6"/>
  <c r="N2206" i="6"/>
  <c r="N2207" i="6"/>
  <c r="N2208" i="6"/>
  <c r="P2208" i="6"/>
  <c r="U2208" i="6"/>
  <c r="N2209" i="6"/>
  <c r="P2209" i="6"/>
  <c r="U2209" i="6"/>
  <c r="N2210" i="6"/>
  <c r="P2210" i="6"/>
  <c r="U2210" i="6"/>
  <c r="N2211" i="6"/>
  <c r="P2211" i="6"/>
  <c r="U2211" i="6"/>
  <c r="N2212" i="6"/>
  <c r="P2212" i="6"/>
  <c r="U2212" i="6"/>
  <c r="N2213" i="6"/>
  <c r="P2213" i="6"/>
  <c r="U2213" i="6"/>
  <c r="N2214" i="6"/>
  <c r="P2214" i="6"/>
  <c r="U2214" i="6"/>
  <c r="N2215" i="6"/>
  <c r="P2215" i="6"/>
  <c r="U2215" i="6"/>
  <c r="N2216" i="6"/>
  <c r="P2216" i="6"/>
  <c r="U2216" i="6"/>
  <c r="N2217" i="6"/>
  <c r="P2217" i="6"/>
  <c r="U2217" i="6"/>
  <c r="N2218" i="6"/>
  <c r="P2218" i="6"/>
  <c r="U2218" i="6"/>
  <c r="N2219" i="6"/>
  <c r="P2219" i="6"/>
  <c r="U2219" i="6"/>
  <c r="P2220" i="6"/>
  <c r="U2220" i="6"/>
  <c r="N2221" i="6"/>
  <c r="P2221" i="6"/>
  <c r="U2221" i="6"/>
  <c r="N2222" i="6"/>
  <c r="P2222" i="6"/>
  <c r="U2222" i="6"/>
  <c r="N2223" i="6"/>
  <c r="P2223" i="6"/>
  <c r="U2223" i="6"/>
  <c r="N2224" i="6"/>
  <c r="P2224" i="6"/>
  <c r="U2224" i="6"/>
  <c r="P2225" i="6"/>
  <c r="U2225" i="6"/>
  <c r="P2226" i="6"/>
  <c r="U2226" i="6"/>
  <c r="P2227" i="6"/>
  <c r="U2227" i="6"/>
  <c r="P2228" i="6"/>
  <c r="U2228" i="6"/>
  <c r="P2229" i="6"/>
  <c r="U2229" i="6"/>
  <c r="P2230" i="6"/>
  <c r="U2230" i="6"/>
  <c r="P2231" i="6"/>
  <c r="U2231" i="6"/>
  <c r="P2233" i="6"/>
  <c r="U2233" i="6"/>
  <c r="N2234" i="6"/>
  <c r="P2234" i="6"/>
  <c r="U2234" i="6"/>
  <c r="P2235" i="6"/>
  <c r="U2235" i="6"/>
  <c r="N2236" i="6"/>
  <c r="P2236" i="6"/>
  <c r="U2236" i="6"/>
  <c r="N2237" i="6"/>
  <c r="P2237" i="6"/>
  <c r="U2237" i="6"/>
  <c r="N2238" i="6"/>
  <c r="P2238" i="6"/>
  <c r="U2238" i="6"/>
  <c r="P2240" i="6"/>
  <c r="U2240" i="6"/>
  <c r="P2241" i="6"/>
  <c r="U2241" i="6"/>
  <c r="N2242" i="6"/>
  <c r="P2243" i="6"/>
  <c r="U2243" i="6"/>
  <c r="N2244" i="6"/>
  <c r="P2245" i="6"/>
  <c r="U2245" i="6"/>
  <c r="P2246" i="6"/>
  <c r="U2246" i="6"/>
  <c r="P2247" i="6"/>
  <c r="U2247" i="6"/>
  <c r="V2247" i="6"/>
  <c r="N2248" i="6"/>
  <c r="P2249" i="6"/>
  <c r="U2249" i="6"/>
  <c r="N2250" i="6"/>
  <c r="P2251" i="6"/>
  <c r="U2251" i="6"/>
  <c r="P2252" i="6"/>
  <c r="U2252" i="6"/>
  <c r="N2254" i="6"/>
  <c r="P2254" i="6"/>
  <c r="U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P2269" i="6"/>
  <c r="U2269" i="6"/>
  <c r="N2270" i="6"/>
  <c r="N2271" i="6"/>
  <c r="N2272" i="6"/>
  <c r="N2274" i="6"/>
  <c r="N2275" i="6"/>
  <c r="N2276" i="6"/>
  <c r="N2277" i="6"/>
  <c r="N2278" i="6"/>
  <c r="N2279" i="6"/>
  <c r="P2279" i="6"/>
  <c r="U2279" i="6"/>
  <c r="N2280" i="6"/>
  <c r="N2281" i="6"/>
  <c r="N2283" i="6"/>
  <c r="P2283" i="6"/>
  <c r="U2283" i="6"/>
  <c r="N2284" i="6"/>
  <c r="N2285" i="6"/>
  <c r="N2287" i="6"/>
  <c r="N2288" i="6"/>
  <c r="N2289" i="6"/>
  <c r="P2290" i="6"/>
  <c r="U2290" i="6"/>
  <c r="N2292" i="6"/>
  <c r="N2293" i="6"/>
  <c r="N2294" i="6"/>
  <c r="P2294" i="6"/>
  <c r="U2294" i="6"/>
  <c r="N2295" i="6"/>
  <c r="N2296" i="6"/>
  <c r="N2297" i="6"/>
  <c r="N2298" i="6"/>
  <c r="P2298" i="6"/>
  <c r="U2298" i="6"/>
  <c r="N2299" i="6"/>
  <c r="N2300" i="6"/>
  <c r="N2301" i="6"/>
  <c r="N2302" i="6"/>
  <c r="N2303" i="6"/>
  <c r="N2304" i="6"/>
  <c r="P2304" i="6"/>
  <c r="U2304" i="6"/>
  <c r="N2305" i="6"/>
  <c r="N2306" i="6"/>
  <c r="N2307" i="6"/>
  <c r="N2308" i="6"/>
  <c r="N2309" i="6"/>
  <c r="P2309" i="6"/>
  <c r="U2309" i="6"/>
  <c r="N2310" i="6"/>
  <c r="N2311" i="6"/>
  <c r="N2312" i="6"/>
  <c r="N2313" i="6"/>
  <c r="P2313" i="6"/>
  <c r="U2313" i="6"/>
  <c r="N2314" i="6"/>
  <c r="N2315" i="6"/>
  <c r="N2316" i="6"/>
  <c r="N2317" i="6"/>
  <c r="P2317" i="6"/>
  <c r="U2317" i="6"/>
  <c r="N2318" i="6"/>
  <c r="N2319" i="6"/>
  <c r="N2320" i="6"/>
  <c r="P2320" i="6"/>
  <c r="U2320" i="6"/>
  <c r="N2321" i="6"/>
  <c r="N2322" i="6"/>
  <c r="N2323" i="6"/>
  <c r="N2324" i="6"/>
  <c r="N2325" i="6"/>
  <c r="P2326" i="6"/>
  <c r="U2326" i="6"/>
  <c r="N2327" i="6"/>
  <c r="N2328" i="6"/>
  <c r="N2329" i="6"/>
  <c r="N2330" i="6"/>
  <c r="N2331" i="6"/>
  <c r="P2332" i="6"/>
  <c r="U2332" i="6"/>
  <c r="N2333" i="6"/>
  <c r="P2334" i="6"/>
  <c r="U2334" i="6"/>
  <c r="N2335" i="6"/>
  <c r="P2336" i="6"/>
  <c r="U2336" i="6"/>
  <c r="N2337" i="6"/>
  <c r="N2338" i="6"/>
  <c r="P2338" i="6"/>
  <c r="U2338" i="6"/>
  <c r="V2338" i="6"/>
  <c r="N2340" i="6"/>
  <c r="P2341" i="6"/>
  <c r="U2341" i="6"/>
  <c r="N2342" i="6"/>
  <c r="P2342" i="6"/>
  <c r="U2342" i="6"/>
  <c r="N2343" i="6"/>
  <c r="P2343" i="6"/>
  <c r="U2343" i="6"/>
  <c r="N2344" i="6"/>
  <c r="P2344" i="6"/>
  <c r="U2344" i="6"/>
  <c r="N2345" i="6"/>
  <c r="P2345" i="6"/>
  <c r="U2345" i="6"/>
  <c r="N2346" i="6"/>
  <c r="P2346" i="6"/>
  <c r="U2346" i="6"/>
  <c r="N2347" i="6"/>
  <c r="P2347" i="6"/>
  <c r="U2347" i="6"/>
  <c r="N2348" i="6"/>
  <c r="P2348" i="6"/>
  <c r="U2348" i="6"/>
  <c r="N2349" i="6"/>
  <c r="P2349" i="6"/>
  <c r="U2349" i="6"/>
  <c r="N2350" i="6"/>
  <c r="P2350" i="6"/>
  <c r="U2350" i="6"/>
  <c r="N2351" i="6"/>
  <c r="P2351" i="6"/>
  <c r="U2351" i="6"/>
  <c r="N2352" i="6"/>
  <c r="P2352" i="6"/>
  <c r="U2352" i="6"/>
  <c r="N2353" i="6"/>
  <c r="P2353" i="6"/>
  <c r="U2353" i="6"/>
  <c r="N2354" i="6"/>
  <c r="P2354" i="6"/>
  <c r="U2354" i="6"/>
  <c r="N2355" i="6"/>
  <c r="P2355" i="6"/>
  <c r="U2355" i="6"/>
  <c r="N2356" i="6"/>
  <c r="P2356" i="6"/>
  <c r="U2356" i="6"/>
  <c r="N2357" i="6"/>
  <c r="P2357" i="6"/>
  <c r="U2357" i="6"/>
  <c r="N2358" i="6"/>
  <c r="P2358" i="6"/>
  <c r="U2358" i="6"/>
  <c r="N2359" i="6"/>
  <c r="P2359" i="6"/>
  <c r="U2359" i="6"/>
  <c r="N2360" i="6"/>
  <c r="P2360" i="6"/>
  <c r="U2360" i="6"/>
  <c r="N2361" i="6"/>
  <c r="P2361" i="6"/>
  <c r="U2361" i="6"/>
  <c r="N2363" i="6"/>
  <c r="P2363" i="6"/>
  <c r="U2363" i="6"/>
  <c r="P2364" i="6"/>
  <c r="U2364" i="6"/>
  <c r="P2365" i="6"/>
  <c r="U2365" i="6"/>
  <c r="N2366" i="6"/>
  <c r="P2367" i="6"/>
  <c r="U2367" i="6"/>
  <c r="N2368" i="6"/>
  <c r="P2368" i="6"/>
  <c r="U2368" i="6"/>
  <c r="N2369" i="6"/>
  <c r="P2369" i="6"/>
  <c r="U2369" i="6"/>
  <c r="N2370" i="6"/>
  <c r="P2370" i="6"/>
  <c r="U2370" i="6"/>
  <c r="N2371" i="6"/>
  <c r="P2371" i="6"/>
  <c r="U2371" i="6"/>
  <c r="N2372" i="6"/>
  <c r="P2372" i="6"/>
  <c r="U2372" i="6"/>
  <c r="N2373" i="6"/>
  <c r="P2373" i="6"/>
  <c r="U2373" i="6"/>
  <c r="N2374" i="6"/>
  <c r="P2374" i="6"/>
  <c r="U2374" i="6"/>
  <c r="N2375" i="6"/>
  <c r="P2375" i="6"/>
  <c r="U2375" i="6"/>
  <c r="N2376" i="6"/>
  <c r="P2376" i="6"/>
  <c r="U2376" i="6"/>
  <c r="N2377" i="6"/>
  <c r="P2377" i="6"/>
  <c r="U2377" i="6"/>
  <c r="N2378" i="6"/>
  <c r="P2378" i="6"/>
  <c r="U2378" i="6"/>
  <c r="N2379" i="6"/>
  <c r="P2379" i="6"/>
  <c r="U2379" i="6"/>
  <c r="N2380" i="6"/>
  <c r="P2380" i="6"/>
  <c r="U2380" i="6"/>
  <c r="N2381" i="6"/>
  <c r="P2381" i="6"/>
  <c r="U2381" i="6"/>
  <c r="N2382" i="6"/>
  <c r="P2382" i="6"/>
  <c r="U2382" i="6"/>
  <c r="N2383" i="6"/>
  <c r="P2383" i="6"/>
  <c r="U2383" i="6"/>
  <c r="N2384" i="6"/>
  <c r="P2384" i="6"/>
  <c r="U2384" i="6"/>
  <c r="N2385" i="6"/>
  <c r="P2385" i="6"/>
  <c r="U2385" i="6"/>
  <c r="N2386" i="6"/>
  <c r="P2386" i="6"/>
  <c r="U2386" i="6"/>
  <c r="N2387" i="6"/>
  <c r="P2387" i="6"/>
  <c r="U2387" i="6"/>
  <c r="N2388" i="6"/>
  <c r="P2388" i="6"/>
  <c r="U2388" i="6"/>
  <c r="N2389" i="6"/>
  <c r="P2389" i="6"/>
  <c r="U2389" i="6"/>
  <c r="N2390" i="6"/>
  <c r="P2390" i="6"/>
  <c r="U2390" i="6"/>
  <c r="P2391" i="6"/>
  <c r="U2391" i="6"/>
  <c r="N2392" i="6"/>
  <c r="P2392" i="6"/>
  <c r="U2392" i="6"/>
  <c r="N2393" i="6"/>
  <c r="P2393" i="6"/>
  <c r="U2393" i="6"/>
  <c r="N2394" i="6"/>
  <c r="P2394" i="6"/>
  <c r="U2394" i="6"/>
  <c r="V2394" i="6"/>
  <c r="N2395" i="6"/>
  <c r="P2395" i="6"/>
  <c r="U2395" i="6"/>
  <c r="N2396" i="6"/>
  <c r="P2396" i="6"/>
  <c r="U2396" i="6"/>
  <c r="N2397" i="6"/>
  <c r="P2397" i="6"/>
  <c r="U2397" i="6"/>
  <c r="N2398" i="6"/>
  <c r="P2398" i="6"/>
  <c r="U2398" i="6"/>
  <c r="N2399" i="6"/>
  <c r="P2399" i="6"/>
  <c r="U2399" i="6"/>
  <c r="N2400" i="6"/>
  <c r="P2400" i="6"/>
  <c r="U2400" i="6"/>
  <c r="N2401" i="6"/>
  <c r="P2401" i="6"/>
  <c r="U2401" i="6"/>
  <c r="N2402" i="6"/>
  <c r="P2402" i="6"/>
  <c r="U2402" i="6"/>
  <c r="N2403" i="6"/>
  <c r="P2403" i="6"/>
  <c r="U2403" i="6"/>
  <c r="N2404" i="6"/>
  <c r="P2404" i="6"/>
  <c r="U2404" i="6"/>
  <c r="P2405" i="6"/>
  <c r="U2405" i="6"/>
  <c r="N2406" i="6"/>
  <c r="P2406" i="6"/>
  <c r="U2406" i="6"/>
  <c r="N2407" i="6"/>
  <c r="P2407" i="6"/>
  <c r="U2407" i="6"/>
  <c r="N2408" i="6"/>
  <c r="P2408" i="6"/>
  <c r="U2408" i="6"/>
  <c r="N2409" i="6"/>
  <c r="P2409" i="6"/>
  <c r="U2409" i="6"/>
  <c r="N2410" i="6"/>
  <c r="P2410" i="6"/>
  <c r="U2410" i="6"/>
  <c r="N2411" i="6"/>
  <c r="P2411" i="6"/>
  <c r="U2411" i="6"/>
  <c r="N2412" i="6"/>
  <c r="P2412" i="6"/>
  <c r="U2412" i="6"/>
  <c r="N2413" i="6"/>
  <c r="P2413" i="6"/>
  <c r="U2413" i="6"/>
  <c r="N2414" i="6"/>
  <c r="P2414" i="6"/>
  <c r="U2414" i="6"/>
  <c r="N2415" i="6"/>
  <c r="P2415" i="6"/>
  <c r="U2415" i="6"/>
  <c r="N2416" i="6"/>
  <c r="P2416" i="6"/>
  <c r="N2417" i="6"/>
  <c r="P2417" i="6"/>
  <c r="U2417" i="6"/>
  <c r="N2418" i="6"/>
  <c r="P2418" i="6"/>
  <c r="U2418" i="6"/>
  <c r="N2419" i="6"/>
  <c r="P2419" i="6"/>
  <c r="U2419" i="6"/>
  <c r="N2420" i="6"/>
  <c r="P2420" i="6"/>
  <c r="U2420" i="6"/>
  <c r="N2421" i="6"/>
  <c r="P2421" i="6"/>
  <c r="U2421" i="6"/>
  <c r="N2422" i="6"/>
  <c r="P2422" i="6"/>
  <c r="U2422" i="6"/>
  <c r="N2423" i="6"/>
  <c r="P2423" i="6"/>
  <c r="U2423" i="6"/>
  <c r="P2424" i="6"/>
  <c r="U2424" i="6"/>
  <c r="N2425" i="6"/>
  <c r="P2425" i="6"/>
  <c r="U2425" i="6"/>
  <c r="N2426" i="6"/>
  <c r="P2426" i="6"/>
  <c r="U2426" i="6"/>
  <c r="N2427" i="6"/>
  <c r="P2427" i="6"/>
  <c r="U2427" i="6"/>
  <c r="N2428" i="6"/>
  <c r="P2428" i="6"/>
  <c r="U2428" i="6"/>
  <c r="N2429" i="6"/>
  <c r="P2429" i="6"/>
  <c r="U2429" i="6"/>
  <c r="P2430" i="6"/>
  <c r="U2430" i="6"/>
  <c r="P2431" i="6"/>
  <c r="U2431" i="6"/>
  <c r="N2432" i="6"/>
  <c r="P2432" i="6"/>
  <c r="U2432" i="6"/>
  <c r="N2433" i="6"/>
  <c r="P2433" i="6"/>
  <c r="U2433" i="6"/>
  <c r="N2434" i="6"/>
  <c r="P2434" i="6"/>
  <c r="U2434" i="6"/>
  <c r="N2435" i="6"/>
  <c r="P2435" i="6"/>
  <c r="U2435" i="6"/>
  <c r="P2436" i="6"/>
  <c r="U2436" i="6"/>
  <c r="N2438" i="6"/>
  <c r="P2438" i="6"/>
  <c r="U2438" i="6"/>
  <c r="P2439" i="6"/>
  <c r="U2439" i="6"/>
  <c r="N2440" i="6"/>
  <c r="P2440" i="6"/>
  <c r="U2440" i="6"/>
  <c r="N2441" i="6"/>
  <c r="P2441" i="6"/>
  <c r="U2441" i="6"/>
  <c r="N2442" i="6"/>
  <c r="P2442" i="6"/>
  <c r="U2442" i="6"/>
  <c r="N2443" i="6"/>
  <c r="P2443" i="6"/>
  <c r="U2443" i="6"/>
  <c r="N2444" i="6"/>
  <c r="P2444" i="6"/>
  <c r="U2444" i="6"/>
  <c r="P2445" i="6"/>
  <c r="U2445" i="6"/>
  <c r="N2446" i="6"/>
  <c r="P2446" i="6"/>
  <c r="U2446" i="6"/>
  <c r="P2447" i="6"/>
  <c r="U2447" i="6"/>
  <c r="N2448" i="6"/>
  <c r="P2448" i="6"/>
  <c r="U2448" i="6"/>
  <c r="N2449" i="6"/>
  <c r="P2449" i="6"/>
  <c r="U2449" i="6"/>
  <c r="N2450" i="6"/>
  <c r="P2450" i="6"/>
  <c r="U2450" i="6"/>
  <c r="N2451" i="6"/>
  <c r="P2451" i="6"/>
  <c r="U2451" i="6"/>
  <c r="N2452" i="6"/>
  <c r="P2452" i="6"/>
  <c r="U2452" i="6"/>
  <c r="N2453" i="6"/>
  <c r="P2453" i="6"/>
  <c r="U2453" i="6"/>
  <c r="N2454" i="6"/>
  <c r="P2454" i="6"/>
  <c r="U2454" i="6"/>
  <c r="N2455" i="6"/>
  <c r="P2455" i="6"/>
  <c r="U2455" i="6"/>
  <c r="N2456" i="6"/>
  <c r="P2456" i="6"/>
  <c r="U2456" i="6"/>
  <c r="N2457" i="6"/>
  <c r="P2457" i="6"/>
  <c r="U2457" i="6"/>
  <c r="N2458" i="6"/>
  <c r="P2458" i="6"/>
  <c r="U2458" i="6"/>
  <c r="N2459" i="6"/>
  <c r="P2459" i="6"/>
  <c r="U2459" i="6"/>
  <c r="N2460" i="6"/>
  <c r="P2460" i="6"/>
  <c r="U2460" i="6"/>
  <c r="N2461" i="6"/>
  <c r="P2461" i="6"/>
  <c r="U2461" i="6"/>
  <c r="N2462" i="6"/>
  <c r="P2462" i="6"/>
  <c r="U2462" i="6"/>
  <c r="N2463" i="6"/>
  <c r="P2463" i="6"/>
  <c r="U2463" i="6"/>
  <c r="N2464" i="6"/>
  <c r="P2464" i="6"/>
  <c r="U2464" i="6"/>
  <c r="N2465" i="6"/>
  <c r="P2465" i="6"/>
  <c r="U2465" i="6"/>
  <c r="N2466" i="6"/>
  <c r="P2466" i="6"/>
  <c r="U2466" i="6"/>
  <c r="N2467" i="6"/>
  <c r="P2467" i="6"/>
  <c r="U2467" i="6"/>
  <c r="N2468" i="6"/>
  <c r="P2468" i="6"/>
  <c r="U2468" i="6"/>
  <c r="P2469" i="6"/>
  <c r="U2469" i="6"/>
  <c r="N2470" i="6"/>
  <c r="P2470" i="6"/>
  <c r="U2470" i="6"/>
  <c r="N2471" i="6"/>
  <c r="P2471" i="6"/>
  <c r="U2471" i="6"/>
  <c r="N2472" i="6"/>
  <c r="P2472" i="6"/>
  <c r="U2472" i="6"/>
  <c r="N2473" i="6"/>
  <c r="P2473" i="6"/>
  <c r="U2473" i="6"/>
  <c r="N2474" i="6"/>
  <c r="P2474" i="6"/>
  <c r="U2474" i="6"/>
  <c r="N2475" i="6"/>
  <c r="P2475" i="6"/>
  <c r="U2475" i="6"/>
  <c r="N2476" i="6"/>
  <c r="P2476" i="6"/>
  <c r="U2476" i="6"/>
  <c r="N2477" i="6"/>
  <c r="P2477" i="6"/>
  <c r="U2477" i="6"/>
  <c r="N2478" i="6"/>
  <c r="P2478" i="6"/>
  <c r="U2478" i="6"/>
  <c r="N2479" i="6"/>
  <c r="P2479" i="6"/>
  <c r="U2479" i="6"/>
  <c r="N2480" i="6"/>
  <c r="P2480" i="6"/>
  <c r="U2480" i="6"/>
  <c r="N2481" i="6"/>
  <c r="P2481" i="6"/>
  <c r="U2481" i="6"/>
  <c r="N2482" i="6"/>
  <c r="P2482" i="6"/>
  <c r="U2482" i="6"/>
  <c r="N2483" i="6"/>
  <c r="P2483" i="6"/>
  <c r="U2483" i="6"/>
  <c r="N2484" i="6"/>
  <c r="P2484" i="6"/>
  <c r="U2484" i="6"/>
  <c r="N2485" i="6"/>
  <c r="P2485" i="6"/>
  <c r="U2485" i="6"/>
  <c r="N2486" i="6"/>
  <c r="P2486" i="6"/>
  <c r="U2486" i="6"/>
  <c r="N2487" i="6"/>
  <c r="P2487" i="6"/>
  <c r="U2487" i="6"/>
  <c r="N2488" i="6"/>
  <c r="P2488" i="6"/>
  <c r="U2488" i="6"/>
  <c r="N2489" i="6"/>
  <c r="P2489" i="6"/>
  <c r="U2489" i="6"/>
  <c r="N2490" i="6"/>
  <c r="P2490" i="6"/>
  <c r="U2490" i="6"/>
  <c r="N2491" i="6"/>
  <c r="P2491" i="6"/>
  <c r="U2491" i="6"/>
  <c r="N2492" i="6"/>
  <c r="P2492" i="6"/>
  <c r="U2492" i="6"/>
  <c r="N2493" i="6"/>
  <c r="P2493" i="6"/>
  <c r="U2493" i="6"/>
  <c r="N2494" i="6"/>
  <c r="P2494" i="6"/>
  <c r="U2494" i="6"/>
  <c r="N2495" i="6"/>
  <c r="P2495" i="6"/>
  <c r="U2495" i="6"/>
  <c r="N2496" i="6"/>
  <c r="P2496" i="6"/>
  <c r="U2496" i="6"/>
  <c r="N2497" i="6"/>
  <c r="P2497" i="6"/>
  <c r="U2497" i="6"/>
  <c r="N2498" i="6"/>
  <c r="P2498" i="6"/>
  <c r="U2498" i="6"/>
  <c r="N2499" i="6"/>
  <c r="P2499" i="6"/>
  <c r="U2499" i="6"/>
  <c r="N2500" i="6"/>
  <c r="P2500" i="6"/>
  <c r="U2500" i="6"/>
  <c r="N2501" i="6"/>
  <c r="P2501" i="6"/>
  <c r="U2501" i="6"/>
  <c r="N2502" i="6"/>
  <c r="P2502" i="6"/>
  <c r="U2502" i="6"/>
  <c r="P2503" i="6"/>
  <c r="U2503" i="6"/>
  <c r="N2504" i="6"/>
  <c r="P2504" i="6"/>
  <c r="U2504" i="6"/>
  <c r="N2505" i="6"/>
  <c r="P2505" i="6"/>
  <c r="U2505" i="6"/>
  <c r="N2506" i="6"/>
  <c r="P2506" i="6"/>
  <c r="U2506" i="6"/>
  <c r="N2507" i="6"/>
  <c r="P2507" i="6"/>
  <c r="U2507" i="6"/>
  <c r="N2508" i="6"/>
  <c r="P2508" i="6"/>
  <c r="U2508" i="6"/>
  <c r="N2509" i="6"/>
  <c r="P2509" i="6"/>
  <c r="U2509" i="6"/>
  <c r="N2510" i="6"/>
  <c r="P2510" i="6"/>
  <c r="U2510" i="6"/>
  <c r="N2512" i="6"/>
  <c r="P2512" i="6"/>
  <c r="U2512" i="6"/>
  <c r="N2513" i="6"/>
  <c r="P2513" i="6"/>
  <c r="U2513" i="6"/>
  <c r="N2514" i="6"/>
  <c r="P2514" i="6"/>
  <c r="U2514" i="6"/>
  <c r="N2515" i="6"/>
  <c r="P2515" i="6"/>
  <c r="U2515" i="6"/>
  <c r="N2516" i="6"/>
  <c r="P2516" i="6"/>
  <c r="U2516" i="6"/>
  <c r="P2517" i="6"/>
  <c r="U2517" i="6"/>
  <c r="N2518" i="6"/>
  <c r="H375" i="14"/>
  <c r="O2531" i="6"/>
  <c r="N2519" i="6"/>
  <c r="N2520" i="6"/>
  <c r="N2521" i="6"/>
  <c r="N2522" i="6"/>
  <c r="N2523" i="6"/>
  <c r="N2524" i="6"/>
  <c r="N2525" i="6"/>
  <c r="N2526" i="6"/>
  <c r="N2527" i="6"/>
  <c r="N2528" i="6"/>
  <c r="N2530" i="6"/>
  <c r="N2531" i="6"/>
  <c r="N2532" i="6"/>
  <c r="P2533" i="6"/>
  <c r="U2533" i="6"/>
  <c r="N2534" i="6"/>
  <c r="P2535" i="6"/>
  <c r="U2535" i="6"/>
  <c r="N2536" i="6"/>
  <c r="H378" i="14"/>
  <c r="O2541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H379" i="14"/>
  <c r="O2562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H380" i="14"/>
  <c r="O2572" i="6"/>
  <c r="P2572" i="6"/>
  <c r="U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P2586" i="6"/>
  <c r="U2586" i="6"/>
  <c r="N2587" i="6"/>
  <c r="P2587" i="6"/>
  <c r="U2587" i="6"/>
  <c r="P2588" i="6"/>
  <c r="U2588" i="6"/>
  <c r="N2589" i="6"/>
  <c r="P2589" i="6"/>
  <c r="U2589" i="6"/>
  <c r="P2590" i="6"/>
  <c r="U2590" i="6"/>
  <c r="N2591" i="6"/>
  <c r="P2591" i="6"/>
  <c r="U2591" i="6"/>
  <c r="N2592" i="6"/>
  <c r="P2592" i="6"/>
  <c r="U2592" i="6"/>
  <c r="P2593" i="6"/>
  <c r="U2593" i="6"/>
  <c r="N2594" i="6"/>
  <c r="P2594" i="6"/>
  <c r="U2594" i="6"/>
  <c r="N2595" i="6"/>
  <c r="P2595" i="6"/>
  <c r="U2595" i="6"/>
  <c r="P2596" i="6"/>
  <c r="U2596" i="6"/>
  <c r="N2597" i="6"/>
  <c r="P2597" i="6"/>
  <c r="U2597" i="6"/>
  <c r="N2598" i="6"/>
  <c r="P2598" i="6"/>
  <c r="U2598" i="6"/>
  <c r="N2599" i="6"/>
  <c r="H386" i="14"/>
  <c r="O2611" i="6"/>
  <c r="N2600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H387" i="14"/>
  <c r="O2613" i="6"/>
  <c r="N2614" i="6"/>
  <c r="N2615" i="6"/>
  <c r="N2616" i="6"/>
  <c r="N2617" i="6"/>
  <c r="N2618" i="6"/>
  <c r="N2619" i="6"/>
  <c r="N2620" i="6"/>
  <c r="N2621" i="6"/>
  <c r="N2622" i="6"/>
  <c r="N2623" i="6"/>
  <c r="N2624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O2640" i="6"/>
  <c r="N2641" i="6"/>
  <c r="O2641" i="6"/>
  <c r="N2642" i="6"/>
  <c r="O2642" i="6"/>
  <c r="N2643" i="6"/>
  <c r="O2643" i="6"/>
  <c r="N2644" i="6"/>
  <c r="O2644" i="6"/>
  <c r="N2645" i="6"/>
  <c r="O2645" i="6"/>
  <c r="N2646" i="6"/>
  <c r="O2646" i="6"/>
  <c r="N2647" i="6"/>
  <c r="O2647" i="6"/>
  <c r="N2648" i="6"/>
  <c r="O2648" i="6"/>
  <c r="N2649" i="6"/>
  <c r="O2649" i="6"/>
  <c r="N2650" i="6"/>
  <c r="O2650" i="6"/>
  <c r="N2651" i="6"/>
  <c r="O2651" i="6"/>
  <c r="N2652" i="6"/>
  <c r="O2652" i="6"/>
  <c r="N2653" i="6"/>
  <c r="O2653" i="6"/>
  <c r="N2654" i="6"/>
  <c r="O2654" i="6"/>
  <c r="N2655" i="6"/>
  <c r="H389" i="14"/>
  <c r="O2660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1" i="6"/>
  <c r="P2672" i="6"/>
  <c r="U2672" i="6"/>
  <c r="N2673" i="6"/>
  <c r="P2673" i="6"/>
  <c r="U2673" i="6"/>
  <c r="N2674" i="6"/>
  <c r="P2674" i="6"/>
  <c r="U2674" i="6"/>
  <c r="N2675" i="6"/>
  <c r="P2675" i="6"/>
  <c r="U2675" i="6"/>
  <c r="N2676" i="6"/>
  <c r="P2676" i="6"/>
  <c r="U2676" i="6"/>
  <c r="N2677" i="6"/>
  <c r="P2677" i="6"/>
  <c r="U2677" i="6"/>
  <c r="P2678" i="6"/>
  <c r="U2678" i="6"/>
  <c r="N2679" i="6"/>
  <c r="P2679" i="6"/>
  <c r="U2679" i="6"/>
  <c r="N2680" i="6"/>
  <c r="P2680" i="6"/>
  <c r="U2680" i="6"/>
  <c r="N2681" i="6"/>
  <c r="P2681" i="6"/>
  <c r="U2681" i="6"/>
  <c r="N2682" i="6"/>
  <c r="P2682" i="6"/>
  <c r="U2682" i="6"/>
  <c r="N2683" i="6"/>
  <c r="P2683" i="6"/>
  <c r="U2683" i="6"/>
  <c r="N2684" i="6"/>
  <c r="P2684" i="6"/>
  <c r="U2684" i="6"/>
  <c r="N2685" i="6"/>
  <c r="H392" i="14"/>
  <c r="O2689" i="6"/>
  <c r="P2689" i="6"/>
  <c r="U2689" i="6"/>
  <c r="N2686" i="6"/>
  <c r="N2687" i="6"/>
  <c r="N2688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O2703" i="6"/>
  <c r="N2704" i="6"/>
  <c r="O2704" i="6"/>
  <c r="N2705" i="6"/>
  <c r="O2705" i="6"/>
  <c r="N2706" i="6"/>
  <c r="O2706" i="6"/>
  <c r="N2707" i="6"/>
  <c r="O2707" i="6"/>
  <c r="N2708" i="6"/>
  <c r="O2708" i="6"/>
  <c r="N2709" i="6"/>
  <c r="O2709" i="6"/>
  <c r="N2710" i="6"/>
  <c r="O2710" i="6"/>
  <c r="N2711" i="6"/>
  <c r="O2711" i="6"/>
  <c r="N2712" i="6"/>
  <c r="O2712" i="6"/>
  <c r="N2713" i="6"/>
  <c r="O2713" i="6"/>
  <c r="N2714" i="6"/>
  <c r="O2714" i="6"/>
  <c r="N2715" i="6"/>
  <c r="P2715" i="6"/>
  <c r="U2715" i="6"/>
  <c r="N2716" i="6"/>
  <c r="N2717" i="6"/>
  <c r="N2718" i="6"/>
  <c r="N2719" i="6"/>
  <c r="N2721" i="6"/>
  <c r="N2722" i="6"/>
  <c r="N2723" i="6"/>
  <c r="N2724" i="6"/>
  <c r="N2725" i="6"/>
  <c r="N2726" i="6"/>
  <c r="N2727" i="6"/>
  <c r="N2728" i="6"/>
  <c r="N2729" i="6"/>
  <c r="N2731" i="6"/>
  <c r="N2732" i="6"/>
  <c r="N2733" i="6"/>
  <c r="P2733" i="6"/>
  <c r="U2733" i="6"/>
  <c r="N2734" i="6"/>
  <c r="P2734" i="6"/>
  <c r="U2734" i="6"/>
  <c r="N2735" i="6"/>
  <c r="P2735" i="6"/>
  <c r="U2735" i="6"/>
  <c r="P2736" i="6"/>
  <c r="U2736" i="6"/>
  <c r="N2737" i="6"/>
  <c r="P2737" i="6"/>
  <c r="U2737" i="6"/>
  <c r="N2738" i="6"/>
  <c r="P2738" i="6"/>
  <c r="U2738" i="6"/>
  <c r="N2739" i="6"/>
  <c r="P2739" i="6"/>
  <c r="U2739" i="6"/>
  <c r="N2740" i="6"/>
  <c r="P2740" i="6"/>
  <c r="U2740" i="6"/>
  <c r="N2741" i="6"/>
  <c r="P2741" i="6"/>
  <c r="U2741" i="6"/>
  <c r="N2742" i="6"/>
  <c r="P2742" i="6"/>
  <c r="U2742" i="6"/>
  <c r="N2743" i="6"/>
  <c r="P2743" i="6"/>
  <c r="U2743" i="6"/>
  <c r="N2744" i="6"/>
  <c r="P2744" i="6"/>
  <c r="U2744" i="6"/>
  <c r="H396" i="14"/>
  <c r="O2753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P2770" i="6"/>
  <c r="U2770" i="6"/>
  <c r="N2771" i="6"/>
  <c r="P2771" i="6"/>
  <c r="U2771" i="6"/>
  <c r="P2772" i="6"/>
  <c r="U2772" i="6"/>
  <c r="N2773" i="6"/>
  <c r="P2773" i="6"/>
  <c r="U2773" i="6"/>
  <c r="N2774" i="6"/>
  <c r="P2774" i="6"/>
  <c r="U2774" i="6"/>
  <c r="N2775" i="6"/>
  <c r="P2775" i="6"/>
  <c r="U2775" i="6"/>
  <c r="N2776" i="6"/>
  <c r="P2776" i="6"/>
  <c r="U2776" i="6"/>
  <c r="N2777" i="6"/>
  <c r="P2777" i="6"/>
  <c r="U2777" i="6"/>
  <c r="N2778" i="6"/>
  <c r="P2778" i="6"/>
  <c r="U2778" i="6"/>
  <c r="N2779" i="6"/>
  <c r="P2779" i="6"/>
  <c r="U2779" i="6"/>
  <c r="N2780" i="6"/>
  <c r="P2780" i="6"/>
  <c r="U2780" i="6"/>
  <c r="N2781" i="6"/>
  <c r="P2781" i="6"/>
  <c r="U2781" i="6"/>
  <c r="P2782" i="6"/>
  <c r="U2782" i="6"/>
  <c r="P2783" i="6"/>
  <c r="U2783" i="6"/>
  <c r="N2784" i="6"/>
  <c r="P2784" i="6"/>
  <c r="U2784" i="6"/>
  <c r="N2785" i="6"/>
  <c r="N2787" i="6"/>
  <c r="N2788" i="6"/>
  <c r="N2789" i="6"/>
  <c r="N2790" i="6"/>
  <c r="N2791" i="6"/>
  <c r="N2792" i="6"/>
  <c r="N2793" i="6"/>
  <c r="N2794" i="6"/>
  <c r="N2795" i="6"/>
  <c r="N2796" i="6"/>
  <c r="N2797" i="6"/>
  <c r="P2798" i="6"/>
  <c r="U2798" i="6"/>
  <c r="N2799" i="6"/>
  <c r="N2801" i="6"/>
  <c r="P2801" i="6"/>
  <c r="U2801" i="6"/>
  <c r="P2802" i="6"/>
  <c r="U2802" i="6"/>
  <c r="N2803" i="6"/>
  <c r="N2804" i="6"/>
  <c r="N2805" i="6"/>
  <c r="N2806" i="6"/>
  <c r="N2807" i="6"/>
  <c r="N2808" i="6"/>
  <c r="P2808" i="6"/>
  <c r="U2808" i="6"/>
  <c r="P2809" i="6"/>
  <c r="U2809" i="6"/>
  <c r="N2810" i="6"/>
  <c r="P2810" i="6"/>
  <c r="U2810" i="6"/>
  <c r="P2811" i="6"/>
  <c r="U2811" i="6"/>
  <c r="N2812" i="6"/>
  <c r="P2812" i="6"/>
  <c r="U2812" i="6"/>
  <c r="N2813" i="6"/>
  <c r="P2813" i="6"/>
  <c r="U2813" i="6"/>
  <c r="N2814" i="6"/>
  <c r="P2814" i="6"/>
  <c r="U2814" i="6"/>
  <c r="P2815" i="6"/>
  <c r="U2815" i="6"/>
  <c r="N2816" i="6"/>
  <c r="P2816" i="6"/>
  <c r="U2816" i="6"/>
  <c r="P2817" i="6"/>
  <c r="U2817" i="6"/>
  <c r="N2818" i="6"/>
  <c r="P2818" i="6"/>
  <c r="U2818" i="6"/>
  <c r="P2819" i="6"/>
  <c r="U2819" i="6"/>
  <c r="N2820" i="6"/>
  <c r="P2820" i="6"/>
  <c r="U2820" i="6"/>
  <c r="N2821" i="6"/>
  <c r="P2821" i="6"/>
  <c r="U2821" i="6"/>
  <c r="N2822" i="6"/>
  <c r="P2822" i="6"/>
  <c r="U2822" i="6"/>
  <c r="N2823" i="6"/>
  <c r="P2823" i="6"/>
  <c r="U2823" i="6"/>
  <c r="P2824" i="6"/>
  <c r="U2824" i="6"/>
  <c r="N2825" i="6"/>
  <c r="P2825" i="6"/>
  <c r="U2825" i="6"/>
  <c r="N2826" i="6"/>
  <c r="P2826" i="6"/>
  <c r="U2826" i="6"/>
  <c r="N2827" i="6"/>
  <c r="P2827" i="6"/>
  <c r="U2827" i="6"/>
  <c r="N2828" i="6"/>
  <c r="P2828" i="6"/>
  <c r="U2828" i="6"/>
  <c r="N2829" i="6"/>
  <c r="P2829" i="6"/>
  <c r="U2829" i="6"/>
  <c r="N2830" i="6"/>
  <c r="P2830" i="6"/>
  <c r="U2830" i="6"/>
  <c r="N2831" i="6"/>
  <c r="P2831" i="6"/>
  <c r="U2831" i="6"/>
  <c r="N2832" i="6"/>
  <c r="P2832" i="6"/>
  <c r="U2832" i="6"/>
  <c r="N2833" i="6"/>
  <c r="P2833" i="6"/>
  <c r="U2833" i="6"/>
  <c r="N2834" i="6"/>
  <c r="P2834" i="6"/>
  <c r="U2834" i="6"/>
  <c r="P2835" i="6"/>
  <c r="U2835" i="6"/>
  <c r="N2836" i="6"/>
  <c r="P2836" i="6"/>
  <c r="U2836" i="6"/>
  <c r="N2837" i="6"/>
  <c r="P2837" i="6"/>
  <c r="U2837" i="6"/>
  <c r="N2838" i="6"/>
  <c r="P2838" i="6"/>
  <c r="U2838" i="6"/>
  <c r="N2839" i="6"/>
  <c r="P2839" i="6"/>
  <c r="N2840" i="6"/>
  <c r="P2840" i="6"/>
  <c r="U2840" i="6"/>
  <c r="N2841" i="6"/>
  <c r="P2841" i="6"/>
  <c r="U2841" i="6"/>
  <c r="N2842" i="6"/>
  <c r="P2842" i="6"/>
  <c r="U2842" i="6"/>
  <c r="P2843" i="6"/>
  <c r="U2843" i="6"/>
  <c r="N2844" i="6"/>
  <c r="P2844" i="6"/>
  <c r="U2844" i="6"/>
  <c r="N2845" i="6"/>
  <c r="P2845" i="6"/>
  <c r="U2845" i="6"/>
  <c r="N2846" i="6"/>
  <c r="P2846" i="6"/>
  <c r="U2846" i="6"/>
  <c r="N2847" i="6"/>
  <c r="P2847" i="6"/>
  <c r="U2847" i="6"/>
  <c r="N2848" i="6"/>
  <c r="P2848" i="6"/>
  <c r="U2848" i="6"/>
  <c r="N2849" i="6"/>
  <c r="P2849" i="6"/>
  <c r="U2849" i="6"/>
  <c r="N2850" i="6"/>
  <c r="P2850" i="6"/>
  <c r="U2850" i="6"/>
  <c r="N2851" i="6"/>
  <c r="P2851" i="6"/>
  <c r="U2851" i="6"/>
  <c r="N2852" i="6"/>
  <c r="P2852" i="6"/>
  <c r="U2852" i="6"/>
  <c r="N2853" i="6"/>
  <c r="P2853" i="6"/>
  <c r="U2853" i="6"/>
  <c r="N2854" i="6"/>
  <c r="P2854" i="6"/>
  <c r="U2854" i="6"/>
  <c r="N2855" i="6"/>
  <c r="P2855" i="6"/>
  <c r="U2855" i="6"/>
  <c r="N2856" i="6"/>
  <c r="P2856" i="6"/>
  <c r="U2856" i="6"/>
  <c r="N2857" i="6"/>
  <c r="P2857" i="6"/>
  <c r="U2857" i="6"/>
  <c r="N2858" i="6"/>
  <c r="P2858" i="6"/>
  <c r="U2858" i="6"/>
  <c r="N2859" i="6"/>
  <c r="P2859" i="6"/>
  <c r="U2859" i="6"/>
  <c r="P2860" i="6"/>
  <c r="U2860" i="6"/>
  <c r="N2861" i="6"/>
  <c r="P2861" i="6"/>
  <c r="U2861" i="6"/>
  <c r="N2862" i="6"/>
  <c r="P2862" i="6"/>
  <c r="U2862" i="6"/>
  <c r="N2863" i="6"/>
  <c r="P2863" i="6"/>
  <c r="U2863" i="6"/>
  <c r="N2864" i="6"/>
  <c r="P2864" i="6"/>
  <c r="U2864" i="6"/>
  <c r="N2865" i="6"/>
  <c r="P2865" i="6"/>
  <c r="U2865" i="6"/>
  <c r="N2866" i="6"/>
  <c r="P2866" i="6"/>
  <c r="U2866" i="6"/>
  <c r="N2867" i="6"/>
  <c r="P2867" i="6"/>
  <c r="U2867" i="6"/>
  <c r="N2868" i="6"/>
  <c r="P2868" i="6"/>
  <c r="U2868" i="6"/>
  <c r="N2869" i="6"/>
  <c r="P2869" i="6"/>
  <c r="U2869" i="6"/>
  <c r="N2870" i="6"/>
  <c r="P2870" i="6"/>
  <c r="U2870" i="6"/>
  <c r="N2871" i="6"/>
  <c r="P2871" i="6"/>
  <c r="U2871" i="6"/>
  <c r="N2872" i="6"/>
  <c r="P2872" i="6"/>
  <c r="U2872" i="6"/>
  <c r="N2873" i="6"/>
  <c r="P2873" i="6"/>
  <c r="U2873" i="6"/>
  <c r="N2874" i="6"/>
  <c r="P2874" i="6"/>
  <c r="U2874" i="6"/>
  <c r="N2875" i="6"/>
  <c r="P2875" i="6"/>
  <c r="U2875" i="6"/>
  <c r="P2876" i="6"/>
  <c r="U2876" i="6"/>
  <c r="N2877" i="6"/>
  <c r="P2877" i="6"/>
  <c r="U2877" i="6"/>
  <c r="N2878" i="6"/>
  <c r="P2878" i="6"/>
  <c r="U2878" i="6"/>
  <c r="N2879" i="6"/>
  <c r="P2879" i="6"/>
  <c r="U2879" i="6"/>
  <c r="N2880" i="6"/>
  <c r="P2880" i="6"/>
  <c r="U2880" i="6"/>
  <c r="N2881" i="6"/>
  <c r="P2881" i="6"/>
  <c r="U2881" i="6"/>
  <c r="N2882" i="6"/>
  <c r="P2882" i="6"/>
  <c r="U2882" i="6"/>
  <c r="N2883" i="6"/>
  <c r="P2883" i="6"/>
  <c r="U2883" i="6"/>
  <c r="N2884" i="6"/>
  <c r="P2884" i="6"/>
  <c r="U2884" i="6"/>
  <c r="V2884" i="6"/>
  <c r="N2885" i="6"/>
  <c r="P2885" i="6"/>
  <c r="U2885" i="6"/>
  <c r="N2886" i="6"/>
  <c r="P2886" i="6"/>
  <c r="U2886" i="6"/>
  <c r="N2887" i="6"/>
  <c r="P2887" i="6"/>
  <c r="U2887" i="6"/>
  <c r="N2888" i="6"/>
  <c r="P2888" i="6"/>
  <c r="U2888" i="6"/>
  <c r="P2889" i="6"/>
  <c r="U2889" i="6"/>
  <c r="V2889" i="6"/>
  <c r="N2890" i="6"/>
  <c r="P2890" i="6"/>
  <c r="U2890" i="6"/>
  <c r="N2891" i="6"/>
  <c r="P2891" i="6"/>
  <c r="U2891" i="6"/>
  <c r="N2892" i="6"/>
  <c r="P2892" i="6"/>
  <c r="U2892" i="6"/>
  <c r="N2893" i="6"/>
  <c r="P2893" i="6"/>
  <c r="U2893" i="6"/>
  <c r="N2894" i="6"/>
  <c r="P2894" i="6"/>
  <c r="U2894" i="6"/>
  <c r="N2895" i="6"/>
  <c r="P2895" i="6"/>
  <c r="U2895" i="6"/>
  <c r="N2896" i="6"/>
  <c r="P2896" i="6"/>
  <c r="U2896" i="6"/>
  <c r="N2897" i="6"/>
  <c r="P2897" i="6"/>
  <c r="U2897" i="6"/>
  <c r="N2898" i="6"/>
  <c r="P2898" i="6"/>
  <c r="U2898" i="6"/>
  <c r="N2899" i="6"/>
  <c r="P2899" i="6"/>
  <c r="U2899" i="6"/>
  <c r="N2900" i="6"/>
  <c r="P2900" i="6"/>
  <c r="U2900" i="6"/>
  <c r="N2901" i="6"/>
  <c r="P2901" i="6"/>
  <c r="U2901" i="6"/>
  <c r="N2902" i="6"/>
  <c r="P2902" i="6"/>
  <c r="U2902" i="6"/>
  <c r="N2903" i="6"/>
  <c r="P2903" i="6"/>
  <c r="U2903" i="6"/>
  <c r="N2904" i="6"/>
  <c r="P2904" i="6"/>
  <c r="U2904" i="6"/>
  <c r="N2905" i="6"/>
  <c r="P2905" i="6"/>
  <c r="U2905" i="6"/>
  <c r="N2906" i="6"/>
  <c r="P2906" i="6"/>
  <c r="U2906" i="6"/>
  <c r="N2907" i="6"/>
  <c r="P2907" i="6"/>
  <c r="U2907" i="6"/>
  <c r="N2908" i="6"/>
  <c r="P2908" i="6"/>
  <c r="U2908" i="6"/>
  <c r="P2909" i="6"/>
  <c r="U2909" i="6"/>
  <c r="N2910" i="6"/>
  <c r="P2910" i="6"/>
  <c r="U2910" i="6"/>
  <c r="N2911" i="6"/>
  <c r="P2911" i="6"/>
  <c r="U2911" i="6"/>
  <c r="N2912" i="6"/>
  <c r="P2912" i="6"/>
  <c r="U2912" i="6"/>
  <c r="N2913" i="6"/>
  <c r="P2913" i="6"/>
  <c r="U2913" i="6"/>
  <c r="N2914" i="6"/>
  <c r="P2914" i="6"/>
  <c r="U2914" i="6"/>
  <c r="N2915" i="6"/>
  <c r="P2915" i="6"/>
  <c r="U2915" i="6"/>
  <c r="N2916" i="6"/>
  <c r="P2916" i="6"/>
  <c r="U2916" i="6"/>
  <c r="N2917" i="6"/>
  <c r="P2917" i="6"/>
  <c r="U2917" i="6"/>
  <c r="N2918" i="6"/>
  <c r="P2918" i="6"/>
  <c r="U2918" i="6"/>
  <c r="N2919" i="6"/>
  <c r="P2919" i="6"/>
  <c r="U2919" i="6"/>
  <c r="N2920" i="6"/>
  <c r="P2920" i="6"/>
  <c r="U2920" i="6"/>
  <c r="N2921" i="6"/>
  <c r="P2921" i="6"/>
  <c r="U2921" i="6"/>
  <c r="N2922" i="6"/>
  <c r="P2922" i="6"/>
  <c r="U2922" i="6"/>
  <c r="N2923" i="6"/>
  <c r="P2923" i="6"/>
  <c r="U2923" i="6"/>
  <c r="N2924" i="6"/>
  <c r="P2924" i="6"/>
  <c r="U2924" i="6"/>
  <c r="N2925" i="6"/>
  <c r="P2925" i="6"/>
  <c r="U2925" i="6"/>
  <c r="N2926" i="6"/>
  <c r="P2926" i="6"/>
  <c r="U2926" i="6"/>
  <c r="N2927" i="6"/>
  <c r="P2927" i="6"/>
  <c r="U2927" i="6"/>
  <c r="N2928" i="6"/>
  <c r="P2928" i="6"/>
  <c r="U2928" i="6"/>
  <c r="N2929" i="6"/>
  <c r="P2929" i="6"/>
  <c r="U2929" i="6"/>
  <c r="N2930" i="6"/>
  <c r="P2930" i="6"/>
  <c r="U2930" i="6"/>
  <c r="N2931" i="6"/>
  <c r="P2931" i="6"/>
  <c r="U2931" i="6"/>
  <c r="N2932" i="6"/>
  <c r="P2932" i="6"/>
  <c r="U2932" i="6"/>
  <c r="N2933" i="6"/>
  <c r="P2933" i="6"/>
  <c r="U2933" i="6"/>
  <c r="N2934" i="6"/>
  <c r="P2934" i="6"/>
  <c r="U2934" i="6"/>
  <c r="P2935" i="6"/>
  <c r="U2935" i="6"/>
  <c r="N2936" i="6"/>
  <c r="P2936" i="6"/>
  <c r="U2936" i="6"/>
  <c r="N2937" i="6"/>
  <c r="P2937" i="6"/>
  <c r="U2937" i="6"/>
  <c r="N2938" i="6"/>
  <c r="P2938" i="6"/>
  <c r="U2938" i="6"/>
  <c r="N2939" i="6"/>
  <c r="P2939" i="6"/>
  <c r="U2939" i="6"/>
  <c r="N2940" i="6"/>
  <c r="P2940" i="6"/>
  <c r="U2940" i="6"/>
  <c r="N2941" i="6"/>
  <c r="P2941" i="6"/>
  <c r="U2941" i="6"/>
  <c r="N2942" i="6"/>
  <c r="P2942" i="6"/>
  <c r="U2942" i="6"/>
  <c r="N2943" i="6"/>
  <c r="P2943" i="6"/>
  <c r="U2943" i="6"/>
  <c r="N2944" i="6"/>
  <c r="P2944" i="6"/>
  <c r="U2944" i="6"/>
  <c r="N2945" i="6"/>
  <c r="P2945" i="6"/>
  <c r="U2945" i="6"/>
  <c r="N2946" i="6"/>
  <c r="P2946" i="6"/>
  <c r="U2946" i="6"/>
  <c r="N2947" i="6"/>
  <c r="P2947" i="6"/>
  <c r="U2947" i="6"/>
  <c r="N2948" i="6"/>
  <c r="P2948" i="6"/>
  <c r="U2948" i="6"/>
  <c r="N2949" i="6"/>
  <c r="P2949" i="6"/>
  <c r="U2949" i="6"/>
  <c r="N2951" i="6"/>
  <c r="P2951" i="6"/>
  <c r="U2951" i="6"/>
  <c r="N2952" i="6"/>
  <c r="P2952" i="6"/>
  <c r="U2952" i="6"/>
  <c r="N2954" i="6"/>
  <c r="P2954" i="6"/>
  <c r="U2954" i="6"/>
  <c r="N2955" i="6"/>
  <c r="P2955" i="6"/>
  <c r="U2955" i="6"/>
  <c r="N2956" i="6"/>
  <c r="P2956" i="6"/>
  <c r="U2956" i="6"/>
  <c r="N2957" i="6"/>
  <c r="P2957" i="6"/>
  <c r="U2957" i="6"/>
  <c r="N2959" i="6"/>
  <c r="P2959" i="6"/>
  <c r="U2959" i="6"/>
  <c r="N2960" i="6"/>
  <c r="P2960" i="6"/>
  <c r="U2960" i="6"/>
  <c r="N2961" i="6"/>
  <c r="P2961" i="6"/>
  <c r="U2961" i="6"/>
  <c r="N2962" i="6"/>
  <c r="P2962" i="6"/>
  <c r="U2962" i="6"/>
  <c r="N2963" i="6"/>
  <c r="P2963" i="6"/>
  <c r="U2963" i="6"/>
  <c r="N2964" i="6"/>
  <c r="P2964" i="6"/>
  <c r="U2964" i="6"/>
  <c r="N2965" i="6"/>
  <c r="P2965" i="6"/>
  <c r="U2965" i="6"/>
  <c r="N2966" i="6"/>
  <c r="P2966" i="6"/>
  <c r="U2966" i="6"/>
  <c r="N2967" i="6"/>
  <c r="P2967" i="6"/>
  <c r="U2967" i="6"/>
  <c r="N2968" i="6"/>
  <c r="P2968" i="6"/>
  <c r="U2968" i="6"/>
  <c r="N2970" i="6"/>
  <c r="P2970" i="6"/>
  <c r="U2970" i="6"/>
  <c r="V2970" i="6"/>
  <c r="N2971" i="6"/>
  <c r="P2971" i="6"/>
  <c r="U2971" i="6"/>
  <c r="N2972" i="6"/>
  <c r="P2972" i="6"/>
  <c r="U2972" i="6"/>
  <c r="N2973" i="6"/>
  <c r="P2973" i="6"/>
  <c r="U2973" i="6"/>
  <c r="N2974" i="6"/>
  <c r="P2974" i="6"/>
  <c r="U2974" i="6"/>
  <c r="N2975" i="6"/>
  <c r="P2975" i="6"/>
  <c r="U2975" i="6"/>
  <c r="N2976" i="6"/>
  <c r="P2976" i="6"/>
  <c r="U2976" i="6"/>
  <c r="N2977" i="6"/>
  <c r="P2977" i="6"/>
  <c r="U2977" i="6"/>
  <c r="N2978" i="6"/>
  <c r="P2978" i="6"/>
  <c r="U2978" i="6"/>
  <c r="N2979" i="6"/>
  <c r="P2979" i="6"/>
  <c r="U2979" i="6"/>
  <c r="N2980" i="6"/>
  <c r="P2980" i="6"/>
  <c r="U2980" i="6"/>
  <c r="N2981" i="6"/>
  <c r="P2981" i="6"/>
  <c r="U2981" i="6"/>
  <c r="N2982" i="6"/>
  <c r="P2982" i="6"/>
  <c r="U2982" i="6"/>
  <c r="N2983" i="6"/>
  <c r="P2983" i="6"/>
  <c r="U2983" i="6"/>
  <c r="N2984" i="6"/>
  <c r="P2984" i="6"/>
  <c r="U2984" i="6"/>
  <c r="N2985" i="6"/>
  <c r="P2985" i="6"/>
  <c r="U2985" i="6"/>
  <c r="P2987" i="6"/>
  <c r="U2987" i="6"/>
  <c r="N2988" i="6"/>
  <c r="P2988" i="6"/>
  <c r="U2988" i="6"/>
  <c r="N2989" i="6"/>
  <c r="P2989" i="6"/>
  <c r="U2989" i="6"/>
  <c r="P2990" i="6"/>
  <c r="U2990" i="6"/>
  <c r="N2991" i="6"/>
  <c r="P2991" i="6"/>
  <c r="U2991" i="6"/>
  <c r="N2992" i="6"/>
  <c r="P2992" i="6"/>
  <c r="U2992" i="6"/>
  <c r="N2993" i="6"/>
  <c r="P2993" i="6"/>
  <c r="U2993" i="6"/>
  <c r="N2994" i="6"/>
  <c r="P2994" i="6"/>
  <c r="U2994" i="6"/>
  <c r="N2995" i="6"/>
  <c r="P2995" i="6"/>
  <c r="U2995" i="6"/>
  <c r="N2996" i="6"/>
  <c r="P2996" i="6"/>
  <c r="U2996" i="6"/>
  <c r="N2997" i="6"/>
  <c r="P2997" i="6"/>
  <c r="U2997" i="6"/>
  <c r="N2998" i="6"/>
  <c r="P2998" i="6"/>
  <c r="U2998" i="6"/>
  <c r="P2999" i="6"/>
  <c r="U2999" i="6"/>
  <c r="N3000" i="6"/>
  <c r="P3000" i="6"/>
  <c r="U3000" i="6"/>
  <c r="N3001" i="6"/>
  <c r="P3001" i="6"/>
  <c r="U3001" i="6"/>
  <c r="N3002" i="6"/>
  <c r="P3002" i="6"/>
  <c r="U3002" i="6"/>
  <c r="N3003" i="6"/>
  <c r="P3003" i="6"/>
  <c r="U3003" i="6"/>
  <c r="N3004" i="6"/>
  <c r="P3004" i="6"/>
  <c r="U3004" i="6"/>
  <c r="N3005" i="6"/>
  <c r="P3005" i="6"/>
  <c r="U3005" i="6"/>
  <c r="N3006" i="6"/>
  <c r="P3006" i="6"/>
  <c r="U3006" i="6"/>
  <c r="N3007" i="6"/>
  <c r="P3007" i="6"/>
  <c r="U3007" i="6"/>
  <c r="N3008" i="6"/>
  <c r="P3008" i="6"/>
  <c r="U3008" i="6"/>
  <c r="P3009" i="6"/>
  <c r="U3009" i="6"/>
  <c r="N3010" i="6"/>
  <c r="P3010" i="6"/>
  <c r="U3010" i="6"/>
  <c r="N3011" i="6"/>
  <c r="P3011" i="6"/>
  <c r="U3011" i="6"/>
  <c r="N3012" i="6"/>
  <c r="P3012" i="6"/>
  <c r="U3012" i="6"/>
  <c r="N3013" i="6"/>
  <c r="P3013" i="6"/>
  <c r="U3013" i="6"/>
  <c r="N3014" i="6"/>
  <c r="P3014" i="6"/>
  <c r="U3014" i="6"/>
  <c r="N3015" i="6"/>
  <c r="P3015" i="6"/>
  <c r="U3015" i="6"/>
  <c r="N3016" i="6"/>
  <c r="P3016" i="6"/>
  <c r="U3016" i="6"/>
  <c r="N3017" i="6"/>
  <c r="P3017" i="6"/>
  <c r="U3017" i="6"/>
  <c r="N3018" i="6"/>
  <c r="P3018" i="6"/>
  <c r="U3018" i="6"/>
  <c r="N3019" i="6"/>
  <c r="P3019" i="6"/>
  <c r="U3019" i="6"/>
  <c r="N3020" i="6"/>
  <c r="P3020" i="6"/>
  <c r="U3020" i="6"/>
  <c r="P3021" i="6"/>
  <c r="U3021" i="6"/>
  <c r="N3022" i="6"/>
  <c r="P3022" i="6"/>
  <c r="U3022" i="6"/>
  <c r="N3023" i="6"/>
  <c r="P3023" i="6"/>
  <c r="U3023" i="6"/>
  <c r="N3024" i="6"/>
  <c r="P3024" i="6"/>
  <c r="U3024" i="6"/>
  <c r="N3025" i="6"/>
  <c r="P3025" i="6"/>
  <c r="U3025" i="6"/>
  <c r="N3026" i="6"/>
  <c r="P3026" i="6"/>
  <c r="U3026" i="6"/>
  <c r="N3027" i="6"/>
  <c r="P3027" i="6"/>
  <c r="U3027" i="6"/>
  <c r="N3028" i="6"/>
  <c r="P3028" i="6"/>
  <c r="U3028" i="6"/>
  <c r="N3029" i="6"/>
  <c r="P3029" i="6"/>
  <c r="U3029" i="6"/>
  <c r="N3030" i="6"/>
  <c r="P3030" i="6"/>
  <c r="U3030" i="6"/>
  <c r="N3031" i="6"/>
  <c r="P3031" i="6"/>
  <c r="U3031" i="6"/>
  <c r="N3032" i="6"/>
  <c r="P3032" i="6"/>
  <c r="U3032" i="6"/>
  <c r="N3033" i="6"/>
  <c r="P3033" i="6"/>
  <c r="U3033" i="6"/>
  <c r="P3034" i="6"/>
  <c r="U3034" i="6"/>
  <c r="N3035" i="6"/>
  <c r="P3035" i="6"/>
  <c r="U3035" i="6"/>
  <c r="N3036" i="6"/>
  <c r="P3036" i="6"/>
  <c r="U3036" i="6"/>
  <c r="N3037" i="6"/>
  <c r="P3037" i="6"/>
  <c r="U3037" i="6"/>
  <c r="N3038" i="6"/>
  <c r="P3038" i="6"/>
  <c r="U3038" i="6"/>
  <c r="N3039" i="6"/>
  <c r="P3039" i="6"/>
  <c r="U3039" i="6"/>
  <c r="N3040" i="6"/>
  <c r="P3040" i="6"/>
  <c r="U3040" i="6"/>
  <c r="N3041" i="6"/>
  <c r="P3041" i="6"/>
  <c r="U3041" i="6"/>
  <c r="N3042" i="6"/>
  <c r="P3042" i="6"/>
  <c r="U3042" i="6"/>
  <c r="N3043" i="6"/>
  <c r="P3043" i="6"/>
  <c r="U3043" i="6"/>
  <c r="N3044" i="6"/>
  <c r="P3044" i="6"/>
  <c r="U3044" i="6"/>
  <c r="N3045" i="6"/>
  <c r="P3045" i="6"/>
  <c r="U3045" i="6"/>
  <c r="N3046" i="6"/>
  <c r="P3046" i="6"/>
  <c r="U3046" i="6"/>
  <c r="N3047" i="6"/>
  <c r="P3047" i="6"/>
  <c r="U3047" i="6"/>
  <c r="N3048" i="6"/>
  <c r="P3048" i="6"/>
  <c r="U3048" i="6"/>
  <c r="N3049" i="6"/>
  <c r="P3049" i="6"/>
  <c r="U3049" i="6"/>
  <c r="N3050" i="6"/>
  <c r="P3050" i="6"/>
  <c r="U3050" i="6"/>
  <c r="N3051" i="6"/>
  <c r="P3051" i="6"/>
  <c r="U3051" i="6"/>
  <c r="N3052" i="6"/>
  <c r="P3052" i="6"/>
  <c r="U3052" i="6"/>
  <c r="N3053" i="6"/>
  <c r="P3053" i="6"/>
  <c r="U3053" i="6"/>
  <c r="N3054" i="6"/>
  <c r="P3054" i="6"/>
  <c r="U3054" i="6"/>
  <c r="N3056" i="6"/>
  <c r="P3056" i="6"/>
  <c r="U3056" i="6"/>
  <c r="N3057" i="6"/>
  <c r="P3057" i="6"/>
  <c r="U3057" i="6"/>
  <c r="P3058" i="6"/>
  <c r="U3058" i="6"/>
  <c r="N3059" i="6"/>
  <c r="P3059" i="6"/>
  <c r="U3059" i="6"/>
  <c r="N3060" i="6"/>
  <c r="P3060" i="6"/>
  <c r="U3060" i="6"/>
  <c r="N3061" i="6"/>
  <c r="P3061" i="6"/>
  <c r="U3061" i="6"/>
  <c r="N3062" i="6"/>
  <c r="P3062" i="6"/>
  <c r="U3062" i="6"/>
  <c r="P3063" i="6"/>
  <c r="U3063" i="6"/>
  <c r="N3064" i="6"/>
  <c r="P3064" i="6"/>
  <c r="U3064" i="6"/>
  <c r="P3065" i="6"/>
  <c r="U3065" i="6"/>
  <c r="N3067" i="6"/>
  <c r="P3067" i="6"/>
  <c r="U3067" i="6"/>
  <c r="N3068" i="6"/>
  <c r="P3068" i="6"/>
  <c r="U3068" i="6"/>
  <c r="P3069" i="6"/>
  <c r="U3069" i="6"/>
  <c r="P3070" i="6"/>
  <c r="U3070" i="6"/>
  <c r="N3071" i="6"/>
  <c r="P3071" i="6"/>
  <c r="U3071" i="6"/>
  <c r="P3072" i="6"/>
  <c r="U3072" i="6"/>
  <c r="N3073" i="6"/>
  <c r="P3073" i="6"/>
  <c r="U3073" i="6"/>
  <c r="N3074" i="6"/>
  <c r="P3074" i="6"/>
  <c r="U3074" i="6"/>
  <c r="N3075" i="6"/>
  <c r="P3075" i="6"/>
  <c r="U3075" i="6"/>
  <c r="N3076" i="6"/>
  <c r="P3076" i="6"/>
  <c r="U3076" i="6"/>
  <c r="N3077" i="6"/>
  <c r="P3077" i="6"/>
  <c r="U3077" i="6"/>
  <c r="N3078" i="6"/>
  <c r="P3078" i="6"/>
  <c r="U3078" i="6"/>
  <c r="N3079" i="6"/>
  <c r="P3079" i="6"/>
  <c r="U3079" i="6"/>
  <c r="N3080" i="6"/>
  <c r="P3080" i="6"/>
  <c r="U3080" i="6"/>
  <c r="N3081" i="6"/>
  <c r="P3081" i="6"/>
  <c r="U3081" i="6"/>
  <c r="N3082" i="6"/>
  <c r="P3082" i="6"/>
  <c r="U3082" i="6"/>
  <c r="N3083" i="6"/>
  <c r="P3083" i="6"/>
  <c r="U3083" i="6"/>
  <c r="N3084" i="6"/>
  <c r="P3084" i="6"/>
  <c r="U3084" i="6"/>
  <c r="N3085" i="6"/>
  <c r="P3085" i="6"/>
  <c r="U3085" i="6"/>
  <c r="N3086" i="6"/>
  <c r="P3086" i="6"/>
  <c r="U3086" i="6"/>
  <c r="N3087" i="6"/>
  <c r="P3087" i="6"/>
  <c r="U3087" i="6"/>
  <c r="N3088" i="6"/>
  <c r="P3088" i="6"/>
  <c r="U3088" i="6"/>
  <c r="N3089" i="6"/>
  <c r="P3089" i="6"/>
  <c r="U3089" i="6"/>
  <c r="N3090" i="6"/>
  <c r="P3090" i="6"/>
  <c r="U3090" i="6"/>
  <c r="N3091" i="6"/>
  <c r="P3091" i="6"/>
  <c r="U3091" i="6"/>
  <c r="N3092" i="6"/>
  <c r="P3092" i="6"/>
  <c r="U3092" i="6"/>
  <c r="N3093" i="6"/>
  <c r="P3093" i="6"/>
  <c r="U3093" i="6"/>
  <c r="N3094" i="6"/>
  <c r="P3094" i="6"/>
  <c r="U3094" i="6"/>
  <c r="N3095" i="6"/>
  <c r="P3095" i="6"/>
  <c r="U3095" i="6"/>
  <c r="N3096" i="6"/>
  <c r="P3096" i="6"/>
  <c r="U3096" i="6"/>
  <c r="N3097" i="6"/>
  <c r="P3097" i="6"/>
  <c r="U3097" i="6"/>
  <c r="N3098" i="6"/>
  <c r="P3098" i="6"/>
  <c r="U3098" i="6"/>
  <c r="N3099" i="6"/>
  <c r="P3099" i="6"/>
  <c r="U3099" i="6"/>
  <c r="N3100" i="6"/>
  <c r="P3100" i="6"/>
  <c r="U3100" i="6"/>
  <c r="N3101" i="6"/>
  <c r="P3101" i="6"/>
  <c r="U3101" i="6"/>
  <c r="P3102" i="6"/>
  <c r="U3102" i="6"/>
  <c r="N3103" i="6"/>
  <c r="P3103" i="6"/>
  <c r="U3103" i="6"/>
  <c r="N3104" i="6"/>
  <c r="P3104" i="6"/>
  <c r="U3104" i="6"/>
  <c r="N3105" i="6"/>
  <c r="P3105" i="6"/>
  <c r="U3105" i="6"/>
  <c r="N3106" i="6"/>
  <c r="P3106" i="6"/>
  <c r="U3106" i="6"/>
  <c r="N3107" i="6"/>
  <c r="P3107" i="6"/>
  <c r="U3107" i="6"/>
  <c r="N3108" i="6"/>
  <c r="P3108" i="6"/>
  <c r="U3108" i="6"/>
  <c r="N3110" i="6"/>
  <c r="P3110" i="6"/>
  <c r="U3110" i="6"/>
  <c r="N3111" i="6"/>
  <c r="P3111" i="6"/>
  <c r="U3111" i="6"/>
  <c r="P3112" i="6"/>
  <c r="U3112" i="6"/>
  <c r="N3113" i="6"/>
  <c r="P3113" i="6"/>
  <c r="U3113" i="6"/>
  <c r="N3114" i="6"/>
  <c r="P3114" i="6"/>
  <c r="U3114" i="6"/>
  <c r="N3115" i="6"/>
  <c r="P3115" i="6"/>
  <c r="U3115" i="6"/>
  <c r="N3116" i="6"/>
  <c r="P3116" i="6"/>
  <c r="U3116" i="6"/>
  <c r="N3117" i="6"/>
  <c r="P3117" i="6"/>
  <c r="U3117" i="6"/>
  <c r="N3118" i="6"/>
  <c r="P3118" i="6"/>
  <c r="U3118" i="6"/>
  <c r="N3119" i="6"/>
  <c r="P3119" i="6"/>
  <c r="U3119" i="6"/>
  <c r="N3120" i="6"/>
  <c r="P3120" i="6"/>
  <c r="U3120" i="6"/>
  <c r="N3121" i="6"/>
  <c r="P3121" i="6"/>
  <c r="U3121" i="6"/>
  <c r="N3122" i="6"/>
  <c r="P3122" i="6"/>
  <c r="U3122" i="6"/>
  <c r="N3123" i="6"/>
  <c r="P3123" i="6"/>
  <c r="U3123" i="6"/>
  <c r="N3124" i="6"/>
  <c r="P3124" i="6"/>
  <c r="U3124" i="6"/>
  <c r="N3125" i="6"/>
  <c r="P3125" i="6"/>
  <c r="U3125" i="6"/>
  <c r="P3126" i="6"/>
  <c r="U3126" i="6"/>
  <c r="N3127" i="6"/>
  <c r="P3127" i="6"/>
  <c r="U3127" i="6"/>
  <c r="N3128" i="6"/>
  <c r="P3128" i="6"/>
  <c r="N3129" i="6"/>
  <c r="P3129" i="6"/>
  <c r="U3129" i="6"/>
  <c r="N3130" i="6"/>
  <c r="P3130" i="6"/>
  <c r="U3130" i="6"/>
  <c r="N3131" i="6"/>
  <c r="P3131" i="6"/>
  <c r="U3131" i="6"/>
  <c r="N3132" i="6"/>
  <c r="P3132" i="6"/>
  <c r="U3132" i="6"/>
  <c r="N3133" i="6"/>
  <c r="P3133" i="6"/>
  <c r="U3133" i="6"/>
  <c r="N3134" i="6"/>
  <c r="P3134" i="6"/>
  <c r="U3134" i="6"/>
  <c r="P3135" i="6"/>
  <c r="U3135" i="6"/>
  <c r="N3136" i="6"/>
  <c r="P3136" i="6"/>
  <c r="U3136" i="6"/>
  <c r="V3136" i="6"/>
  <c r="N3137" i="6"/>
  <c r="P3137" i="6"/>
  <c r="U3137" i="6"/>
  <c r="N3138" i="6"/>
  <c r="P3138" i="6"/>
  <c r="U3138" i="6"/>
  <c r="N3139" i="6"/>
  <c r="P3139" i="6"/>
  <c r="U3139" i="6"/>
  <c r="N3140" i="6"/>
  <c r="P3140" i="6"/>
  <c r="U3140" i="6"/>
  <c r="N3141" i="6"/>
  <c r="P3141" i="6"/>
  <c r="U3141" i="6"/>
  <c r="N3142" i="6"/>
  <c r="P3142" i="6"/>
  <c r="U3142" i="6"/>
  <c r="N3143" i="6"/>
  <c r="P3143" i="6"/>
  <c r="U3143" i="6"/>
  <c r="N3144" i="6"/>
  <c r="P3144" i="6"/>
  <c r="U3144" i="6"/>
  <c r="N3145" i="6"/>
  <c r="P3145" i="6"/>
  <c r="U3145" i="6"/>
  <c r="N3146" i="6"/>
  <c r="P3146" i="6"/>
  <c r="U3146" i="6"/>
  <c r="N3147" i="6"/>
  <c r="P3147" i="6"/>
  <c r="U3147" i="6"/>
  <c r="N3148" i="6"/>
  <c r="P3148" i="6"/>
  <c r="U3148" i="6"/>
  <c r="N3149" i="6"/>
  <c r="P3149" i="6"/>
  <c r="U3149" i="6"/>
  <c r="N3151" i="6"/>
  <c r="P3151" i="6"/>
  <c r="U3151" i="6"/>
  <c r="N3152" i="6"/>
  <c r="P3152" i="6"/>
  <c r="U3152" i="6"/>
  <c r="N3153" i="6"/>
  <c r="P3153" i="6"/>
  <c r="U3153" i="6"/>
  <c r="N3154" i="6"/>
  <c r="P3154" i="6"/>
  <c r="U3154" i="6"/>
  <c r="N3155" i="6"/>
  <c r="P3155" i="6"/>
  <c r="U3155" i="6"/>
  <c r="N3156" i="6"/>
  <c r="P3156" i="6"/>
  <c r="U3156" i="6"/>
  <c r="N3157" i="6"/>
  <c r="P3157" i="6"/>
  <c r="U3157" i="6"/>
  <c r="N3158" i="6"/>
  <c r="P3158" i="6"/>
  <c r="U3158" i="6"/>
  <c r="N3159" i="6"/>
  <c r="P3159" i="6"/>
  <c r="U3159" i="6"/>
  <c r="N3160" i="6"/>
  <c r="P3160" i="6"/>
  <c r="U3160" i="6"/>
  <c r="P3161" i="6"/>
  <c r="U3161" i="6"/>
  <c r="N3162" i="6"/>
  <c r="P3162" i="6"/>
  <c r="U3162" i="6"/>
  <c r="P3163" i="6"/>
  <c r="U3163" i="6"/>
  <c r="P3164" i="6"/>
  <c r="U3164" i="6"/>
  <c r="N3165" i="6"/>
  <c r="P3165" i="6"/>
  <c r="U3165" i="6"/>
  <c r="P3166" i="6"/>
  <c r="U3166" i="6"/>
  <c r="N3167" i="6"/>
  <c r="P3167" i="6"/>
  <c r="U3167" i="6"/>
  <c r="N3168" i="6"/>
  <c r="P3168" i="6"/>
  <c r="U3168" i="6"/>
  <c r="N3169" i="6"/>
  <c r="P3169" i="6"/>
  <c r="U3169" i="6"/>
  <c r="N3170" i="6"/>
  <c r="P3170" i="6"/>
  <c r="U3170" i="6"/>
  <c r="N3171" i="6"/>
  <c r="P3171" i="6"/>
  <c r="U3171" i="6"/>
  <c r="N3172" i="6"/>
  <c r="P3172" i="6"/>
  <c r="U3172" i="6"/>
  <c r="N3173" i="6"/>
  <c r="P3173" i="6"/>
  <c r="U3173" i="6"/>
  <c r="N3174" i="6"/>
  <c r="P3174" i="6"/>
  <c r="U3174" i="6"/>
  <c r="N3175" i="6"/>
  <c r="P3175" i="6"/>
  <c r="U3175" i="6"/>
  <c r="N3176" i="6"/>
  <c r="P3176" i="6"/>
  <c r="U3176" i="6"/>
  <c r="N3177" i="6"/>
  <c r="P3177" i="6"/>
  <c r="U3177" i="6"/>
  <c r="N3178" i="6"/>
  <c r="P3178" i="6"/>
  <c r="U3178" i="6"/>
  <c r="N3179" i="6"/>
  <c r="P3179" i="6"/>
  <c r="U3179" i="6"/>
  <c r="N3180" i="6"/>
  <c r="P3180" i="6"/>
  <c r="U3180" i="6"/>
  <c r="P3181" i="6"/>
  <c r="U3181" i="6"/>
  <c r="P3182" i="6"/>
  <c r="U3182" i="6"/>
  <c r="N3183" i="6"/>
  <c r="P3183" i="6"/>
  <c r="U3183" i="6"/>
  <c r="N3184" i="6"/>
  <c r="P3184" i="6"/>
  <c r="U3184" i="6"/>
  <c r="N3186" i="6"/>
  <c r="P3186" i="6"/>
  <c r="U3186" i="6"/>
  <c r="N3187" i="6"/>
  <c r="P3187" i="6"/>
  <c r="U3187" i="6"/>
  <c r="N3188" i="6"/>
  <c r="P3188" i="6"/>
  <c r="U3188" i="6"/>
  <c r="N3189" i="6"/>
  <c r="P3189" i="6"/>
  <c r="U3189" i="6"/>
  <c r="P3190" i="6"/>
  <c r="U3190" i="6"/>
  <c r="N3191" i="6"/>
  <c r="P3191" i="6"/>
  <c r="U3191" i="6"/>
  <c r="N3192" i="6"/>
  <c r="P3192" i="6"/>
  <c r="U3192" i="6"/>
  <c r="N3193" i="6"/>
  <c r="P3193" i="6"/>
  <c r="U3193" i="6"/>
  <c r="N3194" i="6"/>
  <c r="P3194" i="6"/>
  <c r="U3194" i="6"/>
  <c r="N3195" i="6"/>
  <c r="P3195" i="6"/>
  <c r="U3195" i="6"/>
  <c r="N3196" i="6"/>
  <c r="P3196" i="6"/>
  <c r="U3196" i="6"/>
  <c r="N3197" i="6"/>
  <c r="P3197" i="6"/>
  <c r="U3197" i="6"/>
  <c r="N3198" i="6"/>
  <c r="P3198" i="6"/>
  <c r="U3198" i="6"/>
  <c r="N3199" i="6"/>
  <c r="P3199" i="6"/>
  <c r="U3199" i="6"/>
  <c r="N3200" i="6"/>
  <c r="P3200" i="6"/>
  <c r="U3200" i="6"/>
  <c r="N3201" i="6"/>
  <c r="P3201" i="6"/>
  <c r="U3201" i="6"/>
  <c r="N3202" i="6"/>
  <c r="P3202" i="6"/>
  <c r="U3202" i="6"/>
  <c r="N3203" i="6"/>
  <c r="P3203" i="6"/>
  <c r="U3203" i="6"/>
  <c r="N3204" i="6"/>
  <c r="P3204" i="6"/>
  <c r="U3204" i="6"/>
  <c r="N3205" i="6"/>
  <c r="P3205" i="6"/>
  <c r="U3205" i="6"/>
  <c r="P3206" i="6"/>
  <c r="U3206" i="6"/>
  <c r="N3207" i="6"/>
  <c r="P3207" i="6"/>
  <c r="U3207" i="6"/>
  <c r="N3208" i="6"/>
  <c r="P3208" i="6"/>
  <c r="U3208" i="6"/>
  <c r="N3209" i="6"/>
  <c r="P3209" i="6"/>
  <c r="U3209" i="6"/>
  <c r="N3210" i="6"/>
  <c r="P3210" i="6"/>
  <c r="U3210" i="6"/>
  <c r="N3211" i="6"/>
  <c r="P3211" i="6"/>
  <c r="U3211" i="6"/>
  <c r="N3212" i="6"/>
  <c r="P3212" i="6"/>
  <c r="U3212" i="6"/>
  <c r="N3213" i="6"/>
  <c r="P3213" i="6"/>
  <c r="U3213" i="6"/>
  <c r="N3215" i="6"/>
  <c r="P3215" i="6"/>
  <c r="U3215" i="6"/>
  <c r="N3216" i="6"/>
  <c r="P3216" i="6"/>
  <c r="U3216" i="6"/>
  <c r="N3217" i="6"/>
  <c r="P3217" i="6"/>
  <c r="U3217" i="6"/>
  <c r="N3218" i="6"/>
  <c r="P3218" i="6"/>
  <c r="U3218" i="6"/>
  <c r="N3219" i="6"/>
  <c r="P3219" i="6"/>
  <c r="U3219" i="6"/>
  <c r="N3220" i="6"/>
  <c r="P3220" i="6"/>
  <c r="U3220" i="6"/>
  <c r="N3221" i="6"/>
  <c r="P3221" i="6"/>
  <c r="U3221" i="6"/>
  <c r="N3222" i="6"/>
  <c r="P3222" i="6"/>
  <c r="U3222" i="6"/>
  <c r="N3223" i="6"/>
  <c r="P3223" i="6"/>
  <c r="U3223" i="6"/>
  <c r="N3225" i="6"/>
  <c r="P3225" i="6"/>
  <c r="U3225" i="6"/>
  <c r="N3226" i="6"/>
  <c r="P3226" i="6"/>
  <c r="U3226" i="6"/>
  <c r="N3227" i="6"/>
  <c r="P3227" i="6"/>
  <c r="U3227" i="6"/>
  <c r="N3228" i="6"/>
  <c r="P3228" i="6"/>
  <c r="U3228" i="6"/>
  <c r="N3229" i="6"/>
  <c r="P3229" i="6"/>
  <c r="U3229" i="6"/>
  <c r="N3230" i="6"/>
  <c r="P3230" i="6"/>
  <c r="U3230" i="6"/>
  <c r="N3232" i="6"/>
  <c r="P3232" i="6"/>
  <c r="U3232" i="6"/>
  <c r="N3233" i="6"/>
  <c r="P3233" i="6"/>
  <c r="U3233" i="6"/>
  <c r="N3234" i="6"/>
  <c r="P3234" i="6"/>
  <c r="U3234" i="6"/>
  <c r="P3235" i="6"/>
  <c r="U3235" i="6"/>
  <c r="N3236" i="6"/>
  <c r="P3236" i="6"/>
  <c r="U3236" i="6"/>
  <c r="N3237" i="6"/>
  <c r="P3237" i="6"/>
  <c r="U3237" i="6"/>
  <c r="N3238" i="6"/>
  <c r="P3238" i="6"/>
  <c r="U3238" i="6"/>
  <c r="N3239" i="6"/>
  <c r="P3239" i="6"/>
  <c r="U3239" i="6"/>
  <c r="N3240" i="6"/>
  <c r="P3240" i="6"/>
  <c r="U3240" i="6"/>
  <c r="N3241" i="6"/>
  <c r="P3241" i="6"/>
  <c r="U3241" i="6"/>
  <c r="N3242" i="6"/>
  <c r="P3242" i="6"/>
  <c r="U3242" i="6"/>
  <c r="N3243" i="6"/>
  <c r="P3243" i="6"/>
  <c r="U3243" i="6"/>
  <c r="N3245" i="6"/>
  <c r="P3245" i="6"/>
  <c r="U3245" i="6"/>
  <c r="N3246" i="6"/>
  <c r="P3246" i="6"/>
  <c r="U3246" i="6"/>
  <c r="N3247" i="6"/>
  <c r="P3247" i="6"/>
  <c r="U3247" i="6"/>
  <c r="N3248" i="6"/>
  <c r="P3248" i="6"/>
  <c r="U3248" i="6"/>
  <c r="N3249" i="6"/>
  <c r="P3249" i="6"/>
  <c r="U3249" i="6"/>
  <c r="P3250" i="6"/>
  <c r="U3250" i="6"/>
  <c r="N3251" i="6"/>
  <c r="P3251" i="6"/>
  <c r="U3251" i="6"/>
  <c r="N3252" i="6"/>
  <c r="P3252" i="6"/>
  <c r="U3252" i="6"/>
  <c r="N3253" i="6"/>
  <c r="P3253" i="6"/>
  <c r="U3253" i="6"/>
  <c r="N3254" i="6"/>
  <c r="P3254" i="6"/>
  <c r="U3254" i="6"/>
  <c r="P3255" i="6"/>
  <c r="U3255" i="6"/>
  <c r="N3256" i="6"/>
  <c r="P3256" i="6"/>
  <c r="U3256" i="6"/>
  <c r="N3257" i="6"/>
  <c r="P3257" i="6"/>
  <c r="U3257" i="6"/>
  <c r="N3259" i="6"/>
  <c r="P3259" i="6"/>
  <c r="U3259" i="6"/>
  <c r="N3260" i="6"/>
  <c r="P3260" i="6"/>
  <c r="U3260" i="6"/>
  <c r="N3261" i="6"/>
  <c r="P3261" i="6"/>
  <c r="U3261" i="6"/>
  <c r="N3262" i="6"/>
  <c r="P3262" i="6"/>
  <c r="U3262" i="6"/>
  <c r="N3263" i="6"/>
  <c r="P3263" i="6"/>
  <c r="U3263" i="6"/>
  <c r="N3264" i="6"/>
  <c r="P3264" i="6"/>
  <c r="U3264" i="6"/>
  <c r="H460" i="14"/>
  <c r="O3267" i="6"/>
  <c r="N3266" i="6"/>
  <c r="N3267" i="6"/>
  <c r="N3268" i="6"/>
  <c r="N3269" i="6"/>
  <c r="N3270" i="6"/>
  <c r="N3271" i="6"/>
  <c r="N3272" i="6"/>
  <c r="N3273" i="6"/>
  <c r="N3274" i="6"/>
  <c r="N3275" i="6"/>
  <c r="N3276" i="6"/>
  <c r="H461" i="14"/>
  <c r="O3277" i="6"/>
  <c r="N3277" i="6"/>
  <c r="N3278" i="6"/>
  <c r="N3279" i="6"/>
  <c r="N3280" i="6"/>
  <c r="N3281" i="6"/>
  <c r="N3282" i="6"/>
  <c r="N3283" i="6"/>
  <c r="N3284" i="6"/>
  <c r="N3285" i="6"/>
  <c r="N3286" i="6"/>
  <c r="N3287" i="6"/>
  <c r="P3287" i="6"/>
  <c r="U3287" i="6"/>
  <c r="N3288" i="6"/>
  <c r="P3288" i="6"/>
  <c r="U3288" i="6"/>
  <c r="P3289" i="6"/>
  <c r="U3289" i="6"/>
  <c r="N3290" i="6"/>
  <c r="P3290" i="6"/>
  <c r="U3290" i="6"/>
  <c r="N3291" i="6"/>
  <c r="H463" i="14"/>
  <c r="O3293" i="6"/>
  <c r="N3292" i="6"/>
  <c r="N3293" i="6"/>
  <c r="N3294" i="6"/>
  <c r="N3295" i="6"/>
  <c r="N3296" i="6"/>
  <c r="N3297" i="6"/>
  <c r="N3298" i="6"/>
  <c r="N3299" i="6"/>
  <c r="N3300" i="6"/>
  <c r="N3301" i="6"/>
  <c r="N3303" i="6"/>
  <c r="H464" i="14"/>
  <c r="O3304" i="6"/>
  <c r="P3304" i="6"/>
  <c r="U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H465" i="14"/>
  <c r="O3319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P3336" i="6"/>
  <c r="U3336" i="6"/>
  <c r="N3337" i="6"/>
  <c r="P3337" i="6"/>
  <c r="U3337" i="6"/>
  <c r="N3338" i="6"/>
  <c r="P3338" i="6"/>
  <c r="U3338" i="6"/>
  <c r="N3339" i="6"/>
  <c r="P3339" i="6"/>
  <c r="U3339" i="6"/>
  <c r="P3340" i="6"/>
  <c r="U3340" i="6"/>
  <c r="N3341" i="6"/>
  <c r="P3341" i="6"/>
  <c r="U3341" i="6"/>
  <c r="N3342" i="6"/>
  <c r="P3342" i="6"/>
  <c r="U3342" i="6"/>
  <c r="N3343" i="6"/>
  <c r="P3343" i="6"/>
  <c r="U3343" i="6"/>
  <c r="N3344" i="6"/>
  <c r="P3344" i="6"/>
  <c r="U3344" i="6"/>
  <c r="N3345" i="6"/>
  <c r="P3345" i="6"/>
  <c r="U3345" i="6"/>
  <c r="N3346" i="6"/>
  <c r="P3346" i="6"/>
  <c r="U3346" i="6"/>
  <c r="N3347" i="6"/>
  <c r="P3347" i="6"/>
  <c r="U3347" i="6"/>
  <c r="N3348" i="6"/>
  <c r="P3348" i="6"/>
  <c r="U3348" i="6"/>
  <c r="N3349" i="6"/>
  <c r="P3349" i="6"/>
  <c r="U3349" i="6"/>
  <c r="N3350" i="6"/>
  <c r="P3350" i="6"/>
  <c r="U3350" i="6"/>
  <c r="N3351" i="6"/>
  <c r="P3351" i="6"/>
  <c r="U3351" i="6"/>
  <c r="P3352" i="6"/>
  <c r="U3352" i="6"/>
  <c r="N3353" i="6"/>
  <c r="P3353" i="6"/>
  <c r="U3353" i="6"/>
  <c r="N3354" i="6"/>
  <c r="P3354" i="6"/>
  <c r="U3354" i="6"/>
  <c r="N3355" i="6"/>
  <c r="P3355" i="6"/>
  <c r="U3355" i="6"/>
  <c r="P3356" i="6"/>
  <c r="U3356" i="6"/>
  <c r="N3357" i="6"/>
  <c r="P3357" i="6"/>
  <c r="U3357" i="6"/>
  <c r="P3358" i="6"/>
  <c r="U3358" i="6"/>
  <c r="V3358" i="6"/>
  <c r="N3359" i="6"/>
  <c r="P3359" i="6"/>
  <c r="U3359" i="6"/>
  <c r="P3360" i="6"/>
  <c r="U3360" i="6"/>
  <c r="H472" i="14"/>
  <c r="O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O3378" i="6"/>
  <c r="N3379" i="6"/>
  <c r="O3379" i="6"/>
  <c r="N3380" i="6"/>
  <c r="O3380" i="6"/>
  <c r="N3381" i="6"/>
  <c r="O3381" i="6"/>
  <c r="N3382" i="6"/>
  <c r="O3382" i="6"/>
  <c r="N3383" i="6"/>
  <c r="O3383" i="6"/>
  <c r="N3384" i="6"/>
  <c r="P3384" i="6"/>
  <c r="U3384" i="6"/>
  <c r="N3385" i="6"/>
  <c r="O3385" i="6"/>
  <c r="N3386" i="6"/>
  <c r="O3386" i="6"/>
  <c r="N3387" i="6"/>
  <c r="O3387" i="6"/>
  <c r="N3388" i="6"/>
  <c r="O3388" i="6"/>
  <c r="N3389" i="6"/>
  <c r="O3389" i="6"/>
  <c r="N3390" i="6"/>
  <c r="O3390" i="6"/>
  <c r="N3391" i="6"/>
  <c r="P3391" i="6"/>
  <c r="U3391" i="6"/>
  <c r="N3392" i="6"/>
  <c r="P3392" i="6"/>
  <c r="U3392" i="6"/>
  <c r="N3393" i="6"/>
  <c r="P3393" i="6"/>
  <c r="U3393" i="6"/>
  <c r="N3394" i="6"/>
  <c r="P3394" i="6"/>
  <c r="U3394" i="6"/>
  <c r="N3395" i="6"/>
  <c r="P3395" i="6"/>
  <c r="U3395" i="6"/>
  <c r="N3396" i="6"/>
  <c r="P3396" i="6"/>
  <c r="U3396" i="6"/>
  <c r="N3397" i="6"/>
  <c r="P3397" i="6"/>
  <c r="U3397" i="6"/>
  <c r="P3398" i="6"/>
  <c r="U3398" i="6"/>
  <c r="N3399" i="6"/>
  <c r="P3399" i="6"/>
  <c r="U3399" i="6"/>
  <c r="N3400" i="6"/>
  <c r="H475" i="14"/>
  <c r="O3403" i="6"/>
  <c r="N3401" i="6"/>
  <c r="N3402" i="6"/>
  <c r="N3403" i="6"/>
  <c r="N3404" i="6"/>
  <c r="N3405" i="6"/>
  <c r="N3406" i="6"/>
  <c r="N3407" i="6"/>
  <c r="N3408" i="6"/>
  <c r="N3409" i="6"/>
  <c r="N3411" i="6"/>
  <c r="N3412" i="6"/>
  <c r="P3412" i="6"/>
  <c r="U3412" i="6"/>
  <c r="N3413" i="6"/>
  <c r="P3413" i="6"/>
  <c r="U3413" i="6"/>
  <c r="N3414" i="6"/>
  <c r="P3414" i="6"/>
  <c r="U3414" i="6"/>
  <c r="N3415" i="6"/>
  <c r="H477" i="14"/>
  <c r="O3419" i="6"/>
  <c r="N3416" i="6"/>
  <c r="N3417" i="6"/>
  <c r="N3418" i="6"/>
  <c r="N3419" i="6"/>
  <c r="N3420" i="6"/>
  <c r="N3421" i="6"/>
  <c r="N3422" i="6"/>
  <c r="N3423" i="6"/>
  <c r="N3424" i="6"/>
  <c r="N3425" i="6"/>
  <c r="H478" i="14"/>
  <c r="O3427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H479" i="14"/>
  <c r="O3443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H480" i="14"/>
  <c r="O3464" i="6"/>
  <c r="P3464" i="6"/>
  <c r="U3464" i="6"/>
  <c r="N3455" i="6"/>
  <c r="N3456" i="6"/>
  <c r="N3457" i="6"/>
  <c r="N3458" i="6"/>
  <c r="N3459" i="6"/>
  <c r="N3460" i="6"/>
  <c r="N3461" i="6"/>
  <c r="N3462" i="6"/>
  <c r="N3463" i="6"/>
  <c r="N3465" i="6"/>
  <c r="N3466" i="6"/>
  <c r="O3466" i="6"/>
  <c r="N3467" i="6"/>
  <c r="H481" i="14"/>
  <c r="O3467" i="6"/>
  <c r="N3468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P3503" i="6"/>
  <c r="U3503" i="6"/>
  <c r="N3504" i="6"/>
  <c r="P3504" i="6"/>
  <c r="U3504" i="6"/>
  <c r="N3505" i="6"/>
  <c r="P3505" i="6"/>
  <c r="U3505" i="6"/>
  <c r="N3506" i="6"/>
  <c r="P3506" i="6"/>
  <c r="U3506" i="6"/>
  <c r="N3507" i="6"/>
  <c r="P3507" i="6"/>
  <c r="U3507" i="6"/>
  <c r="N3508" i="6"/>
  <c r="P3508" i="6"/>
  <c r="U3508" i="6"/>
  <c r="N3509" i="6"/>
  <c r="P3509" i="6"/>
  <c r="U3509" i="6"/>
  <c r="P3510" i="6"/>
  <c r="U3510" i="6"/>
  <c r="N3511" i="6"/>
  <c r="P3511" i="6"/>
  <c r="U3511" i="6"/>
  <c r="N3512" i="6"/>
  <c r="P3512" i="6"/>
  <c r="U3512" i="6"/>
  <c r="N3513" i="6"/>
  <c r="P3513" i="6"/>
  <c r="U3513" i="6"/>
  <c r="N3514" i="6"/>
  <c r="P3514" i="6"/>
  <c r="U3514" i="6"/>
  <c r="N3515" i="6"/>
  <c r="P3515" i="6"/>
  <c r="U3515" i="6"/>
  <c r="P3516" i="6"/>
  <c r="U3516" i="6"/>
  <c r="N3517" i="6"/>
  <c r="P3517" i="6"/>
  <c r="U3517" i="6"/>
  <c r="P3518" i="6"/>
  <c r="U3518" i="6"/>
  <c r="P3520" i="6"/>
  <c r="U3520" i="6"/>
  <c r="P3521" i="6"/>
  <c r="U3521" i="6"/>
  <c r="N3522" i="6"/>
  <c r="P3522" i="6"/>
  <c r="U3522" i="6"/>
  <c r="N3523" i="6"/>
  <c r="P3523" i="6"/>
  <c r="U3523" i="6"/>
  <c r="P3524" i="6"/>
  <c r="U3524" i="6"/>
  <c r="P3525" i="6"/>
  <c r="U3525" i="6"/>
  <c r="N3526" i="6"/>
  <c r="P3526" i="6"/>
  <c r="U3526" i="6"/>
  <c r="N3527" i="6"/>
  <c r="P3527" i="6"/>
  <c r="U3527" i="6"/>
  <c r="P3528" i="6"/>
  <c r="U3528" i="6"/>
  <c r="P3529" i="6"/>
  <c r="U3529" i="6"/>
  <c r="N3530" i="6"/>
  <c r="P3530" i="6"/>
  <c r="U3530" i="6"/>
  <c r="P3531" i="6"/>
  <c r="U3531" i="6"/>
  <c r="P3532" i="6"/>
  <c r="U3532" i="6"/>
  <c r="N3533" i="6"/>
  <c r="O3533" i="6"/>
  <c r="N3534" i="6"/>
  <c r="O3534" i="6"/>
  <c r="N3535" i="6"/>
  <c r="O3535" i="6"/>
  <c r="N3536" i="6"/>
  <c r="O3536" i="6"/>
  <c r="N3537" i="6"/>
  <c r="O3537" i="6"/>
  <c r="N3538" i="6"/>
  <c r="O3538" i="6"/>
  <c r="N3539" i="6"/>
  <c r="O3539" i="6"/>
  <c r="N3540" i="6"/>
  <c r="O3540" i="6"/>
  <c r="N3541" i="6"/>
  <c r="O3541" i="6"/>
  <c r="N3542" i="6"/>
  <c r="O3542" i="6"/>
  <c r="N3543" i="6"/>
  <c r="O3543" i="6"/>
  <c r="N3544" i="6"/>
  <c r="O3544" i="6"/>
  <c r="N3545" i="6"/>
  <c r="O3545" i="6"/>
  <c r="N3546" i="6"/>
  <c r="O3546" i="6"/>
  <c r="N3547" i="6"/>
  <c r="O3547" i="6"/>
  <c r="N3548" i="6"/>
  <c r="O3548" i="6"/>
  <c r="N3549" i="6"/>
  <c r="H496" i="14"/>
  <c r="N3550" i="6"/>
  <c r="N3551" i="6"/>
  <c r="N3552" i="6"/>
  <c r="N3553" i="6"/>
  <c r="N3554" i="6"/>
  <c r="N3555" i="6"/>
  <c r="N3556" i="6"/>
  <c r="N3557" i="6"/>
  <c r="N3558" i="6"/>
  <c r="N3559" i="6"/>
  <c r="N3560" i="6"/>
  <c r="H497" i="14"/>
  <c r="O3561" i="6"/>
  <c r="N3561" i="6"/>
  <c r="N3562" i="6"/>
  <c r="N3564" i="6"/>
  <c r="N3565" i="6"/>
  <c r="N3566" i="6"/>
  <c r="N3567" i="6"/>
  <c r="N3568" i="6"/>
  <c r="N3569" i="6"/>
  <c r="N3570" i="6"/>
  <c r="N3571" i="6"/>
  <c r="N3572" i="6"/>
  <c r="N3573" i="6"/>
  <c r="N3574" i="6"/>
  <c r="P3574" i="6"/>
  <c r="U3574" i="6"/>
  <c r="P3575" i="6"/>
  <c r="U3575" i="6"/>
  <c r="N3576" i="6"/>
  <c r="P3576" i="6"/>
  <c r="U3576" i="6"/>
  <c r="P3577" i="6"/>
  <c r="U3577" i="6"/>
  <c r="N3578" i="6"/>
  <c r="P3578" i="6"/>
  <c r="U3578" i="6"/>
  <c r="N3579" i="6"/>
  <c r="P3579" i="6"/>
  <c r="U3579" i="6"/>
  <c r="H501" i="14"/>
  <c r="O3583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H500" i="14"/>
  <c r="O3595" i="6"/>
  <c r="N3595" i="6"/>
  <c r="N3596" i="6"/>
  <c r="N3597" i="6"/>
  <c r="N3598" i="6"/>
  <c r="N3599" i="6"/>
  <c r="N3600" i="6"/>
  <c r="N3601" i="6"/>
  <c r="N3602" i="6"/>
  <c r="N3603" i="6"/>
  <c r="P3603" i="6"/>
  <c r="U3603" i="6"/>
  <c r="V3603" i="6"/>
  <c r="P3604" i="6"/>
  <c r="U3604" i="6"/>
  <c r="P3605" i="6"/>
  <c r="U3605" i="6"/>
  <c r="N3606" i="6"/>
  <c r="P3606" i="6"/>
  <c r="U3606" i="6"/>
  <c r="P3607" i="6"/>
  <c r="U3607" i="6"/>
  <c r="N3608" i="6"/>
  <c r="P3608" i="6"/>
  <c r="U3608" i="6"/>
  <c r="V3608" i="6"/>
  <c r="P3609" i="6"/>
  <c r="U3609" i="6"/>
  <c r="N3610" i="6"/>
  <c r="P3610" i="6"/>
  <c r="U3610" i="6"/>
  <c r="P3611" i="6"/>
  <c r="U3611" i="6"/>
  <c r="N3612" i="6"/>
  <c r="P3612" i="6"/>
  <c r="U3612" i="6"/>
  <c r="N3613" i="6"/>
  <c r="P3613" i="6"/>
  <c r="U3613" i="6"/>
  <c r="N3614" i="6"/>
  <c r="P3614" i="6"/>
  <c r="U3614" i="6"/>
  <c r="N3615" i="6"/>
  <c r="P3615" i="6"/>
  <c r="U3615" i="6"/>
  <c r="P3616" i="6"/>
  <c r="U3616" i="6"/>
  <c r="P3617" i="6"/>
  <c r="U3617" i="6"/>
  <c r="P3618" i="6"/>
  <c r="U3618" i="6"/>
  <c r="N3619" i="6"/>
  <c r="O3619" i="6"/>
  <c r="N3620" i="6"/>
  <c r="O3620" i="6"/>
  <c r="N3621" i="6"/>
  <c r="O3621" i="6"/>
  <c r="N3622" i="6"/>
  <c r="O3622" i="6"/>
  <c r="N3623" i="6"/>
  <c r="O3623" i="6"/>
  <c r="N3624" i="6"/>
  <c r="O3624" i="6"/>
  <c r="N3625" i="6"/>
  <c r="O3625" i="6"/>
  <c r="N3626" i="6"/>
  <c r="O3626" i="6"/>
  <c r="N3627" i="6"/>
  <c r="O3627" i="6"/>
  <c r="N3628" i="6"/>
  <c r="O3628" i="6"/>
  <c r="H511" i="14"/>
  <c r="O3642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H512" i="14"/>
  <c r="O3648" i="6"/>
  <c r="N3648" i="6"/>
  <c r="N3649" i="6"/>
  <c r="N3650" i="6"/>
  <c r="N3651" i="6"/>
  <c r="N3652" i="6"/>
  <c r="N3653" i="6"/>
  <c r="N3654" i="6"/>
  <c r="N3655" i="6"/>
  <c r="H513" i="14"/>
  <c r="O3666" i="6"/>
  <c r="N3656" i="6"/>
  <c r="N3658" i="6"/>
  <c r="N3659" i="6"/>
  <c r="N3660" i="6"/>
  <c r="N3661" i="6"/>
  <c r="N3662" i="6"/>
  <c r="N3663" i="6"/>
  <c r="N3664" i="6"/>
  <c r="N3665" i="6"/>
  <c r="N3666" i="6"/>
  <c r="N3667" i="6"/>
  <c r="N3668" i="6"/>
  <c r="P3669" i="6"/>
  <c r="U3669" i="6"/>
  <c r="P3670" i="6"/>
  <c r="U3670" i="6"/>
  <c r="N3671" i="6"/>
  <c r="P3671" i="6"/>
  <c r="U3671" i="6"/>
  <c r="N3672" i="6"/>
  <c r="P3672" i="6"/>
  <c r="U3672" i="6"/>
  <c r="N3673" i="6"/>
  <c r="P3673" i="6"/>
  <c r="U3673" i="6"/>
  <c r="N3674" i="6"/>
  <c r="P3674" i="6"/>
  <c r="U3674" i="6"/>
  <c r="N3675" i="6"/>
  <c r="P3675" i="6"/>
  <c r="U3675" i="6"/>
  <c r="P3676" i="6"/>
  <c r="U3676" i="6"/>
  <c r="N3677" i="6"/>
  <c r="P3677" i="6"/>
  <c r="U3677" i="6"/>
  <c r="P3678" i="6"/>
  <c r="U3678" i="6"/>
  <c r="P3679" i="6"/>
  <c r="U3679" i="6"/>
  <c r="N3680" i="6"/>
  <c r="H519" i="14"/>
  <c r="O3680" i="6"/>
  <c r="N3681" i="6"/>
  <c r="N3683" i="6"/>
  <c r="N3684" i="6"/>
  <c r="N3685" i="6"/>
  <c r="N3686" i="6"/>
  <c r="N3687" i="6"/>
  <c r="N3688" i="6"/>
  <c r="N3689" i="6"/>
  <c r="N3690" i="6"/>
  <c r="N3691" i="6"/>
  <c r="N3692" i="6"/>
  <c r="H520" i="14"/>
  <c r="O3692" i="6"/>
  <c r="N3694" i="6"/>
  <c r="N3695" i="6"/>
  <c r="N3696" i="6"/>
  <c r="N3697" i="6"/>
  <c r="N3698" i="6"/>
  <c r="N3699" i="6"/>
  <c r="N3700" i="6"/>
  <c r="N3701" i="6"/>
  <c r="N3702" i="6"/>
  <c r="N3703" i="6"/>
  <c r="O3703" i="6"/>
  <c r="N3704" i="6"/>
  <c r="O3704" i="6"/>
  <c r="N3705" i="6"/>
  <c r="O3705" i="6"/>
  <c r="N3706" i="6"/>
  <c r="O3706" i="6"/>
  <c r="N3707" i="6"/>
  <c r="O3707" i="6"/>
  <c r="N3708" i="6"/>
  <c r="O3708" i="6"/>
  <c r="N3709" i="6"/>
  <c r="O3709" i="6"/>
  <c r="N3710" i="6"/>
  <c r="O3710" i="6"/>
  <c r="N3711" i="6"/>
  <c r="O3711" i="6"/>
  <c r="N3712" i="6"/>
  <c r="O3712" i="6"/>
  <c r="N3713" i="6"/>
  <c r="O3713" i="6"/>
  <c r="N3714" i="6"/>
  <c r="O3714" i="6"/>
  <c r="N3715" i="6"/>
  <c r="O3715" i="6"/>
  <c r="N3716" i="6"/>
  <c r="H522" i="14"/>
  <c r="O3717" i="6"/>
  <c r="P3717" i="6"/>
  <c r="U3717" i="6"/>
  <c r="V3717" i="6"/>
  <c r="N3718" i="6"/>
  <c r="N3719" i="6"/>
  <c r="N3720" i="6"/>
  <c r="N3721" i="6"/>
  <c r="N3722" i="6"/>
  <c r="N3723" i="6"/>
  <c r="N3724" i="6"/>
  <c r="N3725" i="6"/>
  <c r="N3726" i="6"/>
  <c r="N3727" i="6"/>
  <c r="N3728" i="6"/>
  <c r="P3728" i="6"/>
  <c r="U3728" i="6"/>
  <c r="P3729" i="6"/>
  <c r="U3729" i="6"/>
  <c r="N3730" i="6"/>
  <c r="P3730" i="6"/>
  <c r="U3730" i="6"/>
  <c r="N3731" i="6"/>
  <c r="P3731" i="6"/>
  <c r="U3731" i="6"/>
  <c r="N3732" i="6"/>
  <c r="P3732" i="6"/>
  <c r="U3732" i="6"/>
  <c r="N3734" i="6"/>
  <c r="P3734" i="6"/>
  <c r="U3734" i="6"/>
  <c r="N3735" i="6"/>
  <c r="P3735" i="6"/>
  <c r="U3735" i="6"/>
  <c r="N3736" i="6"/>
  <c r="P3736" i="6"/>
  <c r="U3736" i="6"/>
  <c r="H525" i="14"/>
  <c r="O3739" i="6"/>
  <c r="N3738" i="6"/>
  <c r="N3739" i="6"/>
  <c r="N3740" i="6"/>
  <c r="N3741" i="6"/>
  <c r="N3742" i="6"/>
  <c r="N3743" i="6"/>
  <c r="N3744" i="6"/>
  <c r="N3745" i="6"/>
  <c r="N3746" i="6"/>
  <c r="H526" i="14"/>
  <c r="O3750" i="6"/>
  <c r="N3747" i="6"/>
  <c r="N3749" i="6"/>
  <c r="N3750" i="6"/>
  <c r="N3751" i="6"/>
  <c r="N3752" i="6"/>
  <c r="N3753" i="6"/>
  <c r="N3754" i="6"/>
  <c r="N3755" i="6"/>
  <c r="N3756" i="6"/>
  <c r="N3757" i="6"/>
  <c r="N3758" i="6"/>
  <c r="H527" i="14"/>
  <c r="O3759" i="6"/>
  <c r="P3759" i="6"/>
  <c r="U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P3773" i="6"/>
  <c r="U3773" i="6"/>
  <c r="P3774" i="6"/>
  <c r="U3774" i="6"/>
  <c r="N3775" i="6"/>
  <c r="P3775" i="6"/>
  <c r="U3775" i="6"/>
  <c r="N3776" i="6"/>
  <c r="P3776" i="6"/>
  <c r="U3776" i="6"/>
  <c r="N3777" i="6"/>
  <c r="P3777" i="6"/>
  <c r="U3777" i="6"/>
  <c r="P3778" i="6"/>
  <c r="U3778" i="6"/>
  <c r="P3779" i="6"/>
  <c r="U3779" i="6"/>
  <c r="N3780" i="6"/>
  <c r="P3780" i="6"/>
  <c r="U3780" i="6"/>
  <c r="N3781" i="6"/>
  <c r="P3781" i="6"/>
  <c r="U3781" i="6"/>
  <c r="N3782" i="6"/>
  <c r="P3782" i="6"/>
  <c r="U3782" i="6"/>
  <c r="N3783" i="6"/>
  <c r="P3783" i="6"/>
  <c r="U3783" i="6"/>
  <c r="N3784" i="6"/>
  <c r="P3784" i="6"/>
  <c r="U3784" i="6"/>
  <c r="P3785" i="6"/>
  <c r="U3785" i="6"/>
  <c r="N3786" i="6"/>
  <c r="P3786" i="6"/>
  <c r="U3786" i="6"/>
  <c r="N3787" i="6"/>
  <c r="P3787" i="6"/>
  <c r="N3788" i="6"/>
  <c r="P3788" i="6"/>
  <c r="U3788" i="6"/>
  <c r="N3789" i="6"/>
  <c r="P3789" i="6"/>
  <c r="U3789" i="6"/>
  <c r="N3790" i="6"/>
  <c r="P3790" i="6"/>
  <c r="U3790" i="6"/>
  <c r="N3791" i="6"/>
  <c r="P3791" i="6"/>
  <c r="U3791" i="6"/>
  <c r="N3792" i="6"/>
  <c r="P3792" i="6"/>
  <c r="U3792" i="6"/>
  <c r="N3793" i="6"/>
  <c r="P3793" i="6"/>
  <c r="U3793" i="6"/>
  <c r="N3794" i="6"/>
  <c r="P3794" i="6"/>
  <c r="U3794" i="6"/>
  <c r="V3794" i="6"/>
  <c r="N3795" i="6"/>
  <c r="P3795" i="6"/>
  <c r="U3795" i="6"/>
  <c r="N3796" i="6"/>
  <c r="P3796" i="6"/>
  <c r="U3796" i="6"/>
  <c r="N3797" i="6"/>
  <c r="P3797" i="6"/>
  <c r="U3797" i="6"/>
  <c r="P3799" i="6"/>
  <c r="U3799" i="6"/>
  <c r="N3800" i="6"/>
  <c r="P3800" i="6"/>
  <c r="U3800" i="6"/>
  <c r="P3801" i="6"/>
  <c r="U3801" i="6"/>
  <c r="P3802" i="6"/>
  <c r="U3802" i="6"/>
  <c r="N3803" i="6"/>
  <c r="H538" i="14"/>
  <c r="O3803" i="6"/>
  <c r="N3804" i="6"/>
  <c r="N3806" i="6"/>
  <c r="N3807" i="6"/>
  <c r="N3808" i="6"/>
  <c r="N3809" i="6"/>
  <c r="N3810" i="6"/>
  <c r="N3811" i="6"/>
  <c r="N3812" i="6"/>
  <c r="N3813" i="6"/>
  <c r="N3814" i="6"/>
  <c r="N3815" i="6"/>
  <c r="N3816" i="6"/>
  <c r="H539" i="14"/>
  <c r="O3819" i="6"/>
  <c r="N3818" i="6"/>
  <c r="N3819" i="6"/>
  <c r="N3820" i="6"/>
  <c r="N3821" i="6"/>
  <c r="N3822" i="6"/>
  <c r="N3823" i="6"/>
  <c r="N3824" i="6"/>
  <c r="N3825" i="6"/>
  <c r="N3826" i="6"/>
  <c r="N3827" i="6"/>
  <c r="H540" i="14"/>
  <c r="O3827" i="6"/>
  <c r="N3828" i="6"/>
  <c r="N3830" i="6"/>
  <c r="N3831" i="6"/>
  <c r="N3832" i="6"/>
  <c r="N3833" i="6"/>
  <c r="H541" i="14"/>
  <c r="N3834" i="6"/>
  <c r="N3835" i="6"/>
  <c r="N3836" i="6"/>
  <c r="N3838" i="6"/>
  <c r="N3839" i="6"/>
  <c r="N3840" i="6"/>
  <c r="N3841" i="6"/>
  <c r="N3842" i="6"/>
  <c r="N3843" i="6"/>
  <c r="H542" i="14"/>
  <c r="O3846" i="6"/>
  <c r="N3844" i="6"/>
  <c r="N3845" i="6"/>
  <c r="N3846" i="6"/>
  <c r="N3847" i="6"/>
  <c r="N3848" i="6"/>
  <c r="N3850" i="6"/>
  <c r="N3851" i="6"/>
  <c r="N3852" i="6"/>
  <c r="N3853" i="6"/>
  <c r="P3854" i="6"/>
  <c r="U3854" i="6"/>
  <c r="N3855" i="6"/>
  <c r="P3855" i="6"/>
  <c r="U3855" i="6"/>
  <c r="N3856" i="6"/>
  <c r="P3856" i="6"/>
  <c r="U3856" i="6"/>
  <c r="N3857" i="6"/>
  <c r="P3857" i="6"/>
  <c r="U3857" i="6"/>
  <c r="N3858" i="6"/>
  <c r="H544" i="14"/>
  <c r="O3858" i="6"/>
  <c r="N3859" i="6"/>
  <c r="N3860" i="6"/>
  <c r="N3861" i="6"/>
  <c r="N3862" i="6"/>
  <c r="N3863" i="6"/>
  <c r="N3865" i="6"/>
  <c r="N3866" i="6"/>
  <c r="N3867" i="6"/>
  <c r="N3868" i="6"/>
  <c r="H545" i="14"/>
  <c r="O3868" i="6"/>
  <c r="N3869" i="6"/>
  <c r="N3870" i="6"/>
  <c r="N3872" i="6"/>
  <c r="N3873" i="6"/>
  <c r="N3874" i="6"/>
  <c r="N3875" i="6"/>
  <c r="H546" i="14"/>
  <c r="O3877" i="6"/>
  <c r="N3876" i="6"/>
  <c r="N3877" i="6"/>
  <c r="N3878" i="6"/>
  <c r="N3879" i="6"/>
  <c r="N3880" i="6"/>
  <c r="N3881" i="6"/>
  <c r="N3883" i="6"/>
  <c r="N3884" i="6"/>
  <c r="N3885" i="6"/>
  <c r="N3886" i="6"/>
  <c r="N3887" i="6"/>
  <c r="N3888" i="6"/>
  <c r="H547" i="14"/>
  <c r="O3890" i="6"/>
  <c r="P3890" i="6"/>
  <c r="U3890" i="6"/>
  <c r="H548" i="14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H549" i="14"/>
  <c r="O3918" i="6"/>
  <c r="P3918" i="6"/>
  <c r="U3918" i="6"/>
  <c r="N3919" i="6"/>
  <c r="N3920" i="6"/>
  <c r="N3921" i="6"/>
  <c r="N3922" i="6"/>
  <c r="N3923" i="6"/>
  <c r="N3924" i="6"/>
  <c r="N3925" i="6"/>
  <c r="N3926" i="6"/>
  <c r="N3927" i="6"/>
  <c r="N3928" i="6"/>
  <c r="N3929" i="6"/>
  <c r="P3930" i="6"/>
  <c r="U3930" i="6"/>
  <c r="N3931" i="6"/>
  <c r="P3931" i="6"/>
  <c r="U3931" i="6"/>
  <c r="N3932" i="6"/>
  <c r="P3932" i="6"/>
  <c r="U3932" i="6"/>
  <c r="N3933" i="6"/>
  <c r="P3933" i="6"/>
  <c r="U3933" i="6"/>
  <c r="V3933" i="6"/>
  <c r="N3934" i="6"/>
  <c r="P3934" i="6"/>
  <c r="U3934" i="6"/>
  <c r="N3935" i="6"/>
  <c r="P3935" i="6"/>
  <c r="U3935" i="6"/>
  <c r="N3936" i="6"/>
  <c r="P3936" i="6"/>
  <c r="U3936" i="6"/>
  <c r="N3937" i="6"/>
  <c r="P3937" i="6"/>
  <c r="U3937" i="6"/>
  <c r="N3938" i="6"/>
  <c r="P3938" i="6"/>
  <c r="U3938" i="6"/>
  <c r="V3938" i="6"/>
  <c r="N3939" i="6"/>
  <c r="P3939" i="6"/>
  <c r="U3939" i="6"/>
  <c r="N3940" i="6"/>
  <c r="P3940" i="6"/>
  <c r="U3940" i="6"/>
  <c r="N3941" i="6"/>
  <c r="P3941" i="6"/>
  <c r="U3941" i="6"/>
  <c r="N3942" i="6"/>
  <c r="P3942" i="6"/>
  <c r="N3943" i="6"/>
  <c r="P3943" i="6"/>
  <c r="U3943" i="6"/>
  <c r="N3944" i="6"/>
  <c r="P3944" i="6"/>
  <c r="U3944" i="6"/>
  <c r="P3945" i="6"/>
  <c r="U3945" i="6"/>
  <c r="P3946" i="6"/>
  <c r="U3946" i="6"/>
  <c r="N3947" i="6"/>
  <c r="P3947" i="6"/>
  <c r="U3947" i="6"/>
  <c r="N3948" i="6"/>
  <c r="P3948" i="6"/>
  <c r="U3948" i="6"/>
  <c r="N3949" i="6"/>
  <c r="P3949" i="6"/>
  <c r="U3949" i="6"/>
  <c r="N3950" i="6"/>
  <c r="P3950" i="6"/>
  <c r="U3950" i="6"/>
  <c r="N3951" i="6"/>
  <c r="P3951" i="6"/>
  <c r="U3951" i="6"/>
  <c r="N3952" i="6"/>
  <c r="P3952" i="6"/>
  <c r="U3952" i="6"/>
  <c r="N3953" i="6"/>
  <c r="P3953" i="6"/>
  <c r="U3953" i="6"/>
  <c r="P3954" i="6"/>
  <c r="U3954" i="6"/>
  <c r="N3955" i="6"/>
  <c r="P3955" i="6"/>
  <c r="U3955" i="6"/>
  <c r="N3956" i="6"/>
  <c r="P3956" i="6"/>
  <c r="U3956" i="6"/>
  <c r="N3957" i="6"/>
  <c r="P3957" i="6"/>
  <c r="U3957" i="6"/>
  <c r="N3958" i="6"/>
  <c r="P3958" i="6"/>
  <c r="U3958" i="6"/>
  <c r="N3959" i="6"/>
  <c r="P3959" i="6"/>
  <c r="U3959" i="6"/>
  <c r="N3960" i="6"/>
  <c r="P3960" i="6"/>
  <c r="N3961" i="6"/>
  <c r="P3961" i="6"/>
  <c r="U3961" i="6"/>
  <c r="P3962" i="6"/>
  <c r="U3962" i="6"/>
  <c r="P3963" i="6"/>
  <c r="U3963" i="6"/>
  <c r="N3964" i="6"/>
  <c r="P3964" i="6"/>
  <c r="U3964" i="6"/>
  <c r="N3966" i="6"/>
  <c r="P3966" i="6"/>
  <c r="U3966" i="6"/>
  <c r="P3967" i="6"/>
  <c r="U3967" i="6"/>
  <c r="N3968" i="6"/>
  <c r="P3968" i="6"/>
  <c r="U3968" i="6"/>
  <c r="N3969" i="6"/>
  <c r="H559" i="14"/>
  <c r="O3969" i="6"/>
  <c r="N3970" i="6"/>
  <c r="N3972" i="6"/>
  <c r="N3973" i="6"/>
  <c r="N3974" i="6"/>
  <c r="N3975" i="6"/>
  <c r="N3976" i="6"/>
  <c r="N3977" i="6"/>
  <c r="N3978" i="6"/>
  <c r="N3979" i="6"/>
  <c r="N3980" i="6"/>
  <c r="N3981" i="6"/>
  <c r="H560" i="14"/>
  <c r="O3983" i="6"/>
  <c r="N3983" i="6"/>
  <c r="N3984" i="6"/>
  <c r="N3985" i="6"/>
  <c r="N3986" i="6"/>
  <c r="N3987" i="6"/>
  <c r="N3988" i="6"/>
  <c r="N3989" i="6"/>
  <c r="H561" i="14"/>
  <c r="O3989" i="6"/>
  <c r="N3990" i="6"/>
  <c r="N3992" i="6"/>
  <c r="N3993" i="6"/>
  <c r="N3994" i="6"/>
  <c r="N3995" i="6"/>
  <c r="N3996" i="6"/>
  <c r="N3997" i="6"/>
  <c r="N3998" i="6"/>
  <c r="N3999" i="6"/>
  <c r="N4000" i="6"/>
  <c r="H562" i="14"/>
  <c r="O4001" i="6"/>
  <c r="P4001" i="6"/>
  <c r="U4001" i="6"/>
  <c r="N4002" i="6"/>
  <c r="N4003" i="6"/>
  <c r="N4004" i="6"/>
  <c r="N4005" i="6"/>
  <c r="N4006" i="6"/>
  <c r="N4007" i="6"/>
  <c r="N4008" i="6"/>
  <c r="N4009" i="6"/>
  <c r="N4010" i="6"/>
  <c r="P4011" i="6"/>
  <c r="U4011" i="6"/>
  <c r="N4012" i="6"/>
  <c r="P4012" i="6"/>
  <c r="U4012" i="6"/>
  <c r="N4013" i="6"/>
  <c r="P4013" i="6"/>
  <c r="U4013" i="6"/>
  <c r="N4014" i="6"/>
  <c r="P4014" i="6"/>
  <c r="U4014" i="6"/>
  <c r="N4015" i="6"/>
  <c r="P4015" i="6"/>
  <c r="U4015" i="6"/>
  <c r="N4016" i="6"/>
  <c r="P4016" i="6"/>
  <c r="U4016" i="6"/>
  <c r="N4017" i="6"/>
  <c r="P4017" i="6"/>
  <c r="U4017" i="6"/>
  <c r="N4018" i="6"/>
  <c r="P4018" i="6"/>
  <c r="U4018" i="6"/>
  <c r="N4019" i="6"/>
  <c r="P4019" i="6"/>
  <c r="U4019" i="6"/>
  <c r="N4020" i="6"/>
  <c r="P4020" i="6"/>
  <c r="U4020" i="6"/>
  <c r="N4021" i="6"/>
  <c r="P4021" i="6"/>
  <c r="U4021" i="6"/>
  <c r="P4022" i="6"/>
  <c r="U4022" i="6"/>
  <c r="N4023" i="6"/>
  <c r="P4023" i="6"/>
  <c r="U4023" i="6"/>
  <c r="N4024" i="6"/>
  <c r="P4024" i="6"/>
  <c r="U4024" i="6"/>
  <c r="N4025" i="6"/>
  <c r="P4025" i="6"/>
  <c r="U4025" i="6"/>
  <c r="N4026" i="6"/>
  <c r="P4026" i="6"/>
  <c r="U4026" i="6"/>
  <c r="N4027" i="6"/>
  <c r="P4027" i="6"/>
  <c r="U4027" i="6"/>
  <c r="N4028" i="6"/>
  <c r="P4028" i="6"/>
  <c r="U4028" i="6"/>
  <c r="N4029" i="6"/>
  <c r="P4029" i="6"/>
  <c r="U4029" i="6"/>
  <c r="N4030" i="6"/>
  <c r="P4030" i="6"/>
  <c r="U4030" i="6"/>
  <c r="N4031" i="6"/>
  <c r="P4031" i="6"/>
  <c r="U4031" i="6"/>
  <c r="N4032" i="6"/>
  <c r="P4032" i="6"/>
  <c r="U4032" i="6"/>
  <c r="P4033" i="6"/>
  <c r="U4033" i="6"/>
  <c r="N4034" i="6"/>
  <c r="P4034" i="6"/>
  <c r="U4034" i="6"/>
  <c r="N4035" i="6"/>
  <c r="P4035" i="6"/>
  <c r="U4035" i="6"/>
  <c r="N4036" i="6"/>
  <c r="P4036" i="6"/>
  <c r="U4036" i="6"/>
  <c r="N4037" i="6"/>
  <c r="P4037" i="6"/>
  <c r="U4037" i="6"/>
  <c r="N4038" i="6"/>
  <c r="P4038" i="6"/>
  <c r="U4038" i="6"/>
  <c r="N4039" i="6"/>
  <c r="P4039" i="6"/>
  <c r="U4039" i="6"/>
  <c r="N4040" i="6"/>
  <c r="P4040" i="6"/>
  <c r="U4040" i="6"/>
  <c r="N4041" i="6"/>
  <c r="P4041" i="6"/>
  <c r="U4041" i="6"/>
  <c r="N4043" i="6"/>
  <c r="P4043" i="6"/>
  <c r="U4043" i="6"/>
  <c r="N4044" i="6"/>
  <c r="P4044" i="6"/>
  <c r="U4044" i="6"/>
  <c r="N4045" i="6"/>
  <c r="P4045" i="6"/>
  <c r="U4045" i="6"/>
  <c r="N4046" i="6"/>
  <c r="P4046" i="6"/>
  <c r="P4047" i="6"/>
  <c r="U4047" i="6"/>
  <c r="N4048" i="6"/>
  <c r="P4048" i="6"/>
  <c r="U4048" i="6"/>
  <c r="N4049" i="6"/>
  <c r="P4049" i="6"/>
  <c r="U4049" i="6"/>
  <c r="P4050" i="6"/>
  <c r="U4050" i="6"/>
  <c r="N4051" i="6"/>
  <c r="P4051" i="6"/>
  <c r="U4051" i="6"/>
  <c r="N4052" i="6"/>
  <c r="P4052" i="6"/>
  <c r="U4052" i="6"/>
  <c r="V4052" i="6"/>
  <c r="N4053" i="6"/>
  <c r="P4053" i="6"/>
  <c r="U4053" i="6"/>
  <c r="H569" i="14"/>
  <c r="O4060" i="6"/>
  <c r="N4055" i="6"/>
  <c r="N4056" i="6"/>
  <c r="N4057" i="6"/>
  <c r="N4058" i="6"/>
  <c r="N4059" i="6"/>
  <c r="N4060" i="6"/>
  <c r="N4061" i="6"/>
  <c r="N4062" i="6"/>
  <c r="O4062" i="6"/>
  <c r="N4063" i="6"/>
  <c r="O4063" i="6"/>
  <c r="N4064" i="6"/>
  <c r="O4064" i="6"/>
  <c r="N4065" i="6"/>
  <c r="O4065" i="6"/>
  <c r="N4066" i="6"/>
  <c r="O4066" i="6"/>
  <c r="N4067" i="6"/>
  <c r="O4067" i="6"/>
  <c r="N4068" i="6"/>
  <c r="O4068" i="6"/>
  <c r="N4069" i="6"/>
  <c r="O4069" i="6"/>
  <c r="N4070" i="6"/>
  <c r="O4070" i="6"/>
  <c r="N4071" i="6"/>
  <c r="O4071" i="6"/>
  <c r="N4072" i="6"/>
  <c r="O4072" i="6"/>
  <c r="N4073" i="6"/>
  <c r="O4073" i="6"/>
  <c r="N4074" i="6"/>
  <c r="H571" i="14"/>
  <c r="O4079" i="6"/>
  <c r="N4075" i="6"/>
  <c r="N4077" i="6"/>
  <c r="N4078" i="6"/>
  <c r="N4079" i="6"/>
  <c r="N4080" i="6"/>
  <c r="H572" i="14"/>
  <c r="O4084" i="6"/>
  <c r="N4082" i="6"/>
  <c r="N4083" i="6"/>
  <c r="N4084" i="6"/>
  <c r="N4085" i="6"/>
  <c r="N4086" i="6"/>
  <c r="N4087" i="6"/>
  <c r="N4088" i="6"/>
  <c r="N4089" i="6"/>
  <c r="N4090" i="6"/>
  <c r="N4091" i="6"/>
  <c r="P4091" i="6"/>
  <c r="U4091" i="6"/>
  <c r="P4092" i="6"/>
  <c r="U4092" i="6"/>
  <c r="N4093" i="6"/>
  <c r="P4093" i="6"/>
  <c r="U4093" i="6"/>
  <c r="P4094" i="6"/>
  <c r="U4094" i="6"/>
  <c r="P4095" i="6"/>
  <c r="U4095" i="6"/>
  <c r="N4096" i="6"/>
  <c r="P4096" i="6"/>
  <c r="P4097" i="6"/>
  <c r="U4097" i="6"/>
  <c r="P4098" i="6"/>
  <c r="U4098" i="6"/>
  <c r="N4099" i="6"/>
  <c r="P4099" i="6"/>
  <c r="U4099" i="6"/>
  <c r="N4100" i="6"/>
  <c r="P4100" i="6"/>
  <c r="N4101" i="6"/>
  <c r="P4101" i="6"/>
  <c r="U4101" i="6"/>
  <c r="P4102" i="6"/>
  <c r="U4102" i="6"/>
  <c r="P4103" i="6"/>
  <c r="U4103" i="6"/>
  <c r="P4104" i="6"/>
  <c r="U4104" i="6"/>
  <c r="P4105" i="6"/>
  <c r="U4105" i="6"/>
  <c r="N4106" i="6"/>
  <c r="P4106" i="6"/>
  <c r="U4106" i="6"/>
  <c r="N4108" i="6"/>
  <c r="P4108" i="6"/>
  <c r="U4108" i="6"/>
  <c r="N4109" i="6"/>
  <c r="P4109" i="6"/>
  <c r="U4109" i="6"/>
  <c r="N4110" i="6"/>
  <c r="P4110" i="6"/>
  <c r="U4110" i="6"/>
  <c r="P4111" i="6"/>
  <c r="U4111" i="6"/>
  <c r="N4112" i="6"/>
  <c r="O4112" i="6"/>
  <c r="N4113" i="6"/>
  <c r="O4113" i="6"/>
  <c r="N4114" i="6"/>
  <c r="O4114" i="6"/>
  <c r="N4115" i="6"/>
  <c r="O4115" i="6"/>
  <c r="N4116" i="6"/>
  <c r="O4116" i="6"/>
  <c r="N4117" i="6"/>
  <c r="O4117" i="6"/>
  <c r="N4118" i="6"/>
  <c r="O4118" i="6"/>
  <c r="N4119" i="6"/>
  <c r="O4119" i="6"/>
  <c r="N4120" i="6"/>
  <c r="O4120" i="6"/>
  <c r="N4121" i="6"/>
  <c r="O4121" i="6"/>
  <c r="N4122" i="6"/>
  <c r="O4122" i="6"/>
  <c r="N4123" i="6"/>
  <c r="O4123" i="6"/>
  <c r="N4124" i="6"/>
  <c r="O4124" i="6"/>
  <c r="H585" i="14"/>
  <c r="O413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H586" i="14"/>
  <c r="N4141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H587" i="14"/>
  <c r="O4158" i="6"/>
  <c r="N4155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O4169" i="6"/>
  <c r="N4170" i="6"/>
  <c r="O4170" i="6"/>
  <c r="N4171" i="6"/>
  <c r="O4171" i="6"/>
  <c r="N4172" i="6"/>
  <c r="O4172" i="6"/>
  <c r="N4173" i="6"/>
  <c r="O4173" i="6"/>
  <c r="N4174" i="6"/>
  <c r="P4174" i="6"/>
  <c r="U4174" i="6"/>
  <c r="N4175" i="6"/>
  <c r="O4175" i="6"/>
  <c r="N4176" i="6"/>
  <c r="O4176" i="6"/>
  <c r="N4177" i="6"/>
  <c r="O4177" i="6"/>
  <c r="N4178" i="6"/>
  <c r="O4178" i="6"/>
  <c r="N4179" i="6"/>
  <c r="H589" i="14"/>
  <c r="O4189" i="6"/>
  <c r="N4180" i="6"/>
  <c r="N4182" i="6"/>
  <c r="N4183" i="6"/>
  <c r="N4184" i="6"/>
  <c r="N4185" i="6"/>
  <c r="N4186" i="6"/>
  <c r="N4187" i="6"/>
  <c r="N4188" i="6"/>
  <c r="N4189" i="6"/>
  <c r="N4190" i="6"/>
  <c r="N4191" i="6"/>
  <c r="H590" i="14"/>
  <c r="O4191" i="6"/>
  <c r="N4192" i="6"/>
  <c r="N4193" i="6"/>
  <c r="N4194" i="6"/>
  <c r="N4196" i="6"/>
  <c r="N4197" i="6"/>
  <c r="N4198" i="6"/>
  <c r="N4199" i="6"/>
  <c r="N4200" i="6"/>
  <c r="H591" i="14"/>
  <c r="N4201" i="6"/>
  <c r="N4202" i="6"/>
  <c r="N4203" i="6"/>
  <c r="N4204" i="6"/>
  <c r="N4206" i="6"/>
  <c r="N4207" i="6"/>
  <c r="N4208" i="6"/>
  <c r="N4209" i="6"/>
  <c r="N4210" i="6"/>
  <c r="N4211" i="6"/>
  <c r="P4211" i="6"/>
  <c r="U4211" i="6"/>
  <c r="P4212" i="6"/>
  <c r="U4212" i="6"/>
  <c r="N4213" i="6"/>
  <c r="P4213" i="6"/>
  <c r="U4213" i="6"/>
  <c r="N4214" i="6"/>
  <c r="P4214" i="6"/>
  <c r="U4214" i="6"/>
  <c r="P4215" i="6"/>
  <c r="U4215" i="6"/>
  <c r="N4216" i="6"/>
  <c r="P4216" i="6"/>
  <c r="U4216" i="6"/>
  <c r="N4217" i="6"/>
  <c r="P4217" i="6"/>
  <c r="U4217" i="6"/>
  <c r="N4218" i="6"/>
  <c r="P4218" i="6"/>
  <c r="U4218" i="6"/>
  <c r="P4219" i="6"/>
  <c r="U4219" i="6"/>
  <c r="N4220" i="6"/>
  <c r="P4220" i="6"/>
  <c r="N4221" i="6"/>
  <c r="H595" i="14"/>
  <c r="N4222" i="6"/>
  <c r="N4223" i="6"/>
  <c r="N4225" i="6"/>
  <c r="N4226" i="6"/>
  <c r="N4227" i="6"/>
  <c r="N4228" i="6"/>
  <c r="N4229" i="6"/>
  <c r="N4230" i="6"/>
  <c r="N4231" i="6"/>
  <c r="N4232" i="6"/>
  <c r="N4233" i="6"/>
  <c r="N4234" i="6"/>
  <c r="H596" i="14"/>
  <c r="O4236" i="6"/>
  <c r="N4235" i="6"/>
  <c r="N4236" i="6"/>
  <c r="N4237" i="6"/>
  <c r="N4238" i="6"/>
  <c r="N4239" i="6"/>
  <c r="N4240" i="6"/>
  <c r="N4241" i="6"/>
  <c r="N4242" i="6"/>
  <c r="N4243" i="6"/>
  <c r="N4245" i="6"/>
  <c r="N4246" i="6"/>
  <c r="N4247" i="6"/>
  <c r="N4248" i="6"/>
  <c r="N4249" i="6"/>
  <c r="H597" i="14"/>
  <c r="O4255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H598" i="14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H599" i="14"/>
  <c r="O4278" i="6"/>
  <c r="N4277" i="6"/>
  <c r="N4278" i="6"/>
  <c r="N4279" i="6"/>
  <c r="N4280" i="6"/>
  <c r="N4281" i="6"/>
  <c r="N4282" i="6"/>
  <c r="N4283" i="6"/>
  <c r="N4284" i="6"/>
  <c r="N4285" i="6"/>
  <c r="N4286" i="6"/>
  <c r="N4288" i="6"/>
  <c r="H600" i="14"/>
  <c r="O4292" i="6"/>
  <c r="N4289" i="6"/>
  <c r="N4291" i="6"/>
  <c r="N4292" i="6"/>
  <c r="N4293" i="6"/>
  <c r="N4294" i="6"/>
  <c r="N4295" i="6"/>
  <c r="N4296" i="6"/>
  <c r="N4297" i="6"/>
  <c r="P4297" i="6"/>
  <c r="U4297" i="6"/>
  <c r="N4298" i="6"/>
  <c r="P4298" i="6"/>
  <c r="U4298" i="6"/>
  <c r="N4299" i="6"/>
  <c r="P4299" i="6"/>
  <c r="U4299" i="6"/>
  <c r="N4301" i="6"/>
  <c r="P4301" i="6"/>
  <c r="U4301" i="6"/>
  <c r="N4303" i="6"/>
  <c r="P4303" i="6"/>
  <c r="U4303" i="6"/>
  <c r="N4304" i="6"/>
  <c r="P4304" i="6"/>
  <c r="U4304" i="6"/>
  <c r="N4306" i="6"/>
  <c r="P4306" i="6"/>
  <c r="U4306" i="6"/>
  <c r="N4307" i="6"/>
  <c r="P4307" i="6"/>
  <c r="U4307" i="6"/>
  <c r="N4308" i="6"/>
  <c r="P4308" i="6"/>
  <c r="U4308" i="6"/>
  <c r="N4309" i="6"/>
  <c r="P4309" i="6"/>
  <c r="U4309" i="6"/>
  <c r="N4310" i="6"/>
  <c r="P4310" i="6"/>
  <c r="U4310" i="6"/>
  <c r="N4311" i="6"/>
  <c r="P4311" i="6"/>
  <c r="U4311" i="6"/>
  <c r="N4312" i="6"/>
  <c r="O4312" i="6"/>
  <c r="N4313" i="6"/>
  <c r="O4313" i="6"/>
  <c r="N4314" i="6"/>
  <c r="O4314" i="6"/>
  <c r="N4315" i="6"/>
  <c r="O4315" i="6"/>
  <c r="N4316" i="6"/>
  <c r="O4316" i="6"/>
  <c r="N4317" i="6"/>
  <c r="O4317" i="6"/>
  <c r="N4318" i="6"/>
  <c r="O4318" i="6"/>
  <c r="N4319" i="6"/>
  <c r="O4319" i="6"/>
  <c r="N4320" i="6"/>
  <c r="O4320" i="6"/>
  <c r="N4321" i="6"/>
  <c r="O4321" i="6"/>
  <c r="N4322" i="6"/>
  <c r="O4322" i="6"/>
  <c r="N4323" i="6"/>
  <c r="P4323" i="6"/>
  <c r="U4323" i="6"/>
  <c r="N4324" i="6"/>
  <c r="N4325" i="6"/>
  <c r="N4327" i="6"/>
  <c r="N4328" i="6"/>
  <c r="N4329" i="6"/>
  <c r="N4331" i="6"/>
  <c r="N4332" i="6"/>
  <c r="O4332" i="6"/>
  <c r="N4333" i="6"/>
  <c r="O4333" i="6"/>
  <c r="N4334" i="6"/>
  <c r="O4334" i="6"/>
  <c r="N4335" i="6"/>
  <c r="O4335" i="6"/>
  <c r="N4336" i="6"/>
  <c r="O4336" i="6"/>
  <c r="N4337" i="6"/>
  <c r="O4337" i="6"/>
  <c r="N4338" i="6"/>
  <c r="O4338" i="6"/>
  <c r="N4339" i="6"/>
  <c r="O4339" i="6"/>
  <c r="N4340" i="6"/>
  <c r="O4340" i="6"/>
  <c r="N4341" i="6"/>
  <c r="O4341" i="6"/>
  <c r="N4342" i="6"/>
  <c r="O4342" i="6"/>
  <c r="N4343" i="6"/>
  <c r="O4343" i="6"/>
  <c r="H605" i="14"/>
  <c r="N4345" i="6"/>
  <c r="N4346" i="6"/>
  <c r="N4347" i="6"/>
  <c r="N4348" i="6"/>
  <c r="N4349" i="6"/>
  <c r="N4350" i="6"/>
  <c r="N4351" i="6"/>
  <c r="N4352" i="6"/>
  <c r="N4353" i="6"/>
  <c r="N4354" i="6"/>
  <c r="N4355" i="6"/>
  <c r="P4356" i="6"/>
  <c r="U4356" i="6"/>
  <c r="N4357" i="6"/>
  <c r="P4357" i="6"/>
  <c r="N4358" i="6"/>
  <c r="P4358" i="6"/>
  <c r="U4358" i="6"/>
  <c r="N4359" i="6"/>
  <c r="P4359" i="6"/>
  <c r="U4359" i="6"/>
  <c r="N4360" i="6"/>
  <c r="P4360" i="6"/>
  <c r="U4360" i="6"/>
  <c r="N4361" i="6"/>
  <c r="P4361" i="6"/>
  <c r="U4361" i="6"/>
  <c r="N4362" i="6"/>
  <c r="P4362" i="6"/>
  <c r="U4362" i="6"/>
  <c r="N4363" i="6"/>
  <c r="P4363" i="6"/>
  <c r="U4363" i="6"/>
  <c r="N4364" i="6"/>
  <c r="P4364" i="6"/>
  <c r="U4364" i="6"/>
  <c r="N4365" i="6"/>
  <c r="P4365" i="6"/>
  <c r="U4365" i="6"/>
  <c r="N4366" i="6"/>
  <c r="P4366" i="6"/>
  <c r="U4366" i="6"/>
  <c r="P4367" i="6"/>
  <c r="U4367" i="6"/>
  <c r="P4368" i="6"/>
  <c r="U4368" i="6"/>
  <c r="N4369" i="6"/>
  <c r="P4369" i="6"/>
  <c r="U4369" i="6"/>
  <c r="N4370" i="6"/>
  <c r="P4370" i="6"/>
  <c r="U4370" i="6"/>
  <c r="P4371" i="6"/>
  <c r="U4371" i="6"/>
  <c r="N4372" i="6"/>
  <c r="P4372" i="6"/>
  <c r="U4372" i="6"/>
  <c r="P4373" i="6"/>
  <c r="U4373" i="6"/>
  <c r="V4373" i="6"/>
  <c r="P4374" i="6"/>
  <c r="U4374" i="6"/>
  <c r="N4375" i="6"/>
  <c r="P4375" i="6"/>
  <c r="U4375" i="6"/>
  <c r="H612" i="14"/>
  <c r="O4376" i="6"/>
  <c r="P4376" i="6"/>
  <c r="U4376" i="6"/>
  <c r="N4377" i="6"/>
  <c r="N4378" i="6"/>
  <c r="N4379" i="6"/>
  <c r="N4380" i="6"/>
  <c r="N4381" i="6"/>
  <c r="O4381" i="6"/>
  <c r="N4382" i="6"/>
  <c r="N4383" i="6"/>
  <c r="N4384" i="6"/>
  <c r="H613" i="14"/>
  <c r="O4385" i="6"/>
  <c r="P4385" i="6"/>
  <c r="U4385" i="6"/>
  <c r="N4386" i="6"/>
  <c r="N4387" i="6"/>
  <c r="N4388" i="6"/>
  <c r="N4389" i="6"/>
  <c r="N4390" i="6"/>
  <c r="N4391" i="6"/>
  <c r="N4392" i="6"/>
  <c r="N4393" i="6"/>
  <c r="N4394" i="6"/>
  <c r="N4395" i="6"/>
  <c r="H614" i="14"/>
  <c r="O4395" i="6"/>
  <c r="N4397" i="6"/>
  <c r="N4398" i="6"/>
  <c r="N4399" i="6"/>
  <c r="N4400" i="6"/>
  <c r="N4401" i="6"/>
  <c r="N4402" i="6"/>
  <c r="N4403" i="6"/>
  <c r="N4404" i="6"/>
  <c r="N4405" i="6"/>
  <c r="H615" i="14"/>
  <c r="N4406" i="6"/>
  <c r="N4408" i="6"/>
  <c r="N4409" i="6"/>
  <c r="N4410" i="6"/>
  <c r="N4411" i="6"/>
  <c r="N4412" i="6"/>
  <c r="N4413" i="6"/>
  <c r="H616" i="14"/>
  <c r="O4415" i="6"/>
  <c r="N4415" i="6"/>
  <c r="N4416" i="6"/>
  <c r="N4417" i="6"/>
  <c r="N4418" i="6"/>
  <c r="N4419" i="6"/>
  <c r="N4420" i="6"/>
  <c r="N4421" i="6"/>
  <c r="N4422" i="6"/>
  <c r="O4422" i="6"/>
  <c r="N4423" i="6"/>
  <c r="O4423" i="6"/>
  <c r="N4424" i="6"/>
  <c r="O4424" i="6"/>
  <c r="N4425" i="6"/>
  <c r="O4425" i="6"/>
  <c r="N4426" i="6"/>
  <c r="O4426" i="6"/>
  <c r="N4427" i="6"/>
  <c r="O4427" i="6"/>
  <c r="N4428" i="6"/>
  <c r="O4428" i="6"/>
  <c r="P4429" i="6"/>
  <c r="U4429" i="6"/>
  <c r="N4430" i="6"/>
  <c r="P4430" i="6"/>
  <c r="U4430" i="6"/>
  <c r="V4430" i="6"/>
  <c r="P4431" i="6"/>
  <c r="U4431" i="6"/>
  <c r="N4432" i="6"/>
  <c r="H620" i="14"/>
  <c r="O4434" i="6"/>
  <c r="N4433" i="6"/>
  <c r="N4434" i="6"/>
  <c r="N4435" i="6"/>
  <c r="N4436" i="6"/>
  <c r="N4437" i="6"/>
  <c r="N4438" i="6"/>
  <c r="N4439" i="6"/>
  <c r="N4441" i="6"/>
  <c r="O4441" i="6"/>
  <c r="N4442" i="6"/>
  <c r="O4442" i="6"/>
  <c r="N4443" i="6"/>
  <c r="O4443" i="6"/>
  <c r="N4444" i="6"/>
  <c r="O4444" i="6"/>
  <c r="N4445" i="6"/>
  <c r="O4445" i="6"/>
  <c r="N4446" i="6"/>
  <c r="O4446" i="6"/>
  <c r="N4447" i="6"/>
  <c r="O4447" i="6"/>
  <c r="N4448" i="6"/>
  <c r="O4448" i="6"/>
  <c r="H622" i="14"/>
  <c r="O4449" i="6"/>
  <c r="P4449" i="6"/>
  <c r="U4449" i="6"/>
  <c r="N4454" i="6"/>
  <c r="H623" i="14"/>
  <c r="O4454" i="6"/>
  <c r="N4456" i="6"/>
  <c r="N4457" i="6"/>
  <c r="N4458" i="6"/>
  <c r="N4459" i="6"/>
  <c r="N4460" i="6"/>
  <c r="N4461" i="6"/>
  <c r="H624" i="14"/>
  <c r="O4464" i="6"/>
  <c r="N4463" i="6"/>
  <c r="N4464" i="6"/>
  <c r="N4465" i="6"/>
  <c r="N4466" i="6"/>
  <c r="N4467" i="6"/>
  <c r="N4468" i="6"/>
  <c r="N4469" i="6"/>
  <c r="N4470" i="6"/>
  <c r="N4471" i="6"/>
  <c r="H625" i="14"/>
  <c r="O4475" i="6"/>
  <c r="P4475" i="6"/>
  <c r="U4475" i="6"/>
  <c r="N4472" i="6"/>
  <c r="N4473" i="6"/>
  <c r="N4474" i="6"/>
  <c r="N4476" i="6"/>
  <c r="N4477" i="6"/>
  <c r="N4478" i="6"/>
  <c r="N4479" i="6"/>
  <c r="N4480" i="6"/>
  <c r="N4481" i="6"/>
  <c r="N4482" i="6"/>
  <c r="H626" i="14"/>
  <c r="O4484" i="6"/>
  <c r="P4484" i="6"/>
  <c r="U4484" i="6"/>
  <c r="N4483" i="6"/>
  <c r="N4485" i="6"/>
  <c r="N4486" i="6"/>
  <c r="N4487" i="6"/>
  <c r="N4488" i="6"/>
  <c r="P4489" i="6"/>
  <c r="U4489" i="6"/>
  <c r="N4490" i="6"/>
  <c r="P4490" i="6"/>
  <c r="U4490" i="6"/>
  <c r="N4491" i="6"/>
  <c r="P4491" i="6"/>
  <c r="U4491" i="6"/>
  <c r="N4492" i="6"/>
  <c r="P4492" i="6"/>
  <c r="U4492" i="6"/>
  <c r="P4493" i="6"/>
  <c r="U4493" i="6"/>
  <c r="P4494" i="6"/>
  <c r="U4494" i="6"/>
  <c r="N4495" i="6"/>
  <c r="P4495" i="6"/>
  <c r="U4495" i="6"/>
  <c r="N4496" i="6"/>
  <c r="O4496" i="6"/>
  <c r="N4497" i="6"/>
  <c r="O4497" i="6"/>
  <c r="N4498" i="6"/>
  <c r="O4498" i="6"/>
  <c r="N4499" i="6"/>
  <c r="O4499" i="6"/>
  <c r="N4500" i="6"/>
  <c r="O4500" i="6"/>
  <c r="N4501" i="6"/>
  <c r="O4501" i="6"/>
  <c r="N4502" i="6"/>
  <c r="O4502" i="6"/>
  <c r="N4503" i="6"/>
  <c r="O4503" i="6"/>
  <c r="N4504" i="6"/>
  <c r="O4504" i="6"/>
  <c r="N4505" i="6"/>
  <c r="O4505" i="6"/>
  <c r="N4506" i="6"/>
  <c r="O4506" i="6"/>
  <c r="N4507" i="6"/>
  <c r="O4507" i="6"/>
  <c r="N4508" i="6"/>
  <c r="O4508" i="6"/>
  <c r="N4509" i="6"/>
  <c r="O4509" i="6"/>
  <c r="N4510" i="6"/>
  <c r="H631" i="14"/>
  <c r="O4511" i="6"/>
  <c r="N4511" i="6"/>
  <c r="N4512" i="6"/>
  <c r="N4513" i="6"/>
  <c r="N4514" i="6"/>
  <c r="N4515" i="6"/>
  <c r="H632" i="14"/>
  <c r="O4516" i="6"/>
  <c r="P4516" i="6"/>
  <c r="U4516" i="6"/>
  <c r="V4516" i="6"/>
  <c r="N4517" i="6"/>
  <c r="N4518" i="6"/>
  <c r="N4519" i="6"/>
  <c r="N4520" i="6"/>
  <c r="N4521" i="6"/>
  <c r="N4522" i="6"/>
  <c r="N4523" i="6"/>
  <c r="H633" i="14"/>
  <c r="O4523" i="6"/>
  <c r="N4524" i="6"/>
  <c r="N4525" i="6"/>
  <c r="N4526" i="6"/>
  <c r="N4527" i="6"/>
  <c r="N4528" i="6"/>
  <c r="N4529" i="6"/>
  <c r="N4530" i="6"/>
  <c r="N4532" i="6"/>
  <c r="N4533" i="6"/>
  <c r="P4533" i="6"/>
  <c r="U4533" i="6"/>
  <c r="N4534" i="6"/>
  <c r="P4534" i="6"/>
  <c r="U4534" i="6"/>
  <c r="N4535" i="6"/>
  <c r="P4535" i="6"/>
  <c r="U4535" i="6"/>
  <c r="N4537" i="6"/>
  <c r="P4537" i="6"/>
  <c r="U4537" i="6"/>
  <c r="N4538" i="6"/>
  <c r="P4538" i="6"/>
  <c r="U4538" i="6"/>
  <c r="P4539" i="6"/>
  <c r="U4539" i="6"/>
  <c r="N4540" i="6"/>
  <c r="P4540" i="6"/>
  <c r="U4540" i="6"/>
  <c r="N4541" i="6"/>
  <c r="P4541" i="6"/>
  <c r="U4541" i="6"/>
  <c r="N4542" i="6"/>
  <c r="P4542" i="6"/>
  <c r="U4542" i="6"/>
  <c r="N4543" i="6"/>
  <c r="P4543" i="6"/>
  <c r="U4543" i="6"/>
  <c r="N4544" i="6"/>
  <c r="P4544" i="6"/>
  <c r="U4544" i="6"/>
  <c r="N4545" i="6"/>
  <c r="P4545" i="6"/>
  <c r="N4546" i="6"/>
  <c r="P4546" i="6"/>
  <c r="U4546" i="6"/>
  <c r="N4547" i="6"/>
  <c r="P4547" i="6"/>
  <c r="U4547" i="6"/>
  <c r="N4548" i="6"/>
  <c r="P4548" i="6"/>
  <c r="U4548" i="6"/>
  <c r="N4549" i="6"/>
  <c r="P4549" i="6"/>
  <c r="U4549" i="6"/>
  <c r="N4550" i="6"/>
  <c r="P4550" i="6"/>
  <c r="U4550" i="6"/>
  <c r="N4551" i="6"/>
  <c r="P4551" i="6"/>
  <c r="U4551" i="6"/>
  <c r="N4552" i="6"/>
  <c r="P4552" i="6"/>
  <c r="U4552" i="6"/>
  <c r="P4553" i="6"/>
  <c r="U4553" i="6"/>
  <c r="P4554" i="6"/>
  <c r="U4554" i="6"/>
  <c r="V4554" i="6"/>
  <c r="P4555" i="6"/>
  <c r="U4555" i="6"/>
  <c r="P4556" i="6"/>
  <c r="U4556" i="6"/>
  <c r="P4557" i="6"/>
  <c r="U4557" i="6"/>
  <c r="P4558" i="6"/>
  <c r="U4558" i="6"/>
  <c r="P4559" i="6"/>
  <c r="U4559" i="6"/>
  <c r="V4559" i="6"/>
  <c r="P4560" i="6"/>
  <c r="U4560" i="6"/>
  <c r="V4560" i="6"/>
  <c r="P4561" i="6"/>
  <c r="U4561" i="6"/>
  <c r="P4562" i="6"/>
  <c r="U4562" i="6"/>
  <c r="P4563" i="6"/>
  <c r="U4563" i="6"/>
  <c r="P4564" i="6"/>
  <c r="U4564" i="6"/>
  <c r="P4565" i="6"/>
  <c r="U4565" i="6"/>
  <c r="P4566" i="6"/>
  <c r="U4566" i="6"/>
  <c r="V4566" i="6"/>
  <c r="P4567" i="6"/>
  <c r="U4567" i="6"/>
  <c r="N4569" i="6"/>
  <c r="P4569" i="6"/>
  <c r="U4569" i="6"/>
  <c r="N4570" i="6"/>
  <c r="P4570" i="6"/>
  <c r="U4570" i="6"/>
  <c r="N4571" i="6"/>
  <c r="P4571" i="6"/>
  <c r="U4571" i="6"/>
  <c r="N4573" i="6"/>
  <c r="P4573" i="6"/>
  <c r="U4573" i="6"/>
  <c r="N4574" i="6"/>
  <c r="P4574" i="6"/>
  <c r="U4574" i="6"/>
  <c r="N4575" i="6"/>
  <c r="P4575" i="6"/>
  <c r="U4575" i="6"/>
  <c r="N4576" i="6"/>
  <c r="P4576" i="6"/>
  <c r="U4576" i="6"/>
  <c r="N4577" i="6"/>
  <c r="P4577" i="6"/>
  <c r="U4577" i="6"/>
  <c r="N4578" i="6"/>
  <c r="P4578" i="6"/>
  <c r="U4578" i="6"/>
  <c r="P4579" i="6"/>
  <c r="U4579" i="6"/>
  <c r="N4580" i="6"/>
  <c r="P4580" i="6"/>
  <c r="U4580" i="6"/>
  <c r="N4581" i="6"/>
  <c r="P4581" i="6"/>
  <c r="U4581" i="6"/>
  <c r="N4582" i="6"/>
  <c r="P4582" i="6"/>
  <c r="U4582" i="6"/>
  <c r="N4583" i="6"/>
  <c r="P4583" i="6"/>
  <c r="U4583" i="6"/>
  <c r="N4584" i="6"/>
  <c r="P4584" i="6"/>
  <c r="U4584" i="6"/>
  <c r="N4585" i="6"/>
  <c r="P4585" i="6"/>
  <c r="U4585" i="6"/>
  <c r="N4586" i="6"/>
  <c r="P4586" i="6"/>
  <c r="U4586" i="6"/>
  <c r="N4587" i="6"/>
  <c r="P4587" i="6"/>
  <c r="U4587" i="6"/>
  <c r="N4588" i="6"/>
  <c r="P4588" i="6"/>
  <c r="U4588" i="6"/>
  <c r="N4590" i="6"/>
  <c r="P4590" i="6"/>
  <c r="U4590" i="6"/>
  <c r="N4591" i="6"/>
  <c r="P4591" i="6"/>
  <c r="U4591" i="6"/>
  <c r="V4591" i="6"/>
  <c r="N4592" i="6"/>
  <c r="P4592" i="6"/>
  <c r="U4592" i="6"/>
  <c r="N4593" i="6"/>
  <c r="P4593" i="6"/>
  <c r="U4593" i="6"/>
  <c r="N4594" i="6"/>
  <c r="P4594" i="6"/>
  <c r="U4594" i="6"/>
  <c r="N4595" i="6"/>
  <c r="P4595" i="6"/>
  <c r="U4595" i="6"/>
  <c r="N4596" i="6"/>
  <c r="P4596" i="6"/>
  <c r="U4596" i="6"/>
  <c r="N4597" i="6"/>
  <c r="P4597" i="6"/>
  <c r="U4597" i="6"/>
  <c r="N4598" i="6"/>
  <c r="P4598" i="6"/>
  <c r="U4598" i="6"/>
  <c r="V4598" i="6"/>
  <c r="N4599" i="6"/>
  <c r="P4599" i="6"/>
  <c r="U4599" i="6"/>
  <c r="N4600" i="6"/>
  <c r="P4600" i="6"/>
  <c r="U4600" i="6"/>
  <c r="N4601" i="6"/>
  <c r="P4601" i="6"/>
  <c r="U4601" i="6"/>
  <c r="N4602" i="6"/>
  <c r="P4602" i="6"/>
  <c r="U4602" i="6"/>
  <c r="N4603" i="6"/>
  <c r="P4603" i="6"/>
  <c r="U4603" i="6"/>
  <c r="N4604" i="6"/>
  <c r="P4604" i="6"/>
  <c r="U4604" i="6"/>
  <c r="N4605" i="6"/>
  <c r="P4605" i="6"/>
  <c r="U4605" i="6"/>
  <c r="P4606" i="6"/>
  <c r="U4606" i="6"/>
  <c r="N4607" i="6"/>
  <c r="P4607" i="6"/>
  <c r="U4607" i="6"/>
  <c r="N4608" i="6"/>
  <c r="P4608" i="6"/>
  <c r="U4608" i="6"/>
  <c r="N4609" i="6"/>
  <c r="P4609" i="6"/>
  <c r="U4609" i="6"/>
  <c r="N4610" i="6"/>
  <c r="P4610" i="6"/>
  <c r="U4610" i="6"/>
  <c r="N4611" i="6"/>
  <c r="P4611" i="6"/>
  <c r="U4611" i="6"/>
  <c r="N4612" i="6"/>
  <c r="P4612" i="6"/>
  <c r="U4612" i="6"/>
  <c r="N4613" i="6"/>
  <c r="P4613" i="6"/>
  <c r="U4613" i="6"/>
  <c r="N4614" i="6"/>
  <c r="P4614" i="6"/>
  <c r="U4614" i="6"/>
  <c r="N4615" i="6"/>
  <c r="P4615" i="6"/>
  <c r="U4615" i="6"/>
  <c r="N4616" i="6"/>
  <c r="P4616" i="6"/>
  <c r="U4616" i="6"/>
  <c r="V4616" i="6"/>
  <c r="N4617" i="6"/>
  <c r="P4617" i="6"/>
  <c r="U4617" i="6"/>
  <c r="N4618" i="6"/>
  <c r="P4618" i="6"/>
  <c r="U4618" i="6"/>
  <c r="N4619" i="6"/>
  <c r="P4619" i="6"/>
  <c r="U4619" i="6"/>
  <c r="N4620" i="6"/>
  <c r="P4620" i="6"/>
  <c r="U4620" i="6"/>
  <c r="N4621" i="6"/>
  <c r="P4621" i="6"/>
  <c r="U4621" i="6"/>
  <c r="P4622" i="6"/>
  <c r="U4622" i="6"/>
  <c r="N4623" i="6"/>
  <c r="P4623" i="6"/>
  <c r="U4623" i="6"/>
  <c r="N4624" i="6"/>
  <c r="P4624" i="6"/>
  <c r="U4624" i="6"/>
  <c r="N4625" i="6"/>
  <c r="P4625" i="6"/>
  <c r="U4625" i="6"/>
  <c r="N4626" i="6"/>
  <c r="P4626" i="6"/>
  <c r="U4626" i="6"/>
  <c r="N4627" i="6"/>
  <c r="P4627" i="6"/>
  <c r="U4627" i="6"/>
  <c r="P4628" i="6"/>
  <c r="U4628" i="6"/>
  <c r="N4629" i="6"/>
  <c r="P4629" i="6"/>
  <c r="U4629" i="6"/>
  <c r="N4630" i="6"/>
  <c r="P4630" i="6"/>
  <c r="U4630" i="6"/>
  <c r="N4631" i="6"/>
  <c r="P4631" i="6"/>
  <c r="U4631" i="6"/>
  <c r="N4632" i="6"/>
  <c r="P4632" i="6"/>
  <c r="U4632" i="6"/>
  <c r="N4633" i="6"/>
  <c r="P4633" i="6"/>
  <c r="U4633" i="6"/>
  <c r="N4634" i="6"/>
  <c r="P4634" i="6"/>
  <c r="U4634" i="6"/>
  <c r="V4634" i="6"/>
  <c r="N4635" i="6"/>
  <c r="P4635" i="6"/>
  <c r="U4635" i="6"/>
  <c r="N4636" i="6"/>
  <c r="P4636" i="6"/>
  <c r="U4636" i="6"/>
  <c r="N4637" i="6"/>
  <c r="P4637" i="6"/>
  <c r="U4637" i="6"/>
  <c r="N4638" i="6"/>
  <c r="P4638" i="6"/>
  <c r="U4638" i="6"/>
  <c r="V4638" i="6"/>
  <c r="P4639" i="6"/>
  <c r="U4639" i="6"/>
  <c r="V4639" i="6"/>
  <c r="P4640" i="6"/>
  <c r="U4640" i="6"/>
  <c r="P4641" i="6"/>
  <c r="U4641" i="6"/>
  <c r="P4642" i="6"/>
  <c r="U4642" i="6"/>
  <c r="P4643" i="6"/>
  <c r="U4643" i="6"/>
  <c r="P4644" i="6"/>
  <c r="U4644" i="6"/>
  <c r="P4645" i="6"/>
  <c r="U4645" i="6"/>
  <c r="V4645" i="6"/>
  <c r="P4646" i="6"/>
  <c r="U4646" i="6"/>
  <c r="V4646" i="6"/>
  <c r="P4647" i="6"/>
  <c r="U4647" i="6"/>
  <c r="P4648" i="6"/>
  <c r="U4648" i="6"/>
  <c r="P4649" i="6"/>
  <c r="U4649" i="6"/>
  <c r="P4650" i="6"/>
  <c r="U4650" i="6"/>
  <c r="P4651" i="6"/>
  <c r="U4651" i="6"/>
  <c r="N4652" i="6"/>
  <c r="P4652" i="6"/>
  <c r="U4652" i="6"/>
  <c r="N4653" i="6"/>
  <c r="P4653" i="6"/>
  <c r="U4653" i="6"/>
  <c r="N4654" i="6"/>
  <c r="P4654" i="6"/>
  <c r="U4654" i="6"/>
  <c r="N4655" i="6"/>
  <c r="P4655" i="6"/>
  <c r="U4655" i="6"/>
  <c r="N4656" i="6"/>
  <c r="P4656" i="6"/>
  <c r="U4656" i="6"/>
  <c r="N4657" i="6"/>
  <c r="P4657" i="6"/>
  <c r="U4657" i="6"/>
  <c r="N4658" i="6"/>
  <c r="P4658" i="6"/>
  <c r="U4658" i="6"/>
  <c r="V4658" i="6"/>
  <c r="N4659" i="6"/>
  <c r="P4659" i="6"/>
  <c r="U4659" i="6"/>
  <c r="N4660" i="6"/>
  <c r="P4660" i="6"/>
  <c r="U4660" i="6"/>
  <c r="N4661" i="6"/>
  <c r="P4661" i="6"/>
  <c r="U4661" i="6"/>
  <c r="P4662" i="6"/>
  <c r="U4662" i="6"/>
  <c r="V4662" i="6"/>
  <c r="N4663" i="6"/>
  <c r="P4663" i="6"/>
  <c r="U4663" i="6"/>
  <c r="N4665" i="6"/>
  <c r="P4665" i="6"/>
  <c r="U4665" i="6"/>
  <c r="N4666" i="6"/>
  <c r="P4666" i="6"/>
  <c r="U4666" i="6"/>
  <c r="N4667" i="6"/>
  <c r="P4667" i="6"/>
  <c r="U4667" i="6"/>
  <c r="N4668" i="6"/>
  <c r="P4668" i="6"/>
  <c r="U4668" i="6"/>
  <c r="N4669" i="6"/>
  <c r="P4669" i="6"/>
  <c r="U4669" i="6"/>
  <c r="N4670" i="6"/>
  <c r="P4670" i="6"/>
  <c r="U4670" i="6"/>
  <c r="N4671" i="6"/>
  <c r="P4671" i="6"/>
  <c r="U4671" i="6"/>
  <c r="V4671" i="6"/>
  <c r="N4672" i="6"/>
  <c r="P4672" i="6"/>
  <c r="U4672" i="6"/>
  <c r="P4673" i="6"/>
  <c r="U4673" i="6"/>
  <c r="N4674" i="6"/>
  <c r="P4674" i="6"/>
  <c r="U4674" i="6"/>
  <c r="V4674" i="6"/>
  <c r="N4675" i="6"/>
  <c r="P4675" i="6"/>
  <c r="U4675" i="6"/>
  <c r="N4676" i="6"/>
  <c r="P4676" i="6"/>
  <c r="U4676" i="6"/>
  <c r="N4677" i="6"/>
  <c r="P4677" i="6"/>
  <c r="U4677" i="6"/>
  <c r="V4677" i="6"/>
  <c r="N4678" i="6"/>
  <c r="P4678" i="6"/>
  <c r="U4678" i="6"/>
  <c r="N4679" i="6"/>
  <c r="P4679" i="6"/>
  <c r="U4679" i="6"/>
  <c r="N4680" i="6"/>
  <c r="P4680" i="6"/>
  <c r="U4680" i="6"/>
  <c r="N4681" i="6"/>
  <c r="P4681" i="6"/>
  <c r="U4681" i="6"/>
  <c r="N4682" i="6"/>
  <c r="P4682" i="6"/>
  <c r="U4682" i="6"/>
  <c r="N4683" i="6"/>
  <c r="P4683" i="6"/>
  <c r="U4683" i="6"/>
  <c r="P4684" i="6"/>
  <c r="U4684" i="6"/>
  <c r="N4685" i="6"/>
  <c r="P4685" i="6"/>
  <c r="U4685" i="6"/>
  <c r="N4686" i="6"/>
  <c r="P4686" i="6"/>
  <c r="U4686" i="6"/>
  <c r="N4687" i="6"/>
  <c r="P4687" i="6"/>
  <c r="U4687" i="6"/>
  <c r="P4688" i="6"/>
  <c r="U4688" i="6"/>
  <c r="N4690" i="6"/>
  <c r="P4690" i="6"/>
  <c r="U4690" i="6"/>
  <c r="N4691" i="6"/>
  <c r="P4691" i="6"/>
  <c r="U4691" i="6"/>
  <c r="N4692" i="6"/>
  <c r="P4692" i="6"/>
  <c r="U4692" i="6"/>
  <c r="N4693" i="6"/>
  <c r="P4693" i="6"/>
  <c r="U4693" i="6"/>
  <c r="N4694" i="6"/>
  <c r="P4694" i="6"/>
  <c r="U4694" i="6"/>
  <c r="N4695" i="6"/>
  <c r="P4695" i="6"/>
  <c r="U4695" i="6"/>
  <c r="N4696" i="6"/>
  <c r="P4696" i="6"/>
  <c r="U4696" i="6"/>
  <c r="V4696" i="6"/>
  <c r="N4697" i="6"/>
  <c r="P4697" i="6"/>
  <c r="U4697" i="6"/>
  <c r="N4698" i="6"/>
  <c r="P4698" i="6"/>
  <c r="U4698" i="6"/>
  <c r="V4698" i="6"/>
  <c r="P4699" i="6"/>
  <c r="U4699" i="6"/>
  <c r="N4700" i="6"/>
  <c r="P4700" i="6"/>
  <c r="U4700" i="6"/>
  <c r="N4701" i="6"/>
  <c r="P4701" i="6"/>
  <c r="U4701" i="6"/>
  <c r="N4702" i="6"/>
  <c r="P4702" i="6"/>
  <c r="U4702" i="6"/>
  <c r="N4703" i="6"/>
  <c r="P4703" i="6"/>
  <c r="U4703" i="6"/>
  <c r="N4704" i="6"/>
  <c r="P4704" i="6"/>
  <c r="U4704" i="6"/>
  <c r="P4705" i="6"/>
  <c r="U4705" i="6"/>
  <c r="N4706" i="6"/>
  <c r="P4706" i="6"/>
  <c r="U4706" i="6"/>
  <c r="N4707" i="6"/>
  <c r="P4707" i="6"/>
  <c r="U4707" i="6"/>
  <c r="P4708" i="6"/>
  <c r="U4708" i="6"/>
  <c r="V4708" i="6"/>
  <c r="N4709" i="6"/>
  <c r="P4709" i="6"/>
  <c r="U4709" i="6"/>
  <c r="N4710" i="6"/>
  <c r="P4710" i="6"/>
  <c r="U4710" i="6"/>
  <c r="V4710" i="6"/>
  <c r="N4711" i="6"/>
  <c r="P4711" i="6"/>
  <c r="U4711" i="6"/>
  <c r="N4712" i="6"/>
  <c r="P4712" i="6"/>
  <c r="U4712" i="6"/>
  <c r="P4713" i="6"/>
  <c r="U4713" i="6"/>
  <c r="N4714" i="6"/>
  <c r="P4714" i="6"/>
  <c r="U4714" i="6"/>
  <c r="V4714" i="6"/>
  <c r="N4715" i="6"/>
  <c r="P4715" i="6"/>
  <c r="U4715" i="6"/>
  <c r="N4716" i="6"/>
  <c r="P4716" i="6"/>
  <c r="U4716" i="6"/>
  <c r="N4717" i="6"/>
  <c r="P4717" i="6"/>
  <c r="U4717" i="6"/>
  <c r="N4718" i="6"/>
  <c r="P4718" i="6"/>
  <c r="U4718" i="6"/>
  <c r="N4719" i="6"/>
  <c r="P4719" i="6"/>
  <c r="U4719" i="6"/>
  <c r="N4720" i="6"/>
  <c r="P4720" i="6"/>
  <c r="U4720" i="6"/>
  <c r="V4720" i="6"/>
  <c r="N4721" i="6"/>
  <c r="P4721" i="6"/>
  <c r="U4721" i="6"/>
  <c r="N4722" i="6"/>
  <c r="P4722" i="6"/>
  <c r="U4722" i="6"/>
  <c r="N4723" i="6"/>
  <c r="P4723" i="6"/>
  <c r="U4723" i="6"/>
  <c r="N4724" i="6"/>
  <c r="P4724" i="6"/>
  <c r="U4724" i="6"/>
  <c r="N4725" i="6"/>
  <c r="P4725" i="6"/>
  <c r="U4725" i="6"/>
  <c r="N4726" i="6"/>
  <c r="P4726" i="6"/>
  <c r="U4726" i="6"/>
  <c r="N4727" i="6"/>
  <c r="P4727" i="6"/>
  <c r="U4727" i="6"/>
  <c r="N4728" i="6"/>
  <c r="P4728" i="6"/>
  <c r="U4728" i="6"/>
  <c r="N4729" i="6"/>
  <c r="P4729" i="6"/>
  <c r="U4729" i="6"/>
  <c r="N4730" i="6"/>
  <c r="P4730" i="6"/>
  <c r="U4730" i="6"/>
  <c r="N4732" i="6"/>
  <c r="P4732" i="6"/>
  <c r="U4732" i="6"/>
  <c r="N4733" i="6"/>
  <c r="P4733" i="6"/>
  <c r="U4733" i="6"/>
  <c r="N4734" i="6"/>
  <c r="P4734" i="6"/>
  <c r="U4734" i="6"/>
  <c r="N4735" i="6"/>
  <c r="P4735" i="6"/>
  <c r="U4735" i="6"/>
  <c r="N4736" i="6"/>
  <c r="P4736" i="6"/>
  <c r="U4736" i="6"/>
  <c r="N4737" i="6"/>
  <c r="P4737" i="6"/>
  <c r="U4737" i="6"/>
  <c r="N4738" i="6"/>
  <c r="P4738" i="6"/>
  <c r="U4738" i="6"/>
  <c r="N4739" i="6"/>
  <c r="P4739" i="6"/>
  <c r="U4739" i="6"/>
  <c r="P4740" i="6"/>
  <c r="U4740" i="6"/>
  <c r="N4741" i="6"/>
  <c r="P4741" i="6"/>
  <c r="U4741" i="6"/>
  <c r="N4742" i="6"/>
  <c r="P4742" i="6"/>
  <c r="U4742" i="6"/>
  <c r="N4743" i="6"/>
  <c r="P4743" i="6"/>
  <c r="U4743" i="6"/>
  <c r="N4744" i="6"/>
  <c r="P4744" i="6"/>
  <c r="U4744" i="6"/>
  <c r="N4745" i="6"/>
  <c r="P4745" i="6"/>
  <c r="U4745" i="6"/>
  <c r="V4745" i="6"/>
  <c r="N4746" i="6"/>
  <c r="P4746" i="6"/>
  <c r="U4746" i="6"/>
  <c r="N4747" i="6"/>
  <c r="P4747" i="6"/>
  <c r="U4747" i="6"/>
  <c r="N4748" i="6"/>
  <c r="P4748" i="6"/>
  <c r="U4748" i="6"/>
  <c r="N4749" i="6"/>
  <c r="P4749" i="6"/>
  <c r="U4749" i="6"/>
  <c r="N4750" i="6"/>
  <c r="P4750" i="6"/>
  <c r="U4750" i="6"/>
  <c r="P4751" i="6"/>
  <c r="U4751" i="6"/>
  <c r="N4752" i="6"/>
  <c r="P4752" i="6"/>
  <c r="U4752" i="6"/>
  <c r="P4753" i="6"/>
  <c r="U4753" i="6"/>
  <c r="N4755" i="6"/>
  <c r="P4755" i="6"/>
  <c r="U4755" i="6"/>
  <c r="N4756" i="6"/>
  <c r="P4756" i="6"/>
  <c r="U4756" i="6"/>
  <c r="N4757" i="6"/>
  <c r="P4757" i="6"/>
  <c r="U4757" i="6"/>
  <c r="V4757" i="6"/>
  <c r="P4758" i="6"/>
  <c r="U4758" i="6"/>
  <c r="V4758" i="6"/>
  <c r="N4760" i="6"/>
  <c r="P4760" i="6"/>
  <c r="U4760" i="6"/>
  <c r="N4761" i="6"/>
  <c r="P4761" i="6"/>
  <c r="U4761" i="6"/>
  <c r="N4762" i="6"/>
  <c r="P4762" i="6"/>
  <c r="U4762" i="6"/>
  <c r="N4763" i="6"/>
  <c r="P4763" i="6"/>
  <c r="U4763" i="6"/>
  <c r="N4764" i="6"/>
  <c r="P4764" i="6"/>
  <c r="U4764" i="6"/>
  <c r="P4765" i="6"/>
  <c r="U4765" i="6"/>
  <c r="N4766" i="6"/>
  <c r="P4766" i="6"/>
  <c r="U4766" i="6"/>
  <c r="N4767" i="6"/>
  <c r="P4767" i="6"/>
  <c r="U4767" i="6"/>
  <c r="N4768" i="6"/>
  <c r="P4768" i="6"/>
  <c r="U4768" i="6"/>
  <c r="N4769" i="6"/>
  <c r="P4769" i="6"/>
  <c r="U4769" i="6"/>
  <c r="V4769" i="6"/>
  <c r="N4770" i="6"/>
  <c r="P4770" i="6"/>
  <c r="U4770" i="6"/>
  <c r="V4770" i="6"/>
  <c r="N4771" i="6"/>
  <c r="P4771" i="6"/>
  <c r="U4771" i="6"/>
  <c r="N4772" i="6"/>
  <c r="P4772" i="6"/>
  <c r="U4772" i="6"/>
  <c r="N4773" i="6"/>
  <c r="P4773" i="6"/>
  <c r="U4773" i="6"/>
  <c r="N4774" i="6"/>
  <c r="P4774" i="6"/>
  <c r="U4774" i="6"/>
  <c r="N4775" i="6"/>
  <c r="P4775" i="6"/>
  <c r="U4775" i="6"/>
  <c r="V4775" i="6"/>
  <c r="N4776" i="6"/>
  <c r="P4776" i="6"/>
  <c r="U4776" i="6"/>
  <c r="V4776" i="6"/>
  <c r="N4777" i="6"/>
  <c r="P4777" i="6"/>
  <c r="U4777" i="6"/>
  <c r="N4778" i="6"/>
  <c r="P4778" i="6"/>
  <c r="U4778" i="6"/>
  <c r="N4780" i="6"/>
  <c r="P4780" i="6"/>
  <c r="U4780" i="6"/>
  <c r="N4781" i="6"/>
  <c r="P4781" i="6"/>
  <c r="U4781" i="6"/>
  <c r="N4782" i="6"/>
  <c r="P4782" i="6"/>
  <c r="U4782" i="6"/>
  <c r="P4783" i="6"/>
  <c r="U4783" i="6"/>
  <c r="N4784" i="6"/>
  <c r="P4784" i="6"/>
  <c r="U4784" i="6"/>
  <c r="N4785" i="6"/>
  <c r="P4785" i="6"/>
  <c r="U4785" i="6"/>
  <c r="N4786" i="6"/>
  <c r="P4786" i="6"/>
  <c r="U4786" i="6"/>
  <c r="N4787" i="6"/>
  <c r="P4787" i="6"/>
  <c r="U4787" i="6"/>
  <c r="N4788" i="6"/>
  <c r="P4788" i="6"/>
  <c r="U4788" i="6"/>
  <c r="N4789" i="6"/>
  <c r="P4789" i="6"/>
  <c r="U4789" i="6"/>
  <c r="V4789" i="6"/>
  <c r="N4790" i="6"/>
  <c r="P4790" i="6"/>
  <c r="U4790" i="6"/>
  <c r="V4790" i="6"/>
  <c r="N4791" i="6"/>
  <c r="P4791" i="6"/>
  <c r="U4791" i="6"/>
  <c r="V4791" i="6"/>
  <c r="N4792" i="6"/>
  <c r="P4792" i="6"/>
  <c r="U4792" i="6"/>
  <c r="N4793" i="6"/>
  <c r="P4793" i="6"/>
  <c r="U4793" i="6"/>
  <c r="N4794" i="6"/>
  <c r="P4794" i="6"/>
  <c r="U4794" i="6"/>
  <c r="V4794" i="6"/>
  <c r="N4795" i="6"/>
  <c r="P4795" i="6"/>
  <c r="U4795" i="6"/>
  <c r="N4796" i="6"/>
  <c r="P4796" i="6"/>
  <c r="U4796" i="6"/>
  <c r="N4797" i="6"/>
  <c r="P4797" i="6"/>
  <c r="U4797" i="6"/>
  <c r="N4798" i="6"/>
  <c r="P4798" i="6"/>
  <c r="U4798" i="6"/>
  <c r="N4799" i="6"/>
  <c r="P4799" i="6"/>
  <c r="U4799" i="6"/>
  <c r="P4800" i="6"/>
  <c r="U4800" i="6"/>
  <c r="N4801" i="6"/>
  <c r="P4801" i="6"/>
  <c r="U4801" i="6"/>
  <c r="V4801" i="6"/>
  <c r="N4802" i="6"/>
  <c r="P4802" i="6"/>
  <c r="U4802" i="6"/>
  <c r="V4802" i="6"/>
  <c r="N4803" i="6"/>
  <c r="P4803" i="6"/>
  <c r="U4803" i="6"/>
  <c r="N4804" i="6"/>
  <c r="P4804" i="6"/>
  <c r="U4804" i="6"/>
  <c r="N4805" i="6"/>
  <c r="P4805" i="6"/>
  <c r="U4805" i="6"/>
  <c r="P4806" i="6"/>
  <c r="U4806" i="6"/>
  <c r="N4807" i="6"/>
  <c r="P4807" i="6"/>
  <c r="U4807" i="6"/>
  <c r="N4808" i="6"/>
  <c r="P4808" i="6"/>
  <c r="U4808" i="6"/>
  <c r="N4809" i="6"/>
  <c r="P4809" i="6"/>
  <c r="U4809" i="6"/>
  <c r="N4810" i="6"/>
  <c r="P4810" i="6"/>
  <c r="U4810" i="6"/>
  <c r="N4811" i="6"/>
  <c r="P4811" i="6"/>
  <c r="U4811" i="6"/>
  <c r="N4812" i="6"/>
  <c r="P4812" i="6"/>
  <c r="U4812" i="6"/>
  <c r="N4813" i="6"/>
  <c r="P4813" i="6"/>
  <c r="U4813" i="6"/>
  <c r="N4814" i="6"/>
  <c r="P4814" i="6"/>
  <c r="U4814" i="6"/>
  <c r="N4815" i="6"/>
  <c r="P4815" i="6"/>
  <c r="U4815" i="6"/>
  <c r="N4816" i="6"/>
  <c r="P4816" i="6"/>
  <c r="U4816" i="6"/>
  <c r="N4817" i="6"/>
  <c r="P4817" i="6"/>
  <c r="U4817" i="6"/>
  <c r="N4819" i="6"/>
  <c r="P4819" i="6"/>
  <c r="U4819" i="6"/>
  <c r="N4821" i="6"/>
  <c r="P4821" i="6"/>
  <c r="U4821" i="6"/>
  <c r="N4822" i="6"/>
  <c r="P4822" i="6"/>
  <c r="U4822" i="6"/>
  <c r="N4823" i="6"/>
  <c r="P4823" i="6"/>
  <c r="U4823" i="6"/>
  <c r="N4824" i="6"/>
  <c r="P4824" i="6"/>
  <c r="U4824" i="6"/>
  <c r="N4826" i="6"/>
  <c r="P4826" i="6"/>
  <c r="U4826" i="6"/>
  <c r="N4827" i="6"/>
  <c r="P4827" i="6"/>
  <c r="U4827" i="6"/>
  <c r="N4828" i="6"/>
  <c r="P4828" i="6"/>
  <c r="U4828" i="6"/>
  <c r="N4829" i="6"/>
  <c r="P4829" i="6"/>
  <c r="U4829" i="6"/>
  <c r="N4830" i="6"/>
  <c r="P4830" i="6"/>
  <c r="U4830" i="6"/>
  <c r="N4831" i="6"/>
  <c r="P4831" i="6"/>
  <c r="U4831" i="6"/>
  <c r="N4832" i="6"/>
  <c r="P4832" i="6"/>
  <c r="U4832" i="6"/>
  <c r="V4832" i="6"/>
  <c r="N4833" i="6"/>
  <c r="P4833" i="6"/>
  <c r="U4833" i="6"/>
  <c r="N4834" i="6"/>
  <c r="P4834" i="6"/>
  <c r="U4834" i="6"/>
  <c r="N4835" i="6"/>
  <c r="P4835" i="6"/>
  <c r="U4835" i="6"/>
  <c r="V4835" i="6"/>
  <c r="N4836" i="6"/>
  <c r="P4836" i="6"/>
  <c r="U4836" i="6"/>
  <c r="P4837" i="6"/>
  <c r="U4837" i="6"/>
  <c r="N4838" i="6"/>
  <c r="P4838" i="6"/>
  <c r="U4838" i="6"/>
  <c r="N4839" i="6"/>
  <c r="P4839" i="6"/>
  <c r="U4839" i="6"/>
  <c r="V4839" i="6"/>
  <c r="N4840" i="6"/>
  <c r="P4840" i="6"/>
  <c r="U4840" i="6"/>
  <c r="P4841" i="6"/>
  <c r="U4841" i="6"/>
  <c r="N4842" i="6"/>
  <c r="P4842" i="6"/>
  <c r="U4842" i="6"/>
  <c r="N4843" i="6"/>
  <c r="P4843" i="6"/>
  <c r="U4843" i="6"/>
  <c r="N4844" i="6"/>
  <c r="P4844" i="6"/>
  <c r="U4844" i="6"/>
  <c r="N4845" i="6"/>
  <c r="P4845" i="6"/>
  <c r="U4845" i="6"/>
  <c r="V4845" i="6"/>
  <c r="N4846" i="6"/>
  <c r="P4846" i="6"/>
  <c r="U4846" i="6"/>
  <c r="V4846" i="6"/>
  <c r="N4847" i="6"/>
  <c r="P4847" i="6"/>
  <c r="U4847" i="6"/>
  <c r="N4848" i="6"/>
  <c r="P4848" i="6"/>
  <c r="U4848" i="6"/>
  <c r="N4849" i="6"/>
  <c r="P4849" i="6"/>
  <c r="U4849" i="6"/>
  <c r="N4850" i="6"/>
  <c r="P4850" i="6"/>
  <c r="U4850" i="6"/>
  <c r="N4851" i="6"/>
  <c r="P4851" i="6"/>
  <c r="U4851" i="6"/>
  <c r="N4852" i="6"/>
  <c r="P4852" i="6"/>
  <c r="U4852" i="6"/>
  <c r="V4852" i="6"/>
  <c r="N4853" i="6"/>
  <c r="P4853" i="6"/>
  <c r="U4853" i="6"/>
  <c r="N4854" i="6"/>
  <c r="P4854" i="6"/>
  <c r="U4854" i="6"/>
  <c r="V4854" i="6"/>
  <c r="N4855" i="6"/>
  <c r="P4855" i="6"/>
  <c r="U4855" i="6"/>
  <c r="V4855" i="6"/>
  <c r="N4856" i="6"/>
  <c r="P4856" i="6"/>
  <c r="U4856" i="6"/>
  <c r="V4856" i="6"/>
  <c r="N4857" i="6"/>
  <c r="P4857" i="6"/>
  <c r="U4857" i="6"/>
  <c r="V4857" i="6"/>
  <c r="N4858" i="6"/>
  <c r="P4858" i="6"/>
  <c r="U4858" i="6"/>
  <c r="N4859" i="6"/>
  <c r="P4859" i="6"/>
  <c r="U4859" i="6"/>
  <c r="V4859" i="6"/>
  <c r="N4860" i="6"/>
  <c r="P4860" i="6"/>
  <c r="U4860" i="6"/>
  <c r="N4861" i="6"/>
  <c r="P4861" i="6"/>
  <c r="U4861" i="6"/>
  <c r="V4861" i="6"/>
  <c r="P4862" i="6"/>
  <c r="U4862" i="6"/>
  <c r="V4862" i="6"/>
  <c r="N4863" i="6"/>
  <c r="P4863" i="6"/>
  <c r="U4863" i="6"/>
  <c r="N4864" i="6"/>
  <c r="P4864" i="6"/>
  <c r="U4864" i="6"/>
  <c r="N4865" i="6"/>
  <c r="P4865" i="6"/>
  <c r="U4865" i="6"/>
  <c r="N4866" i="6"/>
  <c r="P4866" i="6"/>
  <c r="U4866" i="6"/>
  <c r="V4866" i="6"/>
  <c r="N4867" i="6"/>
  <c r="P4867" i="6"/>
  <c r="U4867" i="6"/>
  <c r="V4867" i="6"/>
  <c r="N4868" i="6"/>
  <c r="P4868" i="6"/>
  <c r="U4868" i="6"/>
  <c r="N4869" i="6"/>
  <c r="P4869" i="6"/>
  <c r="U4869" i="6"/>
  <c r="V4869" i="6"/>
  <c r="N4870" i="6"/>
  <c r="P4870" i="6"/>
  <c r="U4870" i="6"/>
  <c r="N4871" i="6"/>
  <c r="P4871" i="6"/>
  <c r="U4871" i="6"/>
  <c r="P4872" i="6"/>
  <c r="U4872" i="6"/>
  <c r="V4872" i="6"/>
  <c r="N4873" i="6"/>
  <c r="P4873" i="6"/>
  <c r="U4873" i="6"/>
  <c r="V4873" i="6"/>
  <c r="N4874" i="6"/>
  <c r="P4874" i="6"/>
  <c r="U4874" i="6"/>
  <c r="N4875" i="6"/>
  <c r="P4875" i="6"/>
  <c r="U4875" i="6"/>
  <c r="V4875" i="6"/>
  <c r="N4876" i="6"/>
  <c r="P4876" i="6"/>
  <c r="U4876" i="6"/>
  <c r="N4877" i="6"/>
  <c r="P4877" i="6"/>
  <c r="U4877" i="6"/>
  <c r="N4878" i="6"/>
  <c r="P4878" i="6"/>
  <c r="U4878" i="6"/>
  <c r="P4879" i="6"/>
  <c r="U4879" i="6"/>
  <c r="N4880" i="6"/>
  <c r="P4880" i="6"/>
  <c r="U4880" i="6"/>
  <c r="N4881" i="6"/>
  <c r="P4881" i="6"/>
  <c r="U4881" i="6"/>
  <c r="V4881" i="6"/>
  <c r="N4882" i="6"/>
  <c r="P4882" i="6"/>
  <c r="U4882" i="6"/>
  <c r="N4883" i="6"/>
  <c r="P4883" i="6"/>
  <c r="U4883" i="6"/>
  <c r="N4884" i="6"/>
  <c r="P4884" i="6"/>
  <c r="U4884" i="6"/>
  <c r="N4885" i="6"/>
  <c r="P4885" i="6"/>
  <c r="U4885" i="6"/>
  <c r="N4886" i="6"/>
  <c r="P4886" i="6"/>
  <c r="U4886" i="6"/>
  <c r="N4888" i="6"/>
  <c r="P4888" i="6"/>
  <c r="U4888" i="6"/>
  <c r="V4888" i="6"/>
  <c r="N4890" i="6"/>
  <c r="P4890" i="6"/>
  <c r="U4890" i="6"/>
  <c r="N4891" i="6"/>
  <c r="P4891" i="6"/>
  <c r="U4891" i="6"/>
  <c r="N4892" i="6"/>
  <c r="P4892" i="6"/>
  <c r="U4892" i="6"/>
  <c r="N4893" i="6"/>
  <c r="P4893" i="6"/>
  <c r="U4893" i="6"/>
  <c r="N4894" i="6"/>
  <c r="P4894" i="6"/>
  <c r="U4894" i="6"/>
  <c r="V4894" i="6"/>
  <c r="N4895" i="6"/>
  <c r="P4895" i="6"/>
  <c r="U4895" i="6"/>
  <c r="V4895" i="6"/>
  <c r="N4896" i="6"/>
  <c r="P4896" i="6"/>
  <c r="U4896" i="6"/>
  <c r="N4897" i="6"/>
  <c r="P4897" i="6"/>
  <c r="U4897" i="6"/>
  <c r="V4897" i="6"/>
  <c r="N4898" i="6"/>
  <c r="P4898" i="6"/>
  <c r="U4898" i="6"/>
  <c r="N4899" i="6"/>
  <c r="P4899" i="6"/>
  <c r="U4899" i="6"/>
  <c r="N4900" i="6"/>
  <c r="P4900" i="6"/>
  <c r="U4900" i="6"/>
  <c r="P4901" i="6"/>
  <c r="U4901" i="6"/>
  <c r="N4902" i="6"/>
  <c r="P4902" i="6"/>
  <c r="U4902" i="6"/>
  <c r="N4903" i="6"/>
  <c r="P4903" i="6"/>
  <c r="U4903" i="6"/>
  <c r="N4905" i="6"/>
  <c r="P4905" i="6"/>
  <c r="N4906" i="6"/>
  <c r="P4906" i="6"/>
  <c r="U4906" i="6"/>
  <c r="V4906" i="6"/>
  <c r="N4907" i="6"/>
  <c r="P4907" i="6"/>
  <c r="U4907" i="6"/>
  <c r="V4907" i="6"/>
  <c r="N4908" i="6"/>
  <c r="P4908" i="6"/>
  <c r="U4908" i="6"/>
  <c r="P4909" i="6"/>
  <c r="U4909" i="6"/>
  <c r="N4910" i="6"/>
  <c r="P4910" i="6"/>
  <c r="U4910" i="6"/>
  <c r="N4911" i="6"/>
  <c r="P4911" i="6"/>
  <c r="U4911" i="6"/>
  <c r="N4912" i="6"/>
  <c r="P4912" i="6"/>
  <c r="U4912" i="6"/>
  <c r="V4912" i="6"/>
  <c r="N4913" i="6"/>
  <c r="P4913" i="6"/>
  <c r="U4913" i="6"/>
  <c r="V4913" i="6"/>
  <c r="N4914" i="6"/>
  <c r="P4914" i="6"/>
  <c r="U4914" i="6"/>
  <c r="N4915" i="6"/>
  <c r="P4915" i="6"/>
  <c r="U4915" i="6"/>
  <c r="V4915" i="6"/>
  <c r="N4916" i="6"/>
  <c r="P4916" i="6"/>
  <c r="U4916" i="6"/>
  <c r="N4917" i="6"/>
  <c r="P4917" i="6"/>
  <c r="U4917" i="6"/>
  <c r="P4918" i="6"/>
  <c r="U4918" i="6"/>
  <c r="V4918" i="6"/>
  <c r="N4920" i="6"/>
  <c r="P4920" i="6"/>
  <c r="U4920" i="6"/>
  <c r="V4920" i="6"/>
  <c r="N4921" i="6"/>
  <c r="P4921" i="6"/>
  <c r="U4921" i="6"/>
  <c r="N4922" i="6"/>
  <c r="P4922" i="6"/>
  <c r="U4922" i="6"/>
  <c r="N4923" i="6"/>
  <c r="P4923" i="6"/>
  <c r="U4923" i="6"/>
  <c r="N4924" i="6"/>
  <c r="P4924" i="6"/>
  <c r="U4924" i="6"/>
  <c r="N4925" i="6"/>
  <c r="P4925" i="6"/>
  <c r="U4925" i="6"/>
  <c r="N4926" i="6"/>
  <c r="P4926" i="6"/>
  <c r="U4926" i="6"/>
  <c r="V4926" i="6"/>
  <c r="N4927" i="6"/>
  <c r="P4927" i="6"/>
  <c r="U4927" i="6"/>
  <c r="N4928" i="6"/>
  <c r="P4928" i="6"/>
  <c r="U4928" i="6"/>
  <c r="N4929" i="6"/>
  <c r="P4929" i="6"/>
  <c r="U4929" i="6"/>
  <c r="P4930" i="6"/>
  <c r="U4930" i="6"/>
  <c r="V4930" i="6"/>
  <c r="N4932" i="6"/>
  <c r="P4932" i="6"/>
  <c r="U4932" i="6"/>
  <c r="N4933" i="6"/>
  <c r="P4933" i="6"/>
  <c r="U4933" i="6"/>
  <c r="V4933" i="6"/>
  <c r="N4934" i="6"/>
  <c r="P4934" i="6"/>
  <c r="U4934" i="6"/>
  <c r="N4935" i="6"/>
  <c r="P4935" i="6"/>
  <c r="U4935" i="6"/>
  <c r="N4936" i="6"/>
  <c r="P4936" i="6"/>
  <c r="U4936" i="6"/>
  <c r="N4937" i="6"/>
  <c r="P4937" i="6"/>
  <c r="U4937" i="6"/>
  <c r="N4938" i="6"/>
  <c r="P4938" i="6"/>
  <c r="U4938" i="6"/>
  <c r="V4938" i="6"/>
  <c r="N4939" i="6"/>
  <c r="P4939" i="6"/>
  <c r="U4939" i="6"/>
  <c r="V4939" i="6"/>
  <c r="N4940" i="6"/>
  <c r="P4940" i="6"/>
  <c r="U4940" i="6"/>
  <c r="N4941" i="6"/>
  <c r="P4941" i="6"/>
  <c r="U4941" i="6"/>
  <c r="N4942" i="6"/>
  <c r="P4942" i="6"/>
  <c r="U4942" i="6"/>
  <c r="N4943" i="6"/>
  <c r="P4943" i="6"/>
  <c r="U4943" i="6"/>
  <c r="V4943" i="6"/>
  <c r="N4944" i="6"/>
  <c r="P4944" i="6"/>
  <c r="U4944" i="6"/>
  <c r="N4945" i="6"/>
  <c r="P4945" i="6"/>
  <c r="U4945" i="6"/>
  <c r="V4945" i="6"/>
  <c r="N4946" i="6"/>
  <c r="P4946" i="6"/>
  <c r="U4946" i="6"/>
  <c r="N4947" i="6"/>
  <c r="P4947" i="6"/>
  <c r="U4947" i="6"/>
  <c r="P4948" i="6"/>
  <c r="U4948" i="6"/>
  <c r="N4949" i="6"/>
  <c r="P4949" i="6"/>
  <c r="U4949" i="6"/>
  <c r="N4950" i="6"/>
  <c r="P4950" i="6"/>
  <c r="U4950" i="6"/>
  <c r="N4951" i="6"/>
  <c r="P4951" i="6"/>
  <c r="U4951" i="6"/>
  <c r="V4951" i="6"/>
  <c r="N4952" i="6"/>
  <c r="P4952" i="6"/>
  <c r="U4952" i="6"/>
  <c r="N4953" i="6"/>
  <c r="P4953" i="6"/>
  <c r="U4953" i="6"/>
  <c r="N4954" i="6"/>
  <c r="P4954" i="6"/>
  <c r="U4954" i="6"/>
  <c r="V4954" i="6"/>
  <c r="N4955" i="6"/>
  <c r="P4955" i="6"/>
  <c r="U4955" i="6"/>
  <c r="N4956" i="6"/>
  <c r="P4956" i="6"/>
  <c r="U4956" i="6"/>
  <c r="P4957" i="6"/>
  <c r="U4957" i="6"/>
  <c r="V4957" i="6"/>
  <c r="N4958" i="6"/>
  <c r="P4958" i="6"/>
  <c r="U4958" i="6"/>
  <c r="V4958" i="6"/>
  <c r="N4959" i="6"/>
  <c r="P4959" i="6"/>
  <c r="U4959" i="6"/>
  <c r="N4960" i="6"/>
  <c r="P4960" i="6"/>
  <c r="U4960" i="6"/>
  <c r="N4961" i="6"/>
  <c r="P4961" i="6"/>
  <c r="U4961" i="6"/>
  <c r="V4961" i="6"/>
  <c r="N4962" i="6"/>
  <c r="P4962" i="6"/>
  <c r="U4962" i="6"/>
  <c r="N4963" i="6"/>
  <c r="P4963" i="6"/>
  <c r="U4963" i="6"/>
  <c r="V4963" i="6"/>
  <c r="N4964" i="6"/>
  <c r="P4964" i="6"/>
  <c r="U4964" i="6"/>
  <c r="N4965" i="6"/>
  <c r="P4965" i="6"/>
  <c r="U4965" i="6"/>
  <c r="P4966" i="6"/>
  <c r="U4966" i="6"/>
  <c r="V4966" i="6"/>
  <c r="N4967" i="6"/>
  <c r="P4967" i="6"/>
  <c r="U4967" i="6"/>
  <c r="N4968" i="6"/>
  <c r="P4968" i="6"/>
  <c r="U4968" i="6"/>
  <c r="V4968" i="6"/>
  <c r="N4969" i="6"/>
  <c r="P4969" i="6"/>
  <c r="U4969" i="6"/>
  <c r="N4970" i="6"/>
  <c r="P4970" i="6"/>
  <c r="U4970" i="6"/>
  <c r="V4970" i="6"/>
  <c r="N4971" i="6"/>
  <c r="P4971" i="6"/>
  <c r="U4971" i="6"/>
  <c r="N4972" i="6"/>
  <c r="P4972" i="6"/>
  <c r="N4973" i="6"/>
  <c r="P4973" i="6"/>
  <c r="U4973" i="6"/>
  <c r="N4974" i="6"/>
  <c r="P4974" i="6"/>
  <c r="U4974" i="6"/>
  <c r="V4974" i="6"/>
  <c r="N4975" i="6"/>
  <c r="P4975" i="6"/>
  <c r="U4975" i="6"/>
  <c r="V4975" i="6"/>
  <c r="N4976" i="6"/>
  <c r="P4976" i="6"/>
  <c r="U4976" i="6"/>
  <c r="N4977" i="6"/>
  <c r="P4977" i="6"/>
  <c r="U4977" i="6"/>
  <c r="V4977" i="6"/>
  <c r="N4978" i="6"/>
  <c r="P4978" i="6"/>
  <c r="U4978" i="6"/>
  <c r="N4979" i="6"/>
  <c r="P4979" i="6"/>
  <c r="U4979" i="6"/>
  <c r="N4980" i="6"/>
  <c r="P4980" i="6"/>
  <c r="U4980" i="6"/>
  <c r="N4981" i="6"/>
  <c r="P4981" i="6"/>
  <c r="U4981" i="6"/>
  <c r="V4981" i="6"/>
  <c r="N4982" i="6"/>
  <c r="P4982" i="6"/>
  <c r="U4982" i="6"/>
  <c r="V4982" i="6"/>
  <c r="N4983" i="6"/>
  <c r="P4983" i="6"/>
  <c r="U4983" i="6"/>
  <c r="P4984" i="6"/>
  <c r="U4984" i="6"/>
  <c r="N4985" i="6"/>
  <c r="P4985" i="6"/>
  <c r="U4985" i="6"/>
  <c r="V4985" i="6"/>
  <c r="N4986" i="6"/>
  <c r="P4986" i="6"/>
  <c r="U4986" i="6"/>
  <c r="V4986" i="6"/>
  <c r="N4987" i="6"/>
  <c r="P4987" i="6"/>
  <c r="U4987" i="6"/>
  <c r="V4987" i="6"/>
  <c r="N4988" i="6"/>
  <c r="P4988" i="6"/>
  <c r="U4988" i="6"/>
  <c r="N4989" i="6"/>
  <c r="P4989" i="6"/>
  <c r="U4989" i="6"/>
  <c r="N4990" i="6"/>
  <c r="P4990" i="6"/>
  <c r="U4990" i="6"/>
  <c r="V4990" i="6"/>
  <c r="N4991" i="6"/>
  <c r="P4991" i="6"/>
  <c r="U4991" i="6"/>
  <c r="V4991" i="6"/>
  <c r="P4992" i="6"/>
  <c r="U4992" i="6"/>
  <c r="V4992" i="6"/>
  <c r="N4994" i="6"/>
  <c r="P4994" i="6"/>
  <c r="U4994" i="6"/>
  <c r="N4995" i="6"/>
  <c r="P4995" i="6"/>
  <c r="U4995" i="6"/>
  <c r="V4995" i="6"/>
  <c r="N4996" i="6"/>
  <c r="P4996" i="6"/>
  <c r="U4996" i="6"/>
  <c r="N4997" i="6"/>
  <c r="P4997" i="6"/>
  <c r="U4997" i="6"/>
  <c r="N4998" i="6"/>
  <c r="P4998" i="6"/>
  <c r="U4998" i="6"/>
  <c r="V4998" i="6"/>
  <c r="N4999" i="6"/>
  <c r="P4999" i="6"/>
  <c r="U4999" i="6"/>
  <c r="N5000" i="6"/>
  <c r="P5000" i="6"/>
  <c r="U5000" i="6"/>
  <c r="N5001" i="6"/>
  <c r="P5001" i="6"/>
  <c r="U5001" i="6"/>
  <c r="P5002" i="6"/>
  <c r="U5002" i="6"/>
  <c r="V5002" i="6"/>
  <c r="N5003" i="6"/>
  <c r="P5003" i="6"/>
  <c r="U5003" i="6"/>
  <c r="N5004" i="6"/>
  <c r="P5004" i="6"/>
  <c r="U5004" i="6"/>
  <c r="V5004" i="6"/>
  <c r="N5005" i="6"/>
  <c r="P5005" i="6"/>
  <c r="U5005" i="6"/>
  <c r="V5005" i="6"/>
  <c r="N5006" i="6"/>
  <c r="P5006" i="6"/>
  <c r="U5006" i="6"/>
  <c r="V5006" i="6"/>
  <c r="N5007" i="6"/>
  <c r="P5007" i="6"/>
  <c r="U5007" i="6"/>
  <c r="V5007" i="6"/>
  <c r="N5008" i="6"/>
  <c r="P5008" i="6"/>
  <c r="U5008" i="6"/>
  <c r="N5009" i="6"/>
  <c r="P5009" i="6"/>
  <c r="U5009" i="6"/>
  <c r="V5009" i="6"/>
  <c r="N5010" i="6"/>
  <c r="P5010" i="6"/>
  <c r="U5010" i="6"/>
  <c r="V5010" i="6"/>
  <c r="N5011" i="6"/>
  <c r="P5011" i="6"/>
  <c r="U5011" i="6"/>
  <c r="V5011" i="6"/>
  <c r="N5012" i="6"/>
  <c r="P5012" i="6"/>
  <c r="U5012" i="6"/>
  <c r="V5012" i="6"/>
  <c r="N5013" i="6"/>
  <c r="P5013" i="6"/>
  <c r="U5013" i="6"/>
  <c r="V5013" i="6"/>
  <c r="N5014" i="6"/>
  <c r="P5014" i="6"/>
  <c r="U5014" i="6"/>
  <c r="V5014" i="6"/>
  <c r="N5015" i="6"/>
  <c r="P5015" i="6"/>
  <c r="U5015" i="6"/>
  <c r="V5015" i="6"/>
  <c r="N5016" i="6"/>
  <c r="P5016" i="6"/>
  <c r="U5016" i="6"/>
  <c r="V5016" i="6"/>
  <c r="N5017" i="6"/>
  <c r="P5017" i="6"/>
  <c r="U5017" i="6"/>
  <c r="N5018" i="6"/>
  <c r="P5018" i="6"/>
  <c r="U5018" i="6"/>
  <c r="N5019" i="6"/>
  <c r="P5019" i="6"/>
  <c r="U5019" i="6"/>
  <c r="V5019" i="6"/>
  <c r="N5020" i="6"/>
  <c r="P5020" i="6"/>
  <c r="U5020" i="6"/>
  <c r="V5020" i="6"/>
  <c r="N5021" i="6"/>
  <c r="P5021" i="6"/>
  <c r="U5021" i="6"/>
  <c r="N5022" i="6"/>
  <c r="P5022" i="6"/>
  <c r="U5022" i="6"/>
  <c r="V5022" i="6"/>
  <c r="P5023" i="6"/>
  <c r="U5023" i="6"/>
  <c r="N5024" i="6"/>
  <c r="P5024" i="6"/>
  <c r="U5024" i="6"/>
  <c r="V5024" i="6"/>
  <c r="N5025" i="6"/>
  <c r="P5025" i="6"/>
  <c r="U5025" i="6"/>
  <c r="N5026" i="6"/>
  <c r="P5026" i="6"/>
  <c r="U5026" i="6"/>
  <c r="N5027" i="6"/>
  <c r="P5027" i="6"/>
  <c r="U5027" i="6"/>
  <c r="N5028" i="6"/>
  <c r="P5028" i="6"/>
  <c r="U5028" i="6"/>
  <c r="N5029" i="6"/>
  <c r="P5029" i="6"/>
  <c r="U5029" i="6"/>
  <c r="V5029" i="6"/>
  <c r="N5030" i="6"/>
  <c r="P5030" i="6"/>
  <c r="U5030" i="6"/>
  <c r="N5031" i="6"/>
  <c r="P5031" i="6"/>
  <c r="U5031" i="6"/>
  <c r="V5031" i="6"/>
  <c r="P5032" i="6"/>
  <c r="U5032" i="6"/>
  <c r="V5032" i="6"/>
  <c r="N5033" i="6"/>
  <c r="P5033" i="6"/>
  <c r="U5033" i="6"/>
  <c r="V5033" i="6"/>
  <c r="N5034" i="6"/>
  <c r="P5034" i="6"/>
  <c r="N5035" i="6"/>
  <c r="P5035" i="6"/>
  <c r="U5035" i="6"/>
  <c r="V5035" i="6"/>
  <c r="N5036" i="6"/>
  <c r="P5036" i="6"/>
  <c r="U5036" i="6"/>
  <c r="V5036" i="6"/>
  <c r="N5037" i="6"/>
  <c r="P5037" i="6"/>
  <c r="U5037" i="6"/>
  <c r="V5037" i="6"/>
  <c r="N5038" i="6"/>
  <c r="P5038" i="6"/>
  <c r="U5038" i="6"/>
  <c r="V5038" i="6"/>
  <c r="N5039" i="6"/>
  <c r="P5039" i="6"/>
  <c r="U5039" i="6"/>
  <c r="V5039" i="6"/>
  <c r="P5040" i="6"/>
  <c r="U5040" i="6"/>
  <c r="V5040" i="6"/>
  <c r="N5041" i="6"/>
  <c r="P5041" i="6"/>
  <c r="U5041" i="6"/>
  <c r="N5042" i="6"/>
  <c r="P5042" i="6"/>
  <c r="U5042" i="6"/>
  <c r="V5042" i="6"/>
  <c r="N5043" i="6"/>
  <c r="P5043" i="6"/>
  <c r="U5043" i="6"/>
  <c r="V5043" i="6"/>
  <c r="N5044" i="6"/>
  <c r="P5044" i="6"/>
  <c r="U5044" i="6"/>
  <c r="V5044" i="6"/>
  <c r="N5045" i="6"/>
  <c r="P5045" i="6"/>
  <c r="U5045" i="6"/>
  <c r="V5045" i="6"/>
  <c r="N5046" i="6"/>
  <c r="P5046" i="6"/>
  <c r="U5046" i="6"/>
  <c r="V5046" i="6"/>
  <c r="N5047" i="6"/>
  <c r="P5047" i="6"/>
  <c r="U5047" i="6"/>
  <c r="N5048" i="6"/>
  <c r="P5048" i="6"/>
  <c r="U5048" i="6"/>
  <c r="P5049" i="6"/>
  <c r="U5049" i="6"/>
  <c r="V5049" i="6"/>
  <c r="N5050" i="6"/>
  <c r="P5050" i="6"/>
  <c r="U5050" i="6"/>
  <c r="N5051" i="6"/>
  <c r="P5051" i="6"/>
  <c r="U5051" i="6"/>
  <c r="V5051" i="6"/>
  <c r="N5052" i="6"/>
  <c r="P5052" i="6"/>
  <c r="U5052" i="6"/>
  <c r="V5052" i="6"/>
  <c r="N5053" i="6"/>
  <c r="P5053" i="6"/>
  <c r="U5053" i="6"/>
  <c r="N5054" i="6"/>
  <c r="P5054" i="6"/>
  <c r="U5054" i="6"/>
  <c r="V5054" i="6"/>
  <c r="N5055" i="6"/>
  <c r="P5055" i="6"/>
  <c r="U5055" i="6"/>
  <c r="V5055" i="6"/>
  <c r="N5056" i="6"/>
  <c r="P5056" i="6"/>
  <c r="U5056" i="6"/>
  <c r="P5057" i="6"/>
  <c r="U5057" i="6"/>
  <c r="V5057" i="6"/>
  <c r="N5058" i="6"/>
  <c r="P5058" i="6"/>
  <c r="U5058" i="6"/>
  <c r="V5058" i="6"/>
  <c r="N5059" i="6"/>
  <c r="P5059" i="6"/>
  <c r="U5059" i="6"/>
  <c r="V5059" i="6"/>
  <c r="N5060" i="6"/>
  <c r="P5060" i="6"/>
  <c r="U5060" i="6"/>
  <c r="V5060" i="6"/>
  <c r="N5061" i="6"/>
  <c r="P5061" i="6"/>
  <c r="U5061" i="6"/>
  <c r="V5061" i="6"/>
  <c r="N5062" i="6"/>
  <c r="P5062" i="6"/>
  <c r="U5062" i="6"/>
  <c r="V5062" i="6"/>
  <c r="N5063" i="6"/>
  <c r="P5063" i="6"/>
  <c r="U5063" i="6"/>
  <c r="N5064" i="6"/>
  <c r="P5064" i="6"/>
  <c r="U5064" i="6"/>
  <c r="P5065" i="6"/>
  <c r="U5065" i="6"/>
  <c r="V5065" i="6"/>
  <c r="N5066" i="6"/>
  <c r="P5066" i="6"/>
  <c r="U5066" i="6"/>
  <c r="V5066" i="6"/>
  <c r="N5067" i="6"/>
  <c r="P5067" i="6"/>
  <c r="U5067" i="6"/>
  <c r="N5068" i="6"/>
  <c r="P5068" i="6"/>
  <c r="U5068" i="6"/>
  <c r="P5069" i="6"/>
  <c r="U5069" i="6"/>
  <c r="V5069" i="6"/>
  <c r="P5070" i="6"/>
  <c r="P5071" i="6"/>
  <c r="U5071" i="6"/>
  <c r="V5071" i="6"/>
  <c r="N5072" i="6"/>
  <c r="P5072" i="6"/>
  <c r="U5072" i="6"/>
  <c r="V5072" i="6"/>
  <c r="N5073" i="6"/>
  <c r="P5073" i="6"/>
  <c r="U5073" i="6"/>
  <c r="P5074" i="6"/>
  <c r="U5074" i="6"/>
  <c r="N5075" i="6"/>
  <c r="P5075" i="6"/>
  <c r="U5075" i="6"/>
  <c r="V5075" i="6"/>
  <c r="N5076" i="6"/>
  <c r="P5076" i="6"/>
  <c r="U5076" i="6"/>
  <c r="N5077" i="6"/>
  <c r="P5077" i="6"/>
  <c r="U5077" i="6"/>
  <c r="N5078" i="6"/>
  <c r="P5078" i="6"/>
  <c r="U5078" i="6"/>
  <c r="V5078" i="6"/>
  <c r="N5079" i="6"/>
  <c r="P5079" i="6"/>
  <c r="U5079" i="6"/>
  <c r="V5079" i="6"/>
  <c r="N5080" i="6"/>
  <c r="P5080" i="6"/>
  <c r="U5080" i="6"/>
  <c r="V5080" i="6"/>
  <c r="N5081" i="6"/>
  <c r="P5081" i="6"/>
  <c r="U5081" i="6"/>
  <c r="V5081" i="6"/>
  <c r="N5082" i="6"/>
  <c r="P5082" i="6"/>
  <c r="U5082" i="6"/>
  <c r="V5082" i="6"/>
  <c r="N5083" i="6"/>
  <c r="P5083" i="6"/>
  <c r="U5083" i="6"/>
  <c r="V5083" i="6"/>
  <c r="N5084" i="6"/>
  <c r="P5084" i="6"/>
  <c r="U5084" i="6"/>
  <c r="N5085" i="6"/>
  <c r="P5085" i="6"/>
  <c r="U5085" i="6"/>
  <c r="V5085" i="6"/>
  <c r="N5086" i="6"/>
  <c r="P5086" i="6"/>
  <c r="U5086" i="6"/>
  <c r="N5087" i="6"/>
  <c r="P5087" i="6"/>
  <c r="U5087" i="6"/>
  <c r="N5088" i="6"/>
  <c r="P5088" i="6"/>
  <c r="U5088" i="6"/>
  <c r="V5088" i="6"/>
  <c r="N5089" i="6"/>
  <c r="P5089" i="6"/>
  <c r="U5089" i="6"/>
  <c r="N5090" i="6"/>
  <c r="P5090" i="6"/>
  <c r="U5090" i="6"/>
  <c r="N5091" i="6"/>
  <c r="P5091" i="6"/>
  <c r="U5091" i="6"/>
  <c r="V5091" i="6"/>
  <c r="N5092" i="6"/>
  <c r="P5092" i="6"/>
  <c r="U5092" i="6"/>
  <c r="V5092" i="6"/>
  <c r="P5093" i="6"/>
  <c r="U5093" i="6"/>
  <c r="N5094" i="6"/>
  <c r="P5094" i="6"/>
  <c r="U5094" i="6"/>
  <c r="N5095" i="6"/>
  <c r="P5095" i="6"/>
  <c r="U5095" i="6"/>
  <c r="V5095" i="6"/>
  <c r="N5096" i="6"/>
  <c r="P5096" i="6"/>
  <c r="U5096" i="6"/>
  <c r="V5096" i="6"/>
  <c r="N5097" i="6"/>
  <c r="P5097" i="6"/>
  <c r="U5097" i="6"/>
  <c r="N5098" i="6"/>
  <c r="P5098" i="6"/>
  <c r="U5098" i="6"/>
  <c r="N5099" i="6"/>
  <c r="P5099" i="6"/>
  <c r="N5100" i="6"/>
  <c r="P5100" i="6"/>
  <c r="U5100" i="6"/>
  <c r="N5101" i="6"/>
  <c r="P5101" i="6"/>
  <c r="U5101" i="6"/>
  <c r="N5102" i="6"/>
  <c r="P5102" i="6"/>
  <c r="U5102" i="6"/>
  <c r="V5102" i="6"/>
  <c r="N5103" i="6"/>
  <c r="P5103" i="6"/>
  <c r="N5104" i="6"/>
  <c r="P5104" i="6"/>
  <c r="U5104" i="6"/>
  <c r="V5104" i="6"/>
  <c r="N5105" i="6"/>
  <c r="P5105" i="6"/>
  <c r="U5105" i="6"/>
  <c r="V5105" i="6"/>
  <c r="P5106" i="6"/>
  <c r="U5106" i="6"/>
  <c r="N5107" i="6"/>
  <c r="P5107" i="6"/>
  <c r="U5107" i="6"/>
  <c r="V5107" i="6"/>
  <c r="N5108" i="6"/>
  <c r="P5108" i="6"/>
  <c r="U5108" i="6"/>
  <c r="V5108" i="6"/>
  <c r="N5109" i="6"/>
  <c r="P5109" i="6"/>
  <c r="U5109" i="6"/>
  <c r="V5109" i="6"/>
  <c r="N5110" i="6"/>
  <c r="P5110" i="6"/>
  <c r="U5110" i="6"/>
  <c r="V5110" i="6"/>
  <c r="N5111" i="6"/>
  <c r="P5111" i="6"/>
  <c r="U5111" i="6"/>
  <c r="N5112" i="6"/>
  <c r="P5112" i="6"/>
  <c r="U5112" i="6"/>
  <c r="V5112" i="6"/>
  <c r="N5113" i="6"/>
  <c r="P5113" i="6"/>
  <c r="U5113" i="6"/>
  <c r="V5113" i="6"/>
  <c r="N5115" i="6"/>
  <c r="P5115" i="6"/>
  <c r="U5115" i="6"/>
  <c r="V5115" i="6"/>
  <c r="N5116" i="6"/>
  <c r="P5116" i="6"/>
  <c r="U5116" i="6"/>
  <c r="P5117" i="6"/>
  <c r="U5117" i="6"/>
  <c r="N5118" i="6"/>
  <c r="P5118" i="6"/>
  <c r="U5118" i="6"/>
  <c r="N5119" i="6"/>
  <c r="P5119" i="6"/>
  <c r="U5119" i="6"/>
  <c r="N5120" i="6"/>
  <c r="P5120" i="6"/>
  <c r="U5120" i="6"/>
  <c r="N5121" i="6"/>
  <c r="P5121" i="6"/>
  <c r="U5121" i="6"/>
  <c r="P5122" i="6"/>
  <c r="U5122" i="6"/>
  <c r="V5122" i="6"/>
  <c r="N5123" i="6"/>
  <c r="P5123" i="6"/>
  <c r="U5123" i="6"/>
  <c r="N5124" i="6"/>
  <c r="P5124" i="6"/>
  <c r="U5124" i="6"/>
  <c r="V5124" i="6"/>
  <c r="N5125" i="6"/>
  <c r="P5125" i="6"/>
  <c r="U5125" i="6"/>
  <c r="V5125" i="6"/>
  <c r="N5126" i="6"/>
  <c r="P5126" i="6"/>
  <c r="U5126" i="6"/>
  <c r="V5126" i="6"/>
  <c r="N5127" i="6"/>
  <c r="P5127" i="6"/>
  <c r="U5127" i="6"/>
  <c r="V5127" i="6"/>
  <c r="N5128" i="6"/>
  <c r="P5128" i="6"/>
  <c r="U5128" i="6"/>
  <c r="N5129" i="6"/>
  <c r="P5129" i="6"/>
  <c r="U5129" i="6"/>
  <c r="V5129" i="6"/>
  <c r="N5130" i="6"/>
  <c r="P5130" i="6"/>
  <c r="U5130" i="6"/>
  <c r="V5130" i="6"/>
  <c r="N5131" i="6"/>
  <c r="P5131" i="6"/>
  <c r="U5131" i="6"/>
  <c r="V5131" i="6"/>
  <c r="N5132" i="6"/>
  <c r="P5132" i="6"/>
  <c r="U5132" i="6"/>
  <c r="N5133" i="6"/>
  <c r="P5133" i="6"/>
  <c r="U5133" i="6"/>
  <c r="V5133" i="6"/>
  <c r="N5134" i="6"/>
  <c r="P5134" i="6"/>
  <c r="U5134" i="6"/>
  <c r="V5134" i="6"/>
  <c r="N5136" i="6"/>
  <c r="P5136" i="6"/>
  <c r="U5136" i="6"/>
  <c r="N5137" i="6"/>
  <c r="P5137" i="6"/>
  <c r="U5137" i="6"/>
  <c r="V5137" i="6"/>
  <c r="P5138" i="6"/>
  <c r="U5138" i="6"/>
  <c r="N5139" i="6"/>
  <c r="P5139" i="6"/>
  <c r="U5139" i="6"/>
  <c r="N5140" i="6"/>
  <c r="P5140" i="6"/>
  <c r="U5140" i="6"/>
  <c r="V5140" i="6"/>
  <c r="N5141" i="6"/>
  <c r="P5141" i="6"/>
  <c r="U5141" i="6"/>
  <c r="V5141" i="6"/>
  <c r="P5142" i="6"/>
  <c r="U5142" i="6"/>
  <c r="V5142" i="6"/>
  <c r="N5143" i="6"/>
  <c r="P5143" i="6"/>
  <c r="U5143" i="6"/>
  <c r="N5144" i="6"/>
  <c r="P5144" i="6"/>
  <c r="U5144" i="6"/>
  <c r="N5145" i="6"/>
  <c r="P5145" i="6"/>
  <c r="U5145" i="6"/>
  <c r="V5145" i="6"/>
  <c r="N5146" i="6"/>
  <c r="P5146" i="6"/>
  <c r="U5146" i="6"/>
  <c r="N5147" i="6"/>
  <c r="P5147" i="6"/>
  <c r="U5147" i="6"/>
  <c r="N5148" i="6"/>
  <c r="P5148" i="6"/>
  <c r="U5148" i="6"/>
  <c r="N5149" i="6"/>
  <c r="P5149" i="6"/>
  <c r="U5149" i="6"/>
  <c r="N5150" i="6"/>
  <c r="P5150" i="6"/>
  <c r="U5150" i="6"/>
  <c r="N5151" i="6"/>
  <c r="P5151" i="6"/>
  <c r="U5151" i="6"/>
  <c r="V5151" i="6"/>
  <c r="N5152" i="6"/>
  <c r="P5152" i="6"/>
  <c r="U5152" i="6"/>
  <c r="V5152" i="6"/>
  <c r="N5153" i="6"/>
  <c r="P5153" i="6"/>
  <c r="U5153" i="6"/>
  <c r="N5154" i="6"/>
  <c r="P5154" i="6"/>
  <c r="U5154" i="6"/>
  <c r="V5154" i="6"/>
  <c r="N5155" i="6"/>
  <c r="P5155" i="6"/>
  <c r="U5155" i="6"/>
  <c r="N5156" i="6"/>
  <c r="P5156" i="6"/>
  <c r="U5156" i="6"/>
  <c r="N5157" i="6"/>
  <c r="P5157" i="6"/>
  <c r="U5157" i="6"/>
  <c r="V5157" i="6"/>
  <c r="N5158" i="6"/>
  <c r="P5158" i="6"/>
  <c r="U5158" i="6"/>
  <c r="V5158" i="6"/>
  <c r="P5159" i="6"/>
  <c r="U5159" i="6"/>
  <c r="V5159" i="6"/>
  <c r="N5160" i="6"/>
  <c r="P5160" i="6"/>
  <c r="U5160" i="6"/>
  <c r="V5160" i="6"/>
  <c r="N5161" i="6"/>
  <c r="P5161" i="6"/>
  <c r="U5161" i="6"/>
  <c r="V5161" i="6"/>
  <c r="N5162" i="6"/>
  <c r="P5162" i="6"/>
  <c r="U5162" i="6"/>
  <c r="V5162" i="6"/>
  <c r="N5163" i="6"/>
  <c r="P5163" i="6"/>
  <c r="U5163" i="6"/>
  <c r="V5163" i="6"/>
  <c r="N5164" i="6"/>
  <c r="P5164" i="6"/>
  <c r="U5164" i="6"/>
  <c r="V5164" i="6"/>
  <c r="N5165" i="6"/>
  <c r="P5165" i="6"/>
  <c r="U5165" i="6"/>
  <c r="V5165" i="6"/>
  <c r="P5166" i="6"/>
  <c r="N5167" i="6"/>
  <c r="P5167" i="6"/>
  <c r="U5167" i="6"/>
  <c r="V5167" i="6"/>
  <c r="N5168" i="6"/>
  <c r="P5168" i="6"/>
  <c r="U5168" i="6"/>
  <c r="V5168" i="6"/>
  <c r="P5169" i="6"/>
  <c r="U5169" i="6"/>
  <c r="N5170" i="6"/>
  <c r="P5170" i="6"/>
  <c r="U5170" i="6"/>
  <c r="N5171" i="6"/>
  <c r="P5171" i="6"/>
  <c r="U5171" i="6"/>
  <c r="N5172" i="6"/>
  <c r="P5172" i="6"/>
  <c r="U5172" i="6"/>
  <c r="V5172" i="6"/>
  <c r="N5173" i="6"/>
  <c r="P5173" i="6"/>
  <c r="U5173" i="6"/>
  <c r="V5173" i="6"/>
  <c r="P5174" i="6"/>
  <c r="U5174" i="6"/>
  <c r="V5174" i="6"/>
  <c r="N5175" i="6"/>
  <c r="P5175" i="6"/>
  <c r="U5175" i="6"/>
  <c r="V5175" i="6"/>
  <c r="N5176" i="6"/>
  <c r="P5176" i="6"/>
  <c r="U5176" i="6"/>
  <c r="V5176" i="6"/>
  <c r="N5177" i="6"/>
  <c r="P5177" i="6"/>
  <c r="U5177" i="6"/>
  <c r="N5178" i="6"/>
  <c r="P5178" i="6"/>
  <c r="U5178" i="6"/>
  <c r="V5178" i="6"/>
  <c r="N5179" i="6"/>
  <c r="P5179" i="6"/>
  <c r="U5179" i="6"/>
  <c r="V5179" i="6"/>
  <c r="N5180" i="6"/>
  <c r="P5180" i="6"/>
  <c r="U5180" i="6"/>
  <c r="N5181" i="6"/>
  <c r="P5181" i="6"/>
  <c r="U5181" i="6"/>
  <c r="N5182" i="6"/>
  <c r="P5182" i="6"/>
  <c r="U5182" i="6"/>
  <c r="N5183" i="6"/>
  <c r="P5183" i="6"/>
  <c r="U5183" i="6"/>
  <c r="V5183" i="6"/>
  <c r="N5184" i="6"/>
  <c r="P5184" i="6"/>
  <c r="U5184" i="6"/>
  <c r="N5185" i="6"/>
  <c r="P5185" i="6"/>
  <c r="U5185" i="6"/>
  <c r="V5185" i="6"/>
  <c r="N5186" i="6"/>
  <c r="P5186" i="6"/>
  <c r="U5186" i="6"/>
  <c r="N5187" i="6"/>
  <c r="P5187" i="6"/>
  <c r="U5187" i="6"/>
  <c r="N5188" i="6"/>
  <c r="P5188" i="6"/>
  <c r="U5188" i="6"/>
  <c r="N5189" i="6"/>
  <c r="P5189" i="6"/>
  <c r="U5189" i="6"/>
  <c r="P5190" i="6"/>
  <c r="U5190" i="6"/>
  <c r="N5191" i="6"/>
  <c r="P5191" i="6"/>
  <c r="U5191" i="6"/>
  <c r="V5191" i="6"/>
  <c r="N5192" i="6"/>
  <c r="P5192" i="6"/>
  <c r="U5192" i="6"/>
  <c r="V5192" i="6"/>
  <c r="N5193" i="6"/>
  <c r="P5193" i="6"/>
  <c r="U5193" i="6"/>
  <c r="V5193" i="6"/>
  <c r="N5194" i="6"/>
  <c r="P5194" i="6"/>
  <c r="U5194" i="6"/>
  <c r="N5195" i="6"/>
  <c r="P5195" i="6"/>
  <c r="U5195" i="6"/>
  <c r="N5196" i="6"/>
  <c r="P5196" i="6"/>
  <c r="U5196" i="6"/>
  <c r="P5197" i="6"/>
  <c r="U5197" i="6"/>
  <c r="V5197" i="6"/>
  <c r="N5198" i="6"/>
  <c r="P5198" i="6"/>
  <c r="U5198" i="6"/>
  <c r="V5198" i="6"/>
  <c r="N5199" i="6"/>
  <c r="P5199" i="6"/>
  <c r="U5199" i="6"/>
  <c r="V5199" i="6"/>
  <c r="N5200" i="6"/>
  <c r="P5200" i="6"/>
  <c r="U5200" i="6"/>
  <c r="N5201" i="6"/>
  <c r="P5201" i="6"/>
  <c r="U5201" i="6"/>
  <c r="N5202" i="6"/>
  <c r="P5202" i="6"/>
  <c r="U5202" i="6"/>
  <c r="N5203" i="6"/>
  <c r="P5203" i="6"/>
  <c r="U5203" i="6"/>
  <c r="N5204" i="6"/>
  <c r="P5204" i="6"/>
  <c r="U5204" i="6"/>
  <c r="V5204" i="6"/>
  <c r="N5205" i="6"/>
  <c r="P5205" i="6"/>
  <c r="U5205" i="6"/>
  <c r="N5206" i="6"/>
  <c r="P5206" i="6"/>
  <c r="U5206" i="6"/>
  <c r="V5206" i="6"/>
  <c r="N5207" i="6"/>
  <c r="P5207" i="6"/>
  <c r="U5207" i="6"/>
  <c r="V5207" i="6"/>
  <c r="N5208" i="6"/>
  <c r="P5208" i="6"/>
  <c r="U5208" i="6"/>
  <c r="N5209" i="6"/>
  <c r="P5209" i="6"/>
  <c r="U5209" i="6"/>
  <c r="V5209" i="6"/>
  <c r="N5210" i="6"/>
  <c r="P5210" i="6"/>
  <c r="U5210" i="6"/>
  <c r="N5211" i="6"/>
  <c r="P5211" i="6"/>
  <c r="U5211" i="6"/>
  <c r="V5211" i="6"/>
  <c r="N5212" i="6"/>
  <c r="P5212" i="6"/>
  <c r="U5212" i="6"/>
  <c r="V5212" i="6"/>
  <c r="N5213" i="6"/>
  <c r="P5213" i="6"/>
  <c r="U5213" i="6"/>
  <c r="N5214" i="6"/>
  <c r="P5214" i="6"/>
  <c r="U5214" i="6"/>
  <c r="V5214" i="6"/>
  <c r="N5215" i="6"/>
  <c r="P5215" i="6"/>
  <c r="U5215" i="6"/>
  <c r="V5215" i="6"/>
  <c r="N5216" i="6"/>
  <c r="P5216" i="6"/>
  <c r="U5216" i="6"/>
  <c r="V5216" i="6"/>
  <c r="P5217" i="6"/>
  <c r="U5217" i="6"/>
  <c r="V5217" i="6"/>
  <c r="N5218" i="6"/>
  <c r="P5218" i="6"/>
  <c r="U5218" i="6"/>
  <c r="V5218" i="6"/>
  <c r="N5219" i="6"/>
  <c r="P5219" i="6"/>
  <c r="U5219" i="6"/>
  <c r="V5219" i="6"/>
  <c r="P5221" i="6"/>
  <c r="U5221" i="6"/>
  <c r="V5221" i="6"/>
  <c r="P5222" i="6"/>
  <c r="U5222" i="6"/>
  <c r="V5222" i="6"/>
  <c r="P5223" i="6"/>
  <c r="U5223" i="6"/>
  <c r="V5223" i="6"/>
  <c r="N5224" i="6"/>
  <c r="P5224" i="6"/>
  <c r="U5224" i="6"/>
  <c r="N5225" i="6"/>
  <c r="P5225" i="6"/>
  <c r="U5225" i="6"/>
  <c r="V5225" i="6"/>
  <c r="N5226" i="6"/>
  <c r="P5226" i="6"/>
  <c r="N5227" i="6"/>
  <c r="P5227" i="6"/>
  <c r="U5227" i="6"/>
  <c r="N5228" i="6"/>
  <c r="P5228" i="6"/>
  <c r="U5228" i="6"/>
  <c r="V5228" i="6"/>
  <c r="N5229" i="6"/>
  <c r="P5229" i="6"/>
  <c r="U5229" i="6"/>
  <c r="V5229" i="6"/>
  <c r="N5230" i="6"/>
  <c r="P5230" i="6"/>
  <c r="N5231" i="6"/>
  <c r="P5231" i="6"/>
  <c r="U5231" i="6"/>
  <c r="V5231" i="6"/>
  <c r="P5232" i="6"/>
  <c r="U5232" i="6"/>
  <c r="N5233" i="6"/>
  <c r="P5233" i="6"/>
  <c r="U5233" i="6"/>
  <c r="V5233" i="6"/>
  <c r="N5234" i="6"/>
  <c r="P5234" i="6"/>
  <c r="U5234" i="6"/>
  <c r="P5235" i="6"/>
  <c r="U5235" i="6"/>
  <c r="N5236" i="6"/>
  <c r="P5236" i="6"/>
  <c r="U5236" i="6"/>
  <c r="N5237" i="6"/>
  <c r="P5237" i="6"/>
  <c r="U5237" i="6"/>
  <c r="N5238" i="6"/>
  <c r="P5238" i="6"/>
  <c r="U5238" i="6"/>
  <c r="V5238" i="6"/>
  <c r="N5239" i="6"/>
  <c r="P5239" i="6"/>
  <c r="U5239" i="6"/>
  <c r="V5239" i="6"/>
  <c r="N5240" i="6"/>
  <c r="P5240" i="6"/>
  <c r="U5240" i="6"/>
  <c r="V5240" i="6"/>
  <c r="N5241" i="6"/>
  <c r="P5241" i="6"/>
  <c r="U5241" i="6"/>
  <c r="N5242" i="6"/>
  <c r="P5242" i="6"/>
  <c r="U5242" i="6"/>
  <c r="N5243" i="6"/>
  <c r="P5243" i="6"/>
  <c r="U5243" i="6"/>
  <c r="V5243" i="6"/>
  <c r="N5244" i="6"/>
  <c r="P5244" i="6"/>
  <c r="U5244" i="6"/>
  <c r="V5244" i="6"/>
  <c r="N5245" i="6"/>
  <c r="P5245" i="6"/>
  <c r="U5245" i="6"/>
  <c r="V5245" i="6"/>
  <c r="N5246" i="6"/>
  <c r="P5246" i="6"/>
  <c r="U5246" i="6"/>
  <c r="N5247" i="6"/>
  <c r="P5247" i="6"/>
  <c r="U5247" i="6"/>
  <c r="V5247" i="6"/>
  <c r="N5248" i="6"/>
  <c r="P5248" i="6"/>
  <c r="U5248" i="6"/>
  <c r="V5248" i="6"/>
  <c r="P5249" i="6"/>
  <c r="N5250" i="6"/>
  <c r="P5250" i="6"/>
  <c r="U5250" i="6"/>
  <c r="N5251" i="6"/>
  <c r="P5251" i="6"/>
  <c r="U5251" i="6"/>
  <c r="N5252" i="6"/>
  <c r="P5252" i="6"/>
  <c r="U5252" i="6"/>
  <c r="V5252" i="6"/>
  <c r="N5253" i="6"/>
  <c r="P5253" i="6"/>
  <c r="U5253" i="6"/>
  <c r="V5253" i="6"/>
  <c r="N5254" i="6"/>
  <c r="P5254" i="6"/>
  <c r="U5254" i="6"/>
  <c r="N5255" i="6"/>
  <c r="P5255" i="6"/>
  <c r="N5256" i="6"/>
  <c r="P5256" i="6"/>
  <c r="U5256" i="6"/>
  <c r="V5256" i="6"/>
  <c r="N5257" i="6"/>
  <c r="P5257" i="6"/>
  <c r="U5257" i="6"/>
  <c r="N5258" i="6"/>
  <c r="P5258" i="6"/>
  <c r="U5258" i="6"/>
  <c r="N5259" i="6"/>
  <c r="P5259" i="6"/>
  <c r="U5259" i="6"/>
  <c r="V5259" i="6"/>
  <c r="N5260" i="6"/>
  <c r="P5260" i="6"/>
  <c r="N5261" i="6"/>
  <c r="P5261" i="6"/>
  <c r="U5261" i="6"/>
  <c r="N5262" i="6"/>
  <c r="P5262" i="6"/>
  <c r="U5262" i="6"/>
  <c r="N5263" i="6"/>
  <c r="P5263" i="6"/>
  <c r="U5263" i="6"/>
  <c r="N5264" i="6"/>
  <c r="P5264" i="6"/>
  <c r="U5264" i="6"/>
  <c r="V5264" i="6"/>
  <c r="N5265" i="6"/>
  <c r="P5265" i="6"/>
  <c r="U5265" i="6"/>
  <c r="V5265" i="6"/>
  <c r="N5266" i="6"/>
  <c r="P5266" i="6"/>
  <c r="U5266" i="6"/>
  <c r="V5266" i="6"/>
  <c r="P5267" i="6"/>
  <c r="U5267" i="6"/>
  <c r="N5268" i="6"/>
  <c r="P5268" i="6"/>
  <c r="U5268" i="6"/>
  <c r="N5269" i="6"/>
  <c r="P5269" i="6"/>
  <c r="U5269" i="6"/>
  <c r="V5269" i="6"/>
  <c r="N5270" i="6"/>
  <c r="P5270" i="6"/>
  <c r="U5270" i="6"/>
  <c r="V5270" i="6"/>
  <c r="N5271" i="6"/>
  <c r="P5271" i="6"/>
  <c r="U5271" i="6"/>
  <c r="V5271" i="6"/>
  <c r="N5272" i="6"/>
  <c r="P5272" i="6"/>
  <c r="U5272" i="6"/>
  <c r="V5272" i="6"/>
  <c r="N5273" i="6"/>
  <c r="P5273" i="6"/>
  <c r="U5273" i="6"/>
  <c r="V5273" i="6"/>
  <c r="N5274" i="6"/>
  <c r="P5274" i="6"/>
  <c r="U5274" i="6"/>
  <c r="P5275" i="6"/>
  <c r="U5275" i="6"/>
  <c r="N5276" i="6"/>
  <c r="P5276" i="6"/>
  <c r="U5276" i="6"/>
  <c r="V5276" i="6"/>
  <c r="P5277" i="6"/>
  <c r="U5277" i="6"/>
  <c r="V5277" i="6"/>
  <c r="N5278" i="6"/>
  <c r="P5278" i="6"/>
  <c r="N5279" i="6"/>
  <c r="P5279" i="6"/>
  <c r="U5279" i="6"/>
  <c r="V5279" i="6"/>
  <c r="N5280" i="6"/>
  <c r="P5280" i="6"/>
  <c r="U5280" i="6"/>
  <c r="V5280" i="6"/>
  <c r="N5281" i="6"/>
  <c r="P5281" i="6"/>
  <c r="U5281" i="6"/>
  <c r="V5281" i="6"/>
  <c r="N5282" i="6"/>
  <c r="P5282" i="6"/>
  <c r="U5282" i="6"/>
  <c r="V5282" i="6"/>
  <c r="N5283" i="6"/>
  <c r="P5283" i="6"/>
  <c r="U5283" i="6"/>
  <c r="V5283" i="6"/>
  <c r="N5284" i="6"/>
  <c r="P5284" i="6"/>
  <c r="U5284" i="6"/>
  <c r="V5284" i="6"/>
  <c r="N5285" i="6"/>
  <c r="P5285" i="6"/>
  <c r="U5285" i="6"/>
  <c r="V5285" i="6"/>
  <c r="N5286" i="6"/>
  <c r="P5286" i="6"/>
  <c r="U5286" i="6"/>
  <c r="N5287" i="6"/>
  <c r="P5287" i="6"/>
  <c r="U5287" i="6"/>
  <c r="V5287" i="6"/>
  <c r="N5288" i="6"/>
  <c r="P5288" i="6"/>
  <c r="U5288" i="6"/>
  <c r="V5288" i="6"/>
  <c r="N5289" i="6"/>
  <c r="P5289" i="6"/>
  <c r="U5289" i="6"/>
  <c r="N5290" i="6"/>
  <c r="P5290" i="6"/>
  <c r="N5291" i="6"/>
  <c r="P5291" i="6"/>
  <c r="U5291" i="6"/>
  <c r="V5291" i="6"/>
  <c r="N5292" i="6"/>
  <c r="P5292" i="6"/>
  <c r="U5292" i="6"/>
  <c r="V5292" i="6"/>
  <c r="P5293" i="6"/>
  <c r="U5293" i="6"/>
  <c r="N5294" i="6"/>
  <c r="P5294" i="6"/>
  <c r="U5294" i="6"/>
  <c r="N5295" i="6"/>
  <c r="P5295" i="6"/>
  <c r="U5295" i="6"/>
  <c r="N5296" i="6"/>
  <c r="P5296" i="6"/>
  <c r="U5296" i="6"/>
  <c r="N5297" i="6"/>
  <c r="P5297" i="6"/>
  <c r="U5297" i="6"/>
  <c r="N5298" i="6"/>
  <c r="P5298" i="6"/>
  <c r="U5298" i="6"/>
  <c r="N5299" i="6"/>
  <c r="P5299" i="6"/>
  <c r="U5299" i="6"/>
  <c r="N5300" i="6"/>
  <c r="P5300" i="6"/>
  <c r="U5300" i="6"/>
  <c r="N5301" i="6"/>
  <c r="P5301" i="6"/>
  <c r="U5301" i="6"/>
  <c r="P5302" i="6"/>
  <c r="U5302" i="6"/>
  <c r="N5303" i="6"/>
  <c r="P5303" i="6"/>
  <c r="U5303" i="6"/>
  <c r="N5304" i="6"/>
  <c r="P5304" i="6"/>
  <c r="U5304" i="6"/>
  <c r="N5305" i="6"/>
  <c r="P5305" i="6"/>
  <c r="U5305" i="6"/>
  <c r="N5306" i="6"/>
  <c r="P5306" i="6"/>
  <c r="N5307" i="6"/>
  <c r="P5307" i="6"/>
  <c r="U5307" i="6"/>
  <c r="V5307" i="6"/>
  <c r="P5308" i="6"/>
  <c r="U5308" i="6"/>
  <c r="P5309" i="6"/>
  <c r="U5309" i="6"/>
  <c r="V5309" i="6"/>
  <c r="N5310" i="6"/>
  <c r="P5310" i="6"/>
  <c r="N5311" i="6"/>
  <c r="P5311" i="6"/>
  <c r="U5311" i="6"/>
  <c r="N5312" i="6"/>
  <c r="P5312" i="6"/>
  <c r="U5312" i="6"/>
  <c r="N5313" i="6"/>
  <c r="P5313" i="6"/>
  <c r="U5313" i="6"/>
  <c r="N5314" i="6"/>
  <c r="P5314" i="6"/>
  <c r="U5314" i="6"/>
  <c r="V5314" i="6"/>
  <c r="N5315" i="6"/>
  <c r="P5315" i="6"/>
  <c r="U5315" i="6"/>
  <c r="V5315" i="6"/>
  <c r="N5316" i="6"/>
  <c r="P5316" i="6"/>
  <c r="U5316" i="6"/>
  <c r="V5316" i="6"/>
  <c r="N5317" i="6"/>
  <c r="P5317" i="6"/>
  <c r="U5317" i="6"/>
  <c r="V5317" i="6"/>
  <c r="N5318" i="6"/>
  <c r="P5318" i="6"/>
  <c r="U5318" i="6"/>
  <c r="V5318" i="6"/>
  <c r="N5319" i="6"/>
  <c r="P5319" i="6"/>
  <c r="U5319" i="6"/>
  <c r="V5319" i="6"/>
  <c r="N5320" i="6"/>
  <c r="P5320" i="6"/>
  <c r="U5320" i="6"/>
  <c r="N5321" i="6"/>
  <c r="P5321" i="6"/>
  <c r="U5321" i="6"/>
  <c r="N5322" i="6"/>
  <c r="P5322" i="6"/>
  <c r="U5322" i="6"/>
  <c r="V5322" i="6"/>
  <c r="N5323" i="6"/>
  <c r="P5323" i="6"/>
  <c r="U5323" i="6"/>
  <c r="V5323" i="6"/>
  <c r="N5324" i="6"/>
  <c r="P5324" i="6"/>
  <c r="U5324" i="6"/>
  <c r="V5324" i="6"/>
  <c r="N5325" i="6"/>
  <c r="P5325" i="6"/>
  <c r="U5325" i="6"/>
  <c r="V5325" i="6"/>
  <c r="P5326" i="6"/>
  <c r="U5326" i="6"/>
  <c r="V5326" i="6"/>
  <c r="N5327" i="6"/>
  <c r="P5327" i="6"/>
  <c r="U5327" i="6"/>
  <c r="N5328" i="6"/>
  <c r="P5328" i="6"/>
  <c r="U5328" i="6"/>
  <c r="V5328" i="6"/>
  <c r="N5329" i="6"/>
  <c r="P5329" i="6"/>
  <c r="U5329" i="6"/>
  <c r="N5334" i="6"/>
  <c r="P5334" i="6"/>
  <c r="U5334" i="6"/>
  <c r="N5335" i="6"/>
  <c r="P5335" i="6"/>
  <c r="U5335" i="6"/>
  <c r="V5335" i="6"/>
  <c r="N5336" i="6"/>
  <c r="P5336" i="6"/>
  <c r="U5336" i="6"/>
  <c r="V5336" i="6"/>
  <c r="N5337" i="6"/>
  <c r="P5337" i="6"/>
  <c r="U5337" i="6"/>
  <c r="V5337" i="6"/>
  <c r="N5338" i="6"/>
  <c r="P5338" i="6"/>
  <c r="P5339" i="6"/>
  <c r="U5339" i="6"/>
  <c r="O730" i="14"/>
  <c r="P5340" i="6"/>
  <c r="U5340" i="6"/>
  <c r="N5341" i="6"/>
  <c r="P5341" i="6"/>
  <c r="U5341" i="6"/>
  <c r="N5342" i="6"/>
  <c r="P5342" i="6"/>
  <c r="U5342" i="6"/>
  <c r="N5343" i="6"/>
  <c r="P5343" i="6"/>
  <c r="U5343" i="6"/>
  <c r="N5344" i="6"/>
  <c r="P5344" i="6"/>
  <c r="U5344" i="6"/>
  <c r="N5345" i="6"/>
  <c r="P5345" i="6"/>
  <c r="U5345" i="6"/>
  <c r="N5346" i="6"/>
  <c r="P5346" i="6"/>
  <c r="U5346" i="6"/>
  <c r="N5347" i="6"/>
  <c r="P5347" i="6"/>
  <c r="U5347" i="6"/>
  <c r="V5347" i="6"/>
  <c r="N5348" i="6"/>
  <c r="P5348" i="6"/>
  <c r="U5348" i="6"/>
  <c r="N5349" i="6"/>
  <c r="P5349" i="6"/>
  <c r="U5349" i="6"/>
  <c r="N5350" i="6"/>
  <c r="P5350" i="6"/>
  <c r="U5350" i="6"/>
  <c r="N5351" i="6"/>
  <c r="P5351" i="6"/>
  <c r="U5351" i="6"/>
  <c r="N5352" i="6"/>
  <c r="P5352" i="6"/>
  <c r="U5352" i="6"/>
  <c r="P5353" i="6"/>
  <c r="U5353" i="6"/>
  <c r="V5353" i="6"/>
  <c r="N5354" i="6"/>
  <c r="P5354" i="6"/>
  <c r="U5354" i="6"/>
  <c r="N5355" i="6"/>
  <c r="P5355" i="6"/>
  <c r="P5356" i="6"/>
  <c r="U5356" i="6"/>
  <c r="N5357" i="6"/>
  <c r="P5357" i="6"/>
  <c r="U5357" i="6"/>
  <c r="N5358" i="6"/>
  <c r="P5358" i="6"/>
  <c r="U5358" i="6"/>
  <c r="N5359" i="6"/>
  <c r="P5359" i="6"/>
  <c r="U5359" i="6"/>
  <c r="N5360" i="6"/>
  <c r="P5360" i="6"/>
  <c r="U5360" i="6"/>
  <c r="N5361" i="6"/>
  <c r="P5361" i="6"/>
  <c r="U5361" i="6"/>
  <c r="N5362" i="6"/>
  <c r="P5362" i="6"/>
  <c r="U5362" i="6"/>
  <c r="N5363" i="6"/>
  <c r="P5363" i="6"/>
  <c r="U5363" i="6"/>
  <c r="N5364" i="6"/>
  <c r="P5364" i="6"/>
  <c r="U5364" i="6"/>
  <c r="P5365" i="6"/>
  <c r="U5365" i="6"/>
  <c r="N5366" i="6"/>
  <c r="P5366" i="6"/>
  <c r="U5366" i="6"/>
  <c r="N5367" i="6"/>
  <c r="P5367" i="6"/>
  <c r="U5367" i="6"/>
  <c r="N5369" i="6"/>
  <c r="P5369" i="6"/>
  <c r="U5369" i="6"/>
  <c r="N5370" i="6"/>
  <c r="P5370" i="6"/>
  <c r="U5370" i="6"/>
  <c r="N5371" i="6"/>
  <c r="P5371" i="6"/>
  <c r="P5373" i="6"/>
  <c r="U5373" i="6"/>
  <c r="N5374" i="6"/>
  <c r="P5374" i="6"/>
  <c r="U5374" i="6"/>
  <c r="N5375" i="6"/>
  <c r="P5375" i="6"/>
  <c r="U5375" i="6"/>
  <c r="N5376" i="6"/>
  <c r="P5376" i="6"/>
  <c r="U5376" i="6"/>
  <c r="N5377" i="6"/>
  <c r="P5377" i="6"/>
  <c r="U5377" i="6"/>
  <c r="N5378" i="6"/>
  <c r="P5378" i="6"/>
  <c r="U5378" i="6"/>
  <c r="N5379" i="6"/>
  <c r="P5379" i="6"/>
  <c r="U5379" i="6"/>
  <c r="P5380" i="6"/>
  <c r="U5380" i="6"/>
  <c r="N5381" i="6"/>
  <c r="P5381" i="6"/>
  <c r="U5381" i="6"/>
  <c r="N5382" i="6"/>
  <c r="P5382" i="6"/>
  <c r="U5382" i="6"/>
  <c r="N5383" i="6"/>
  <c r="P5383" i="6"/>
  <c r="U5383" i="6"/>
  <c r="N5384" i="6"/>
  <c r="P5384" i="6"/>
  <c r="U5384" i="6"/>
  <c r="N5385" i="6"/>
  <c r="P5385" i="6"/>
  <c r="U5385" i="6"/>
  <c r="N5386" i="6"/>
  <c r="P5386" i="6"/>
  <c r="U5386" i="6"/>
  <c r="N5387" i="6"/>
  <c r="P5387" i="6"/>
  <c r="U5387" i="6"/>
  <c r="N5388" i="6"/>
  <c r="P5388" i="6"/>
  <c r="U5388" i="6"/>
  <c r="N5389" i="6"/>
  <c r="P5389" i="6"/>
  <c r="U5389" i="6"/>
  <c r="N5390" i="6"/>
  <c r="P5390" i="6"/>
  <c r="U5390" i="6"/>
  <c r="N5391" i="6"/>
  <c r="P5391" i="6"/>
  <c r="U5391" i="6"/>
  <c r="N5392" i="6"/>
  <c r="P5392" i="6"/>
  <c r="U5392" i="6"/>
  <c r="N5393" i="6"/>
  <c r="P5393" i="6"/>
  <c r="U5393" i="6"/>
  <c r="N5394" i="6"/>
  <c r="P5394" i="6"/>
  <c r="U5394" i="6"/>
  <c r="N5395" i="6"/>
  <c r="P5395" i="6"/>
  <c r="U5395" i="6"/>
  <c r="N5396" i="6"/>
  <c r="P5396" i="6"/>
  <c r="U5396" i="6"/>
  <c r="N5397" i="6"/>
  <c r="P5397" i="6"/>
  <c r="U5397" i="6"/>
  <c r="N5398" i="6"/>
  <c r="P5398" i="6"/>
  <c r="U5398" i="6"/>
  <c r="N5399" i="6"/>
  <c r="P5399" i="6"/>
  <c r="U5399" i="6"/>
  <c r="N5400" i="6"/>
  <c r="P5400" i="6"/>
  <c r="U5400" i="6"/>
  <c r="N5401" i="6"/>
  <c r="P5401" i="6"/>
  <c r="U5401" i="6"/>
  <c r="N5402" i="6"/>
  <c r="P5402" i="6"/>
  <c r="U5402" i="6"/>
  <c r="N5403" i="6"/>
  <c r="P5403" i="6"/>
  <c r="U5403" i="6"/>
  <c r="N5404" i="6"/>
  <c r="P5404" i="6"/>
  <c r="U5404" i="6"/>
  <c r="N5405" i="6"/>
  <c r="P5405" i="6"/>
  <c r="U5405" i="6"/>
  <c r="N5406" i="6"/>
  <c r="P5406" i="6"/>
  <c r="U5406" i="6"/>
  <c r="N5407" i="6"/>
  <c r="P5407" i="6"/>
  <c r="U5407" i="6"/>
  <c r="N5408" i="6"/>
  <c r="P5408" i="6"/>
  <c r="U5408" i="6"/>
  <c r="N5409" i="6"/>
  <c r="P5409" i="6"/>
  <c r="U5409" i="6"/>
  <c r="N5410" i="6"/>
  <c r="P5410" i="6"/>
  <c r="U5410" i="6"/>
  <c r="P5460" i="6"/>
  <c r="U5460" i="6"/>
  <c r="P5461" i="6"/>
  <c r="U5461" i="6"/>
  <c r="P5462" i="6"/>
  <c r="U5462" i="6"/>
  <c r="P5463" i="6"/>
  <c r="U5463" i="6"/>
  <c r="P5464" i="6"/>
  <c r="U5464" i="6"/>
  <c r="P5465" i="6"/>
  <c r="U5465" i="6"/>
  <c r="P5466" i="6"/>
  <c r="U5466" i="6"/>
  <c r="P5467" i="6"/>
  <c r="U5467" i="6"/>
  <c r="P5468" i="6"/>
  <c r="U5468" i="6"/>
  <c r="P5469" i="6"/>
  <c r="U5469" i="6"/>
  <c r="P5470" i="6"/>
  <c r="U5470" i="6"/>
  <c r="P5471" i="6"/>
  <c r="U5471" i="6"/>
  <c r="P5472" i="6"/>
  <c r="U5472" i="6"/>
  <c r="P5473" i="6"/>
  <c r="U5473" i="6"/>
  <c r="P5474" i="6"/>
  <c r="U5474" i="6"/>
  <c r="P5475" i="6"/>
  <c r="U5475" i="6"/>
  <c r="P5476" i="6"/>
  <c r="U5476" i="6"/>
  <c r="P5477" i="6"/>
  <c r="U5477" i="6"/>
  <c r="P5478" i="6"/>
  <c r="U5478" i="6"/>
  <c r="P5479" i="6"/>
  <c r="U5479" i="6"/>
  <c r="P5480" i="6"/>
  <c r="U5480" i="6"/>
  <c r="P5481" i="6"/>
  <c r="U5481" i="6"/>
  <c r="P5482" i="6"/>
  <c r="U5482" i="6"/>
  <c r="P5483" i="6"/>
  <c r="U5483" i="6"/>
  <c r="P5484" i="6"/>
  <c r="U5484" i="6"/>
  <c r="P5485" i="6"/>
  <c r="U5485" i="6"/>
  <c r="P5486" i="6"/>
  <c r="U5486" i="6"/>
  <c r="P5487" i="6"/>
  <c r="U5487" i="6"/>
  <c r="P5488" i="6"/>
  <c r="U5488" i="6"/>
  <c r="P5489" i="6"/>
  <c r="U5489" i="6"/>
  <c r="P5490" i="6"/>
  <c r="U5490" i="6"/>
  <c r="P5491" i="6"/>
  <c r="U5491" i="6"/>
  <c r="P5492" i="6"/>
  <c r="U5492" i="6"/>
  <c r="P5493" i="6"/>
  <c r="U5493" i="6"/>
  <c r="P5494" i="6"/>
  <c r="U5494" i="6"/>
  <c r="P5495" i="6"/>
  <c r="U5495" i="6"/>
  <c r="P5496" i="6"/>
  <c r="U5496" i="6"/>
  <c r="P5497" i="6"/>
  <c r="U5497" i="6"/>
  <c r="P5498" i="6"/>
  <c r="U5498" i="6"/>
  <c r="P5499" i="6"/>
  <c r="U5499" i="6"/>
  <c r="P5500" i="6"/>
  <c r="U5500" i="6"/>
  <c r="P5501" i="6"/>
  <c r="U5501" i="6"/>
  <c r="P5502" i="6"/>
  <c r="U5502" i="6"/>
  <c r="P5503" i="6"/>
  <c r="U5503" i="6"/>
  <c r="P5504" i="6"/>
  <c r="U5504" i="6"/>
  <c r="P5505" i="6"/>
  <c r="U5505" i="6"/>
  <c r="P5506" i="6"/>
  <c r="U5506" i="6"/>
  <c r="P5507" i="6"/>
  <c r="U5507" i="6"/>
  <c r="P5508" i="6"/>
  <c r="U5508" i="6"/>
  <c r="P5509" i="6"/>
  <c r="U5509" i="6"/>
  <c r="P5510" i="6"/>
  <c r="U5510" i="6"/>
  <c r="P5511" i="6"/>
  <c r="U5511" i="6"/>
  <c r="P5512" i="6"/>
  <c r="U5512" i="6"/>
  <c r="P5513" i="6"/>
  <c r="U5513" i="6"/>
  <c r="P5514" i="6"/>
  <c r="U5514" i="6"/>
  <c r="P5515" i="6"/>
  <c r="U5515" i="6"/>
  <c r="P5516" i="6"/>
  <c r="U5516" i="6"/>
  <c r="P5517" i="6"/>
  <c r="U5517" i="6"/>
  <c r="P5518" i="6"/>
  <c r="U5518" i="6"/>
  <c r="P5519" i="6"/>
  <c r="U5519" i="6"/>
  <c r="P5520" i="6"/>
  <c r="U5520" i="6"/>
  <c r="P5521" i="6"/>
  <c r="U5521" i="6"/>
  <c r="P5522" i="6"/>
  <c r="U5522" i="6"/>
  <c r="P5523" i="6"/>
  <c r="U5523" i="6"/>
  <c r="P5524" i="6"/>
  <c r="U5524" i="6"/>
  <c r="P5525" i="6"/>
  <c r="U5525" i="6"/>
  <c r="P5526" i="6"/>
  <c r="U5526" i="6"/>
  <c r="P5527" i="6"/>
  <c r="U5527" i="6"/>
  <c r="P5528" i="6"/>
  <c r="U5528" i="6"/>
  <c r="P5529" i="6"/>
  <c r="U5529" i="6"/>
  <c r="P5530" i="6"/>
  <c r="U5530" i="6"/>
  <c r="P5531" i="6"/>
  <c r="U5531" i="6"/>
  <c r="P5532" i="6"/>
  <c r="U5532" i="6"/>
  <c r="P5533" i="6"/>
  <c r="U5533" i="6"/>
  <c r="P5534" i="6"/>
  <c r="U5534" i="6"/>
  <c r="P5535" i="6"/>
  <c r="U5535" i="6"/>
  <c r="P5536" i="6"/>
  <c r="U5536" i="6"/>
  <c r="P5537" i="6"/>
  <c r="U5537" i="6"/>
  <c r="P5538" i="6"/>
  <c r="U5538" i="6"/>
  <c r="P5539" i="6"/>
  <c r="U5539" i="6"/>
  <c r="P5540" i="6"/>
  <c r="U5540" i="6"/>
  <c r="P5541" i="6"/>
  <c r="U5541" i="6"/>
  <c r="P5542" i="6"/>
  <c r="U5542" i="6"/>
  <c r="P5543" i="6"/>
  <c r="U5543" i="6"/>
  <c r="P5544" i="6"/>
  <c r="U5544" i="6"/>
  <c r="P5545" i="6"/>
  <c r="U5545" i="6"/>
  <c r="P5546" i="6"/>
  <c r="U5546" i="6"/>
  <c r="P5547" i="6"/>
  <c r="U5547" i="6"/>
  <c r="P5548" i="6"/>
  <c r="U5548" i="6"/>
  <c r="P5549" i="6"/>
  <c r="U5549" i="6"/>
  <c r="P5550" i="6"/>
  <c r="U5550" i="6"/>
  <c r="P5551" i="6"/>
  <c r="U5551" i="6"/>
  <c r="P5552" i="6"/>
  <c r="U5552" i="6"/>
  <c r="P5553" i="6"/>
  <c r="U5553" i="6"/>
  <c r="P5554" i="6"/>
  <c r="U5554" i="6"/>
  <c r="P5555" i="6"/>
  <c r="U5555" i="6"/>
  <c r="P5556" i="6"/>
  <c r="U5556" i="6"/>
  <c r="P5557" i="6"/>
  <c r="U5557" i="6"/>
  <c r="P5558" i="6"/>
  <c r="U5558" i="6"/>
  <c r="P5559" i="6"/>
  <c r="U5559" i="6"/>
  <c r="P5560" i="6"/>
  <c r="U5560" i="6"/>
  <c r="P5561" i="6"/>
  <c r="U5561" i="6"/>
  <c r="P5562" i="6"/>
  <c r="U5562" i="6"/>
  <c r="P5563" i="6"/>
  <c r="U5563" i="6"/>
  <c r="P5564" i="6"/>
  <c r="U5564" i="6"/>
  <c r="P5565" i="6"/>
  <c r="U5565" i="6"/>
  <c r="P5566" i="6"/>
  <c r="U5566" i="6"/>
  <c r="P5567" i="6"/>
  <c r="U5567" i="6"/>
  <c r="P5568" i="6"/>
  <c r="U5568" i="6"/>
  <c r="P5569" i="6"/>
  <c r="U5569" i="6"/>
  <c r="P5570" i="6"/>
  <c r="U5570" i="6"/>
  <c r="P5571" i="6"/>
  <c r="U5571" i="6"/>
  <c r="P5572" i="6"/>
  <c r="U5572" i="6"/>
  <c r="P5573" i="6"/>
  <c r="U5573" i="6"/>
  <c r="P5574" i="6"/>
  <c r="U5574" i="6"/>
  <c r="P5575" i="6"/>
  <c r="U5575" i="6"/>
  <c r="P5576" i="6"/>
  <c r="U5576" i="6"/>
  <c r="P5577" i="6"/>
  <c r="U5577" i="6"/>
  <c r="P5578" i="6"/>
  <c r="U5578" i="6"/>
  <c r="P5579" i="6"/>
  <c r="U5579" i="6"/>
  <c r="P5580" i="6"/>
  <c r="U5580" i="6"/>
  <c r="P5581" i="6"/>
  <c r="U5581" i="6"/>
  <c r="P5582" i="6"/>
  <c r="U5582" i="6"/>
  <c r="P5583" i="6"/>
  <c r="U5583" i="6"/>
  <c r="P5584" i="6"/>
  <c r="U5584" i="6"/>
  <c r="P5585" i="6"/>
  <c r="U5585" i="6"/>
  <c r="P5586" i="6"/>
  <c r="U5586" i="6"/>
  <c r="P5587" i="6"/>
  <c r="U5587" i="6"/>
  <c r="P5588" i="6"/>
  <c r="U5588" i="6"/>
  <c r="P5589" i="6"/>
  <c r="U5589" i="6"/>
  <c r="P5590" i="6"/>
  <c r="U5590" i="6"/>
  <c r="P5591" i="6"/>
  <c r="U5591" i="6"/>
  <c r="P5592" i="6"/>
  <c r="U5592" i="6"/>
  <c r="P5593" i="6"/>
  <c r="U5593" i="6"/>
  <c r="P5594" i="6"/>
  <c r="U5594" i="6"/>
  <c r="P5595" i="6"/>
  <c r="U5595" i="6"/>
  <c r="P5596" i="6"/>
  <c r="U5596" i="6"/>
  <c r="P5597" i="6"/>
  <c r="U5597" i="6"/>
  <c r="P5598" i="6"/>
  <c r="U5598" i="6"/>
  <c r="P5599" i="6"/>
  <c r="U5599" i="6"/>
  <c r="P5600" i="6"/>
  <c r="U5600" i="6"/>
  <c r="P5601" i="6"/>
  <c r="U5601" i="6"/>
  <c r="P5602" i="6"/>
  <c r="U5602" i="6"/>
  <c r="P5603" i="6"/>
  <c r="U5603" i="6"/>
  <c r="P5604" i="6"/>
  <c r="U5604" i="6"/>
  <c r="P5605" i="6"/>
  <c r="U5605" i="6"/>
  <c r="P5606" i="6"/>
  <c r="U5606" i="6"/>
  <c r="P5607" i="6"/>
  <c r="U5607" i="6"/>
  <c r="P5608" i="6"/>
  <c r="U5608" i="6"/>
  <c r="P5609" i="6"/>
  <c r="U5609" i="6"/>
  <c r="P5610" i="6"/>
  <c r="U5610" i="6"/>
  <c r="P5611" i="6"/>
  <c r="U5611" i="6"/>
  <c r="P5612" i="6"/>
  <c r="U5612" i="6"/>
  <c r="P5613" i="6"/>
  <c r="U5613" i="6"/>
  <c r="P5614" i="6"/>
  <c r="U5614" i="6"/>
  <c r="P5615" i="6"/>
  <c r="U5615" i="6"/>
  <c r="P5616" i="6"/>
  <c r="U5616" i="6"/>
  <c r="P5617" i="6"/>
  <c r="U5617" i="6"/>
  <c r="P5618" i="6"/>
  <c r="U5618" i="6"/>
  <c r="P5619" i="6"/>
  <c r="U5619" i="6"/>
  <c r="P5620" i="6"/>
  <c r="U5620" i="6"/>
  <c r="P5621" i="6"/>
  <c r="U5621" i="6"/>
  <c r="P5622" i="6"/>
  <c r="U5622" i="6"/>
  <c r="P5623" i="6"/>
  <c r="U5623" i="6"/>
  <c r="P5624" i="6"/>
  <c r="U5624" i="6"/>
  <c r="P5625" i="6"/>
  <c r="U5625" i="6"/>
  <c r="P5626" i="6"/>
  <c r="U5626" i="6"/>
  <c r="P5627" i="6"/>
  <c r="U5627" i="6"/>
  <c r="P5628" i="6"/>
  <c r="U5628" i="6"/>
  <c r="P5629" i="6"/>
  <c r="U5629" i="6"/>
  <c r="P5630" i="6"/>
  <c r="U5630" i="6"/>
  <c r="P5631" i="6"/>
  <c r="U5631" i="6"/>
  <c r="P5632" i="6"/>
  <c r="U5632" i="6"/>
  <c r="P5633" i="6"/>
  <c r="U5633" i="6"/>
  <c r="P5634" i="6"/>
  <c r="U5634" i="6"/>
  <c r="P5635" i="6"/>
  <c r="U5635" i="6"/>
  <c r="P5636" i="6"/>
  <c r="U5636" i="6"/>
  <c r="P5637" i="6"/>
  <c r="U5637" i="6"/>
  <c r="P5638" i="6"/>
  <c r="U5638" i="6"/>
  <c r="P5639" i="6"/>
  <c r="U5639" i="6"/>
  <c r="P5640" i="6"/>
  <c r="U5640" i="6"/>
  <c r="P5641" i="6"/>
  <c r="U5641" i="6"/>
  <c r="P5642" i="6"/>
  <c r="U5642" i="6"/>
  <c r="P5643" i="6"/>
  <c r="U5643" i="6"/>
  <c r="P5644" i="6"/>
  <c r="U5644" i="6"/>
  <c r="P5645" i="6"/>
  <c r="U5645" i="6"/>
  <c r="P5646" i="6"/>
  <c r="U5646" i="6"/>
  <c r="P5647" i="6"/>
  <c r="U5647" i="6"/>
  <c r="P5648" i="6"/>
  <c r="U5648" i="6"/>
  <c r="P5649" i="6"/>
  <c r="U5649" i="6"/>
  <c r="P5650" i="6"/>
  <c r="U5650" i="6"/>
  <c r="P5651" i="6"/>
  <c r="U5651" i="6"/>
  <c r="P5652" i="6"/>
  <c r="U5652" i="6"/>
  <c r="P5653" i="6"/>
  <c r="U5653" i="6"/>
  <c r="P5654" i="6"/>
  <c r="U5654" i="6"/>
  <c r="P5655" i="6"/>
  <c r="U5655" i="6"/>
  <c r="Q728" i="14"/>
  <c r="N727" i="14"/>
  <c r="Q727" i="14"/>
  <c r="N726" i="14"/>
  <c r="N725" i="14"/>
  <c r="N724" i="14"/>
  <c r="P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V5258" i="6"/>
  <c r="D5258" i="6"/>
  <c r="C5258" i="6"/>
  <c r="B5258" i="6"/>
  <c r="V5257" i="6"/>
  <c r="D5257" i="6"/>
  <c r="C5257" i="6"/>
  <c r="B5257" i="6"/>
  <c r="D5256" i="6"/>
  <c r="C5256" i="6"/>
  <c r="B5256" i="6"/>
  <c r="V5255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V5250" i="6"/>
  <c r="D5250" i="6"/>
  <c r="C5250" i="6"/>
  <c r="B5250" i="6"/>
  <c r="V5249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V5242" i="6"/>
  <c r="D5242" i="6"/>
  <c r="C5242" i="6"/>
  <c r="B5242" i="6"/>
  <c r="V5241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V5237" i="6"/>
  <c r="D5237" i="6"/>
  <c r="C5237" i="6"/>
  <c r="B5237" i="6"/>
  <c r="V5236" i="6"/>
  <c r="D5236" i="6"/>
  <c r="C5236" i="6"/>
  <c r="B5236" i="6"/>
  <c r="V5235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V5226" i="6"/>
  <c r="D5226" i="6"/>
  <c r="C5226" i="6"/>
  <c r="B5226" i="6"/>
  <c r="D5225" i="6"/>
  <c r="C5225" i="6"/>
  <c r="B5225" i="6"/>
  <c r="V5224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V5213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V5208" i="6"/>
  <c r="D5208" i="6"/>
  <c r="C5208" i="6"/>
  <c r="B5208" i="6"/>
  <c r="D5207" i="6"/>
  <c r="C5207" i="6"/>
  <c r="B5207" i="6"/>
  <c r="D5206" i="6"/>
  <c r="C5206" i="6"/>
  <c r="B5206" i="6"/>
  <c r="V5205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V5201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V5190" i="6"/>
  <c r="D5190" i="6"/>
  <c r="C5190" i="6"/>
  <c r="B5190" i="6"/>
  <c r="V5189" i="6"/>
  <c r="D5189" i="6"/>
  <c r="C5189" i="6"/>
  <c r="B5189" i="6"/>
  <c r="V5188" i="6"/>
  <c r="D5188" i="6"/>
  <c r="C5188" i="6"/>
  <c r="B5188" i="6"/>
  <c r="V5187" i="6"/>
  <c r="D5187" i="6"/>
  <c r="C5187" i="6"/>
  <c r="B5187" i="6"/>
  <c r="V5186" i="6"/>
  <c r="D5186" i="6"/>
  <c r="C5186" i="6"/>
  <c r="B5186" i="6"/>
  <c r="D5185" i="6"/>
  <c r="C5185" i="6"/>
  <c r="B5185" i="6"/>
  <c r="V5184" i="6"/>
  <c r="D5184" i="6"/>
  <c r="C5184" i="6"/>
  <c r="B5184" i="6"/>
  <c r="D5183" i="6"/>
  <c r="C5183" i="6"/>
  <c r="B5183" i="6"/>
  <c r="V5182" i="6"/>
  <c r="D5182" i="6"/>
  <c r="C5182" i="6"/>
  <c r="B5182" i="6"/>
  <c r="D5181" i="6"/>
  <c r="C5181" i="6"/>
  <c r="B5181" i="6"/>
  <c r="V5300" i="6"/>
  <c r="D5300" i="6"/>
  <c r="C5300" i="6"/>
  <c r="B5300" i="6"/>
  <c r="V5299" i="6"/>
  <c r="D5299" i="6"/>
  <c r="C5299" i="6"/>
  <c r="B5299" i="6"/>
  <c r="V5298" i="6"/>
  <c r="D5298" i="6"/>
  <c r="C5298" i="6"/>
  <c r="B5298" i="6"/>
  <c r="V5297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V5275" i="6"/>
  <c r="D5275" i="6"/>
  <c r="C5275" i="6"/>
  <c r="B5275" i="6"/>
  <c r="V5274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V5263" i="6"/>
  <c r="D5263" i="6"/>
  <c r="C5263" i="6"/>
  <c r="B5263" i="6"/>
  <c r="V5262" i="6"/>
  <c r="D5262" i="6"/>
  <c r="C5262" i="6"/>
  <c r="B5262" i="6"/>
  <c r="V5261" i="6"/>
  <c r="D5261" i="6"/>
  <c r="C5261" i="6"/>
  <c r="B5261" i="6"/>
  <c r="V5320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V5312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V5308" i="6"/>
  <c r="D5308" i="6"/>
  <c r="C5308" i="6"/>
  <c r="B5308" i="6"/>
  <c r="D5307" i="6"/>
  <c r="C5307" i="6"/>
  <c r="B5307" i="6"/>
  <c r="D5306" i="6"/>
  <c r="C5306" i="6"/>
  <c r="B5306" i="6"/>
  <c r="V5305" i="6"/>
  <c r="D5305" i="6"/>
  <c r="C5305" i="6"/>
  <c r="B5305" i="6"/>
  <c r="V5304" i="6"/>
  <c r="D5304" i="6"/>
  <c r="C5304" i="6"/>
  <c r="B5304" i="6"/>
  <c r="V5303" i="6"/>
  <c r="D5303" i="6"/>
  <c r="C5303" i="6"/>
  <c r="B5303" i="6"/>
  <c r="V5302" i="6"/>
  <c r="D5302" i="6"/>
  <c r="C5302" i="6"/>
  <c r="B5302" i="6"/>
  <c r="V5301" i="6"/>
  <c r="D5301" i="6"/>
  <c r="C5301" i="6"/>
  <c r="B5301" i="6"/>
  <c r="D5330" i="6"/>
  <c r="C5330" i="6"/>
  <c r="B5330" i="6"/>
  <c r="V5329" i="6"/>
  <c r="D5329" i="6"/>
  <c r="C5329" i="6"/>
  <c r="B5329" i="6"/>
  <c r="D5328" i="6"/>
  <c r="C5328" i="6"/>
  <c r="B5328" i="6"/>
  <c r="V5327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V5333" i="6"/>
  <c r="D5333" i="6"/>
  <c r="C5333" i="6"/>
  <c r="B5333" i="6"/>
  <c r="V5332" i="6"/>
  <c r="D5332" i="6"/>
  <c r="C5332" i="6"/>
  <c r="B5332" i="6"/>
  <c r="V5331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V4896" i="6"/>
  <c r="D4896" i="6"/>
  <c r="C4896" i="6"/>
  <c r="B4896" i="6"/>
  <c r="D4895" i="6"/>
  <c r="C4895" i="6"/>
  <c r="B4895" i="6"/>
  <c r="D4894" i="6"/>
  <c r="C4894" i="6"/>
  <c r="B4894" i="6"/>
  <c r="V4893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V4863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V4842" i="6"/>
  <c r="D4842" i="6"/>
  <c r="C4842" i="6"/>
  <c r="B4842" i="6"/>
  <c r="V4841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V4837" i="6"/>
  <c r="D4837" i="6"/>
  <c r="C4837" i="6"/>
  <c r="B4837" i="6"/>
  <c r="V4836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V4810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V4743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V4739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V4719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V4685" i="6"/>
  <c r="D4685" i="6"/>
  <c r="C4685" i="6"/>
  <c r="B4685" i="6"/>
  <c r="V4684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V4648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V5028" i="6"/>
  <c r="D5028" i="6"/>
  <c r="C5028" i="6"/>
  <c r="B5028" i="6"/>
  <c r="D5027" i="6"/>
  <c r="C5027" i="6"/>
  <c r="B5027" i="6"/>
  <c r="V5026" i="6"/>
  <c r="D5026" i="6"/>
  <c r="C5026" i="6"/>
  <c r="B5026" i="6"/>
  <c r="V5025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V5018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V5001" i="6"/>
  <c r="D5001" i="6"/>
  <c r="C5001" i="6"/>
  <c r="B5001" i="6"/>
  <c r="V5000" i="6"/>
  <c r="D5000" i="6"/>
  <c r="C5000" i="6"/>
  <c r="B5000" i="6"/>
  <c r="D4999" i="6"/>
  <c r="C4999" i="6"/>
  <c r="B4999" i="6"/>
  <c r="D4998" i="6"/>
  <c r="C4998" i="6"/>
  <c r="B4998" i="6"/>
  <c r="V4997" i="6"/>
  <c r="D4997" i="6"/>
  <c r="C4997" i="6"/>
  <c r="B4997" i="6"/>
  <c r="V4996" i="6"/>
  <c r="D4996" i="6"/>
  <c r="C4996" i="6"/>
  <c r="B4996" i="6"/>
  <c r="D4995" i="6"/>
  <c r="C4995" i="6"/>
  <c r="B4995" i="6"/>
  <c r="V4994" i="6"/>
  <c r="D4994" i="6"/>
  <c r="C4994" i="6"/>
  <c r="B4994" i="6"/>
  <c r="V4993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V4989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V4969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V4955" i="6"/>
  <c r="D4955" i="6"/>
  <c r="C4955" i="6"/>
  <c r="B4955" i="6"/>
  <c r="D4954" i="6"/>
  <c r="C4954" i="6"/>
  <c r="B4954" i="6"/>
  <c r="V4953" i="6"/>
  <c r="D4953" i="6"/>
  <c r="C4953" i="6"/>
  <c r="B4953" i="6"/>
  <c r="V4952" i="6"/>
  <c r="D4952" i="6"/>
  <c r="C4952" i="6"/>
  <c r="B4952" i="6"/>
  <c r="D4951" i="6"/>
  <c r="C4951" i="6"/>
  <c r="B4951" i="6"/>
  <c r="V4950" i="6"/>
  <c r="D4950" i="6"/>
  <c r="C4950" i="6"/>
  <c r="B4950" i="6"/>
  <c r="V4949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V4944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V5117" i="6"/>
  <c r="D5117" i="6"/>
  <c r="C5117" i="6"/>
  <c r="B5117" i="6"/>
  <c r="V5116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V5103" i="6"/>
  <c r="D5103" i="6"/>
  <c r="C5103" i="6"/>
  <c r="B5103" i="6"/>
  <c r="D5102" i="6"/>
  <c r="C5102" i="6"/>
  <c r="B5102" i="6"/>
  <c r="V5101" i="6"/>
  <c r="D5101" i="6"/>
  <c r="C5101" i="6"/>
  <c r="B5101" i="6"/>
  <c r="V5100" i="6"/>
  <c r="D5100" i="6"/>
  <c r="C5100" i="6"/>
  <c r="B5100" i="6"/>
  <c r="D5099" i="6"/>
  <c r="C5099" i="6"/>
  <c r="B5099" i="6"/>
  <c r="V5098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V5094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V5090" i="6"/>
  <c r="D5090" i="6"/>
  <c r="C5090" i="6"/>
  <c r="B5090" i="6"/>
  <c r="V5089" i="6"/>
  <c r="D5089" i="6"/>
  <c r="C5089" i="6"/>
  <c r="B5089" i="6"/>
  <c r="D5088" i="6"/>
  <c r="C5088" i="6"/>
  <c r="B5088" i="6"/>
  <c r="V5087" i="6"/>
  <c r="D5087" i="6"/>
  <c r="C5087" i="6"/>
  <c r="B5087" i="6"/>
  <c r="V5086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V5074" i="6"/>
  <c r="D5074" i="6"/>
  <c r="C5074" i="6"/>
  <c r="B5074" i="6"/>
  <c r="V5073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V5067" i="6"/>
  <c r="D5067" i="6"/>
  <c r="C5067" i="6"/>
  <c r="B5067" i="6"/>
  <c r="D5066" i="6"/>
  <c r="C5066" i="6"/>
  <c r="B5066" i="6"/>
  <c r="D5065" i="6"/>
  <c r="C5065" i="6"/>
  <c r="B5065" i="6"/>
  <c r="V5064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V5053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V5150" i="6"/>
  <c r="D5150" i="6"/>
  <c r="C5150" i="6"/>
  <c r="B5150" i="6"/>
  <c r="V5149" i="6"/>
  <c r="D5149" i="6"/>
  <c r="C5149" i="6"/>
  <c r="B5149" i="6"/>
  <c r="V5148" i="6"/>
  <c r="D5148" i="6"/>
  <c r="C5148" i="6"/>
  <c r="B5148" i="6"/>
  <c r="V5147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V5118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8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/>
  <c r="M885" i="14"/>
  <c r="R885" i="14"/>
  <c r="J885" i="14"/>
  <c r="Q885" i="14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V4362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V4336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V4306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V4296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V4206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V4188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V4175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V4148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V4476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V4440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V4434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V4562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V4549" i="6"/>
  <c r="D4549" i="6"/>
  <c r="C4549" i="6"/>
  <c r="B4549" i="6"/>
  <c r="D4548" i="6"/>
  <c r="C4548" i="6"/>
  <c r="B4548" i="6"/>
  <c r="V4547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V4542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V4622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V4604" i="6"/>
  <c r="D4604" i="6"/>
  <c r="C4604" i="6"/>
  <c r="B4604" i="6"/>
  <c r="V4603" i="6"/>
  <c r="D4603" i="6"/>
  <c r="C4603" i="6"/>
  <c r="B4603" i="6"/>
  <c r="V4602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V4637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6" i="6"/>
  <c r="D2847" i="6"/>
  <c r="D2848" i="6"/>
  <c r="D2849" i="6"/>
  <c r="D2850" i="6"/>
  <c r="D2851" i="6"/>
  <c r="D2852" i="6"/>
  <c r="D2853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2999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D5654" i="6"/>
  <c r="D5655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V3901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V3886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V3849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/>
  <c r="N509" i="14"/>
  <c r="N508" i="14"/>
  <c r="N507" i="14"/>
  <c r="N506" i="14"/>
  <c r="N505" i="14"/>
  <c r="N504" i="14"/>
  <c r="P504" i="14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I3338" i="6"/>
  <c r="H3338" i="6"/>
  <c r="C3338" i="6"/>
  <c r="B3338" i="6"/>
  <c r="I3334" i="6"/>
  <c r="H3334" i="6"/>
  <c r="C3334" i="6"/>
  <c r="B3334" i="6"/>
  <c r="I3215" i="6"/>
  <c r="H3215" i="6"/>
  <c r="C3215" i="6"/>
  <c r="B3215" i="6"/>
  <c r="I3207" i="6"/>
  <c r="H3207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I3011" i="6"/>
  <c r="H3011" i="6"/>
  <c r="C3011" i="6"/>
  <c r="B3011" i="6"/>
  <c r="V3003" i="6"/>
  <c r="I3003" i="6"/>
  <c r="H3003" i="6"/>
  <c r="C3003" i="6"/>
  <c r="B3003" i="6"/>
  <c r="V3006" i="6"/>
  <c r="I3006" i="6"/>
  <c r="H3006" i="6"/>
  <c r="C3006" i="6"/>
  <c r="B3006" i="6"/>
  <c r="I3001" i="6"/>
  <c r="H3001" i="6"/>
  <c r="C3001" i="6"/>
  <c r="B3001" i="6"/>
  <c r="I2813" i="6"/>
  <c r="H2813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/>
  <c r="N443" i="14"/>
  <c r="P443" i="14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I3349" i="6"/>
  <c r="H3349" i="6"/>
  <c r="C3349" i="6"/>
  <c r="B3349" i="6"/>
  <c r="I3348" i="6"/>
  <c r="H3348" i="6"/>
  <c r="C3348" i="6"/>
  <c r="B3348" i="6"/>
  <c r="V3347" i="6"/>
  <c r="I3347" i="6"/>
  <c r="H3347" i="6"/>
  <c r="C3347" i="6"/>
  <c r="B3347" i="6"/>
  <c r="I3346" i="6"/>
  <c r="H3346" i="6"/>
  <c r="C3346" i="6"/>
  <c r="B3346" i="6"/>
  <c r="V3345" i="6"/>
  <c r="I3345" i="6"/>
  <c r="H3345" i="6"/>
  <c r="C3345" i="6"/>
  <c r="B3345" i="6"/>
  <c r="V3344" i="6"/>
  <c r="I3344" i="6"/>
  <c r="H3344" i="6"/>
  <c r="C3344" i="6"/>
  <c r="B3344" i="6"/>
  <c r="V3343" i="6"/>
  <c r="I3343" i="6"/>
  <c r="H3343" i="6"/>
  <c r="C3343" i="6"/>
  <c r="B3343" i="6"/>
  <c r="V3342" i="6"/>
  <c r="I3342" i="6"/>
  <c r="H3342" i="6"/>
  <c r="C3342" i="6"/>
  <c r="B3342" i="6"/>
  <c r="V3341" i="6"/>
  <c r="I3341" i="6"/>
  <c r="H3341" i="6"/>
  <c r="C3341" i="6"/>
  <c r="B3341" i="6"/>
  <c r="V3340" i="6"/>
  <c r="I3340" i="6"/>
  <c r="H3340" i="6"/>
  <c r="C3340" i="6"/>
  <c r="B3340" i="6"/>
  <c r="V3339" i="6"/>
  <c r="I3339" i="6"/>
  <c r="H3339" i="6"/>
  <c r="C3339" i="6"/>
  <c r="B3339" i="6"/>
  <c r="V3337" i="6"/>
  <c r="I3337" i="6"/>
  <c r="H3337" i="6"/>
  <c r="C3337" i="6"/>
  <c r="B3337" i="6"/>
  <c r="I3336" i="6"/>
  <c r="H3336" i="6"/>
  <c r="C3336" i="6"/>
  <c r="B3336" i="6"/>
  <c r="V3335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I3290" i="6"/>
  <c r="H3290" i="6"/>
  <c r="C3290" i="6"/>
  <c r="B3290" i="6"/>
  <c r="I3289" i="6"/>
  <c r="H3289" i="6"/>
  <c r="C3289" i="6"/>
  <c r="B3289" i="6"/>
  <c r="I3288" i="6"/>
  <c r="H3288" i="6"/>
  <c r="C3288" i="6"/>
  <c r="B3288" i="6"/>
  <c r="V3287" i="6"/>
  <c r="I3287" i="6"/>
  <c r="H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V3277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I3211" i="6"/>
  <c r="H3211" i="6"/>
  <c r="C3211" i="6"/>
  <c r="B3211" i="6"/>
  <c r="V3210" i="6"/>
  <c r="I3210" i="6"/>
  <c r="H3210" i="6"/>
  <c r="C3210" i="6"/>
  <c r="B3210" i="6"/>
  <c r="V3209" i="6"/>
  <c r="I3209" i="6"/>
  <c r="H3209" i="6"/>
  <c r="C3209" i="6"/>
  <c r="B3209" i="6"/>
  <c r="V3208" i="6"/>
  <c r="I3208" i="6"/>
  <c r="H3208" i="6"/>
  <c r="C3208" i="6"/>
  <c r="B3208" i="6"/>
  <c r="V3206" i="6"/>
  <c r="I3206" i="6"/>
  <c r="H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I3160" i="6"/>
  <c r="H3160" i="6"/>
  <c r="C3160" i="6"/>
  <c r="B3160" i="6"/>
  <c r="V3159" i="6"/>
  <c r="I3159" i="6"/>
  <c r="H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I3022" i="6"/>
  <c r="H3022" i="6"/>
  <c r="C3022" i="6"/>
  <c r="B3022" i="6"/>
  <c r="V3021" i="6"/>
  <c r="I3021" i="6"/>
  <c r="H3021" i="6"/>
  <c r="C3021" i="6"/>
  <c r="B3021" i="6"/>
  <c r="V3020" i="6"/>
  <c r="I3020" i="6"/>
  <c r="H3020" i="6"/>
  <c r="C3020" i="6"/>
  <c r="B3020" i="6"/>
  <c r="I3019" i="6"/>
  <c r="H3019" i="6"/>
  <c r="C3019" i="6"/>
  <c r="B3019" i="6"/>
  <c r="V3018" i="6"/>
  <c r="I3018" i="6"/>
  <c r="H3018" i="6"/>
  <c r="C3018" i="6"/>
  <c r="B3018" i="6"/>
  <c r="V3017" i="6"/>
  <c r="I3017" i="6"/>
  <c r="H3017" i="6"/>
  <c r="C3017" i="6"/>
  <c r="B3017" i="6"/>
  <c r="V3016" i="6"/>
  <c r="I3016" i="6"/>
  <c r="H3016" i="6"/>
  <c r="C3016" i="6"/>
  <c r="B3016" i="6"/>
  <c r="I3015" i="6"/>
  <c r="H3015" i="6"/>
  <c r="C3015" i="6"/>
  <c r="B3015" i="6"/>
  <c r="I3014" i="6"/>
  <c r="H3014" i="6"/>
  <c r="C3014" i="6"/>
  <c r="B3014" i="6"/>
  <c r="I3013" i="6"/>
  <c r="H3013" i="6"/>
  <c r="C3013" i="6"/>
  <c r="B3013" i="6"/>
  <c r="I3012" i="6"/>
  <c r="H3012" i="6"/>
  <c r="C3012" i="6"/>
  <c r="B3012" i="6"/>
  <c r="I3010" i="6"/>
  <c r="H3010" i="6"/>
  <c r="C3010" i="6"/>
  <c r="B3010" i="6"/>
  <c r="V3009" i="6"/>
  <c r="I3009" i="6"/>
  <c r="H3009" i="6"/>
  <c r="C3009" i="6"/>
  <c r="B3009" i="6"/>
  <c r="V3008" i="6"/>
  <c r="I3008" i="6"/>
  <c r="H3008" i="6"/>
  <c r="C3008" i="6"/>
  <c r="B3008" i="6"/>
  <c r="I3007" i="6"/>
  <c r="H3007" i="6"/>
  <c r="C3007" i="6"/>
  <c r="B3007" i="6"/>
  <c r="I3005" i="6"/>
  <c r="H3005" i="6"/>
  <c r="C3005" i="6"/>
  <c r="B3005" i="6"/>
  <c r="I3004" i="6"/>
  <c r="H3004" i="6"/>
  <c r="C3004" i="6"/>
  <c r="B3004" i="6"/>
  <c r="I3002" i="6"/>
  <c r="H3002" i="6"/>
  <c r="C3002" i="6"/>
  <c r="B3002" i="6"/>
  <c r="I3000" i="6"/>
  <c r="H3000" i="6"/>
  <c r="C3000" i="6"/>
  <c r="B3000" i="6"/>
  <c r="V2999" i="6"/>
  <c r="I2999" i="6"/>
  <c r="H2999" i="6"/>
  <c r="C2999" i="6"/>
  <c r="B2999" i="6"/>
  <c r="I2998" i="6"/>
  <c r="H2998" i="6"/>
  <c r="C2998" i="6"/>
  <c r="B2998" i="6"/>
  <c r="I2997" i="6"/>
  <c r="H2997" i="6"/>
  <c r="C2997" i="6"/>
  <c r="B2997" i="6"/>
  <c r="I2996" i="6"/>
  <c r="H2996" i="6"/>
  <c r="C2996" i="6"/>
  <c r="B2996" i="6"/>
  <c r="I2995" i="6"/>
  <c r="H2995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V2933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I2854" i="6"/>
  <c r="H2854" i="6"/>
  <c r="C2854" i="6"/>
  <c r="B2854" i="6"/>
  <c r="V2853" i="6"/>
  <c r="I2853" i="6"/>
  <c r="H2853" i="6"/>
  <c r="C2853" i="6"/>
  <c r="B2853" i="6"/>
  <c r="V2852" i="6"/>
  <c r="I2852" i="6"/>
  <c r="H2852" i="6"/>
  <c r="C2852" i="6"/>
  <c r="B2852" i="6"/>
  <c r="I2851" i="6"/>
  <c r="H2851" i="6"/>
  <c r="C2851" i="6"/>
  <c r="B2851" i="6"/>
  <c r="I2850" i="6"/>
  <c r="H2850" i="6"/>
  <c r="C2850" i="6"/>
  <c r="B2850" i="6"/>
  <c r="I2849" i="6"/>
  <c r="H2849" i="6"/>
  <c r="C2849" i="6"/>
  <c r="B2849" i="6"/>
  <c r="I2848" i="6"/>
  <c r="H2848" i="6"/>
  <c r="C2848" i="6"/>
  <c r="B2848" i="6"/>
  <c r="V2847" i="6"/>
  <c r="I2847" i="6"/>
  <c r="H2847" i="6"/>
  <c r="C2847" i="6"/>
  <c r="B2847" i="6"/>
  <c r="I2846" i="6"/>
  <c r="H2846" i="6"/>
  <c r="C2846" i="6"/>
  <c r="B2846" i="6"/>
  <c r="V2845" i="6"/>
  <c r="I2845" i="6"/>
  <c r="H2845" i="6"/>
  <c r="C2845" i="6"/>
  <c r="B2845" i="6"/>
  <c r="V2844" i="6"/>
  <c r="I2844" i="6"/>
  <c r="H2844" i="6"/>
  <c r="C2844" i="6"/>
  <c r="B2844" i="6"/>
  <c r="I2843" i="6"/>
  <c r="H2843" i="6"/>
  <c r="C2843" i="6"/>
  <c r="B2843" i="6"/>
  <c r="I2842" i="6"/>
  <c r="H2842" i="6"/>
  <c r="C2842" i="6"/>
  <c r="B2842" i="6"/>
  <c r="V2841" i="6"/>
  <c r="I2841" i="6"/>
  <c r="H2841" i="6"/>
  <c r="C2841" i="6"/>
  <c r="B2841" i="6"/>
  <c r="V2840" i="6"/>
  <c r="I2840" i="6"/>
  <c r="H2840" i="6"/>
  <c r="C2840" i="6"/>
  <c r="B2840" i="6"/>
  <c r="I2839" i="6"/>
  <c r="H2839" i="6"/>
  <c r="C2839" i="6"/>
  <c r="B2839" i="6"/>
  <c r="I2838" i="6"/>
  <c r="H2838" i="6"/>
  <c r="C2838" i="6"/>
  <c r="B2838" i="6"/>
  <c r="V2837" i="6"/>
  <c r="I2837" i="6"/>
  <c r="H2837" i="6"/>
  <c r="C2837" i="6"/>
  <c r="B2837" i="6"/>
  <c r="I2836" i="6"/>
  <c r="H2836" i="6"/>
  <c r="C2836" i="6"/>
  <c r="B2836" i="6"/>
  <c r="I2835" i="6"/>
  <c r="H2835" i="6"/>
  <c r="C2835" i="6"/>
  <c r="B2835" i="6"/>
  <c r="V2834" i="6"/>
  <c r="I2834" i="6"/>
  <c r="H2834" i="6"/>
  <c r="C2834" i="6"/>
  <c r="B2834" i="6"/>
  <c r="I2833" i="6"/>
  <c r="H2833" i="6"/>
  <c r="C2833" i="6"/>
  <c r="B2833" i="6"/>
  <c r="V2832" i="6"/>
  <c r="I2832" i="6"/>
  <c r="H2832" i="6"/>
  <c r="C2832" i="6"/>
  <c r="B2832" i="6"/>
  <c r="V2831" i="6"/>
  <c r="I2831" i="6"/>
  <c r="H2831" i="6"/>
  <c r="C2831" i="6"/>
  <c r="B2831" i="6"/>
  <c r="V2830" i="6"/>
  <c r="I2830" i="6"/>
  <c r="H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V3452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V3633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12" i="6"/>
  <c r="V2633" i="6"/>
  <c r="V2634" i="6"/>
  <c r="V2641" i="6"/>
  <c r="V2642" i="6"/>
  <c r="V2654" i="6"/>
  <c r="V2655" i="6"/>
  <c r="V2661" i="6"/>
  <c r="V2674" i="6"/>
  <c r="V2680" i="6"/>
  <c r="V2684" i="6"/>
  <c r="V2685" i="6"/>
  <c r="V2694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V5652" i="6"/>
  <c r="V5653" i="6"/>
  <c r="V5654" i="6"/>
  <c r="V5655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I2807" i="6"/>
  <c r="H2807" i="6"/>
  <c r="C2807" i="6"/>
  <c r="B2807" i="6"/>
  <c r="C2806" i="6"/>
  <c r="B2806" i="6"/>
  <c r="I2805" i="6"/>
  <c r="H2805" i="6"/>
  <c r="C2805" i="6"/>
  <c r="B2805" i="6"/>
  <c r="C2804" i="6"/>
  <c r="B2804" i="6"/>
  <c r="I2803" i="6"/>
  <c r="H2803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I2782" i="6"/>
  <c r="H2782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I2814" i="6"/>
  <c r="H2814" i="6"/>
  <c r="C2814" i="6"/>
  <c r="B2814" i="6"/>
  <c r="I2812" i="6"/>
  <c r="H2812" i="6"/>
  <c r="C2812" i="6"/>
  <c r="B2812" i="6"/>
  <c r="I2811" i="6"/>
  <c r="H2811" i="6"/>
  <c r="C2811" i="6"/>
  <c r="B2811" i="6"/>
  <c r="I2810" i="6"/>
  <c r="H2810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I2829" i="6"/>
  <c r="H2829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I2683" i="6"/>
  <c r="H2683" i="6"/>
  <c r="C2683" i="6"/>
  <c r="B2683" i="6"/>
  <c r="I2682" i="6"/>
  <c r="H2682" i="6"/>
  <c r="C2682" i="6"/>
  <c r="B2682" i="6"/>
  <c r="I2681" i="6"/>
  <c r="H2681" i="6"/>
  <c r="C2681" i="6"/>
  <c r="B2681" i="6"/>
  <c r="C2680" i="6"/>
  <c r="B2680" i="6"/>
  <c r="I2679" i="6"/>
  <c r="H2679" i="6"/>
  <c r="C2679" i="6"/>
  <c r="B2679" i="6"/>
  <c r="I2678" i="6"/>
  <c r="H2678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W368" i="14"/>
  <c r="W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5654" i="6"/>
  <c r="C5655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/>
  <c r="N159" i="14"/>
  <c r="N158" i="14"/>
  <c r="N157" i="14"/>
  <c r="N156" i="14"/>
  <c r="N155" i="14"/>
  <c r="N154" i="14"/>
  <c r="N171" i="14"/>
  <c r="N170" i="14"/>
  <c r="N169" i="14"/>
  <c r="N168" i="14"/>
  <c r="N167" i="14"/>
  <c r="P167" i="14"/>
  <c r="N166" i="14"/>
  <c r="O886" i="14"/>
  <c r="N886" i="14"/>
  <c r="P886" i="14"/>
  <c r="M886" i="14"/>
  <c r="R886" i="14"/>
  <c r="J886" i="14"/>
  <c r="Q886" i="14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N887" i="14"/>
  <c r="P887" i="14"/>
  <c r="M887" i="14"/>
  <c r="R887" i="14"/>
  <c r="J887" i="14"/>
  <c r="Q887" i="14"/>
  <c r="J888" i="14"/>
  <c r="Q888" i="14"/>
  <c r="J889" i="14"/>
  <c r="Q889" i="14"/>
  <c r="N153" i="14"/>
  <c r="B970" i="6"/>
  <c r="B965" i="6"/>
  <c r="B934" i="6"/>
  <c r="H934" i="6"/>
  <c r="B946" i="6"/>
  <c r="B947" i="6"/>
  <c r="O889" i="14"/>
  <c r="N889" i="14"/>
  <c r="P889" i="14"/>
  <c r="M889" i="14"/>
  <c r="R889" i="14"/>
  <c r="O888" i="14"/>
  <c r="N888" i="14"/>
  <c r="P888" i="14"/>
  <c r="M888" i="14"/>
  <c r="R888" i="14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/>
  <c r="N118" i="14"/>
  <c r="N119" i="14"/>
  <c r="B387" i="6"/>
  <c r="B388" i="6"/>
  <c r="H388" i="6"/>
  <c r="I388" i="6"/>
  <c r="B5655" i="6"/>
  <c r="B5654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5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5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Q240" i="14"/>
  <c r="Q351" i="14"/>
  <c r="Q258" i="14"/>
  <c r="Q189" i="14"/>
  <c r="X368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X367" i="14"/>
  <c r="X365" i="14"/>
  <c r="Q724" i="14"/>
  <c r="Q665" i="14"/>
  <c r="Q666" i="14"/>
  <c r="K2" i="14"/>
  <c r="Q554" i="14"/>
  <c r="L2" i="14"/>
  <c r="Q216" i="14"/>
  <c r="C51" i="48"/>
  <c r="G16" i="48"/>
  <c r="C31" i="48"/>
  <c r="C13" i="48"/>
  <c r="C16" i="48"/>
  <c r="C47" i="48"/>
  <c r="G20" i="48"/>
  <c r="C26" i="48"/>
  <c r="C36" i="48"/>
  <c r="C43" i="48"/>
  <c r="G48" i="48"/>
  <c r="C15" i="48"/>
  <c r="G14" i="48"/>
  <c r="G37" i="48"/>
  <c r="G22" i="48"/>
  <c r="C37" i="48"/>
  <c r="G50" i="48"/>
  <c r="C27" i="48"/>
  <c r="C17" i="48"/>
  <c r="C28" i="48"/>
  <c r="F47" i="48"/>
  <c r="G19" i="48"/>
  <c r="C42" i="48"/>
  <c r="E12" i="48"/>
  <c r="C33" i="48"/>
  <c r="F11" i="48"/>
  <c r="C19" i="48"/>
  <c r="G24" i="48"/>
  <c r="C30" i="48"/>
  <c r="G26" i="48"/>
  <c r="C44" i="48"/>
  <c r="G13" i="48"/>
  <c r="C40" i="48"/>
  <c r="G15" i="48"/>
  <c r="G25" i="48"/>
  <c r="C24" i="48"/>
  <c r="C41" i="48"/>
  <c r="C45" i="48"/>
  <c r="C50" i="48"/>
  <c r="G45" i="48"/>
  <c r="G21" i="48"/>
  <c r="C12" i="48"/>
  <c r="G23" i="48"/>
  <c r="G44" i="48"/>
  <c r="C11" i="48"/>
  <c r="C14" i="48"/>
  <c r="C18" i="48"/>
  <c r="C20" i="48"/>
  <c r="C21" i="48"/>
  <c r="C22" i="48"/>
  <c r="C23" i="48"/>
  <c r="C25" i="48"/>
  <c r="C29" i="48"/>
  <c r="C32" i="48"/>
  <c r="C34" i="48"/>
  <c r="C35" i="48"/>
  <c r="C38" i="48"/>
  <c r="C39" i="48"/>
  <c r="C46" i="48"/>
  <c r="C48" i="48"/>
  <c r="C49" i="48"/>
  <c r="G36" i="48"/>
  <c r="G41" i="48"/>
  <c r="G27" i="48"/>
  <c r="G46" i="48"/>
  <c r="G35" i="48"/>
  <c r="G12" i="48"/>
  <c r="G18" i="48"/>
  <c r="G17" i="48"/>
  <c r="G34" i="48"/>
  <c r="D11" i="48"/>
  <c r="G49" i="48"/>
  <c r="G42" i="48"/>
  <c r="E11" i="48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668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V627" i="6"/>
  <c r="V3525" i="6"/>
  <c r="V3049" i="6"/>
  <c r="M2" i="6"/>
  <c r="V1156" i="6"/>
  <c r="V995" i="6"/>
  <c r="V3072" i="6"/>
  <c r="V3042" i="6"/>
  <c r="V2935" i="6"/>
  <c r="V3606" i="6"/>
  <c r="V3524" i="6"/>
  <c r="V505" i="6"/>
  <c r="V2801" i="6"/>
  <c r="V2334" i="6"/>
  <c r="V3785" i="6"/>
  <c r="V3611" i="6"/>
  <c r="V2962" i="6"/>
  <c r="V2436" i="6"/>
  <c r="V3517" i="6"/>
  <c r="V337" i="6"/>
  <c r="V3516" i="6"/>
  <c r="V3513" i="6"/>
  <c r="V3356" i="6"/>
  <c r="V2880" i="6"/>
  <c r="V2120" i="6"/>
  <c r="V700" i="6"/>
  <c r="V507" i="6"/>
  <c r="V158" i="6"/>
  <c r="V4539" i="6"/>
  <c r="V3117" i="6"/>
  <c r="V1084" i="6"/>
  <c r="V3857" i="6"/>
  <c r="V3050" i="6"/>
  <c r="V3048" i="6"/>
  <c r="V2589" i="6"/>
  <c r="V2438" i="6"/>
  <c r="V306" i="6"/>
  <c r="V36" i="6"/>
  <c r="V4093" i="6"/>
  <c r="V3510" i="6"/>
  <c r="V3338" i="6"/>
  <c r="V3163" i="6"/>
  <c r="V1587" i="6"/>
  <c r="V236" i="6"/>
  <c r="V1097" i="6"/>
  <c r="V641" i="6"/>
  <c r="V437" i="6"/>
  <c r="V289" i="6"/>
  <c r="V4570" i="6"/>
  <c r="V3964" i="6"/>
  <c r="V3930" i="6"/>
  <c r="V3854" i="6"/>
  <c r="V3398" i="6"/>
  <c r="V3247" i="6"/>
  <c r="V3057" i="6"/>
  <c r="V2384" i="6"/>
  <c r="V2341" i="6"/>
  <c r="V283" i="6"/>
  <c r="V4494" i="6"/>
  <c r="V4037" i="6"/>
  <c r="V3059" i="6"/>
  <c r="V1641" i="6"/>
  <c r="V1606" i="6"/>
  <c r="V520" i="6"/>
  <c r="V4031" i="6"/>
  <c r="V1872" i="6"/>
  <c r="V1228" i="6"/>
  <c r="V359" i="6"/>
  <c r="V3731" i="6"/>
  <c r="V3503" i="6"/>
  <c r="V3354" i="6"/>
  <c r="V3152" i="6"/>
  <c r="V3063" i="6"/>
  <c r="V3058" i="6"/>
  <c r="V3054" i="6"/>
  <c r="V2816" i="6"/>
  <c r="V2375" i="6"/>
  <c r="V2036" i="6"/>
  <c r="V1912" i="6"/>
  <c r="V1714" i="6"/>
  <c r="V1685" i="6"/>
  <c r="V605" i="6"/>
  <c r="V214" i="6"/>
  <c r="V14" i="6"/>
  <c r="V4092" i="6"/>
  <c r="V4011" i="6"/>
  <c r="V3773" i="6"/>
  <c r="V4022" i="6"/>
  <c r="V4594" i="6"/>
  <c r="V4573" i="6"/>
  <c r="V3776" i="6"/>
  <c r="V3612" i="6"/>
  <c r="V3288" i="6"/>
  <c r="V3230" i="6"/>
  <c r="V3199" i="6"/>
  <c r="V4848" i="6"/>
  <c r="V4733" i="6"/>
  <c r="V4642" i="6"/>
  <c r="V4628" i="6"/>
  <c r="V4557" i="6"/>
  <c r="V3940" i="6"/>
  <c r="V3797" i="6"/>
  <c r="V4879" i="6"/>
  <c r="V4765" i="6"/>
  <c r="V4647" i="6"/>
  <c r="V4565" i="6"/>
  <c r="V4556" i="6"/>
  <c r="V4553" i="6"/>
  <c r="V4363" i="6"/>
  <c r="V4219" i="6"/>
  <c r="V4212" i="6"/>
  <c r="V3954" i="6"/>
  <c r="V3946" i="6"/>
  <c r="V3935" i="6"/>
  <c r="V3931" i="6"/>
  <c r="V3759" i="6"/>
  <c r="V3615" i="6"/>
  <c r="V3523" i="6"/>
  <c r="V3504" i="6"/>
  <c r="V3253" i="6"/>
  <c r="V3246" i="6"/>
  <c r="V3252" i="6"/>
  <c r="V3251" i="6"/>
  <c r="V3235" i="6"/>
  <c r="V4706" i="6"/>
  <c r="V4670" i="6"/>
  <c r="V4047" i="6"/>
  <c r="V3796" i="6"/>
  <c r="V3793" i="6"/>
  <c r="V3604" i="6"/>
  <c r="V3507" i="6"/>
  <c r="V3120" i="6"/>
  <c r="V3116" i="6"/>
  <c r="V2877" i="6"/>
  <c r="V1868" i="6"/>
  <c r="V1742" i="6"/>
  <c r="V1602" i="6"/>
  <c r="V620" i="6"/>
  <c r="V3577" i="6"/>
  <c r="V3521" i="6"/>
  <c r="V3200" i="6"/>
  <c r="V3191" i="6"/>
  <c r="V3102" i="6"/>
  <c r="V2990" i="6"/>
  <c r="V2926" i="6"/>
  <c r="V2886" i="6"/>
  <c r="V2876" i="6"/>
  <c r="V2784" i="6"/>
  <c r="V2598" i="6"/>
  <c r="V2594" i="6"/>
  <c r="V2447" i="6"/>
  <c r="V2039" i="6"/>
  <c r="V1967" i="6"/>
  <c r="V1349" i="6"/>
  <c r="V1154" i="6"/>
  <c r="V704" i="6"/>
  <c r="V624" i="6"/>
  <c r="V3015" i="6"/>
  <c r="V3012" i="6"/>
  <c r="V2928" i="6"/>
  <c r="V2919" i="6"/>
  <c r="V1816" i="6"/>
  <c r="V1531" i="6"/>
  <c r="V851" i="6"/>
  <c r="V713" i="6"/>
  <c r="V3201" i="6"/>
  <c r="V3093" i="6"/>
  <c r="V3014" i="6"/>
  <c r="V3011" i="6"/>
  <c r="V2922" i="6"/>
  <c r="V2843" i="6"/>
  <c r="V2818" i="6"/>
  <c r="V2809" i="6"/>
  <c r="V2397" i="6"/>
  <c r="V2365" i="6"/>
  <c r="V4800" i="6"/>
  <c r="V4597" i="6"/>
  <c r="V4576" i="6"/>
  <c r="V4368" i="6"/>
  <c r="V4360" i="6"/>
  <c r="V4309" i="6"/>
  <c r="V4847" i="6"/>
  <c r="V4736" i="6"/>
  <c r="V4111" i="6"/>
  <c r="V3508" i="6"/>
  <c r="V4579" i="6"/>
  <c r="V4097" i="6"/>
  <c r="V4730" i="6"/>
  <c r="V4688" i="6"/>
  <c r="V4374" i="6"/>
  <c r="V4030" i="6"/>
  <c r="V3941" i="6"/>
  <c r="V4822" i="6"/>
  <c r="V4702" i="6"/>
  <c r="V4492" i="6"/>
  <c r="V4033" i="6"/>
  <c r="V4964" i="6"/>
  <c r="V4946" i="6"/>
  <c r="V4798" i="6"/>
  <c r="V4777" i="6"/>
  <c r="V4644" i="6"/>
  <c r="V4641" i="6"/>
  <c r="V4738" i="6"/>
  <c r="V4735" i="6"/>
  <c r="V4732" i="6"/>
  <c r="V4729" i="6"/>
  <c r="V4723" i="6"/>
  <c r="V4699" i="6"/>
  <c r="V4683" i="6"/>
  <c r="V4680" i="6"/>
  <c r="V5144" i="6"/>
  <c r="V4840" i="6"/>
  <c r="V4885" i="6"/>
  <c r="V4880" i="6"/>
  <c r="V4704" i="6"/>
  <c r="V4701" i="6"/>
  <c r="V4868" i="6"/>
  <c r="V4864" i="6"/>
  <c r="V4804" i="6"/>
  <c r="V4703" i="6"/>
  <c r="V2457" i="6"/>
  <c r="V2449" i="6"/>
  <c r="V2414" i="6"/>
  <c r="V2364" i="6"/>
  <c r="V2332" i="6"/>
  <c r="V2158" i="6"/>
  <c r="V2042" i="6"/>
  <c r="V1717" i="6"/>
  <c r="V1420" i="6"/>
  <c r="V1340" i="6"/>
  <c r="V796" i="6"/>
  <c r="V673" i="6"/>
  <c r="V666" i="6"/>
  <c r="V577" i="6"/>
  <c r="V560" i="6"/>
  <c r="V475" i="6"/>
  <c r="V300" i="6"/>
  <c r="V286" i="6"/>
  <c r="V233" i="6"/>
  <c r="V71" i="6"/>
  <c r="V2469" i="6"/>
  <c r="V2426" i="6"/>
  <c r="V2215" i="6"/>
  <c r="V1082" i="6"/>
  <c r="V1077" i="6"/>
  <c r="V1072" i="6"/>
  <c r="V661" i="6"/>
  <c r="V638" i="6"/>
  <c r="V292" i="6"/>
  <c r="V42" i="6"/>
  <c r="V21" i="6"/>
  <c r="V2184" i="6"/>
  <c r="V1909" i="6"/>
  <c r="V658" i="6"/>
  <c r="V248" i="6"/>
  <c r="V215" i="6"/>
  <c r="V1316" i="6"/>
  <c r="V1237" i="6"/>
  <c r="V1190" i="6"/>
  <c r="V758" i="6"/>
  <c r="V749" i="6"/>
  <c r="V731" i="6"/>
  <c r="V401" i="6"/>
  <c r="V341" i="6"/>
  <c r="V279" i="6"/>
  <c r="V270" i="6"/>
  <c r="V261" i="6"/>
  <c r="V206" i="6"/>
  <c r="V2835" i="6"/>
  <c r="V2811" i="6"/>
  <c r="V2444" i="6"/>
  <c r="V2423" i="6"/>
  <c r="V2235" i="6"/>
  <c r="V2118" i="6"/>
  <c r="V1882" i="6"/>
  <c r="V1226" i="6"/>
  <c r="V1222" i="6"/>
  <c r="V1150" i="6"/>
  <c r="V848" i="6"/>
  <c r="V679" i="6"/>
  <c r="V671" i="6"/>
  <c r="V646" i="6"/>
  <c r="V394" i="6"/>
  <c r="V205" i="6"/>
  <c r="V5093" i="6"/>
  <c r="V5048" i="6"/>
  <c r="V4876" i="6"/>
  <c r="V4849" i="6"/>
  <c r="V5123" i="6"/>
  <c r="V5003" i="6"/>
  <c r="V4959" i="6"/>
  <c r="V4910" i="6"/>
  <c r="V4734" i="6"/>
  <c r="V3245" i="6"/>
  <c r="V3241" i="6"/>
  <c r="V3192" i="6"/>
  <c r="V3193" i="6"/>
  <c r="V3196" i="6"/>
  <c r="V3194" i="6"/>
  <c r="V3204" i="6"/>
  <c r="V3195" i="6"/>
  <c r="V3205" i="6"/>
  <c r="V3167" i="6"/>
  <c r="V3075" i="6"/>
  <c r="V3079" i="6"/>
  <c r="V3084" i="6"/>
  <c r="V3076" i="6"/>
  <c r="V2988" i="6"/>
  <c r="V3225" i="6"/>
  <c r="V3198" i="6"/>
  <c r="V3071" i="6"/>
  <c r="V3052" i="6"/>
  <c r="V3001" i="6"/>
  <c r="V2997" i="6"/>
  <c r="V2964" i="6"/>
  <c r="V2956" i="6"/>
  <c r="V2776" i="6"/>
  <c r="V2740" i="6"/>
  <c r="V2501" i="6"/>
  <c r="V2399" i="6"/>
  <c r="V2320" i="6"/>
  <c r="V2309" i="6"/>
  <c r="V1982" i="6"/>
  <c r="V1897" i="6"/>
  <c r="V1653" i="6"/>
  <c r="V1600" i="6"/>
  <c r="V3041" i="6"/>
  <c r="V2883" i="6"/>
  <c r="V2874" i="6"/>
  <c r="V2849" i="6"/>
  <c r="V2812" i="6"/>
  <c r="V2798" i="6"/>
  <c r="V2743" i="6"/>
  <c r="V2587" i="6"/>
  <c r="V2472" i="6"/>
  <c r="V2454" i="6"/>
  <c r="V2220" i="6"/>
  <c r="V2183" i="6"/>
  <c r="V2005" i="6"/>
  <c r="V1734" i="6"/>
  <c r="V1731" i="6"/>
  <c r="V1658" i="6"/>
  <c r="V3304" i="6"/>
  <c r="V3250" i="6"/>
  <c r="V3229" i="6"/>
  <c r="V3010" i="6"/>
  <c r="V2860" i="6"/>
  <c r="V2851" i="6"/>
  <c r="V2848" i="6"/>
  <c r="V2846" i="6"/>
  <c r="V2779" i="6"/>
  <c r="V2738" i="6"/>
  <c r="V2735" i="6"/>
  <c r="V2715" i="6"/>
  <c r="V2678" i="6"/>
  <c r="V2367" i="6"/>
  <c r="V2326" i="6"/>
  <c r="V2243" i="6"/>
  <c r="V2185" i="6"/>
  <c r="V2162" i="6"/>
  <c r="V2015" i="6"/>
  <c r="V2503" i="6"/>
  <c r="V3164" i="6"/>
  <c r="V3112" i="6"/>
  <c r="V2932" i="6"/>
  <c r="V2854" i="6"/>
  <c r="V2842" i="6"/>
  <c r="V2820" i="6"/>
  <c r="V2814" i="6"/>
  <c r="V2810" i="6"/>
  <c r="V2773" i="6"/>
  <c r="V2770" i="6"/>
  <c r="V2741" i="6"/>
  <c r="V2734" i="6"/>
  <c r="V2672" i="6"/>
  <c r="V2593" i="6"/>
  <c r="V2424" i="6"/>
  <c r="V2393" i="6"/>
  <c r="V2358" i="6"/>
  <c r="V2347" i="6"/>
  <c r="V2283" i="6"/>
  <c r="V2041" i="6"/>
  <c r="V1995" i="6"/>
  <c r="V1735" i="6"/>
  <c r="V2744" i="6"/>
  <c r="V2737" i="6"/>
  <c r="V2473" i="6"/>
  <c r="V2396" i="6"/>
  <c r="V2317" i="6"/>
  <c r="V2048" i="6"/>
  <c r="V2044" i="6"/>
  <c r="V2002" i="6"/>
  <c r="V1421" i="6"/>
  <c r="V1236" i="6"/>
  <c r="V1202" i="6"/>
  <c r="V1068" i="6"/>
  <c r="V994" i="6"/>
  <c r="V798" i="6"/>
  <c r="V760" i="6"/>
  <c r="V751" i="6"/>
  <c r="V733" i="6"/>
  <c r="V630" i="6"/>
  <c r="V603" i="6"/>
  <c r="V530" i="6"/>
  <c r="V526" i="6"/>
  <c r="V408" i="6"/>
  <c r="V404" i="6"/>
  <c r="V396" i="6"/>
  <c r="V351" i="6"/>
  <c r="V346" i="6"/>
  <c r="V276" i="6"/>
  <c r="V267" i="6"/>
  <c r="V258" i="6"/>
  <c r="V220" i="6"/>
  <c r="V1500" i="6"/>
  <c r="V1148" i="6"/>
  <c r="V1111" i="6"/>
  <c r="V1059" i="6"/>
  <c r="V962" i="6"/>
  <c r="V918" i="6"/>
  <c r="V870" i="6"/>
  <c r="V850" i="6"/>
  <c r="V722" i="6"/>
  <c r="V623" i="6"/>
  <c r="V615" i="6"/>
  <c r="V612" i="6"/>
  <c r="V585" i="6"/>
  <c r="V536" i="6"/>
  <c r="V509" i="6"/>
  <c r="V419" i="6"/>
  <c r="V411" i="6"/>
  <c r="V360" i="6"/>
  <c r="V314" i="6"/>
  <c r="V232" i="6"/>
  <c r="V209" i="6"/>
  <c r="V170" i="6"/>
  <c r="V119" i="6"/>
  <c r="V65" i="6"/>
  <c r="V61" i="6"/>
  <c r="V39" i="6"/>
  <c r="V31" i="6"/>
  <c r="V24" i="6"/>
  <c r="V18" i="6"/>
  <c r="V13" i="6"/>
  <c r="V1595" i="6"/>
  <c r="V1510" i="6"/>
  <c r="V1357" i="6"/>
  <c r="V1219" i="6"/>
  <c r="V1196" i="6"/>
  <c r="V1002" i="6"/>
  <c r="V997" i="6"/>
  <c r="V928" i="6"/>
  <c r="V921" i="6"/>
  <c r="V910" i="6"/>
  <c r="V802" i="6"/>
  <c r="V684" i="6"/>
  <c r="V632" i="6"/>
  <c r="V513" i="6"/>
  <c r="V456" i="6"/>
  <c r="V443" i="6"/>
  <c r="V414" i="6"/>
  <c r="V407" i="6"/>
  <c r="V361" i="6"/>
  <c r="V311" i="6"/>
  <c r="V240" i="6"/>
  <c r="V218" i="6"/>
  <c r="V173" i="6"/>
  <c r="V947" i="6"/>
  <c r="V934" i="6"/>
  <c r="V812" i="6"/>
  <c r="V383" i="6"/>
  <c r="V1719" i="6"/>
  <c r="V1501" i="6"/>
  <c r="V1113" i="6"/>
  <c r="V1078" i="6"/>
  <c r="V927" i="6"/>
  <c r="V805" i="6"/>
  <c r="V631" i="6"/>
  <c r="V596" i="6"/>
  <c r="V541" i="6"/>
  <c r="V531" i="6"/>
  <c r="V373" i="6"/>
  <c r="V303" i="6"/>
  <c r="V273" i="6"/>
  <c r="V264" i="6"/>
  <c r="V243" i="6"/>
  <c r="V211" i="6"/>
  <c r="V114" i="6"/>
  <c r="V250" i="6"/>
  <c r="V29" i="6"/>
  <c r="V11" i="6"/>
  <c r="V4850" i="6"/>
  <c r="V4858" i="6"/>
  <c r="V4830" i="6"/>
  <c r="V4834" i="6"/>
  <c r="V4681" i="6"/>
  <c r="V4665" i="6"/>
  <c r="V4669" i="6"/>
  <c r="V4663" i="6"/>
  <c r="V4668" i="6"/>
  <c r="V4656" i="6"/>
  <c r="V5021" i="6"/>
  <c r="V4999" i="6"/>
  <c r="V4948" i="6"/>
  <c r="V4891" i="6"/>
  <c r="V4831" i="6"/>
  <c r="V4813" i="6"/>
  <c r="V4807" i="6"/>
  <c r="V4780" i="6"/>
  <c r="V4666" i="6"/>
  <c r="V4621" i="6"/>
  <c r="V4625" i="6"/>
  <c r="V4563" i="6"/>
  <c r="V4984" i="6"/>
  <c r="V4967" i="6"/>
  <c r="V4962" i="6"/>
  <c r="V4914" i="6"/>
  <c r="V4886" i="6"/>
  <c r="V4884" i="6"/>
  <c r="V4882" i="6"/>
  <c r="V4692" i="6"/>
  <c r="V4643" i="6"/>
  <c r="V4548" i="6"/>
  <c r="V4550" i="6"/>
  <c r="V4552" i="6"/>
  <c r="V4546" i="6"/>
  <c r="V4551" i="6"/>
  <c r="V5027" i="6"/>
  <c r="V4812" i="6"/>
  <c r="V4809" i="6"/>
  <c r="V4797" i="6"/>
  <c r="V4783" i="6"/>
  <c r="V4752" i="6"/>
  <c r="V4740" i="6"/>
  <c r="V4613" i="6"/>
  <c r="V4614" i="6"/>
  <c r="V4934" i="6"/>
  <c r="V4911" i="6"/>
  <c r="V4901" i="6"/>
  <c r="V4883" i="6"/>
  <c r="V4744" i="6"/>
  <c r="V4741" i="6"/>
  <c r="V4750" i="6"/>
  <c r="V4726" i="6"/>
  <c r="V4717" i="6"/>
  <c r="V4695" i="6"/>
  <c r="V4544" i="6"/>
  <c r="V4865" i="6"/>
  <c r="V4828" i="6"/>
  <c r="V4814" i="6"/>
  <c r="V4811" i="6"/>
  <c r="V4747" i="6"/>
  <c r="V4535" i="6"/>
  <c r="V4475" i="6"/>
  <c r="V4815" i="6"/>
  <c r="V4713" i="6"/>
  <c r="V4700" i="6"/>
  <c r="V4673" i="6"/>
  <c r="V4659" i="6"/>
  <c r="V4649" i="6"/>
  <c r="V4564" i="6"/>
  <c r="V4555" i="6"/>
  <c r="V4490" i="6"/>
  <c r="V4214" i="6"/>
  <c r="V4048" i="6"/>
  <c r="V4029" i="6"/>
  <c r="V4020" i="6"/>
  <c r="V3937" i="6"/>
  <c r="V3676" i="6"/>
  <c r="V4667" i="6"/>
  <c r="V4651" i="6"/>
  <c r="V4606" i="6"/>
  <c r="V4569" i="6"/>
  <c r="V4356" i="6"/>
  <c r="V4108" i="6"/>
  <c r="V4050" i="6"/>
  <c r="V4034" i="6"/>
  <c r="V3784" i="6"/>
  <c r="V3728" i="6"/>
  <c r="V3610" i="6"/>
  <c r="V3614" i="6"/>
  <c r="V4762" i="6"/>
  <c r="V4682" i="6"/>
  <c r="V4653" i="6"/>
  <c r="V4561" i="6"/>
  <c r="V4491" i="6"/>
  <c r="V4358" i="6"/>
  <c r="V4051" i="6"/>
  <c r="V4023" i="6"/>
  <c r="V3936" i="6"/>
  <c r="V3795" i="6"/>
  <c r="V3774" i="6"/>
  <c r="V3735" i="6"/>
  <c r="V3729" i="6"/>
  <c r="V3576" i="6"/>
  <c r="V3578" i="6"/>
  <c r="V4567" i="6"/>
  <c r="V4558" i="6"/>
  <c r="V4365" i="6"/>
  <c r="V4215" i="6"/>
  <c r="V4098" i="6"/>
  <c r="V4026" i="6"/>
  <c r="V4019" i="6"/>
  <c r="V3939" i="6"/>
  <c r="V3672" i="6"/>
  <c r="V3528" i="6"/>
  <c r="V3413" i="6"/>
  <c r="V3394" i="6"/>
  <c r="V3392" i="6"/>
  <c r="V3391" i="6"/>
  <c r="V3396" i="6"/>
  <c r="V3352" i="6"/>
  <c r="V2984" i="6"/>
  <c r="V2981" i="6"/>
  <c r="V2975" i="6"/>
  <c r="V3336" i="6"/>
  <c r="V3255" i="6"/>
  <c r="V3237" i="6"/>
  <c r="V3228" i="6"/>
  <c r="V3223" i="6"/>
  <c r="V3213" i="6"/>
  <c r="V3207" i="6"/>
  <c r="V3202" i="6"/>
  <c r="V3197" i="6"/>
  <c r="V3158" i="6"/>
  <c r="V3149" i="6"/>
  <c r="V3104" i="6"/>
  <c r="V3098" i="6"/>
  <c r="V3081" i="6"/>
  <c r="V3031" i="6"/>
  <c r="V3026" i="6"/>
  <c r="V2993" i="6"/>
  <c r="V3360" i="6"/>
  <c r="V3115" i="6"/>
  <c r="V3122" i="6"/>
  <c r="V3095" i="6"/>
  <c r="V3092" i="6"/>
  <c r="V3032" i="6"/>
  <c r="V3013" i="6"/>
  <c r="V2982" i="6"/>
  <c r="V3351" i="6"/>
  <c r="V3261" i="6"/>
  <c r="V3249" i="6"/>
  <c r="V3240" i="6"/>
  <c r="V3227" i="6"/>
  <c r="V3222" i="6"/>
  <c r="V3216" i="6"/>
  <c r="V3103" i="6"/>
  <c r="V3100" i="6"/>
  <c r="V3097" i="6"/>
  <c r="V3082" i="6"/>
  <c r="V3085" i="6"/>
  <c r="V3088" i="6"/>
  <c r="V2995" i="6"/>
  <c r="V2998" i="6"/>
  <c r="V2996" i="6"/>
  <c r="V2992" i="6"/>
  <c r="V3094" i="6"/>
  <c r="V3091" i="6"/>
  <c r="V3511" i="6"/>
  <c r="V3505" i="6"/>
  <c r="V3264" i="6"/>
  <c r="V3248" i="6"/>
  <c r="V3243" i="6"/>
  <c r="V3234" i="6"/>
  <c r="V3219" i="6"/>
  <c r="V3212" i="6"/>
  <c r="V3203" i="6"/>
  <c r="V3182" i="6"/>
  <c r="V3126" i="6"/>
  <c r="V3123" i="6"/>
  <c r="V3129" i="6"/>
  <c r="V3119" i="6"/>
  <c r="V3111" i="6"/>
  <c r="V3105" i="6"/>
  <c r="V3099" i="6"/>
  <c r="V3096" i="6"/>
  <c r="V3074" i="6"/>
  <c r="V3062" i="6"/>
  <c r="V3033" i="6"/>
  <c r="V3027" i="6"/>
  <c r="V2824" i="6"/>
  <c r="V2480" i="6"/>
  <c r="V2428" i="6"/>
  <c r="V2959" i="6"/>
  <c r="V2946" i="6"/>
  <c r="V2934" i="6"/>
  <c r="V2907" i="6"/>
  <c r="V2870" i="6"/>
  <c r="V2868" i="6"/>
  <c r="V2866" i="6"/>
  <c r="V2861" i="6"/>
  <c r="V2859" i="6"/>
  <c r="V2857" i="6"/>
  <c r="V2597" i="6"/>
  <c r="V2596" i="6"/>
  <c r="V2506" i="6"/>
  <c r="V2476" i="6"/>
  <c r="V2463" i="6"/>
  <c r="V2450" i="6"/>
  <c r="V2909" i="6"/>
  <c r="V2838" i="6"/>
  <c r="V2683" i="6"/>
  <c r="V2498" i="6"/>
  <c r="V2500" i="6"/>
  <c r="V2497" i="6"/>
  <c r="V2504" i="6"/>
  <c r="V2471" i="6"/>
  <c r="V2474" i="6"/>
  <c r="V2479" i="6"/>
  <c r="V2478" i="6"/>
  <c r="V2965" i="6"/>
  <c r="V2938" i="6"/>
  <c r="V2929" i="6"/>
  <c r="V2917" i="6"/>
  <c r="V2911" i="6"/>
  <c r="V2908" i="6"/>
  <c r="V2872" i="6"/>
  <c r="V2867" i="6"/>
  <c r="V2865" i="6"/>
  <c r="V2863" i="6"/>
  <c r="V2858" i="6"/>
  <c r="V2856" i="6"/>
  <c r="V2850" i="6"/>
  <c r="V2826" i="6"/>
  <c r="V2823" i="6"/>
  <c r="V2821" i="6"/>
  <c r="V2772" i="6"/>
  <c r="V2733" i="6"/>
  <c r="V2505" i="6"/>
  <c r="V2502" i="6"/>
  <c r="V2475" i="6"/>
  <c r="V3028" i="6"/>
  <c r="V2961" i="6"/>
  <c r="V2952" i="6"/>
  <c r="V2949" i="6"/>
  <c r="V2947" i="6"/>
  <c r="V2940" i="6"/>
  <c r="V2923" i="6"/>
  <c r="V2920" i="6"/>
  <c r="V2887" i="6"/>
  <c r="V2881" i="6"/>
  <c r="V2875" i="6"/>
  <c r="V2873" i="6"/>
  <c r="V2780" i="6"/>
  <c r="V2777" i="6"/>
  <c r="V2771" i="6"/>
  <c r="V2736" i="6"/>
  <c r="V2689" i="6"/>
  <c r="V2496" i="6"/>
  <c r="V2916" i="6"/>
  <c r="V2913" i="6"/>
  <c r="V2910" i="6"/>
  <c r="V2871" i="6"/>
  <c r="V2869" i="6"/>
  <c r="V2864" i="6"/>
  <c r="V2862" i="6"/>
  <c r="V2833" i="6"/>
  <c r="V2825" i="6"/>
  <c r="V2499" i="6"/>
  <c r="V2477" i="6"/>
  <c r="V2470" i="6"/>
  <c r="V2391" i="6"/>
  <c r="V2387" i="6"/>
  <c r="V2378" i="6"/>
  <c r="V2369" i="6"/>
  <c r="V2353" i="6"/>
  <c r="V2346" i="6"/>
  <c r="V2313" i="6"/>
  <c r="V2269" i="6"/>
  <c r="V2218" i="6"/>
  <c r="V2196" i="6"/>
  <c r="V2187" i="6"/>
  <c r="V2181" i="6"/>
  <c r="V2186" i="6"/>
  <c r="V2188" i="6"/>
  <c r="V2123" i="6"/>
  <c r="V2114" i="6"/>
  <c r="V2054" i="6"/>
  <c r="V2356" i="6"/>
  <c r="V2349" i="6"/>
  <c r="V2236" i="6"/>
  <c r="V2221" i="6"/>
  <c r="V2214" i="6"/>
  <c r="V2049" i="6"/>
  <c r="V2427" i="6"/>
  <c r="V2390" i="6"/>
  <c r="V2381" i="6"/>
  <c r="V2372" i="6"/>
  <c r="V2359" i="6"/>
  <c r="V2352" i="6"/>
  <c r="V2217" i="6"/>
  <c r="V2209" i="6"/>
  <c r="V2165" i="6"/>
  <c r="V2154" i="6"/>
  <c r="V2046" i="6"/>
  <c r="V2047" i="6"/>
  <c r="V2468" i="6"/>
  <c r="V2460" i="6"/>
  <c r="V2451" i="6"/>
  <c r="V2417" i="6"/>
  <c r="V2355" i="6"/>
  <c r="V2344" i="6"/>
  <c r="V2224" i="6"/>
  <c r="V2180" i="6"/>
  <c r="V2112" i="6"/>
  <c r="V2088" i="6"/>
  <c r="V2056" i="6"/>
  <c r="V2237" i="6"/>
  <c r="V2051" i="6"/>
  <c r="V2420" i="6"/>
  <c r="V2400" i="6"/>
  <c r="V2361" i="6"/>
  <c r="V2350" i="6"/>
  <c r="V2343" i="6"/>
  <c r="V2279" i="6"/>
  <c r="V2211" i="6"/>
  <c r="V2208" i="6"/>
  <c r="V2212" i="6"/>
  <c r="V2223" i="6"/>
  <c r="V2055" i="6"/>
  <c r="V2052" i="6"/>
  <c r="V2058" i="6"/>
  <c r="V1919" i="6"/>
  <c r="V1862" i="6"/>
  <c r="V1856" i="6"/>
  <c r="V1821" i="6"/>
  <c r="V1672" i="6"/>
  <c r="V1660" i="6"/>
  <c r="V1646" i="6"/>
  <c r="V1383" i="6"/>
  <c r="V1358" i="6"/>
  <c r="V1353" i="6"/>
  <c r="V1004" i="6"/>
  <c r="V984" i="6"/>
  <c r="V1605" i="6"/>
  <c r="V1533" i="6"/>
  <c r="V1458" i="6"/>
  <c r="V1355" i="6"/>
  <c r="V1350" i="6"/>
  <c r="V1114" i="6"/>
  <c r="V1076" i="6"/>
  <c r="V1073" i="6"/>
  <c r="V1070" i="6"/>
  <c r="V1065" i="6"/>
  <c r="V1062" i="6"/>
  <c r="V920" i="6"/>
  <c r="V2182" i="6"/>
  <c r="V1999" i="6"/>
  <c r="V1817" i="6"/>
  <c r="V1684" i="6"/>
  <c r="V1663" i="6"/>
  <c r="V1640" i="6"/>
  <c r="V1629" i="6"/>
  <c r="V1535" i="6"/>
  <c r="V1530" i="6"/>
  <c r="V1407" i="6"/>
  <c r="V1360" i="6"/>
  <c r="V1352" i="6"/>
  <c r="V1347" i="6"/>
  <c r="V1081" i="6"/>
  <c r="V1067" i="6"/>
  <c r="V1064" i="6"/>
  <c r="V1061" i="6"/>
  <c r="V1177" i="6"/>
  <c r="V1733" i="6"/>
  <c r="V1696" i="6"/>
  <c r="V1687" i="6"/>
  <c r="V1666" i="6"/>
  <c r="V1657" i="6"/>
  <c r="V1643" i="6"/>
  <c r="V1603" i="6"/>
  <c r="V1359" i="6"/>
  <c r="V1354" i="6"/>
  <c r="V1181" i="6"/>
  <c r="V1075" i="6"/>
  <c r="V1080" i="6"/>
  <c r="V1066" i="6"/>
  <c r="V1063" i="6"/>
  <c r="V1058" i="6"/>
  <c r="V961" i="6"/>
  <c r="V936" i="6"/>
  <c r="V1906" i="6"/>
  <c r="V1739" i="6"/>
  <c r="V1597" i="6"/>
  <c r="V1545" i="6"/>
  <c r="V1542" i="6"/>
  <c r="V1539" i="6"/>
  <c r="V1536" i="6"/>
  <c r="V1418" i="6"/>
  <c r="V1356" i="6"/>
  <c r="V1351" i="6"/>
  <c r="V1306" i="6"/>
  <c r="V1195" i="6"/>
  <c r="V1183" i="6"/>
  <c r="V1079" i="6"/>
  <c r="V1074" i="6"/>
  <c r="V1071" i="6"/>
  <c r="V952" i="6"/>
  <c r="V946" i="6"/>
  <c r="V951" i="6"/>
  <c r="V909" i="6"/>
  <c r="V559" i="6"/>
  <c r="V557" i="6"/>
  <c r="V566" i="6"/>
  <c r="V575" i="6"/>
  <c r="V333" i="6"/>
  <c r="V324" i="6"/>
  <c r="V886" i="6"/>
  <c r="V871" i="6"/>
  <c r="V811" i="6"/>
  <c r="V753" i="6"/>
  <c r="V726" i="6"/>
  <c r="V724" i="6"/>
  <c r="V708" i="6"/>
  <c r="V706" i="6"/>
  <c r="V659" i="6"/>
  <c r="V642" i="6"/>
  <c r="V617" i="6"/>
  <c r="V593" i="6"/>
  <c r="V569" i="6"/>
  <c r="V550" i="6"/>
  <c r="V323" i="6"/>
  <c r="V326" i="6"/>
  <c r="V329" i="6"/>
  <c r="V332" i="6"/>
  <c r="V322" i="6"/>
  <c r="V325" i="6"/>
  <c r="V328" i="6"/>
  <c r="V331" i="6"/>
  <c r="V926" i="6"/>
  <c r="V922" i="6"/>
  <c r="V919" i="6"/>
  <c r="V895" i="6"/>
  <c r="V892" i="6"/>
  <c r="V889" i="6"/>
  <c r="V873" i="6"/>
  <c r="V852" i="6"/>
  <c r="V847" i="6"/>
  <c r="V799" i="6"/>
  <c r="V755" i="6"/>
  <c r="V746" i="6"/>
  <c r="V728" i="6"/>
  <c r="V710" i="6"/>
  <c r="V665" i="6"/>
  <c r="V654" i="6"/>
  <c r="V635" i="6"/>
  <c r="V633" i="6"/>
  <c r="V626" i="6"/>
  <c r="V621" i="6"/>
  <c r="V608" i="6"/>
  <c r="V582" i="6"/>
  <c r="V579" i="6"/>
  <c r="V563" i="6"/>
  <c r="V515" i="6"/>
  <c r="V496" i="6"/>
  <c r="V482" i="6"/>
  <c r="V479" i="6"/>
  <c r="V477" i="6"/>
  <c r="V424" i="6"/>
  <c r="V932" i="6"/>
  <c r="V898" i="6"/>
  <c r="V885" i="6"/>
  <c r="V795" i="6"/>
  <c r="V759" i="6"/>
  <c r="V757" i="6"/>
  <c r="V750" i="6"/>
  <c r="V748" i="6"/>
  <c r="V732" i="6"/>
  <c r="V730" i="6"/>
  <c r="V723" i="6"/>
  <c r="V721" i="6"/>
  <c r="V714" i="6"/>
  <c r="V712" i="6"/>
  <c r="V705" i="6"/>
  <c r="V703" i="6"/>
  <c r="V599" i="6"/>
  <c r="V606" i="6"/>
  <c r="V580" i="6"/>
  <c r="V590" i="6"/>
  <c r="V572" i="6"/>
  <c r="V543" i="6"/>
  <c r="V544" i="6"/>
  <c r="V553" i="6"/>
  <c r="V503" i="6"/>
  <c r="V440" i="6"/>
  <c r="V442" i="6"/>
  <c r="V447" i="6"/>
  <c r="V439" i="6"/>
  <c r="V444" i="6"/>
  <c r="V446" i="6"/>
  <c r="V433" i="6"/>
  <c r="V336" i="6"/>
  <c r="V327" i="6"/>
  <c r="V901" i="6"/>
  <c r="V894" i="6"/>
  <c r="V880" i="6"/>
  <c r="V877" i="6"/>
  <c r="V761" i="6"/>
  <c r="V752" i="6"/>
  <c r="V734" i="6"/>
  <c r="V725" i="6"/>
  <c r="V707" i="6"/>
  <c r="V653" i="6"/>
  <c r="V614" i="6"/>
  <c r="V609" i="6"/>
  <c r="V600" i="6"/>
  <c r="V597" i="6"/>
  <c r="V581" i="6"/>
  <c r="V578" i="6"/>
  <c r="V532" i="6"/>
  <c r="V463" i="6"/>
  <c r="V1003" i="6"/>
  <c r="V1000" i="6"/>
  <c r="V981" i="6"/>
  <c r="V931" i="6"/>
  <c r="V882" i="6"/>
  <c r="V872" i="6"/>
  <c r="V835" i="6"/>
  <c r="V756" i="6"/>
  <c r="V754" i="6"/>
  <c r="V747" i="6"/>
  <c r="V745" i="6"/>
  <c r="V729" i="6"/>
  <c r="V727" i="6"/>
  <c r="V711" i="6"/>
  <c r="V709" i="6"/>
  <c r="V702" i="6"/>
  <c r="V660" i="6"/>
  <c r="V637" i="6"/>
  <c r="V634" i="6"/>
  <c r="V629" i="6"/>
  <c r="V618" i="6"/>
  <c r="V611" i="6"/>
  <c r="V602" i="6"/>
  <c r="V594" i="6"/>
  <c r="V591" i="6"/>
  <c r="V588" i="6"/>
  <c r="V547" i="6"/>
  <c r="V539" i="6"/>
  <c r="V535" i="6"/>
  <c r="V481" i="6"/>
  <c r="V478" i="6"/>
  <c r="V347" i="6"/>
  <c r="V345" i="6"/>
  <c r="V350" i="6"/>
  <c r="V348" i="6"/>
  <c r="V349" i="6"/>
  <c r="V330" i="6"/>
  <c r="V430" i="6"/>
  <c r="V421" i="6"/>
  <c r="V378" i="6"/>
  <c r="V366" i="6"/>
  <c r="V282" i="6"/>
  <c r="V256" i="6"/>
  <c r="V253" i="6"/>
  <c r="V251" i="6"/>
  <c r="V246" i="6"/>
  <c r="V238" i="6"/>
  <c r="V198" i="6"/>
  <c r="V164" i="6"/>
  <c r="V78" i="6"/>
  <c r="V50" i="6"/>
  <c r="V44" i="6"/>
  <c r="V16" i="6"/>
  <c r="V4" i="6"/>
  <c r="V245" i="6"/>
  <c r="V229" i="6"/>
  <c r="V223" i="6"/>
  <c r="V169" i="6"/>
  <c r="V132" i="6"/>
  <c r="V77" i="6"/>
  <c r="V34" i="6"/>
  <c r="V27" i="6"/>
  <c r="V20" i="6"/>
  <c r="V420" i="6"/>
  <c r="V417" i="6"/>
  <c r="V410" i="6"/>
  <c r="V399" i="6"/>
  <c r="V389" i="6"/>
  <c r="V382" i="6"/>
  <c r="V379" i="6"/>
  <c r="V343" i="6"/>
  <c r="V305" i="6"/>
  <c r="V257" i="6"/>
  <c r="V255" i="6"/>
  <c r="V247" i="6"/>
  <c r="V242" i="6"/>
  <c r="V237" i="6"/>
  <c r="V203" i="6"/>
  <c r="V80" i="6"/>
  <c r="V62" i="6"/>
  <c r="V52" i="6"/>
  <c r="V43" i="6"/>
  <c r="V37" i="6"/>
  <c r="V30" i="6"/>
  <c r="V23" i="6"/>
  <c r="V3" i="6"/>
  <c r="V427" i="6"/>
  <c r="V422" i="6"/>
  <c r="V413" i="6"/>
  <c r="V402" i="6"/>
  <c r="V395" i="6"/>
  <c r="V392" i="6"/>
  <c r="V363" i="6"/>
  <c r="V301" i="6"/>
  <c r="V280" i="6"/>
  <c r="V252" i="6"/>
  <c r="V244" i="6"/>
  <c r="V239" i="6"/>
  <c r="V212" i="6"/>
  <c r="V184" i="6"/>
  <c r="V160" i="6"/>
  <c r="V151" i="6"/>
  <c r="V116" i="6"/>
  <c r="V40" i="6"/>
  <c r="V33" i="6"/>
  <c r="V26" i="6"/>
  <c r="V17" i="6"/>
  <c r="V10" i="6"/>
  <c r="V534" i="6"/>
  <c r="V527" i="6"/>
  <c r="V486" i="6"/>
  <c r="V416" i="6"/>
  <c r="V405" i="6"/>
  <c r="V398" i="6"/>
  <c r="V388" i="6"/>
  <c r="V354" i="6"/>
  <c r="V342" i="6"/>
  <c r="V334" i="6"/>
  <c r="V288" i="6"/>
  <c r="V285" i="6"/>
  <c r="V277" i="6"/>
  <c r="V274" i="6"/>
  <c r="V271" i="6"/>
  <c r="V268" i="6"/>
  <c r="V265" i="6"/>
  <c r="V262" i="6"/>
  <c r="V259" i="6"/>
  <c r="V254" i="6"/>
  <c r="V249" i="6"/>
  <c r="V241" i="6"/>
  <c r="V230" i="6"/>
  <c r="V227" i="6"/>
  <c r="V224" i="6"/>
  <c r="V221" i="6"/>
  <c r="V174" i="6"/>
  <c r="V167" i="6"/>
  <c r="V163" i="6"/>
  <c r="V130" i="6"/>
  <c r="V88" i="6"/>
  <c r="V75" i="6"/>
  <c r="V72" i="6"/>
  <c r="V51" i="6"/>
  <c r="V48" i="6"/>
  <c r="V45" i="6"/>
  <c r="V5155" i="6"/>
  <c r="V5017" i="6"/>
  <c r="V5119" i="6"/>
  <c r="V5050" i="6"/>
  <c r="V5156" i="6"/>
  <c r="V4923" i="6"/>
  <c r="V4925" i="6"/>
  <c r="V4924" i="6"/>
  <c r="V4927" i="6"/>
  <c r="V5023" i="6"/>
  <c r="V4971" i="6"/>
  <c r="V4973" i="6"/>
  <c r="V4979" i="6"/>
  <c r="V4978" i="6"/>
  <c r="V4941" i="6"/>
  <c r="V4940" i="6"/>
  <c r="V4942" i="6"/>
  <c r="V4903" i="6"/>
  <c r="V4902" i="6"/>
  <c r="V4908" i="6"/>
  <c r="V4788" i="6"/>
  <c r="V4785" i="6"/>
  <c r="V4773" i="6"/>
  <c r="V4767" i="6"/>
  <c r="V4636" i="6"/>
  <c r="V4633" i="6"/>
  <c r="V4630" i="6"/>
  <c r="V4611" i="6"/>
  <c r="V4608" i="6"/>
  <c r="V4587" i="6"/>
  <c r="V4584" i="6"/>
  <c r="V4581" i="6"/>
  <c r="V4366" i="6"/>
  <c r="V4303" i="6"/>
  <c r="V4956" i="6"/>
  <c r="V4935" i="6"/>
  <c r="V4932" i="6"/>
  <c r="V4929" i="6"/>
  <c r="V4917" i="6"/>
  <c r="V4898" i="6"/>
  <c r="V4892" i="6"/>
  <c r="V4877" i="6"/>
  <c r="V4874" i="6"/>
  <c r="V4853" i="6"/>
  <c r="V4781" i="6"/>
  <c r="V4763" i="6"/>
  <c r="V4760" i="6"/>
  <c r="V4748" i="6"/>
  <c r="V4727" i="6"/>
  <c r="V4724" i="6"/>
  <c r="V4721" i="6"/>
  <c r="V4715" i="6"/>
  <c r="V4693" i="6"/>
  <c r="V4690" i="6"/>
  <c r="V4687" i="6"/>
  <c r="V4678" i="6"/>
  <c r="V4675" i="6"/>
  <c r="V4660" i="6"/>
  <c r="V4654" i="6"/>
  <c r="V4626" i="6"/>
  <c r="V4623" i="6"/>
  <c r="V4620" i="6"/>
  <c r="V4601" i="6"/>
  <c r="V4595" i="6"/>
  <c r="V4592" i="6"/>
  <c r="V4577" i="6"/>
  <c r="V4574" i="6"/>
  <c r="V4540" i="6"/>
  <c r="V4537" i="6"/>
  <c r="V4534" i="6"/>
  <c r="V4308" i="6"/>
  <c r="V4299" i="6"/>
  <c r="V4795" i="6"/>
  <c r="V4792" i="6"/>
  <c r="V4786" i="6"/>
  <c r="V4774" i="6"/>
  <c r="V4771" i="6"/>
  <c r="V4768" i="6"/>
  <c r="V4631" i="6"/>
  <c r="V4612" i="6"/>
  <c r="V4609" i="6"/>
  <c r="V4588" i="6"/>
  <c r="V4585" i="6"/>
  <c r="V4582" i="6"/>
  <c r="V4484" i="6"/>
  <c r="V4359" i="6"/>
  <c r="V5008" i="6"/>
  <c r="V4936" i="6"/>
  <c r="V4921" i="6"/>
  <c r="V4899" i="6"/>
  <c r="V4833" i="6"/>
  <c r="V4803" i="6"/>
  <c r="V4764" i="6"/>
  <c r="V4761" i="6"/>
  <c r="V4746" i="6"/>
  <c r="V4725" i="6"/>
  <c r="V4722" i="6"/>
  <c r="V4716" i="6"/>
  <c r="V4694" i="6"/>
  <c r="V4691" i="6"/>
  <c r="V4676" i="6"/>
  <c r="V4655" i="6"/>
  <c r="V4627" i="6"/>
  <c r="V4624" i="6"/>
  <c r="V4596" i="6"/>
  <c r="V4593" i="6"/>
  <c r="V4575" i="6"/>
  <c r="V4541" i="6"/>
  <c r="V4538" i="6"/>
  <c r="V4311" i="6"/>
  <c r="V4793" i="6"/>
  <c r="V4787" i="6"/>
  <c r="V4772" i="6"/>
  <c r="V4635" i="6"/>
  <c r="V4632" i="6"/>
  <c r="V4610" i="6"/>
  <c r="V4586" i="6"/>
  <c r="V4583" i="6"/>
  <c r="V4298" i="6"/>
  <c r="V4301" i="6"/>
  <c r="V4304" i="6"/>
  <c r="V4310" i="6"/>
  <c r="V3791" i="6"/>
  <c r="V4016" i="6"/>
  <c r="V4013" i="6"/>
  <c r="V3944" i="6"/>
  <c r="V4024" i="6"/>
  <c r="V4038" i="6"/>
  <c r="V4035" i="6"/>
  <c r="V4017" i="6"/>
  <c r="V4014" i="6"/>
  <c r="V3781" i="6"/>
  <c r="V4053" i="6"/>
  <c r="V4028" i="6"/>
  <c r="V4025" i="6"/>
  <c r="V4101" i="6"/>
  <c r="V4036" i="6"/>
  <c r="V4018" i="6"/>
  <c r="V4015" i="6"/>
  <c r="V3956" i="6"/>
  <c r="V3782" i="6"/>
  <c r="V3509" i="6"/>
  <c r="V3512" i="6"/>
  <c r="V3789" i="6"/>
  <c r="V3786" i="6"/>
  <c r="V3674" i="6"/>
  <c r="V3464" i="6"/>
  <c r="V3353" i="6"/>
  <c r="V3395" i="6"/>
  <c r="V3788" i="6"/>
  <c r="V3777" i="6"/>
  <c r="V3736" i="6"/>
  <c r="V3732" i="6"/>
  <c r="V3263" i="6"/>
  <c r="V3260" i="6"/>
  <c r="V3257" i="6"/>
  <c r="V3239" i="6"/>
  <c r="V3236" i="6"/>
  <c r="V3233" i="6"/>
  <c r="V3218" i="6"/>
  <c r="V3187" i="6"/>
  <c r="V3154" i="6"/>
  <c r="V3131" i="6"/>
  <c r="V3125" i="6"/>
  <c r="V3061" i="6"/>
  <c r="V3053" i="6"/>
  <c r="V3047" i="6"/>
  <c r="V3038" i="6"/>
  <c r="V3024" i="6"/>
  <c r="V2979" i="6"/>
  <c r="V2974" i="6"/>
  <c r="V2972" i="6"/>
  <c r="V2968" i="6"/>
  <c r="V3145" i="6"/>
  <c r="V3142" i="6"/>
  <c r="V3139" i="6"/>
  <c r="V3133" i="6"/>
  <c r="V3121" i="6"/>
  <c r="V3056" i="6"/>
  <c r="V3045" i="6"/>
  <c r="V3036" i="6"/>
  <c r="V2994" i="6"/>
  <c r="V2945" i="6"/>
  <c r="V2939" i="6"/>
  <c r="V2927" i="6"/>
  <c r="V2943" i="6"/>
  <c r="V2937" i="6"/>
  <c r="V2931" i="6"/>
  <c r="V2925" i="6"/>
  <c r="V3146" i="6"/>
  <c r="V3143" i="6"/>
  <c r="V3140" i="6"/>
  <c r="V3137" i="6"/>
  <c r="V3134" i="6"/>
  <c r="V3107" i="6"/>
  <c r="V3110" i="6"/>
  <c r="V3113" i="6"/>
  <c r="V3087" i="6"/>
  <c r="V3078" i="6"/>
  <c r="V3068" i="6"/>
  <c r="V3039" i="6"/>
  <c r="V2977" i="6"/>
  <c r="V2980" i="6"/>
  <c r="V2971" i="6"/>
  <c r="V3397" i="6"/>
  <c r="V3384" i="6"/>
  <c r="V3348" i="6"/>
  <c r="V3262" i="6"/>
  <c r="V3259" i="6"/>
  <c r="V3238" i="6"/>
  <c r="V3220" i="6"/>
  <c r="V3217" i="6"/>
  <c r="V3153" i="6"/>
  <c r="V3130" i="6"/>
  <c r="V3127" i="6"/>
  <c r="V3114" i="6"/>
  <c r="V3080" i="6"/>
  <c r="V3083" i="6"/>
  <c r="V3086" i="6"/>
  <c r="V3060" i="6"/>
  <c r="V2985" i="6"/>
  <c r="V2948" i="6"/>
  <c r="V2936" i="6"/>
  <c r="V2930" i="6"/>
  <c r="V3147" i="6"/>
  <c r="V3144" i="6"/>
  <c r="V3141" i="6"/>
  <c r="V3037" i="6"/>
  <c r="V3040" i="6"/>
  <c r="V3043" i="6"/>
  <c r="V3046" i="6"/>
  <c r="V2906" i="6"/>
  <c r="V2903" i="6"/>
  <c r="V2900" i="6"/>
  <c r="V2897" i="6"/>
  <c r="V2894" i="6"/>
  <c r="V2891" i="6"/>
  <c r="V2676" i="6"/>
  <c r="V2517" i="6"/>
  <c r="V2484" i="6"/>
  <c r="V2443" i="6"/>
  <c r="V2442" i="6"/>
  <c r="V2904" i="6"/>
  <c r="V2898" i="6"/>
  <c r="V2895" i="6"/>
  <c r="V2892" i="6"/>
  <c r="V2677" i="6"/>
  <c r="V2592" i="6"/>
  <c r="V2514" i="6"/>
  <c r="V2510" i="6"/>
  <c r="V2513" i="6"/>
  <c r="V2516" i="6"/>
  <c r="V2509" i="6"/>
  <c r="V2512" i="6"/>
  <c r="V2515" i="6"/>
  <c r="V2490" i="6"/>
  <c r="V2483" i="6"/>
  <c r="V2486" i="6"/>
  <c r="V2489" i="6"/>
  <c r="V2492" i="6"/>
  <c r="V2482" i="6"/>
  <c r="V2485" i="6"/>
  <c r="V2488" i="6"/>
  <c r="V2491" i="6"/>
  <c r="V2494" i="6"/>
  <c r="V2434" i="6"/>
  <c r="V2433" i="6"/>
  <c r="V2411" i="6"/>
  <c r="V2966" i="6"/>
  <c r="V2960" i="6"/>
  <c r="V2957" i="6"/>
  <c r="V2954" i="6"/>
  <c r="V2921" i="6"/>
  <c r="V2918" i="6"/>
  <c r="V2915" i="6"/>
  <c r="V2888" i="6"/>
  <c r="V2885" i="6"/>
  <c r="V2882" i="6"/>
  <c r="V2827" i="6"/>
  <c r="V2742" i="6"/>
  <c r="V2905" i="6"/>
  <c r="V2902" i="6"/>
  <c r="V2899" i="6"/>
  <c r="V2896" i="6"/>
  <c r="V2893" i="6"/>
  <c r="V2675" i="6"/>
  <c r="V2487" i="6"/>
  <c r="V2430" i="6"/>
  <c r="V2425" i="6"/>
  <c r="V2441" i="6"/>
  <c r="V2404" i="6"/>
  <c r="V2407" i="6"/>
  <c r="V2410" i="6"/>
  <c r="V2413" i="6"/>
  <c r="V2419" i="6"/>
  <c r="V2406" i="6"/>
  <c r="V2409" i="6"/>
  <c r="V2412" i="6"/>
  <c r="V2415" i="6"/>
  <c r="V2418" i="6"/>
  <c r="V2421" i="6"/>
  <c r="V2107" i="6"/>
  <c r="V2110" i="6"/>
  <c r="V2113" i="6"/>
  <c r="V2116" i="6"/>
  <c r="V2401" i="6"/>
  <c r="V2398" i="6"/>
  <c r="V2395" i="6"/>
  <c r="V2360" i="6"/>
  <c r="V2357" i="6"/>
  <c r="V2354" i="6"/>
  <c r="V2351" i="6"/>
  <c r="V2348" i="6"/>
  <c r="V2345" i="6"/>
  <c r="V2222" i="6"/>
  <c r="V2219" i="6"/>
  <c r="V2216" i="6"/>
  <c r="V2213" i="6"/>
  <c r="V2053" i="6"/>
  <c r="V2461" i="6"/>
  <c r="V2458" i="6"/>
  <c r="V2455" i="6"/>
  <c r="V2388" i="6"/>
  <c r="V2385" i="6"/>
  <c r="V2382" i="6"/>
  <c r="V2379" i="6"/>
  <c r="V2376" i="6"/>
  <c r="V2373" i="6"/>
  <c r="V2370" i="6"/>
  <c r="V2294" i="6"/>
  <c r="V2193" i="6"/>
  <c r="V2190" i="6"/>
  <c r="V2148" i="6"/>
  <c r="V2117" i="6"/>
  <c r="V2108" i="6"/>
  <c r="V2115" i="6"/>
  <c r="V2465" i="6"/>
  <c r="V2462" i="6"/>
  <c r="V2459" i="6"/>
  <c r="V2456" i="6"/>
  <c r="V2389" i="6"/>
  <c r="V2386" i="6"/>
  <c r="V2383" i="6"/>
  <c r="V2380" i="6"/>
  <c r="V2377" i="6"/>
  <c r="V2374" i="6"/>
  <c r="V2371" i="6"/>
  <c r="V2304" i="6"/>
  <c r="V2298" i="6"/>
  <c r="V2129" i="6"/>
  <c r="V2111" i="6"/>
  <c r="V1989" i="6"/>
  <c r="V1981" i="6"/>
  <c r="V1930" i="6"/>
  <c r="V1927" i="6"/>
  <c r="V1924" i="6"/>
  <c r="V1921" i="6"/>
  <c r="V1738" i="6"/>
  <c r="V1736" i="6"/>
  <c r="V1724" i="6"/>
  <c r="V1727" i="6"/>
  <c r="V1725" i="6"/>
  <c r="V1728" i="6"/>
  <c r="V1712" i="6"/>
  <c r="V2009" i="6"/>
  <c r="V1997" i="6"/>
  <c r="V1914" i="6"/>
  <c r="V1911" i="6"/>
  <c r="V1908" i="6"/>
  <c r="V1888" i="6"/>
  <c r="V1783" i="6"/>
  <c r="V1701" i="6"/>
  <c r="V1713" i="6"/>
  <c r="V1690" i="6"/>
  <c r="V1931" i="6"/>
  <c r="V1928" i="6"/>
  <c r="V1925" i="6"/>
  <c r="V1922" i="6"/>
  <c r="V1726" i="6"/>
  <c r="V1675" i="6"/>
  <c r="V1929" i="6"/>
  <c r="V1926" i="6"/>
  <c r="V1923" i="6"/>
  <c r="V1671" i="6"/>
  <c r="V1674" i="6"/>
  <c r="V1677" i="6"/>
  <c r="V1680" i="6"/>
  <c r="V1670" i="6"/>
  <c r="V1673" i="6"/>
  <c r="V1676" i="6"/>
  <c r="V1679" i="6"/>
  <c r="V1682" i="6"/>
  <c r="V1913" i="6"/>
  <c r="V1910" i="6"/>
  <c r="V1693" i="6"/>
  <c r="V1698" i="6"/>
  <c r="V1695" i="6"/>
  <c r="V1692" i="6"/>
  <c r="V1689" i="6"/>
  <c r="V1686" i="6"/>
  <c r="V1668" i="6"/>
  <c r="V1665" i="6"/>
  <c r="V1656" i="6"/>
  <c r="V1645" i="6"/>
  <c r="V1544" i="6"/>
  <c r="V1540" i="6"/>
  <c r="V1534" i="6"/>
  <c r="V1532" i="6"/>
  <c r="V1636" i="6"/>
  <c r="V1633" i="6"/>
  <c r="V1630" i="6"/>
  <c r="V1627" i="6"/>
  <c r="V1482" i="6"/>
  <c r="V1637" i="6"/>
  <c r="V1634" i="6"/>
  <c r="V1631" i="6"/>
  <c r="V1628" i="6"/>
  <c r="V1543" i="6"/>
  <c r="V1541" i="6"/>
  <c r="V1509" i="6"/>
  <c r="V1740" i="6"/>
  <c r="V1737" i="6"/>
  <c r="V1697" i="6"/>
  <c r="V1694" i="6"/>
  <c r="V1691" i="6"/>
  <c r="V1688" i="6"/>
  <c r="V1667" i="6"/>
  <c r="V1664" i="6"/>
  <c r="V1647" i="6"/>
  <c r="V1604" i="6"/>
  <c r="V1638" i="6"/>
  <c r="V1632" i="6"/>
  <c r="V1331" i="6"/>
  <c r="V1262" i="6"/>
  <c r="V1433" i="6"/>
  <c r="V1312" i="6"/>
  <c r="V1178" i="6"/>
  <c r="V1019" i="6"/>
  <c r="V1022" i="6"/>
  <c r="V1025" i="6"/>
  <c r="V1028" i="6"/>
  <c r="V1018" i="6"/>
  <c r="V1021" i="6"/>
  <c r="V1024" i="6"/>
  <c r="V1027" i="6"/>
  <c r="V1030" i="6"/>
  <c r="V1033" i="6"/>
  <c r="V1176" i="6"/>
  <c r="V1104" i="6"/>
  <c r="V1120" i="6"/>
  <c r="V1032" i="6"/>
  <c r="V1026" i="6"/>
  <c r="V1023" i="6"/>
  <c r="V1020" i="6"/>
  <c r="V957" i="6"/>
  <c r="V960" i="6"/>
  <c r="V963" i="6"/>
  <c r="V844" i="6"/>
  <c r="V958" i="6"/>
  <c r="V950" i="6"/>
  <c r="V930" i="6"/>
  <c r="V917" i="6"/>
  <c r="V900" i="6"/>
  <c r="V881" i="6"/>
  <c r="V956" i="6"/>
  <c r="V953" i="6"/>
  <c r="V948" i="6"/>
  <c r="V814" i="6"/>
  <c r="V817" i="6"/>
  <c r="V820" i="6"/>
  <c r="V823" i="6"/>
  <c r="V826" i="6"/>
  <c r="V829" i="6"/>
  <c r="V832" i="6"/>
  <c r="V816" i="6"/>
  <c r="V819" i="6"/>
  <c r="V822" i="6"/>
  <c r="V825" i="6"/>
  <c r="V831" i="6"/>
  <c r="V815" i="6"/>
  <c r="V818" i="6"/>
  <c r="V821" i="6"/>
  <c r="V824" i="6"/>
  <c r="V827" i="6"/>
  <c r="V830" i="6"/>
  <c r="V833" i="6"/>
  <c r="V841" i="6"/>
  <c r="V1001" i="6"/>
  <c r="V998" i="6"/>
  <c r="V959" i="6"/>
  <c r="V954" i="6"/>
  <c r="V949" i="6"/>
  <c r="V916" i="6"/>
  <c r="V897" i="6"/>
  <c r="V888" i="6"/>
  <c r="V808" i="6"/>
  <c r="V964" i="6"/>
  <c r="V929" i="6"/>
  <c r="V855" i="6"/>
  <c r="V858" i="6"/>
  <c r="V861" i="6"/>
  <c r="V854" i="6"/>
  <c r="V857" i="6"/>
  <c r="V860" i="6"/>
  <c r="V863" i="6"/>
  <c r="V866" i="6"/>
  <c r="V869" i="6"/>
  <c r="V856" i="6"/>
  <c r="V859" i="6"/>
  <c r="V862" i="6"/>
  <c r="V865" i="6"/>
  <c r="V868" i="6"/>
  <c r="V652" i="6"/>
  <c r="V647" i="6"/>
  <c r="V622" i="6"/>
  <c r="V616" i="6"/>
  <c r="V610" i="6"/>
  <c r="V604" i="6"/>
  <c r="V598" i="6"/>
  <c r="V697" i="6"/>
  <c r="V691" i="6"/>
  <c r="V669" i="6"/>
  <c r="V664" i="6"/>
  <c r="V655" i="6"/>
  <c r="V650" i="6"/>
  <c r="V645" i="6"/>
  <c r="V809" i="6"/>
  <c r="V806" i="6"/>
  <c r="V803" i="6"/>
  <c r="V800" i="6"/>
  <c r="V698" i="6"/>
  <c r="V692" i="6"/>
  <c r="V689" i="6"/>
  <c r="V686" i="6"/>
  <c r="V670" i="6"/>
  <c r="V656" i="6"/>
  <c r="V651" i="6"/>
  <c r="V625" i="6"/>
  <c r="V619" i="6"/>
  <c r="V613" i="6"/>
  <c r="V607" i="6"/>
  <c r="V601" i="6"/>
  <c r="V595" i="6"/>
  <c r="V587" i="6"/>
  <c r="V902" i="6"/>
  <c r="V899" i="6"/>
  <c r="V896" i="6"/>
  <c r="V890" i="6"/>
  <c r="V887" i="6"/>
  <c r="V807" i="6"/>
  <c r="V804" i="6"/>
  <c r="V801" i="6"/>
  <c r="V699" i="6"/>
  <c r="V696" i="6"/>
  <c r="V693" i="6"/>
  <c r="V690" i="6"/>
  <c r="V687" i="6"/>
  <c r="V668" i="6"/>
  <c r="V663" i="6"/>
  <c r="V657" i="6"/>
  <c r="V584" i="6"/>
  <c r="V537" i="6"/>
  <c r="V529" i="6"/>
  <c r="V451" i="6"/>
  <c r="V454" i="6"/>
  <c r="V457" i="6"/>
  <c r="V460" i="6"/>
  <c r="V452" i="6"/>
  <c r="V455" i="6"/>
  <c r="V458" i="6"/>
  <c r="V589" i="6"/>
  <c r="V586" i="6"/>
  <c r="V573" i="6"/>
  <c r="V570" i="6"/>
  <c r="V567" i="6"/>
  <c r="V564" i="6"/>
  <c r="V561" i="6"/>
  <c r="V554" i="6"/>
  <c r="V548" i="6"/>
  <c r="V542" i="6"/>
  <c r="V538" i="6"/>
  <c r="V533" i="6"/>
  <c r="V528" i="6"/>
  <c r="V450" i="6"/>
  <c r="V574" i="6"/>
  <c r="V571" i="6"/>
  <c r="V568" i="6"/>
  <c r="V565" i="6"/>
  <c r="V562" i="6"/>
  <c r="V555" i="6"/>
  <c r="V549" i="6"/>
  <c r="V546" i="6"/>
  <c r="V453" i="6"/>
  <c r="V368" i="6"/>
  <c r="V358" i="6"/>
  <c r="V355" i="6"/>
  <c r="V231" i="6"/>
  <c r="V429" i="6"/>
  <c r="V426" i="6"/>
  <c r="V302" i="6"/>
  <c r="V298" i="6"/>
  <c r="V315" i="6"/>
  <c r="V318" i="6"/>
  <c r="V309" i="6"/>
  <c r="V295" i="6"/>
  <c r="V316" i="6"/>
  <c r="V367" i="6"/>
  <c r="V364" i="6"/>
  <c r="V434" i="6"/>
  <c r="V431" i="6"/>
  <c r="V428" i="6"/>
  <c r="V425" i="6"/>
  <c r="V412" i="6"/>
  <c r="V409" i="6"/>
  <c r="V403" i="6"/>
  <c r="V400" i="6"/>
  <c r="V390" i="6"/>
  <c r="V319" i="6"/>
  <c r="V312" i="6"/>
  <c r="V310" i="6"/>
  <c r="V294" i="6"/>
  <c r="V297" i="6"/>
  <c r="V293" i="6"/>
  <c r="V296" i="6"/>
  <c r="V201" i="6"/>
  <c r="V192" i="6"/>
  <c r="V182" i="6"/>
  <c r="V148" i="6"/>
  <c r="V144" i="6"/>
  <c r="V142" i="6"/>
  <c r="V98" i="6"/>
  <c r="V101" i="6"/>
  <c r="V107" i="6"/>
  <c r="V96" i="6"/>
  <c r="V100" i="6"/>
  <c r="V102" i="6"/>
  <c r="V199" i="6"/>
  <c r="V190" i="6"/>
  <c r="V180" i="6"/>
  <c r="V125" i="6"/>
  <c r="V113" i="6"/>
  <c r="V97" i="6"/>
  <c r="V287" i="6"/>
  <c r="V284" i="6"/>
  <c r="V281" i="6"/>
  <c r="V278" i="6"/>
  <c r="V275" i="6"/>
  <c r="V272" i="6"/>
  <c r="V269" i="6"/>
  <c r="V266" i="6"/>
  <c r="V263" i="6"/>
  <c r="V207" i="6"/>
  <c r="V210" i="6"/>
  <c r="V213" i="6"/>
  <c r="V219" i="6"/>
  <c r="V222" i="6"/>
  <c r="V225" i="6"/>
  <c r="V228" i="6"/>
  <c r="V195" i="6"/>
  <c r="V186" i="6"/>
  <c r="V176" i="6"/>
  <c r="V166" i="6"/>
  <c r="V157" i="6"/>
  <c r="V155" i="6"/>
  <c r="V141" i="6"/>
  <c r="V139" i="6"/>
  <c r="V135" i="6"/>
  <c r="V133" i="6"/>
  <c r="V123" i="6"/>
  <c r="V193" i="6"/>
  <c r="V183" i="6"/>
  <c r="V109" i="6"/>
  <c r="V188" i="6"/>
  <c r="V191" i="6"/>
  <c r="V194" i="6"/>
  <c r="V197" i="6"/>
  <c r="V200" i="6"/>
  <c r="V178" i="6"/>
  <c r="V181" i="6"/>
  <c r="V131" i="6"/>
  <c r="V134" i="6"/>
  <c r="V137" i="6"/>
  <c r="V140" i="6"/>
  <c r="V143" i="6"/>
  <c r="V146" i="6"/>
  <c r="V149" i="6"/>
  <c r="V129" i="6"/>
  <c r="V138" i="6"/>
  <c r="V147" i="6"/>
  <c r="V118" i="6"/>
  <c r="V121" i="6"/>
  <c r="V124" i="6"/>
  <c r="V117" i="6"/>
  <c r="V126" i="6"/>
  <c r="V86" i="6"/>
  <c r="V89" i="6"/>
  <c r="V92" i="6"/>
  <c r="V87" i="6"/>
  <c r="V90" i="6"/>
  <c r="V85" i="6"/>
  <c r="V91" i="6"/>
  <c r="V226" i="6"/>
  <c r="V217" i="6"/>
  <c r="V208" i="6"/>
  <c r="V196" i="6"/>
  <c r="V187" i="6"/>
  <c r="V177" i="6"/>
  <c r="V154" i="6"/>
  <c r="V159" i="6"/>
  <c r="V162" i="6"/>
  <c r="V165" i="6"/>
  <c r="V168" i="6"/>
  <c r="V171" i="6"/>
  <c r="V136" i="6"/>
  <c r="V122" i="6"/>
  <c r="V120" i="6"/>
  <c r="V68" i="6"/>
  <c r="V59" i="6"/>
  <c r="V56" i="6"/>
  <c r="V69" i="6"/>
  <c r="V66" i="6"/>
  <c r="V28" i="6"/>
  <c r="V60" i="6"/>
  <c r="V57" i="6"/>
  <c r="V38" i="6"/>
  <c r="V35" i="6"/>
  <c r="V67" i="6"/>
  <c r="V64" i="6"/>
  <c r="V9" i="6"/>
  <c r="V58" i="6"/>
  <c r="V55" i="6"/>
  <c r="M492" i="14"/>
  <c r="R492" i="14"/>
  <c r="M87" i="14"/>
  <c r="R87" i="14"/>
  <c r="M580" i="14"/>
  <c r="R580" i="14"/>
  <c r="M306" i="14"/>
  <c r="R306" i="14"/>
  <c r="O504" i="14"/>
  <c r="M504" i="14"/>
  <c r="R504" i="14"/>
  <c r="M536" i="14"/>
  <c r="R536" i="14"/>
  <c r="M245" i="14"/>
  <c r="R245" i="14"/>
  <c r="M487" i="14"/>
  <c r="R487" i="14"/>
  <c r="M529" i="14"/>
  <c r="R529" i="14"/>
  <c r="M121" i="14"/>
  <c r="R121" i="14"/>
  <c r="M77" i="14"/>
  <c r="R77" i="14"/>
  <c r="M194" i="14"/>
  <c r="R194" i="14"/>
  <c r="M574" i="14"/>
  <c r="R574" i="14"/>
  <c r="M493" i="14"/>
  <c r="R493" i="14"/>
  <c r="M555" i="14"/>
  <c r="R555" i="14"/>
  <c r="M275" i="14"/>
  <c r="R275" i="14"/>
  <c r="M556" i="14"/>
  <c r="R556" i="14"/>
  <c r="M432" i="14"/>
  <c r="R432" i="14"/>
  <c r="M578" i="14"/>
  <c r="R578" i="14"/>
  <c r="M469" i="14"/>
  <c r="R469" i="14"/>
  <c r="M182" i="14"/>
  <c r="R182" i="14"/>
  <c r="M573" i="14"/>
  <c r="R573" i="14"/>
  <c r="M609" i="14"/>
  <c r="R609" i="14"/>
  <c r="M629" i="14"/>
  <c r="R629" i="14"/>
  <c r="M340" i="14"/>
  <c r="R340" i="14"/>
  <c r="M89" i="14"/>
  <c r="R89" i="14"/>
  <c r="M508" i="14"/>
  <c r="R508" i="14"/>
  <c r="M324" i="14"/>
  <c r="R324" i="14"/>
  <c r="M365" i="14"/>
  <c r="R365" i="14"/>
  <c r="M243" i="14"/>
  <c r="R243" i="14"/>
  <c r="M377" i="14"/>
  <c r="R377" i="14"/>
  <c r="M503" i="14"/>
  <c r="R503" i="14"/>
  <c r="M575" i="14"/>
  <c r="R575" i="14"/>
  <c r="M537" i="14"/>
  <c r="R537" i="14"/>
  <c r="M335" i="14"/>
  <c r="R335" i="14"/>
  <c r="M422" i="14"/>
  <c r="R422" i="14"/>
  <c r="M543" i="14"/>
  <c r="R543" i="14"/>
  <c r="M505" i="14"/>
  <c r="R505" i="14"/>
  <c r="M581" i="14"/>
  <c r="R581" i="14"/>
  <c r="M607" i="14"/>
  <c r="R607" i="14"/>
  <c r="M579" i="14"/>
  <c r="R579" i="14"/>
  <c r="G39" i="48"/>
  <c r="V4043" i="6"/>
  <c r="M592" i="14"/>
  <c r="R592" i="14"/>
  <c r="M494" i="14"/>
  <c r="R494" i="14"/>
  <c r="M73" i="14"/>
  <c r="R73" i="14"/>
  <c r="M133" i="14"/>
  <c r="R133" i="14"/>
  <c r="M212" i="14"/>
  <c r="R212" i="14"/>
  <c r="M300" i="14"/>
  <c r="R300" i="14"/>
  <c r="M398" i="14"/>
  <c r="R398" i="14"/>
  <c r="O167" i="14"/>
  <c r="M167" i="14"/>
  <c r="R167" i="14"/>
  <c r="M43" i="14"/>
  <c r="R43" i="14"/>
  <c r="M325" i="14"/>
  <c r="R325" i="14"/>
  <c r="M327" i="14"/>
  <c r="R327" i="14"/>
  <c r="M329" i="14"/>
  <c r="R329" i="14"/>
  <c r="V4449" i="6"/>
  <c r="M15" i="14"/>
  <c r="R15" i="14"/>
  <c r="M61" i="14"/>
  <c r="R61" i="14"/>
  <c r="M103" i="14"/>
  <c r="R103" i="14"/>
  <c r="M145" i="14"/>
  <c r="R145" i="14"/>
  <c r="M174" i="14"/>
  <c r="R174" i="14"/>
  <c r="M336" i="14"/>
  <c r="R336" i="14"/>
  <c r="M369" i="14"/>
  <c r="R369" i="14"/>
  <c r="M651" i="14"/>
  <c r="R651" i="14"/>
  <c r="M59" i="14"/>
  <c r="R59" i="14"/>
  <c r="M86" i="14"/>
  <c r="R86" i="14"/>
  <c r="M110" i="14"/>
  <c r="R110" i="14"/>
  <c r="M138" i="14"/>
  <c r="R138" i="14"/>
  <c r="M175" i="14"/>
  <c r="R175" i="14"/>
  <c r="M221" i="14"/>
  <c r="R221" i="14"/>
  <c r="M232" i="14"/>
  <c r="R232" i="14"/>
  <c r="V353" i="6"/>
  <c r="M173" i="14"/>
  <c r="R173" i="14"/>
  <c r="M190" i="14"/>
  <c r="R190" i="14"/>
  <c r="M58" i="14"/>
  <c r="R58" i="14"/>
  <c r="M242" i="14"/>
  <c r="R242" i="14"/>
  <c r="M339" i="14"/>
  <c r="R339" i="14"/>
  <c r="M368" i="14"/>
  <c r="R368" i="14"/>
  <c r="M321" i="14"/>
  <c r="R321" i="14"/>
  <c r="M434" i="14"/>
  <c r="R434" i="14"/>
  <c r="M451" i="14"/>
  <c r="R451" i="14"/>
  <c r="M223" i="14"/>
  <c r="R223" i="14"/>
  <c r="M322" i="14"/>
  <c r="R322" i="14"/>
  <c r="M235" i="14"/>
  <c r="R235" i="14"/>
  <c r="O250" i="14"/>
  <c r="M250" i="14"/>
  <c r="R250" i="14"/>
  <c r="M289" i="14"/>
  <c r="R289" i="14"/>
  <c r="M449" i="14"/>
  <c r="R449" i="14"/>
  <c r="V3890" i="6"/>
  <c r="M213" i="14"/>
  <c r="R213" i="14"/>
  <c r="M299" i="14"/>
  <c r="R299" i="14"/>
  <c r="M32" i="14"/>
  <c r="R32" i="14"/>
  <c r="M23" i="14"/>
  <c r="R23" i="14"/>
  <c r="M57" i="14"/>
  <c r="R57" i="14"/>
  <c r="M93" i="14"/>
  <c r="R93" i="14"/>
  <c r="M72" i="14"/>
  <c r="R72" i="14"/>
  <c r="M131" i="14"/>
  <c r="R131" i="14"/>
  <c r="M141" i="14"/>
  <c r="R141" i="14"/>
  <c r="V1342" i="6"/>
  <c r="M200" i="14"/>
  <c r="R200" i="14"/>
  <c r="M367" i="14"/>
  <c r="R367" i="14"/>
  <c r="M326" i="14"/>
  <c r="R326" i="14"/>
  <c r="O383" i="14"/>
  <c r="M383" i="14"/>
  <c r="R383" i="14"/>
  <c r="M447" i="14"/>
  <c r="R447" i="14"/>
  <c r="M436" i="14"/>
  <c r="R436" i="14"/>
  <c r="O444" i="14"/>
  <c r="M444" i="14"/>
  <c r="R444" i="14"/>
  <c r="M506" i="14"/>
  <c r="R506" i="14"/>
  <c r="M552" i="14"/>
  <c r="R552" i="14"/>
  <c r="M610" i="14"/>
  <c r="R610" i="14"/>
  <c r="F36" i="48"/>
  <c r="V3575" i="6"/>
  <c r="M558" i="14"/>
  <c r="R558" i="14"/>
  <c r="M644" i="14"/>
  <c r="R644" i="14"/>
  <c r="M648" i="14"/>
  <c r="R648" i="14"/>
  <c r="M26" i="14"/>
  <c r="R26" i="14"/>
  <c r="M24" i="14"/>
  <c r="R24" i="14"/>
  <c r="M311" i="14"/>
  <c r="R311" i="14"/>
  <c r="M154" i="14"/>
  <c r="R154" i="14"/>
  <c r="M130" i="14"/>
  <c r="R130" i="14"/>
  <c r="M317" i="14"/>
  <c r="R317" i="14"/>
  <c r="M405" i="14"/>
  <c r="R405" i="14"/>
  <c r="M448" i="14"/>
  <c r="R448" i="14"/>
  <c r="M406" i="14"/>
  <c r="R406" i="14"/>
  <c r="M371" i="14"/>
  <c r="R371" i="14"/>
  <c r="V2681" i="6"/>
  <c r="G28" i="48"/>
  <c r="M413" i="14"/>
  <c r="R413" i="14"/>
  <c r="M438" i="14"/>
  <c r="R438" i="14"/>
  <c r="M619" i="14"/>
  <c r="R619" i="14"/>
  <c r="M484" i="14"/>
  <c r="R484" i="14"/>
  <c r="M628" i="14"/>
  <c r="R628" i="14"/>
  <c r="M657" i="14"/>
  <c r="R657" i="14"/>
  <c r="M33" i="14"/>
  <c r="R33" i="14"/>
  <c r="O166" i="14"/>
  <c r="M166" i="14"/>
  <c r="R166" i="14"/>
  <c r="M231" i="14"/>
  <c r="R231" i="14"/>
  <c r="O147" i="14"/>
  <c r="M147" i="14"/>
  <c r="R147" i="14"/>
  <c r="M257" i="14"/>
  <c r="R257" i="14"/>
  <c r="M291" i="14"/>
  <c r="R291" i="14"/>
  <c r="M330" i="14"/>
  <c r="R330" i="14"/>
  <c r="M323" i="14"/>
  <c r="R323" i="14"/>
  <c r="M408" i="14"/>
  <c r="R408" i="14"/>
  <c r="M407" i="14"/>
  <c r="R407" i="14"/>
  <c r="M423" i="14"/>
  <c r="R423" i="14"/>
  <c r="M391" i="14"/>
  <c r="R391" i="14"/>
  <c r="O425" i="14"/>
  <c r="M425" i="14"/>
  <c r="R425" i="14"/>
  <c r="M476" i="14"/>
  <c r="R476" i="14"/>
  <c r="M618" i="14"/>
  <c r="R618" i="14"/>
  <c r="M37" i="14"/>
  <c r="R37" i="14"/>
  <c r="F12" i="48"/>
  <c r="V46" i="6"/>
  <c r="M19" i="14"/>
  <c r="R19" i="14"/>
  <c r="V161" i="6"/>
  <c r="M99" i="14"/>
  <c r="R99" i="14"/>
  <c r="M203" i="14"/>
  <c r="R203" i="14"/>
  <c r="M157" i="14"/>
  <c r="R157" i="14"/>
  <c r="M332" i="14"/>
  <c r="R332" i="14"/>
  <c r="V2682" i="6"/>
  <c r="M385" i="14"/>
  <c r="R385" i="14"/>
  <c r="M410" i="14"/>
  <c r="R410" i="14"/>
  <c r="M485" i="14"/>
  <c r="R485" i="14"/>
  <c r="M514" i="14"/>
  <c r="R514" i="14"/>
  <c r="M650" i="14"/>
  <c r="R650" i="14"/>
  <c r="M488" i="14"/>
  <c r="R488" i="14"/>
  <c r="M535" i="14"/>
  <c r="R535" i="14"/>
  <c r="M627" i="14"/>
  <c r="R627" i="14"/>
  <c r="M671" i="14"/>
  <c r="R671" i="14"/>
  <c r="V4709" i="6"/>
  <c r="V49" i="6"/>
  <c r="F14" i="48"/>
  <c r="M79" i="14"/>
  <c r="R79" i="14"/>
  <c r="M310" i="14"/>
  <c r="R310" i="14"/>
  <c r="M381" i="14"/>
  <c r="R381" i="14"/>
  <c r="O453" i="14"/>
  <c r="M453" i="14"/>
  <c r="P453" i="14"/>
  <c r="R453" i="14"/>
  <c r="M462" i="14"/>
  <c r="R462" i="14"/>
  <c r="O510" i="14"/>
  <c r="M510" i="14"/>
  <c r="R510" i="14"/>
  <c r="M490" i="14"/>
  <c r="R490" i="14"/>
  <c r="M517" i="14"/>
  <c r="R517" i="14"/>
  <c r="M656" i="14"/>
  <c r="R656" i="14"/>
  <c r="M509" i="14"/>
  <c r="R509" i="14"/>
  <c r="M518" i="14"/>
  <c r="R518" i="14"/>
  <c r="V4816" i="6"/>
  <c r="M31" i="14"/>
  <c r="R31" i="14"/>
  <c r="M7" i="14"/>
  <c r="R7" i="14"/>
  <c r="M82" i="14"/>
  <c r="R82" i="14"/>
  <c r="M132" i="14"/>
  <c r="M281" i="14"/>
  <c r="R281" i="14"/>
  <c r="M288" i="14"/>
  <c r="R288" i="14"/>
  <c r="M345" i="14"/>
  <c r="R345" i="14"/>
  <c r="M435" i="14"/>
  <c r="R435" i="14"/>
  <c r="M399" i="14"/>
  <c r="R399" i="14"/>
  <c r="M373" i="14"/>
  <c r="R373" i="14"/>
  <c r="M382" i="14"/>
  <c r="R382" i="14"/>
  <c r="O412" i="14"/>
  <c r="M412" i="14"/>
  <c r="R412" i="14"/>
  <c r="O443" i="14"/>
  <c r="M443" i="14"/>
  <c r="R443" i="14"/>
  <c r="M470" i="14"/>
  <c r="R470" i="14"/>
  <c r="V153" i="6"/>
  <c r="M6" i="14"/>
  <c r="R6" i="14"/>
  <c r="V83" i="6"/>
  <c r="O18" i="14"/>
  <c r="M18" i="14"/>
  <c r="R18" i="14"/>
  <c r="V406" i="6"/>
  <c r="V497" i="6"/>
  <c r="M68" i="14"/>
  <c r="R68" i="14"/>
  <c r="M118" i="14"/>
  <c r="R118" i="14"/>
  <c r="M172" i="14"/>
  <c r="R172" i="14"/>
  <c r="M188" i="14"/>
  <c r="R188" i="14"/>
  <c r="M234" i="14"/>
  <c r="R234" i="14"/>
  <c r="V2973" i="6"/>
  <c r="M441" i="14"/>
  <c r="R441" i="14"/>
  <c r="O427" i="14"/>
  <c r="M427" i="14"/>
  <c r="R427" i="14"/>
  <c r="G33" i="48"/>
  <c r="V3346" i="6"/>
  <c r="M499" i="14"/>
  <c r="R499" i="14"/>
  <c r="O466" i="14"/>
  <c r="M466" i="14"/>
  <c r="R466" i="14"/>
  <c r="V3677" i="6"/>
  <c r="M563" i="14"/>
  <c r="R563" i="14"/>
  <c r="M533" i="14"/>
  <c r="R533" i="14"/>
  <c r="M638" i="14"/>
  <c r="R638" i="14"/>
  <c r="V4370" i="6"/>
  <c r="M642" i="14"/>
  <c r="R642" i="14"/>
  <c r="M9" i="14"/>
  <c r="R9" i="14"/>
  <c r="M16" i="14"/>
  <c r="R16" i="14"/>
  <c r="M35" i="14"/>
  <c r="R35" i="14"/>
  <c r="V551" i="6"/>
  <c r="M69" i="14"/>
  <c r="R69" i="14"/>
  <c r="V695" i="6"/>
  <c r="M71" i="14"/>
  <c r="R71" i="14"/>
  <c r="V903" i="6"/>
  <c r="V1102" i="6"/>
  <c r="V1661" i="6"/>
  <c r="F24" i="48"/>
  <c r="M225" i="14"/>
  <c r="R225" i="14"/>
  <c r="M227" i="14"/>
  <c r="R227" i="14"/>
  <c r="M249" i="14"/>
  <c r="R249" i="14"/>
  <c r="V2464" i="6"/>
  <c r="M320" i="14"/>
  <c r="R320" i="14"/>
  <c r="M397" i="14"/>
  <c r="R397" i="14"/>
  <c r="M426" i="14"/>
  <c r="R426" i="14"/>
  <c r="V3186" i="6"/>
  <c r="M445" i="14"/>
  <c r="R445" i="14"/>
  <c r="M417" i="14"/>
  <c r="R417" i="14"/>
  <c r="M428" i="14"/>
  <c r="R428" i="14"/>
  <c r="M474" i="14"/>
  <c r="R474" i="14"/>
  <c r="M565" i="14"/>
  <c r="R565" i="14"/>
  <c r="M645" i="14"/>
  <c r="R645" i="14"/>
  <c r="M670" i="14"/>
  <c r="R670" i="14"/>
  <c r="M647" i="14"/>
  <c r="R647" i="14"/>
  <c r="M608" i="14"/>
  <c r="R608" i="14"/>
  <c r="V435" i="6"/>
  <c r="V648" i="6"/>
  <c r="M83" i="14"/>
  <c r="R83" i="14"/>
  <c r="M361" i="14"/>
  <c r="R361" i="14"/>
  <c r="M353" i="14"/>
  <c r="R353" i="14"/>
  <c r="M355" i="14"/>
  <c r="R355" i="14"/>
  <c r="M360" i="14"/>
  <c r="R360" i="14"/>
  <c r="M366" i="14"/>
  <c r="R366" i="14"/>
  <c r="M384" i="14"/>
  <c r="R384" i="14"/>
  <c r="M390" i="14"/>
  <c r="R390" i="14"/>
  <c r="M431" i="14"/>
  <c r="R431" i="14"/>
  <c r="O454" i="14"/>
  <c r="M454" i="14"/>
  <c r="R454" i="14"/>
  <c r="V3108" i="6"/>
  <c r="M491" i="14"/>
  <c r="R491" i="14"/>
  <c r="M515" i="14"/>
  <c r="R515" i="14"/>
  <c r="M523" i="14"/>
  <c r="R523" i="14"/>
  <c r="M553" i="14"/>
  <c r="R553" i="14"/>
  <c r="M568" i="14"/>
  <c r="R568" i="14"/>
  <c r="O611" i="14"/>
  <c r="M611" i="14"/>
  <c r="R611" i="14"/>
  <c r="V76" i="6"/>
  <c r="V6" i="6"/>
  <c r="V74" i="6"/>
  <c r="V54" i="6"/>
  <c r="F13" i="48"/>
  <c r="V152" i="6"/>
  <c r="M29" i="14"/>
  <c r="R29" i="14"/>
  <c r="O13" i="14"/>
  <c r="M13" i="14"/>
  <c r="P13" i="14"/>
  <c r="R13" i="14"/>
  <c r="M27" i="14"/>
  <c r="R27" i="14"/>
  <c r="M40" i="14"/>
  <c r="R40" i="14"/>
  <c r="V415" i="6"/>
  <c r="V576" i="6"/>
  <c r="V525" i="6"/>
  <c r="M75" i="14"/>
  <c r="R75" i="14"/>
  <c r="V688" i="6"/>
  <c r="M100" i="14"/>
  <c r="R100" i="14"/>
  <c r="V878" i="6"/>
  <c r="M108" i="14"/>
  <c r="R108" i="14"/>
  <c r="M111" i="14"/>
  <c r="R111" i="14"/>
  <c r="M134" i="14"/>
  <c r="R134" i="14"/>
  <c r="M184" i="14"/>
  <c r="R184" i="14"/>
  <c r="M226" i="14"/>
  <c r="R226" i="14"/>
  <c r="M370" i="14"/>
  <c r="R370" i="14"/>
  <c r="M358" i="14"/>
  <c r="R358" i="14"/>
  <c r="M415" i="14"/>
  <c r="R415" i="14"/>
  <c r="V2060" i="6"/>
  <c r="M416" i="14"/>
  <c r="R416" i="14"/>
  <c r="M372" i="14"/>
  <c r="R372" i="14"/>
  <c r="V3022" i="6"/>
  <c r="G31" i="48"/>
  <c r="V3138" i="6"/>
  <c r="F32" i="48"/>
  <c r="M429" i="14"/>
  <c r="R429" i="14"/>
  <c r="O437" i="14"/>
  <c r="M437" i="14"/>
  <c r="R437" i="14"/>
  <c r="M424" i="14"/>
  <c r="R424" i="14"/>
  <c r="V3211" i="6"/>
  <c r="M446" i="14"/>
  <c r="R446" i="14"/>
  <c r="M516" i="14"/>
  <c r="R516" i="14"/>
  <c r="M489" i="14"/>
  <c r="R489" i="14"/>
  <c r="M483" i="14"/>
  <c r="R483" i="14"/>
  <c r="M531" i="14"/>
  <c r="R531" i="14"/>
  <c r="M551" i="14"/>
  <c r="R551" i="14"/>
  <c r="M640" i="14"/>
  <c r="R640" i="14"/>
  <c r="O653" i="14"/>
  <c r="M653" i="14"/>
  <c r="R653" i="14"/>
  <c r="M655" i="14"/>
  <c r="R655" i="14"/>
  <c r="O593" i="14"/>
  <c r="M593" i="14"/>
  <c r="R593" i="14"/>
  <c r="V8" i="6"/>
  <c r="V307" i="6"/>
  <c r="M8" i="14"/>
  <c r="R8" i="14"/>
  <c r="V156" i="6"/>
  <c r="V99" i="6"/>
  <c r="V418" i="6"/>
  <c r="V357" i="6"/>
  <c r="M41" i="14"/>
  <c r="R41" i="14"/>
  <c r="M28" i="14"/>
  <c r="R28" i="14"/>
  <c r="V552" i="6"/>
  <c r="M70" i="14"/>
  <c r="R70" i="14"/>
  <c r="M102" i="14"/>
  <c r="R102" i="14"/>
  <c r="M94" i="14"/>
  <c r="R94" i="14"/>
  <c r="M161" i="14"/>
  <c r="R161" i="14"/>
  <c r="V1031" i="6"/>
  <c r="V1363" i="6"/>
  <c r="M216" i="14"/>
  <c r="R216" i="14"/>
  <c r="O290" i="14"/>
  <c r="M290" i="14"/>
  <c r="R290" i="14"/>
  <c r="M362" i="14"/>
  <c r="R362" i="14"/>
  <c r="M395" i="14"/>
  <c r="R395" i="14"/>
  <c r="M363" i="14"/>
  <c r="R363" i="14"/>
  <c r="M404" i="14"/>
  <c r="R404" i="14"/>
  <c r="V3019" i="6"/>
  <c r="V3044" i="6"/>
  <c r="O450" i="14"/>
  <c r="M450" i="14"/>
  <c r="R450" i="14"/>
  <c r="M468" i="14"/>
  <c r="R468" i="14"/>
  <c r="M498" i="14"/>
  <c r="R498" i="14"/>
  <c r="M528" i="14"/>
  <c r="R528" i="14"/>
  <c r="M530" i="14"/>
  <c r="R530" i="14"/>
  <c r="M668" i="14"/>
  <c r="R668" i="14"/>
  <c r="E47" i="48"/>
  <c r="M682" i="14"/>
  <c r="R682" i="14"/>
  <c r="M678" i="14"/>
  <c r="R678" i="14"/>
  <c r="V25" i="6"/>
  <c r="M25" i="14"/>
  <c r="R25" i="14"/>
  <c r="V545" i="6"/>
  <c r="M74" i="14"/>
  <c r="R74" i="14"/>
  <c r="V694" i="6"/>
  <c r="M119" i="14"/>
  <c r="R119" i="14"/>
  <c r="M206" i="14"/>
  <c r="R206" i="14"/>
  <c r="M219" i="14"/>
  <c r="R219" i="14"/>
  <c r="M220" i="14"/>
  <c r="R220" i="14"/>
  <c r="M276" i="14"/>
  <c r="R276" i="14"/>
  <c r="M357" i="14"/>
  <c r="R357" i="14"/>
  <c r="M414" i="14"/>
  <c r="R414" i="14"/>
  <c r="M409" i="14"/>
  <c r="R409" i="14"/>
  <c r="M420" i="14"/>
  <c r="R420" i="14"/>
  <c r="M457" i="14"/>
  <c r="R457" i="14"/>
  <c r="O467" i="14"/>
  <c r="M467" i="14"/>
  <c r="R467" i="14"/>
  <c r="V3673" i="6"/>
  <c r="M507" i="14"/>
  <c r="R507" i="14"/>
  <c r="M471" i="14"/>
  <c r="R471" i="14"/>
  <c r="M583" i="14"/>
  <c r="R583" i="14"/>
  <c r="M564" i="14"/>
  <c r="R564" i="14"/>
  <c r="M643" i="14"/>
  <c r="R643" i="14"/>
  <c r="V4718" i="6"/>
  <c r="M641" i="14"/>
  <c r="R641" i="14"/>
  <c r="V3529" i="6"/>
  <c r="O492" i="14"/>
  <c r="P492" i="14"/>
  <c r="V787" i="6"/>
  <c r="O87" i="14"/>
  <c r="V4104" i="6"/>
  <c r="O580" i="14"/>
  <c r="O536" i="14"/>
  <c r="V3802" i="6"/>
  <c r="V2144" i="6"/>
  <c r="O306" i="14"/>
  <c r="V3778" i="6"/>
  <c r="O529" i="14"/>
  <c r="V979" i="6"/>
  <c r="O121" i="14"/>
  <c r="O487" i="14"/>
  <c r="V3520" i="6"/>
  <c r="V3966" i="6"/>
  <c r="V1807" i="6"/>
  <c r="O245" i="14"/>
  <c r="V1419" i="6"/>
  <c r="O194" i="14"/>
  <c r="V3355" i="6"/>
  <c r="O469" i="14"/>
  <c r="V3963" i="6"/>
  <c r="O556" i="14"/>
  <c r="V1918" i="6"/>
  <c r="O275" i="14"/>
  <c r="O578" i="14"/>
  <c r="V4102" i="6"/>
  <c r="V3962" i="6"/>
  <c r="O555" i="14"/>
  <c r="V4094" i="6"/>
  <c r="E48" i="48"/>
  <c r="O574" i="14"/>
  <c r="V3065" i="6"/>
  <c r="O432" i="14"/>
  <c r="V3531" i="6"/>
  <c r="O493" i="14"/>
  <c r="V3607" i="6"/>
  <c r="O505" i="14"/>
  <c r="O335" i="14"/>
  <c r="V2245" i="6"/>
  <c r="V4095" i="6"/>
  <c r="O575" i="14"/>
  <c r="O243" i="14"/>
  <c r="V1804" i="6"/>
  <c r="O365" i="14"/>
  <c r="V2439" i="6"/>
  <c r="O573" i="14"/>
  <c r="V4091" i="6"/>
  <c r="O607" i="14"/>
  <c r="V4367" i="6"/>
  <c r="V3855" i="6"/>
  <c r="O543" i="14"/>
  <c r="P543" i="14"/>
  <c r="O503" i="14"/>
  <c r="V2228" i="6"/>
  <c r="O324" i="14"/>
  <c r="O89" i="14"/>
  <c r="V790" i="6"/>
  <c r="V4495" i="6"/>
  <c r="O629" i="14"/>
  <c r="O182" i="14"/>
  <c r="V1344" i="6"/>
  <c r="O581" i="14"/>
  <c r="V4105" i="6"/>
  <c r="V2987" i="6"/>
  <c r="O422" i="14"/>
  <c r="V3801" i="6"/>
  <c r="O537" i="14"/>
  <c r="V2535" i="6"/>
  <c r="O377" i="14"/>
  <c r="O508" i="14"/>
  <c r="V3616" i="6"/>
  <c r="V2252" i="6"/>
  <c r="O340" i="14"/>
  <c r="O609" i="14"/>
  <c r="V4371" i="6"/>
  <c r="V3532" i="6"/>
  <c r="O494" i="14"/>
  <c r="O592" i="14"/>
  <c r="V4211" i="6"/>
  <c r="V4705" i="6"/>
  <c r="O651" i="14"/>
  <c r="O369" i="14"/>
  <c r="P369" i="14"/>
  <c r="V2448" i="6"/>
  <c r="O336" i="14"/>
  <c r="V2246" i="6"/>
  <c r="V1894" i="6"/>
  <c r="O174" i="14"/>
  <c r="V1318" i="6"/>
  <c r="O145" i="14"/>
  <c r="V1147" i="6"/>
  <c r="V904" i="6"/>
  <c r="O103" i="14"/>
  <c r="V511" i="6"/>
  <c r="O61" i="14"/>
  <c r="V111" i="6"/>
  <c r="O15" i="14"/>
  <c r="O329" i="14"/>
  <c r="V2233" i="6"/>
  <c r="O327" i="14"/>
  <c r="V2231" i="6"/>
  <c r="V2229" i="6"/>
  <c r="O325" i="14"/>
  <c r="V448" i="6"/>
  <c r="O43" i="14"/>
  <c r="V2782" i="6"/>
  <c r="O398" i="14"/>
  <c r="V2089" i="6"/>
  <c r="O300" i="14"/>
  <c r="V1594" i="6"/>
  <c r="O212" i="14"/>
  <c r="V1337" i="6"/>
  <c r="O133" i="14"/>
  <c r="V1083" i="6"/>
  <c r="V681" i="6"/>
  <c r="V639" i="6"/>
  <c r="O73" i="14"/>
  <c r="V3169" i="6"/>
  <c r="O449" i="14"/>
  <c r="V2038" i="6"/>
  <c r="O289" i="14"/>
  <c r="P289" i="14"/>
  <c r="V1903" i="6"/>
  <c r="V1901" i="6"/>
  <c r="V1741" i="6"/>
  <c r="O235" i="14"/>
  <c r="P235" i="14"/>
  <c r="V1411" i="6"/>
  <c r="V2226" i="6"/>
  <c r="O322" i="14"/>
  <c r="O223" i="14"/>
  <c r="P223" i="14"/>
  <c r="V1651" i="6"/>
  <c r="V3181" i="6"/>
  <c r="O451" i="14"/>
  <c r="O434" i="14"/>
  <c r="V3069" i="6"/>
  <c r="O321" i="14"/>
  <c r="V2225" i="6"/>
  <c r="V2446" i="6"/>
  <c r="O368" i="14"/>
  <c r="O339" i="14"/>
  <c r="V2251" i="6"/>
  <c r="V1895" i="6"/>
  <c r="V1803" i="6"/>
  <c r="O242" i="14"/>
  <c r="O58" i="14"/>
  <c r="V506" i="6"/>
  <c r="V1410" i="6"/>
  <c r="O190" i="14"/>
  <c r="V1317" i="6"/>
  <c r="O173" i="14"/>
  <c r="V788" i="6"/>
  <c r="O232" i="14"/>
  <c r="V1720" i="6"/>
  <c r="O221" i="14"/>
  <c r="V1648" i="6"/>
  <c r="V1319" i="6"/>
  <c r="O175" i="14"/>
  <c r="O138" i="14"/>
  <c r="P138" i="14"/>
  <c r="V1096" i="6"/>
  <c r="V914" i="6"/>
  <c r="O110" i="14"/>
  <c r="O86" i="14"/>
  <c r="P86" i="14"/>
  <c r="V786" i="6"/>
  <c r="V906" i="6"/>
  <c r="V791" i="6"/>
  <c r="V508" i="6"/>
  <c r="O59" i="14"/>
  <c r="V2588" i="6"/>
  <c r="O382" i="14"/>
  <c r="V3070" i="6"/>
  <c r="O435" i="14"/>
  <c r="V2290" i="6"/>
  <c r="O345" i="14"/>
  <c r="V1404" i="6"/>
  <c r="V985" i="6"/>
  <c r="V2241" i="6"/>
  <c r="V3800" i="6"/>
  <c r="E14" i="48"/>
  <c r="V172" i="6"/>
  <c r="O19" i="14"/>
  <c r="V2989" i="6"/>
  <c r="O423" i="14"/>
  <c r="P423" i="14"/>
  <c r="V2045" i="6"/>
  <c r="O291" i="14"/>
  <c r="V1867" i="6"/>
  <c r="O257" i="14"/>
  <c r="P257" i="14"/>
  <c r="V1718" i="6"/>
  <c r="O231" i="14"/>
  <c r="V1172" i="6"/>
  <c r="V376" i="6"/>
  <c r="V3168" i="6"/>
  <c r="O448" i="14"/>
  <c r="V1864" i="6"/>
  <c r="V2157" i="6"/>
  <c r="O311" i="14"/>
  <c r="V438" i="6"/>
  <c r="O506" i="14"/>
  <c r="V3609" i="6"/>
  <c r="V3073" i="6"/>
  <c r="O436" i="14"/>
  <c r="P436" i="14"/>
  <c r="O326" i="14"/>
  <c r="V2230" i="6"/>
  <c r="V905" i="6"/>
  <c r="V1060" i="6"/>
  <c r="O131" i="14"/>
  <c r="V628" i="6"/>
  <c r="O72" i="14"/>
  <c r="O93" i="14"/>
  <c r="V810" i="6"/>
  <c r="V234" i="6"/>
  <c r="O23" i="14"/>
  <c r="O281" i="14"/>
  <c r="V1983" i="6"/>
  <c r="O82" i="14"/>
  <c r="V683" i="6"/>
  <c r="V4751" i="6"/>
  <c r="O656" i="14"/>
  <c r="P656" i="14"/>
  <c r="V3242" i="6"/>
  <c r="V2836" i="6"/>
  <c r="V4860" i="6"/>
  <c r="O671" i="14"/>
  <c r="V941" i="6"/>
  <c r="O203" i="14"/>
  <c r="P203" i="14"/>
  <c r="V1511" i="6"/>
  <c r="V3089" i="6"/>
  <c r="O438" i="14"/>
  <c r="V2467" i="6"/>
  <c r="O371" i="14"/>
  <c r="P371" i="14"/>
  <c r="V4679" i="6"/>
  <c r="O648" i="14"/>
  <c r="V3967" i="6"/>
  <c r="V4372" i="6"/>
  <c r="O610" i="14"/>
  <c r="V4707" i="6"/>
  <c r="O652" i="14"/>
  <c r="O373" i="14"/>
  <c r="V2495" i="6"/>
  <c r="V2249" i="6"/>
  <c r="V3526" i="6"/>
  <c r="O490" i="14"/>
  <c r="V1874" i="6"/>
  <c r="V3522" i="6"/>
  <c r="O488" i="14"/>
  <c r="V3792" i="6"/>
  <c r="V2829" i="6"/>
  <c r="O410" i="14"/>
  <c r="G30" i="48"/>
  <c r="O476" i="14"/>
  <c r="V3412" i="6"/>
  <c r="V2817" i="6"/>
  <c r="O407" i="14"/>
  <c r="V474" i="6"/>
  <c r="V344" i="6"/>
  <c r="O33" i="14"/>
  <c r="P33" i="14"/>
  <c r="V5139" i="6"/>
  <c r="V4493" i="6"/>
  <c r="O628" i="14"/>
  <c r="V2813" i="6"/>
  <c r="O405" i="14"/>
  <c r="P405" i="14"/>
  <c r="O317" i="14"/>
  <c r="V2179" i="6"/>
  <c r="V2027" i="6"/>
  <c r="V1890" i="6"/>
  <c r="V1876" i="6"/>
  <c r="O26" i="14"/>
  <c r="V290" i="6"/>
  <c r="V3934" i="6"/>
  <c r="V3221" i="6"/>
  <c r="O447" i="14"/>
  <c r="V3166" i="6"/>
  <c r="V2445" i="6"/>
  <c r="O367" i="14"/>
  <c r="V1785" i="6"/>
  <c r="V1649" i="6"/>
  <c r="V701" i="6"/>
  <c r="V794" i="6"/>
  <c r="V340" i="6"/>
  <c r="O32" i="14"/>
  <c r="V4728" i="6"/>
  <c r="V1069" i="6"/>
  <c r="O132" i="14"/>
  <c r="V1152" i="6"/>
  <c r="O7" i="14"/>
  <c r="V41" i="6"/>
  <c r="V3679" i="6"/>
  <c r="O518" i="14"/>
  <c r="V3289" i="6"/>
  <c r="O462" i="14"/>
  <c r="V1146" i="6"/>
  <c r="V678" i="6"/>
  <c r="O79" i="14"/>
  <c r="V12" i="6"/>
  <c r="V4661" i="6"/>
  <c r="V4806" i="6"/>
  <c r="V4489" i="6"/>
  <c r="O627" i="14"/>
  <c r="E44" i="48"/>
  <c r="O514" i="14"/>
  <c r="P514" i="14"/>
  <c r="V3669" i="6"/>
  <c r="O385" i="14"/>
  <c r="P385" i="14"/>
  <c r="V2595" i="6"/>
  <c r="V2240" i="6"/>
  <c r="O332" i="14"/>
  <c r="O157" i="14"/>
  <c r="P157" i="14"/>
  <c r="V1194" i="6"/>
  <c r="V1442" i="6"/>
  <c r="V2679" i="6"/>
  <c r="O391" i="14"/>
  <c r="O413" i="14"/>
  <c r="V2855" i="6"/>
  <c r="V2815" i="6"/>
  <c r="O406" i="14"/>
  <c r="P406" i="14"/>
  <c r="V4878" i="6"/>
  <c r="O552" i="14"/>
  <c r="V3945" i="6"/>
  <c r="V2783" i="6"/>
  <c r="O399" i="14"/>
  <c r="V2037" i="6"/>
  <c r="O288" i="14"/>
  <c r="V4543" i="6"/>
  <c r="O517" i="14"/>
  <c r="V3678" i="6"/>
  <c r="O381" i="14"/>
  <c r="V2586" i="6"/>
  <c r="V2533" i="6"/>
  <c r="V2156" i="6"/>
  <c r="O310" i="14"/>
  <c r="V4697" i="6"/>
  <c r="O650" i="14"/>
  <c r="G29" i="48"/>
  <c r="O99" i="14"/>
  <c r="V849" i="6"/>
  <c r="V370" i="6"/>
  <c r="O37" i="14"/>
  <c r="P37" i="14"/>
  <c r="V4838" i="6"/>
  <c r="V2819" i="6"/>
  <c r="O408" i="14"/>
  <c r="V2227" i="6"/>
  <c r="O323" i="14"/>
  <c r="V2234" i="6"/>
  <c r="O330" i="14"/>
  <c r="V1916" i="6"/>
  <c r="O657" i="14"/>
  <c r="V4753" i="6"/>
  <c r="V3515" i="6"/>
  <c r="O484" i="14"/>
  <c r="O130" i="14"/>
  <c r="V1056" i="6"/>
  <c r="O154" i="14"/>
  <c r="V1180" i="6"/>
  <c r="V1230" i="6"/>
  <c r="V235" i="6"/>
  <c r="O24" i="14"/>
  <c r="V2336" i="6"/>
  <c r="O200" i="14"/>
  <c r="V1499" i="6"/>
  <c r="V1112" i="6"/>
  <c r="O141" i="14"/>
  <c r="O57" i="14"/>
  <c r="V504" i="6"/>
  <c r="O470" i="14"/>
  <c r="V1086" i="6"/>
  <c r="O31" i="14"/>
  <c r="V321" i="6"/>
  <c r="O509" i="14"/>
  <c r="V3617" i="6"/>
  <c r="V471" i="6"/>
  <c r="V468" i="6"/>
  <c r="O485" i="14"/>
  <c r="V3518" i="6"/>
  <c r="V2174" i="6"/>
  <c r="O618" i="14"/>
  <c r="V4429" i="6"/>
  <c r="V4431" i="6"/>
  <c r="O619" i="14"/>
  <c r="V2087" i="6"/>
  <c r="O299" i="14"/>
  <c r="V1596" i="6"/>
  <c r="O213" i="14"/>
  <c r="V4890" i="6"/>
  <c r="V3613" i="6"/>
  <c r="O507" i="14"/>
  <c r="V1642" i="6"/>
  <c r="O220" i="14"/>
  <c r="O74" i="14"/>
  <c r="V640" i="6"/>
  <c r="V384" i="6"/>
  <c r="V4960" i="6"/>
  <c r="V4937" i="6"/>
  <c r="V4916" i="6"/>
  <c r="V3106" i="6"/>
  <c r="O363" i="14"/>
  <c r="V2435" i="6"/>
  <c r="V2432" i="6"/>
  <c r="V423" i="6"/>
  <c r="O41" i="14"/>
  <c r="V22" i="6"/>
  <c r="V5030" i="6"/>
  <c r="V4607" i="6"/>
  <c r="O640" i="14"/>
  <c r="V4106" i="6"/>
  <c r="V3734" i="6"/>
  <c r="V1335" i="6"/>
  <c r="V912" i="6"/>
  <c r="O108" i="14"/>
  <c r="V3064" i="6"/>
  <c r="O431" i="14"/>
  <c r="V2673" i="6"/>
  <c r="O390" i="14"/>
  <c r="V2440" i="6"/>
  <c r="V2160" i="6"/>
  <c r="V1994" i="6"/>
  <c r="V1584" i="6"/>
  <c r="V4784" i="6"/>
  <c r="O661" i="14"/>
  <c r="V4032" i="6"/>
  <c r="O565" i="14"/>
  <c r="V1721" i="6"/>
  <c r="V3790" i="6"/>
  <c r="O533" i="14"/>
  <c r="V3579" i="6"/>
  <c r="O499" i="14"/>
  <c r="V2106" i="6"/>
  <c r="V2151" i="6"/>
  <c r="V1699" i="6"/>
  <c r="V1307" i="6"/>
  <c r="O172" i="14"/>
  <c r="V73" i="6"/>
  <c r="V4947" i="6"/>
  <c r="O681" i="14"/>
  <c r="V4629" i="6"/>
  <c r="O643" i="14"/>
  <c r="V3256" i="6"/>
  <c r="V2822" i="6"/>
  <c r="O409" i="14"/>
  <c r="V2808" i="6"/>
  <c r="O404" i="14"/>
  <c r="V884" i="6"/>
  <c r="O102" i="14"/>
  <c r="V3675" i="6"/>
  <c r="O516" i="14"/>
  <c r="O358" i="14"/>
  <c r="V2392" i="6"/>
  <c r="V1669" i="6"/>
  <c r="O226" i="14"/>
  <c r="V842" i="6"/>
  <c r="V644" i="6"/>
  <c r="O75" i="14"/>
  <c r="V397" i="6"/>
  <c r="O40" i="14"/>
  <c r="V299" i="6"/>
  <c r="O29" i="14"/>
  <c r="V5084" i="6"/>
  <c r="V5068" i="6"/>
  <c r="V685" i="6"/>
  <c r="O83" i="14"/>
  <c r="V5056" i="6"/>
  <c r="O645" i="14"/>
  <c r="V4652" i="6"/>
  <c r="V3023" i="6"/>
  <c r="O428" i="14"/>
  <c r="V2775" i="6"/>
  <c r="O397" i="14"/>
  <c r="V1905" i="6"/>
  <c r="V556" i="6"/>
  <c r="O69" i="14"/>
  <c r="V483" i="6"/>
  <c r="V362" i="6"/>
  <c r="O35" i="14"/>
  <c r="V4376" i="6"/>
  <c r="V4799" i="6"/>
  <c r="O660" i="14"/>
  <c r="F50" i="48"/>
  <c r="V4533" i="6"/>
  <c r="V3151" i="6"/>
  <c r="V3051" i="6"/>
  <c r="V1426" i="6"/>
  <c r="V540" i="6"/>
  <c r="O68" i="14"/>
  <c r="V4021" i="6"/>
  <c r="O564" i="14"/>
  <c r="V4983" i="6"/>
  <c r="V4615" i="6"/>
  <c r="O641" i="14"/>
  <c r="V4590" i="6"/>
  <c r="V4110" i="6"/>
  <c r="O583" i="14"/>
  <c r="V1920" i="6"/>
  <c r="O276" i="14"/>
  <c r="V1529" i="6"/>
  <c r="O206" i="14"/>
  <c r="V955" i="6"/>
  <c r="O119" i="14"/>
  <c r="V260" i="6"/>
  <c r="O25" i="14"/>
  <c r="V4922" i="6"/>
  <c r="O678" i="14"/>
  <c r="V4755" i="6"/>
  <c r="O672" i="14"/>
  <c r="V4871" i="6"/>
  <c r="V4686" i="6"/>
  <c r="V2739" i="6"/>
  <c r="O395" i="14"/>
  <c r="P395" i="14"/>
  <c r="V2080" i="6"/>
  <c r="V313" i="6"/>
  <c r="V204" i="6"/>
  <c r="V79" i="6"/>
  <c r="V5" i="6"/>
  <c r="V4742" i="6"/>
  <c r="O655" i="14"/>
  <c r="O372" i="14"/>
  <c r="V2481" i="6"/>
  <c r="V2890" i="6"/>
  <c r="O415" i="14"/>
  <c r="V1348" i="6"/>
  <c r="O184" i="14"/>
  <c r="O134" i="14"/>
  <c r="V1085" i="6"/>
  <c r="G43" i="48"/>
  <c r="V3947" i="6"/>
  <c r="O553" i="14"/>
  <c r="V2342" i="6"/>
  <c r="O353" i="14"/>
  <c r="V1843" i="6"/>
  <c r="V989" i="6"/>
  <c r="V4580" i="6"/>
  <c r="O638" i="14"/>
  <c r="V4099" i="6"/>
  <c r="V2075" i="6"/>
  <c r="V1810" i="6"/>
  <c r="V1880" i="6"/>
  <c r="V1406" i="6"/>
  <c r="O188" i="14"/>
  <c r="V1199" i="6"/>
  <c r="V875" i="6"/>
  <c r="V32" i="6"/>
  <c r="O6" i="14"/>
  <c r="O471" i="14"/>
  <c r="V3359" i="6"/>
  <c r="V5111" i="6"/>
  <c r="V3124" i="6"/>
  <c r="O468" i="14"/>
  <c r="V3350" i="6"/>
  <c r="V2079" i="6"/>
  <c r="O216" i="14"/>
  <c r="V1601" i="6"/>
  <c r="V1218" i="6"/>
  <c r="O161" i="14"/>
  <c r="V4297" i="6"/>
  <c r="V3955" i="6"/>
  <c r="V3780" i="6"/>
  <c r="O531" i="14"/>
  <c r="V3215" i="6"/>
  <c r="V3067" i="6"/>
  <c r="O429" i="14"/>
  <c r="V3035" i="6"/>
  <c r="V2452" i="6"/>
  <c r="O370" i="14"/>
  <c r="V524" i="6"/>
  <c r="V352" i="6"/>
  <c r="O27" i="14"/>
  <c r="V291" i="6"/>
  <c r="V185" i="6"/>
  <c r="V5227" i="6"/>
  <c r="V3730" i="6"/>
  <c r="O523" i="14"/>
  <c r="V3527" i="6"/>
  <c r="O491" i="14"/>
  <c r="P491" i="14"/>
  <c r="V2591" i="6"/>
  <c r="O384" i="14"/>
  <c r="V2422" i="6"/>
  <c r="O360" i="14"/>
  <c r="V84" i="6"/>
  <c r="V4909" i="6"/>
  <c r="O676" i="14"/>
  <c r="V4928" i="6"/>
  <c r="V2924" i="6"/>
  <c r="O417" i="14"/>
  <c r="F23" i="48"/>
  <c r="V1655" i="6"/>
  <c r="O225" i="14"/>
  <c r="V592" i="6"/>
  <c r="O71" i="14"/>
  <c r="V518" i="6"/>
  <c r="O16" i="14"/>
  <c r="V112" i="6"/>
  <c r="V5063" i="6"/>
  <c r="O694" i="14"/>
  <c r="V5047" i="6"/>
  <c r="V4756" i="6"/>
  <c r="V4323" i="6"/>
  <c r="V1320" i="6"/>
  <c r="V128" i="6"/>
  <c r="V2879" i="6"/>
  <c r="O414" i="14"/>
  <c r="V2368" i="6"/>
  <c r="O357" i="14"/>
  <c r="V1626" i="6"/>
  <c r="O219" i="14"/>
  <c r="V5132" i="6"/>
  <c r="V4829" i="6"/>
  <c r="O668" i="14"/>
  <c r="V4571" i="6"/>
  <c r="O530" i="14"/>
  <c r="V3779" i="6"/>
  <c r="V583" i="6"/>
  <c r="O70" i="14"/>
  <c r="V308" i="6"/>
  <c r="O28" i="14"/>
  <c r="V53" i="6"/>
  <c r="O8" i="14"/>
  <c r="V4965" i="6"/>
  <c r="V5041" i="6"/>
  <c r="O663" i="14"/>
  <c r="V4766" i="6"/>
  <c r="V3943" i="6"/>
  <c r="O551" i="14"/>
  <c r="V2912" i="6"/>
  <c r="V1017" i="6"/>
  <c r="V915" i="6"/>
  <c r="O111" i="14"/>
  <c r="V2967" i="6"/>
  <c r="V2508" i="6"/>
  <c r="V2429" i="6"/>
  <c r="O361" i="14"/>
  <c r="V1224" i="6"/>
  <c r="V2210" i="6"/>
  <c r="O320" i="14"/>
  <c r="V2238" i="6"/>
  <c r="V2092" i="6"/>
  <c r="V1813" i="6"/>
  <c r="V1815" i="6"/>
  <c r="O249" i="14"/>
  <c r="V1683" i="6"/>
  <c r="O227" i="14"/>
  <c r="V4012" i="6"/>
  <c r="O563" i="14"/>
  <c r="V1732" i="6"/>
  <c r="O234" i="14"/>
  <c r="V1343" i="6"/>
  <c r="V945" i="6"/>
  <c r="O118" i="14"/>
  <c r="V3783" i="6"/>
  <c r="V3232" i="6"/>
  <c r="O457" i="14"/>
  <c r="V2976" i="6"/>
  <c r="O420" i="14"/>
  <c r="V1427" i="6"/>
  <c r="V3775" i="6"/>
  <c r="O528" i="14"/>
  <c r="O498" i="14"/>
  <c r="V3574" i="6"/>
  <c r="V813" i="6"/>
  <c r="O94" i="14"/>
  <c r="V3506" i="6"/>
  <c r="O483" i="14"/>
  <c r="V3530" i="6"/>
  <c r="O489" i="14"/>
  <c r="V3165" i="6"/>
  <c r="O446" i="14"/>
  <c r="V2991" i="6"/>
  <c r="O424" i="14"/>
  <c r="V2403" i="6"/>
  <c r="V1175" i="6"/>
  <c r="V853" i="6"/>
  <c r="O100" i="14"/>
  <c r="V175" i="6"/>
  <c r="V5153" i="6"/>
  <c r="V5181" i="6"/>
  <c r="V4049" i="6"/>
  <c r="O568" i="14"/>
  <c r="V3671" i="6"/>
  <c r="O515" i="14"/>
  <c r="V2363" i="6"/>
  <c r="O355" i="14"/>
  <c r="V662" i="6"/>
  <c r="V521" i="6"/>
  <c r="V4369" i="6"/>
  <c r="F43" i="48"/>
  <c r="O608" i="14"/>
  <c r="V4672" i="6"/>
  <c r="O647" i="14"/>
  <c r="V4851" i="6"/>
  <c r="O670" i="14"/>
  <c r="V3393" i="6"/>
  <c r="O474" i="14"/>
  <c r="O445" i="14"/>
  <c r="V3162" i="6"/>
  <c r="O426" i="14"/>
  <c r="V2951" i="6"/>
  <c r="V449" i="6"/>
  <c r="V484" i="6"/>
  <c r="V63" i="6"/>
  <c r="O9" i="14"/>
  <c r="V4900" i="6"/>
  <c r="V4619" i="6"/>
  <c r="O642" i="14"/>
  <c r="V3132" i="6"/>
  <c r="V1826" i="6"/>
  <c r="V4001" i="6"/>
  <c r="E43" i="48"/>
  <c r="V2572" i="6"/>
  <c r="V3918" i="6"/>
  <c r="V4385" i="6"/>
  <c r="O687" i="14"/>
  <c r="N5451" i="6"/>
  <c r="P5451" i="6"/>
  <c r="U5451" i="6"/>
  <c r="N5448" i="6"/>
  <c r="P5448" i="6"/>
  <c r="U5448" i="6"/>
  <c r="N5445" i="6"/>
  <c r="P5445" i="6"/>
  <c r="U5445" i="6"/>
  <c r="N5442" i="6"/>
  <c r="P5442" i="6"/>
  <c r="U5442" i="6"/>
  <c r="N5450" i="6"/>
  <c r="P5450" i="6"/>
  <c r="U5450" i="6"/>
  <c r="N5447" i="6"/>
  <c r="P5447" i="6"/>
  <c r="U5447" i="6"/>
  <c r="N5444" i="6"/>
  <c r="P5444" i="6"/>
  <c r="U5444" i="6"/>
  <c r="O669" i="14"/>
  <c r="G47" i="48"/>
  <c r="O659" i="14"/>
  <c r="O644" i="14"/>
  <c r="N5449" i="6"/>
  <c r="P5449" i="6"/>
  <c r="U5449" i="6"/>
  <c r="N5446" i="6"/>
  <c r="P5446" i="6"/>
  <c r="U5446" i="6"/>
  <c r="N5443" i="6"/>
  <c r="P5443" i="6"/>
  <c r="U5443" i="6"/>
  <c r="O698" i="14"/>
  <c r="M685" i="14"/>
  <c r="R685" i="14"/>
  <c r="O691" i="14"/>
  <c r="O688" i="14"/>
  <c r="O697" i="14"/>
  <c r="M681" i="14"/>
  <c r="R681" i="14"/>
  <c r="M680" i="14"/>
  <c r="R680" i="14"/>
  <c r="V5138" i="6"/>
  <c r="M661" i="14"/>
  <c r="R661" i="14"/>
  <c r="M689" i="14"/>
  <c r="R689" i="14"/>
  <c r="M697" i="14"/>
  <c r="R697" i="14"/>
  <c r="M683" i="14"/>
  <c r="R683" i="14"/>
  <c r="M663" i="14"/>
  <c r="R663" i="14"/>
  <c r="M676" i="14"/>
  <c r="R676" i="14"/>
  <c r="M660" i="14"/>
  <c r="R660" i="14"/>
  <c r="M652" i="14"/>
  <c r="R652" i="14"/>
  <c r="V4826" i="6"/>
  <c r="V4808" i="6"/>
  <c r="M672" i="14"/>
  <c r="R672" i="14"/>
  <c r="N5440" i="6"/>
  <c r="P5440" i="6"/>
  <c r="U5440" i="6"/>
  <c r="N5437" i="6"/>
  <c r="P5437" i="6"/>
  <c r="U5437" i="6"/>
  <c r="N5434" i="6"/>
  <c r="P5434" i="6"/>
  <c r="U5434" i="6"/>
  <c r="N5431" i="6"/>
  <c r="P5431" i="6"/>
  <c r="U5431" i="6"/>
  <c r="N5439" i="6"/>
  <c r="P5439" i="6"/>
  <c r="U5439" i="6"/>
  <c r="N5436" i="6"/>
  <c r="P5436" i="6"/>
  <c r="U5436" i="6"/>
  <c r="N5433" i="6"/>
  <c r="P5433" i="6"/>
  <c r="U5433" i="6"/>
  <c r="N5430" i="6"/>
  <c r="P5430" i="6"/>
  <c r="N5441" i="6"/>
  <c r="P5441" i="6"/>
  <c r="U5441" i="6"/>
  <c r="N5438" i="6"/>
  <c r="P5438" i="6"/>
  <c r="U5438" i="6"/>
  <c r="N5435" i="6"/>
  <c r="P5435" i="6"/>
  <c r="U5435" i="6"/>
  <c r="N5432" i="6"/>
  <c r="P5432" i="6"/>
  <c r="U5432" i="6"/>
  <c r="N5427" i="6"/>
  <c r="P5427" i="6"/>
  <c r="U5427" i="6"/>
  <c r="N5424" i="6"/>
  <c r="P5424" i="6"/>
  <c r="U5424" i="6"/>
  <c r="N5429" i="6"/>
  <c r="P5429" i="6"/>
  <c r="U5429" i="6"/>
  <c r="N5426" i="6"/>
  <c r="P5426" i="6"/>
  <c r="U5426" i="6"/>
  <c r="N5423" i="6"/>
  <c r="P5423" i="6"/>
  <c r="N5428" i="6"/>
  <c r="P5428" i="6"/>
  <c r="U5428" i="6"/>
  <c r="N5425" i="6"/>
  <c r="P5425" i="6"/>
  <c r="N5420" i="6"/>
  <c r="P5420" i="6"/>
  <c r="U5420" i="6"/>
  <c r="N5417" i="6"/>
  <c r="P5417" i="6"/>
  <c r="U5417" i="6"/>
  <c r="N5414" i="6"/>
  <c r="P5414" i="6"/>
  <c r="N5422" i="6"/>
  <c r="P5422" i="6"/>
  <c r="U5422" i="6"/>
  <c r="N5419" i="6"/>
  <c r="P5419" i="6"/>
  <c r="U5419" i="6"/>
  <c r="N5416" i="6"/>
  <c r="P5416" i="6"/>
  <c r="U5416" i="6"/>
  <c r="N5421" i="6"/>
  <c r="P5421" i="6"/>
  <c r="U5421" i="6"/>
  <c r="N5418" i="6"/>
  <c r="P5418" i="6"/>
  <c r="U5418" i="6"/>
  <c r="N5415" i="6"/>
  <c r="P5415" i="6"/>
  <c r="U5415" i="6"/>
  <c r="O707" i="14"/>
  <c r="P1907" i="6"/>
  <c r="O3814" i="6"/>
  <c r="P3814" i="6"/>
  <c r="U3814" i="6"/>
  <c r="V3814" i="6"/>
  <c r="O702" i="14"/>
  <c r="O727" i="14"/>
  <c r="O3925" i="6"/>
  <c r="O3683" i="6"/>
  <c r="P3683" i="6"/>
  <c r="U3683" i="6"/>
  <c r="V3683" i="6"/>
  <c r="O3687" i="6"/>
  <c r="P4107" i="6"/>
  <c r="P2232" i="6"/>
  <c r="M687" i="14"/>
  <c r="R687" i="14"/>
  <c r="M732" i="14"/>
  <c r="R732" i="14"/>
  <c r="O2690" i="6"/>
  <c r="P1409" i="6"/>
  <c r="P4189" i="6"/>
  <c r="U4189" i="6"/>
  <c r="O1302" i="6"/>
  <c r="P4754" i="6"/>
  <c r="P523" i="6"/>
  <c r="O689" i="14"/>
  <c r="O683" i="14"/>
  <c r="O680" i="14"/>
  <c r="O3821" i="6"/>
  <c r="M702" i="14"/>
  <c r="R702" i="14"/>
  <c r="M717" i="14"/>
  <c r="R717" i="14"/>
  <c r="M724" i="14"/>
  <c r="R724" i="14"/>
  <c r="V5171" i="6"/>
  <c r="M705" i="14"/>
  <c r="R705" i="14"/>
  <c r="M727" i="14"/>
  <c r="R727" i="14"/>
  <c r="U5103" i="6"/>
  <c r="O4383" i="6"/>
  <c r="O4183" i="6"/>
  <c r="O3697" i="6"/>
  <c r="P4302" i="6"/>
  <c r="U4302" i="6"/>
  <c r="V4302" i="6"/>
  <c r="P1814" i="6"/>
  <c r="P1589" i="6"/>
  <c r="M695" i="14"/>
  <c r="R695" i="14"/>
  <c r="M693" i="14"/>
  <c r="R693" i="14"/>
  <c r="M659" i="14"/>
  <c r="R659" i="14"/>
  <c r="O3994" i="6"/>
  <c r="O3321" i="6"/>
  <c r="O3286" i="6"/>
  <c r="P1723" i="6"/>
  <c r="O3812" i="6"/>
  <c r="O3700" i="6"/>
  <c r="P3700" i="6"/>
  <c r="U3700" i="6"/>
  <c r="V3700" i="6"/>
  <c r="O4185" i="6"/>
  <c r="O2607" i="6"/>
  <c r="O2602" i="6"/>
  <c r="P2602" i="6"/>
  <c r="U2602" i="6"/>
  <c r="V2602" i="6"/>
  <c r="O2557" i="6"/>
  <c r="P2557" i="6"/>
  <c r="U2557" i="6"/>
  <c r="V2557" i="6"/>
  <c r="U5355" i="6"/>
  <c r="M733" i="14"/>
  <c r="R733" i="14"/>
  <c r="U5255" i="6"/>
  <c r="M719" i="14"/>
  <c r="R719" i="14"/>
  <c r="V5354" i="6"/>
  <c r="O732" i="14"/>
  <c r="P732" i="14"/>
  <c r="U5290" i="6"/>
  <c r="M723" i="14"/>
  <c r="R723" i="14"/>
  <c r="U5260" i="6"/>
  <c r="U5230" i="6"/>
  <c r="P311" i="14"/>
  <c r="O4528" i="6"/>
  <c r="O3690" i="6"/>
  <c r="M740" i="14"/>
  <c r="R740" i="14"/>
  <c r="O4457" i="6"/>
  <c r="M691" i="14"/>
  <c r="R691" i="14"/>
  <c r="M688" i="14"/>
  <c r="R688" i="14"/>
  <c r="M694" i="14"/>
  <c r="R694" i="14"/>
  <c r="M704" i="14"/>
  <c r="R704" i="14"/>
  <c r="O4186" i="6"/>
  <c r="P4186" i="6"/>
  <c r="U4186" i="6"/>
  <c r="O2699" i="6"/>
  <c r="P2699" i="6"/>
  <c r="U2699" i="6"/>
  <c r="V2699" i="6"/>
  <c r="P5372" i="6"/>
  <c r="U5372" i="6"/>
  <c r="V5372" i="6"/>
  <c r="P3150" i="6"/>
  <c r="O4456" i="6"/>
  <c r="O4414" i="6"/>
  <c r="P4414" i="6"/>
  <c r="U4414" i="6"/>
  <c r="V4414" i="6"/>
  <c r="O4190" i="6"/>
  <c r="O4182" i="6"/>
  <c r="O3688" i="6"/>
  <c r="O2693" i="6"/>
  <c r="O2632" i="6"/>
  <c r="P2632" i="6"/>
  <c r="U2632" i="6"/>
  <c r="V2632" i="6"/>
  <c r="O1623" i="6"/>
  <c r="P1893" i="6"/>
  <c r="P4568" i="6"/>
  <c r="O4459" i="6"/>
  <c r="P4459" i="6"/>
  <c r="U4459" i="6"/>
  <c r="V4459" i="6"/>
  <c r="N5413" i="6"/>
  <c r="P5413" i="6"/>
  <c r="O4144" i="6"/>
  <c r="O4149" i="6"/>
  <c r="O4126" i="6"/>
  <c r="O4138" i="6"/>
  <c r="O4056" i="6"/>
  <c r="O4057" i="6"/>
  <c r="O3552" i="6"/>
  <c r="O3551" i="6"/>
  <c r="O4517" i="6"/>
  <c r="O4521" i="6"/>
  <c r="O4224" i="6"/>
  <c r="P4224" i="6"/>
  <c r="O4230" i="6"/>
  <c r="O4226" i="6"/>
  <c r="O4129" i="6"/>
  <c r="O3903" i="6"/>
  <c r="P3903" i="6"/>
  <c r="U3903" i="6"/>
  <c r="V3903" i="6"/>
  <c r="O3917" i="6"/>
  <c r="O4519" i="6"/>
  <c r="O4345" i="6"/>
  <c r="O4351" i="6"/>
  <c r="P4351" i="6"/>
  <c r="U4351" i="6"/>
  <c r="V4351" i="6"/>
  <c r="O4263" i="6"/>
  <c r="P4263" i="6"/>
  <c r="U4263" i="6"/>
  <c r="V4263" i="6"/>
  <c r="O4270" i="6"/>
  <c r="P4270" i="6"/>
  <c r="U4270" i="6"/>
  <c r="V4270" i="6"/>
  <c r="O3991" i="6"/>
  <c r="P3991" i="6"/>
  <c r="U3991" i="6"/>
  <c r="V3991" i="6"/>
  <c r="O3990" i="6"/>
  <c r="O4000" i="6"/>
  <c r="O4524" i="6"/>
  <c r="O4531" i="6"/>
  <c r="P4531" i="6"/>
  <c r="U4531" i="6"/>
  <c r="V4531" i="6"/>
  <c r="O4273" i="6"/>
  <c r="O3997" i="6"/>
  <c r="O3993" i="6"/>
  <c r="O4406" i="6"/>
  <c r="O4413" i="6"/>
  <c r="O4202" i="6"/>
  <c r="O4203" i="6"/>
  <c r="O4209" i="6"/>
  <c r="O3833" i="6"/>
  <c r="O3835" i="6"/>
  <c r="O3841" i="6"/>
  <c r="O3741" i="6"/>
  <c r="O3425" i="6"/>
  <c r="O2635" i="6"/>
  <c r="O2628" i="6"/>
  <c r="O2620" i="6"/>
  <c r="P967" i="6"/>
  <c r="U967" i="6"/>
  <c r="V967" i="6"/>
  <c r="P4779" i="6"/>
  <c r="P4572" i="6"/>
  <c r="O4188" i="6"/>
  <c r="O3682" i="6"/>
  <c r="P3682" i="6"/>
  <c r="U3682" i="6"/>
  <c r="V3682" i="6"/>
  <c r="O3653" i="6"/>
  <c r="O3450" i="6"/>
  <c r="P3450" i="6"/>
  <c r="U3450" i="6"/>
  <c r="V3450" i="6"/>
  <c r="O3440" i="6"/>
  <c r="P3440" i="6"/>
  <c r="U3440" i="6"/>
  <c r="V3440" i="6"/>
  <c r="O2700" i="6"/>
  <c r="O2691" i="6"/>
  <c r="O2686" i="6"/>
  <c r="O2638" i="6"/>
  <c r="P2638" i="6"/>
  <c r="U2638" i="6"/>
  <c r="V2638" i="6"/>
  <c r="O2631" i="6"/>
  <c r="O2623" i="6"/>
  <c r="O2615" i="6"/>
  <c r="O2545" i="6"/>
  <c r="O1366" i="6"/>
  <c r="O1166" i="6"/>
  <c r="P1166" i="6"/>
  <c r="U1166" i="6"/>
  <c r="V1166" i="6"/>
  <c r="O1119" i="6"/>
  <c r="P4889" i="6"/>
  <c r="O4417" i="6"/>
  <c r="P4417" i="6"/>
  <c r="O4380" i="6"/>
  <c r="P4339" i="6"/>
  <c r="U4339" i="6"/>
  <c r="V4339" i="6"/>
  <c r="O4179" i="6"/>
  <c r="P4179" i="6"/>
  <c r="U4179" i="6"/>
  <c r="V4179" i="6"/>
  <c r="O3689" i="6"/>
  <c r="P3689" i="6"/>
  <c r="U3689" i="6"/>
  <c r="V3689" i="6"/>
  <c r="O3636" i="6"/>
  <c r="P3621" i="6"/>
  <c r="U3621" i="6"/>
  <c r="V3621" i="6"/>
  <c r="O3406" i="6"/>
  <c r="O3278" i="6"/>
  <c r="P3278" i="6"/>
  <c r="U3278" i="6"/>
  <c r="V3278" i="6"/>
  <c r="O2668" i="6"/>
  <c r="P2668" i="6"/>
  <c r="U2668" i="6"/>
  <c r="V2668" i="6"/>
  <c r="O2634" i="6"/>
  <c r="O1766" i="6"/>
  <c r="P1766" i="6"/>
  <c r="U1766" i="6"/>
  <c r="V1766" i="6"/>
  <c r="O1761" i="6"/>
  <c r="O1399" i="6"/>
  <c r="O1301" i="6"/>
  <c r="P1301" i="6"/>
  <c r="U1301" i="6"/>
  <c r="V1301" i="6"/>
  <c r="O1272" i="6"/>
  <c r="Q730" i="14"/>
  <c r="Q734" i="14"/>
  <c r="N4326" i="6"/>
  <c r="P1424" i="6"/>
  <c r="P202" i="6"/>
  <c r="O3439" i="6"/>
  <c r="P3439" i="6"/>
  <c r="U3439" i="6"/>
  <c r="V3439" i="6"/>
  <c r="O2637" i="6"/>
  <c r="O2626" i="6"/>
  <c r="P2626" i="6"/>
  <c r="U2626" i="6"/>
  <c r="V2626" i="6"/>
  <c r="O2618" i="6"/>
  <c r="O2614" i="6"/>
  <c r="O1249" i="6"/>
  <c r="P1249" i="6"/>
  <c r="U1249" i="6"/>
  <c r="V1249" i="6"/>
  <c r="P4731" i="6"/>
  <c r="O2629" i="6"/>
  <c r="O2621" i="6"/>
  <c r="O1380" i="6"/>
  <c r="O4352" i="6"/>
  <c r="O4204" i="6"/>
  <c r="O4198" i="6"/>
  <c r="P4198" i="6"/>
  <c r="O3922" i="6"/>
  <c r="O3842" i="6"/>
  <c r="O3740" i="6"/>
  <c r="O3451" i="6"/>
  <c r="P3451" i="6"/>
  <c r="U3451" i="6"/>
  <c r="V3451" i="6"/>
  <c r="P3387" i="6"/>
  <c r="U3387" i="6"/>
  <c r="V3387" i="6"/>
  <c r="P2711" i="6"/>
  <c r="U2711" i="6"/>
  <c r="V2711" i="6"/>
  <c r="O1381" i="6"/>
  <c r="O1367" i="6"/>
  <c r="O1362" i="6"/>
  <c r="O1284" i="6"/>
  <c r="O1281" i="6"/>
  <c r="O1278" i="6"/>
  <c r="O1275" i="6"/>
  <c r="P1275" i="6"/>
  <c r="U1275" i="6"/>
  <c r="V1275" i="6"/>
  <c r="O1265" i="6"/>
  <c r="O1260" i="6"/>
  <c r="P4501" i="6"/>
  <c r="U4501" i="6"/>
  <c r="V4501" i="6"/>
  <c r="O4478" i="6"/>
  <c r="O4285" i="6"/>
  <c r="O4241" i="6"/>
  <c r="O4237" i="6"/>
  <c r="P4237" i="6"/>
  <c r="U4237" i="6"/>
  <c r="V4237" i="6"/>
  <c r="O4233" i="6"/>
  <c r="O4229" i="6"/>
  <c r="P4229" i="6"/>
  <c r="U4229" i="6"/>
  <c r="V4229" i="6"/>
  <c r="O4208" i="6"/>
  <c r="O4200" i="6"/>
  <c r="P4200" i="6"/>
  <c r="U4200" i="6"/>
  <c r="V4200" i="6"/>
  <c r="O4005" i="6"/>
  <c r="P4005" i="6"/>
  <c r="U4005" i="6"/>
  <c r="V4005" i="6"/>
  <c r="O3832" i="6"/>
  <c r="P3832" i="6"/>
  <c r="U3832" i="6"/>
  <c r="V3832" i="6"/>
  <c r="O3808" i="6"/>
  <c r="O3767" i="6"/>
  <c r="P3767" i="6"/>
  <c r="U3767" i="6"/>
  <c r="V3767" i="6"/>
  <c r="O3566" i="6"/>
  <c r="P3566" i="6"/>
  <c r="U3566" i="6"/>
  <c r="V3566" i="6"/>
  <c r="O3477" i="6"/>
  <c r="P3477" i="6"/>
  <c r="U3477" i="6"/>
  <c r="V3477" i="6"/>
  <c r="O3410" i="6"/>
  <c r="P3410" i="6"/>
  <c r="U3410" i="6"/>
  <c r="V3410" i="6"/>
  <c r="O2671" i="6"/>
  <c r="P2671" i="6"/>
  <c r="U2671" i="6"/>
  <c r="V2671" i="6"/>
  <c r="O2570" i="6"/>
  <c r="O2556" i="6"/>
  <c r="O2544" i="6"/>
  <c r="P2544" i="6"/>
  <c r="O2539" i="6"/>
  <c r="P2539" i="6"/>
  <c r="U2539" i="6"/>
  <c r="V2539" i="6"/>
  <c r="O1376" i="6"/>
  <c r="O1268" i="6"/>
  <c r="O2551" i="6"/>
  <c r="P2551" i="6"/>
  <c r="U2551" i="6"/>
  <c r="V2551" i="6"/>
  <c r="O2547" i="6"/>
  <c r="O1286" i="6"/>
  <c r="P1286" i="6"/>
  <c r="U1286" i="6"/>
  <c r="V1286" i="6"/>
  <c r="O1283" i="6"/>
  <c r="P1283" i="6"/>
  <c r="U1283" i="6"/>
  <c r="V1283" i="6"/>
  <c r="O1280" i="6"/>
  <c r="P1280" i="6"/>
  <c r="U1280" i="6"/>
  <c r="V1280" i="6"/>
  <c r="O1277" i="6"/>
  <c r="P1277" i="6"/>
  <c r="U1277" i="6"/>
  <c r="V1277" i="6"/>
  <c r="O1270" i="6"/>
  <c r="O4530" i="6"/>
  <c r="O4518" i="6"/>
  <c r="O4481" i="6"/>
  <c r="O4460" i="6"/>
  <c r="O4240" i="6"/>
  <c r="P4240" i="6"/>
  <c r="U4240" i="6"/>
  <c r="V4240" i="6"/>
  <c r="O4187" i="6"/>
  <c r="O4184" i="6"/>
  <c r="O4181" i="6"/>
  <c r="P4181" i="6"/>
  <c r="U4181" i="6"/>
  <c r="V4181" i="6"/>
  <c r="P4178" i="6"/>
  <c r="U4178" i="6"/>
  <c r="V4178" i="6"/>
  <c r="O4168" i="6"/>
  <c r="P4168" i="6"/>
  <c r="U4168" i="6"/>
  <c r="V4168" i="6"/>
  <c r="O4157" i="6"/>
  <c r="P4157" i="6"/>
  <c r="U4157" i="6"/>
  <c r="V4157" i="6"/>
  <c r="O4136" i="6"/>
  <c r="P4136" i="6"/>
  <c r="U4136" i="6"/>
  <c r="O4132" i="6"/>
  <c r="O4128" i="6"/>
  <c r="P4128" i="6"/>
  <c r="U4128" i="6"/>
  <c r="V4128" i="6"/>
  <c r="O4008" i="6"/>
  <c r="O3999" i="6"/>
  <c r="P3999" i="6"/>
  <c r="U3999" i="6"/>
  <c r="V3999" i="6"/>
  <c r="O3995" i="6"/>
  <c r="P3995" i="6"/>
  <c r="O3929" i="6"/>
  <c r="O3872" i="6"/>
  <c r="O3867" i="6"/>
  <c r="O3820" i="6"/>
  <c r="P3820" i="6"/>
  <c r="U3820" i="6"/>
  <c r="V3820" i="6"/>
  <c r="O3815" i="6"/>
  <c r="O3569" i="6"/>
  <c r="P3569" i="6"/>
  <c r="U3569" i="6"/>
  <c r="V3569" i="6"/>
  <c r="O3476" i="6"/>
  <c r="P3476" i="6"/>
  <c r="U3476" i="6"/>
  <c r="V3476" i="6"/>
  <c r="O3418" i="6"/>
  <c r="P3418" i="6"/>
  <c r="U3418" i="6"/>
  <c r="V3418" i="6"/>
  <c r="O2669" i="6"/>
  <c r="P2669" i="6"/>
  <c r="U2669" i="6"/>
  <c r="V2669" i="6"/>
  <c r="O2659" i="6"/>
  <c r="P2659" i="6"/>
  <c r="U2659" i="6"/>
  <c r="V2659" i="6"/>
  <c r="O1375" i="6"/>
  <c r="P1375" i="6"/>
  <c r="U1375" i="6"/>
  <c r="V1375" i="6"/>
  <c r="O1273" i="6"/>
  <c r="O1267" i="6"/>
  <c r="O1263" i="6"/>
  <c r="O1243" i="6"/>
  <c r="P1243" i="6"/>
  <c r="U1243" i="6"/>
  <c r="V1243" i="6"/>
  <c r="O1124" i="6"/>
  <c r="P1124" i="6"/>
  <c r="U1124" i="6"/>
  <c r="V1124" i="6"/>
  <c r="Q740" i="14"/>
  <c r="P913" i="6"/>
  <c r="P19" i="6"/>
  <c r="O4244" i="6"/>
  <c r="P4244" i="6"/>
  <c r="U4244" i="6"/>
  <c r="V4244" i="6"/>
  <c r="O4206" i="6"/>
  <c r="P4206" i="6"/>
  <c r="O4199" i="6"/>
  <c r="O4195" i="6"/>
  <c r="P4195" i="6"/>
  <c r="U4195" i="6"/>
  <c r="V4195" i="6"/>
  <c r="P3361" i="6"/>
  <c r="U3361" i="6"/>
  <c r="V3361" i="6"/>
  <c r="P2654" i="6"/>
  <c r="U2654" i="6"/>
  <c r="P2645" i="6"/>
  <c r="U2645" i="6"/>
  <c r="V2645" i="6"/>
  <c r="O2554" i="6"/>
  <c r="P2554" i="6"/>
  <c r="U2554" i="6"/>
  <c r="V2554" i="6"/>
  <c r="O2550" i="6"/>
  <c r="O2536" i="6"/>
  <c r="O1285" i="6"/>
  <c r="O1282" i="6"/>
  <c r="O1279" i="6"/>
  <c r="O1276" i="6"/>
  <c r="O1269" i="6"/>
  <c r="O1257" i="6"/>
  <c r="O1118" i="6"/>
  <c r="N4305" i="6"/>
  <c r="P4305" i="6"/>
  <c r="U4305" i="6"/>
  <c r="V4305" i="6"/>
  <c r="N4300" i="6"/>
  <c r="P4300" i="6"/>
  <c r="O4201" i="6"/>
  <c r="O3563" i="6"/>
  <c r="P3563" i="6"/>
  <c r="U3563" i="6"/>
  <c r="V3563" i="6"/>
  <c r="U2839" i="6"/>
  <c r="M411" i="14"/>
  <c r="R411" i="14"/>
  <c r="P467" i="14"/>
  <c r="O738" i="14"/>
  <c r="M718" i="14"/>
  <c r="R718" i="14"/>
  <c r="O4354" i="6"/>
  <c r="O4346" i="6"/>
  <c r="P4346" i="6"/>
  <c r="U4346" i="6"/>
  <c r="V4346" i="6"/>
  <c r="O4257" i="6"/>
  <c r="P4257" i="6"/>
  <c r="U4257" i="6"/>
  <c r="V4257" i="6"/>
  <c r="O4252" i="6"/>
  <c r="P4252" i="6"/>
  <c r="U4252" i="6"/>
  <c r="V4252" i="6"/>
  <c r="O4248" i="6"/>
  <c r="P4248" i="6"/>
  <c r="U4248" i="6"/>
  <c r="V4248" i="6"/>
  <c r="O4243" i="6"/>
  <c r="P4243" i="6"/>
  <c r="U4243" i="6"/>
  <c r="V4243" i="6"/>
  <c r="O4089" i="6"/>
  <c r="P4089" i="6"/>
  <c r="U4089" i="6"/>
  <c r="O4003" i="6"/>
  <c r="P4003" i="6"/>
  <c r="U4003" i="6"/>
  <c r="V4003" i="6"/>
  <c r="O3878" i="6"/>
  <c r="P3878" i="6"/>
  <c r="U3878" i="6"/>
  <c r="V3878" i="6"/>
  <c r="O3860" i="6"/>
  <c r="O3826" i="6"/>
  <c r="P3826" i="6"/>
  <c r="U3826" i="6"/>
  <c r="V3826" i="6"/>
  <c r="O3809" i="6"/>
  <c r="O3804" i="6"/>
  <c r="P3804" i="6"/>
  <c r="U3804" i="6"/>
  <c r="V3804" i="6"/>
  <c r="O3685" i="6"/>
  <c r="O3643" i="6"/>
  <c r="P3643" i="6"/>
  <c r="U3643" i="6"/>
  <c r="V3643" i="6"/>
  <c r="O3639" i="6"/>
  <c r="P3639" i="6"/>
  <c r="U3639" i="6"/>
  <c r="V3639" i="6"/>
  <c r="O3602" i="6"/>
  <c r="P3602" i="6"/>
  <c r="U3602" i="6"/>
  <c r="V3602" i="6"/>
  <c r="O3557" i="6"/>
  <c r="P3557" i="6"/>
  <c r="O3554" i="6"/>
  <c r="P3554" i="6"/>
  <c r="U3554" i="6"/>
  <c r="V3554" i="6"/>
  <c r="O3309" i="6"/>
  <c r="O3283" i="6"/>
  <c r="O3280" i="6"/>
  <c r="O3276" i="6"/>
  <c r="P3276" i="6"/>
  <c r="U3276" i="6"/>
  <c r="V3276" i="6"/>
  <c r="O3272" i="6"/>
  <c r="P3272" i="6"/>
  <c r="U3272" i="6"/>
  <c r="V3272" i="6"/>
  <c r="O2657" i="6"/>
  <c r="O2612" i="6"/>
  <c r="O2576" i="6"/>
  <c r="P2576" i="6"/>
  <c r="U2576" i="6"/>
  <c r="O2553" i="6"/>
  <c r="P2553" i="6"/>
  <c r="U2553" i="6"/>
  <c r="V2553" i="6"/>
  <c r="O2542" i="6"/>
  <c r="P2542" i="6"/>
  <c r="U2542" i="6"/>
  <c r="V2542" i="6"/>
  <c r="C5" i="48"/>
  <c r="O4513" i="6"/>
  <c r="O4461" i="6"/>
  <c r="P4461" i="6"/>
  <c r="O4458" i="6"/>
  <c r="P4458" i="6"/>
  <c r="U4458" i="6"/>
  <c r="V4458" i="6"/>
  <c r="O4455" i="6"/>
  <c r="P4455" i="6"/>
  <c r="U4455" i="6"/>
  <c r="V4455" i="6"/>
  <c r="O4408" i="6"/>
  <c r="P4408" i="6"/>
  <c r="U4408" i="6"/>
  <c r="V4408" i="6"/>
  <c r="O4392" i="6"/>
  <c r="O4272" i="6"/>
  <c r="O4265" i="6"/>
  <c r="O3864" i="6"/>
  <c r="P3864" i="6"/>
  <c r="U3864" i="6"/>
  <c r="V3864" i="6"/>
  <c r="O3834" i="6"/>
  <c r="P3834" i="6"/>
  <c r="U3834" i="6"/>
  <c r="O3631" i="6"/>
  <c r="P3631" i="6"/>
  <c r="U3631" i="6"/>
  <c r="V3631" i="6"/>
  <c r="O3550" i="6"/>
  <c r="O3478" i="6"/>
  <c r="O3475" i="6"/>
  <c r="P3475" i="6"/>
  <c r="U3475" i="6"/>
  <c r="V3475" i="6"/>
  <c r="O2665" i="6"/>
  <c r="P2665" i="6"/>
  <c r="U2665" i="6"/>
  <c r="V2665" i="6"/>
  <c r="O2585" i="6"/>
  <c r="O2538" i="6"/>
  <c r="P4503" i="6"/>
  <c r="U4503" i="6"/>
  <c r="O4470" i="6"/>
  <c r="P4470" i="6"/>
  <c r="U4470" i="6"/>
  <c r="V4470" i="6"/>
  <c r="O4435" i="6"/>
  <c r="P4435" i="6"/>
  <c r="U4435" i="6"/>
  <c r="P4427" i="6"/>
  <c r="U4427" i="6"/>
  <c r="V4427" i="6"/>
  <c r="P4424" i="6"/>
  <c r="U4424" i="6"/>
  <c r="V4424" i="6"/>
  <c r="O4411" i="6"/>
  <c r="P4411" i="6"/>
  <c r="U4411" i="6"/>
  <c r="V4411" i="6"/>
  <c r="O4378" i="6"/>
  <c r="P4378" i="6"/>
  <c r="U4378" i="6"/>
  <c r="V4378" i="6"/>
  <c r="O4349" i="6"/>
  <c r="P4349" i="6"/>
  <c r="U4349" i="6"/>
  <c r="V4349" i="6"/>
  <c r="O4291" i="6"/>
  <c r="O4275" i="6"/>
  <c r="P4275" i="6"/>
  <c r="U4275" i="6"/>
  <c r="V4275" i="6"/>
  <c r="O4268" i="6"/>
  <c r="P4268" i="6"/>
  <c r="O4260" i="6"/>
  <c r="P4260" i="6"/>
  <c r="U4260" i="6"/>
  <c r="O4083" i="6"/>
  <c r="P4083" i="6"/>
  <c r="U4083" i="6"/>
  <c r="V4083" i="6"/>
  <c r="O3863" i="6"/>
  <c r="O3634" i="6"/>
  <c r="P3634" i="6"/>
  <c r="U3634" i="6"/>
  <c r="V3634" i="6"/>
  <c r="O3559" i="6"/>
  <c r="P3559" i="6"/>
  <c r="U3559" i="6"/>
  <c r="V3559" i="6"/>
  <c r="O3556" i="6"/>
  <c r="P3556" i="6"/>
  <c r="U3556" i="6"/>
  <c r="V3556" i="6"/>
  <c r="O3553" i="6"/>
  <c r="P3553" i="6"/>
  <c r="U3553" i="6"/>
  <c r="V3553" i="6"/>
  <c r="O3442" i="6"/>
  <c r="P3442" i="6"/>
  <c r="U3442" i="6"/>
  <c r="V3442" i="6"/>
  <c r="O3423" i="6"/>
  <c r="O3312" i="6"/>
  <c r="O3282" i="6"/>
  <c r="P3282" i="6"/>
  <c r="U3282" i="6"/>
  <c r="P2712" i="6"/>
  <c r="U2712" i="6"/>
  <c r="V2712" i="6"/>
  <c r="P2709" i="6"/>
  <c r="U2709" i="6"/>
  <c r="V2709" i="6"/>
  <c r="O2579" i="6"/>
  <c r="P2579" i="6"/>
  <c r="U2579" i="6"/>
  <c r="V2579" i="6"/>
  <c r="O2548" i="6"/>
  <c r="O731" i="14"/>
  <c r="O4407" i="6"/>
  <c r="P4407" i="6"/>
  <c r="U4407" i="6"/>
  <c r="V4407" i="6"/>
  <c r="O4271" i="6"/>
  <c r="P4271" i="6"/>
  <c r="U4271" i="6"/>
  <c r="V4271" i="6"/>
  <c r="O4264" i="6"/>
  <c r="P4264" i="6"/>
  <c r="U4264" i="6"/>
  <c r="V4264" i="6"/>
  <c r="O3637" i="6"/>
  <c r="P3637" i="6"/>
  <c r="U3637" i="6"/>
  <c r="V3637" i="6"/>
  <c r="O3630" i="6"/>
  <c r="O2655" i="6"/>
  <c r="O2662" i="6"/>
  <c r="O2666" i="6"/>
  <c r="O2670" i="6"/>
  <c r="P2670" i="6"/>
  <c r="U2670" i="6"/>
  <c r="V2670" i="6"/>
  <c r="J2" i="14"/>
  <c r="P4508" i="6"/>
  <c r="U4508" i="6"/>
  <c r="O4410" i="6"/>
  <c r="P4410" i="6"/>
  <c r="O4384" i="6"/>
  <c r="P4384" i="6"/>
  <c r="U4384" i="6"/>
  <c r="V4384" i="6"/>
  <c r="O4377" i="6"/>
  <c r="P4377" i="6"/>
  <c r="U4377" i="6"/>
  <c r="V4377" i="6"/>
  <c r="O4355" i="6"/>
  <c r="P4355" i="6"/>
  <c r="O4267" i="6"/>
  <c r="P4267" i="6"/>
  <c r="U4267" i="6"/>
  <c r="V4267" i="6"/>
  <c r="O4249" i="6"/>
  <c r="O4153" i="6"/>
  <c r="P4153" i="6"/>
  <c r="U4153" i="6"/>
  <c r="V4153" i="6"/>
  <c r="O4086" i="6"/>
  <c r="P4086" i="6"/>
  <c r="U4086" i="6"/>
  <c r="V4086" i="6"/>
  <c r="P3997" i="6"/>
  <c r="U3997" i="6"/>
  <c r="V3997" i="6"/>
  <c r="O3886" i="6"/>
  <c r="O3875" i="6"/>
  <c r="P3875" i="6"/>
  <c r="U3875" i="6"/>
  <c r="O3823" i="6"/>
  <c r="O3743" i="6"/>
  <c r="P3743" i="6"/>
  <c r="U3743" i="6"/>
  <c r="V3743" i="6"/>
  <c r="O3640" i="6"/>
  <c r="P3640" i="6"/>
  <c r="U3640" i="6"/>
  <c r="O3633" i="6"/>
  <c r="P3633" i="6"/>
  <c r="U3633" i="6"/>
  <c r="O3587" i="6"/>
  <c r="P3587" i="6"/>
  <c r="U3587" i="6"/>
  <c r="V3587" i="6"/>
  <c r="O3582" i="6"/>
  <c r="O3558" i="6"/>
  <c r="P3558" i="6"/>
  <c r="U3558" i="6"/>
  <c r="V3558" i="6"/>
  <c r="O3555" i="6"/>
  <c r="O3480" i="6"/>
  <c r="P3480" i="6"/>
  <c r="U3480" i="6"/>
  <c r="V3480" i="6"/>
  <c r="O3422" i="6"/>
  <c r="P3422" i="6"/>
  <c r="U3422" i="6"/>
  <c r="V3422" i="6"/>
  <c r="O3315" i="6"/>
  <c r="O3306" i="6"/>
  <c r="O3284" i="6"/>
  <c r="P3284" i="6"/>
  <c r="U3284" i="6"/>
  <c r="V3284" i="6"/>
  <c r="O3281" i="6"/>
  <c r="P3281" i="6"/>
  <c r="U3281" i="6"/>
  <c r="V3281" i="6"/>
  <c r="O3269" i="6"/>
  <c r="P3269" i="6"/>
  <c r="U3269" i="6"/>
  <c r="V3269" i="6"/>
  <c r="O2697" i="6"/>
  <c r="P2697" i="6"/>
  <c r="U2697" i="6"/>
  <c r="V2697" i="6"/>
  <c r="O2604" i="6"/>
  <c r="O2605" i="6"/>
  <c r="P2605" i="6"/>
  <c r="U2605" i="6"/>
  <c r="V2605" i="6"/>
  <c r="O2537" i="6"/>
  <c r="P2537" i="6"/>
  <c r="U2537" i="6"/>
  <c r="V2537" i="6"/>
  <c r="O2540" i="6"/>
  <c r="O2543" i="6"/>
  <c r="P2543" i="6"/>
  <c r="U2543" i="6"/>
  <c r="V2543" i="6"/>
  <c r="O2546" i="6"/>
  <c r="O2549" i="6"/>
  <c r="P2549" i="6"/>
  <c r="U2549" i="6"/>
  <c r="V2549" i="6"/>
  <c r="O2552" i="6"/>
  <c r="P2552" i="6"/>
  <c r="U2552" i="6"/>
  <c r="V2552" i="6"/>
  <c r="O2555" i="6"/>
  <c r="P2555" i="6"/>
  <c r="U2555" i="6"/>
  <c r="V2555" i="6"/>
  <c r="O2062" i="6"/>
  <c r="P2062" i="6"/>
  <c r="U2062" i="6"/>
  <c r="V2062" i="6"/>
  <c r="O1775" i="6"/>
  <c r="P1775" i="6"/>
  <c r="U1775" i="6"/>
  <c r="O1378" i="6"/>
  <c r="O1370" i="6"/>
  <c r="P1370" i="6"/>
  <c r="U1370" i="6"/>
  <c r="V1370" i="6"/>
  <c r="O1304" i="6"/>
  <c r="P1304" i="6"/>
  <c r="U1304" i="6"/>
  <c r="V1304" i="6"/>
  <c r="O1296" i="6"/>
  <c r="P1296" i="6"/>
  <c r="U1296" i="6"/>
  <c r="V1296" i="6"/>
  <c r="O1168" i="6"/>
  <c r="P1168" i="6"/>
  <c r="U1168" i="6"/>
  <c r="V1168" i="6"/>
  <c r="O1164" i="6"/>
  <c r="O1052" i="6"/>
  <c r="P1052" i="6"/>
  <c r="U1052" i="6"/>
  <c r="V1052" i="6"/>
  <c r="O1048" i="6"/>
  <c r="O1043" i="6"/>
  <c r="O1778" i="6"/>
  <c r="O1401" i="6"/>
  <c r="P1401" i="6"/>
  <c r="U1401" i="6"/>
  <c r="V1401" i="6"/>
  <c r="O1398" i="6"/>
  <c r="P1398" i="6"/>
  <c r="U1398" i="6"/>
  <c r="V1398" i="6"/>
  <c r="O1394" i="6"/>
  <c r="O1385" i="6"/>
  <c r="P1385" i="6"/>
  <c r="U1385" i="6"/>
  <c r="V1385" i="6"/>
  <c r="O1171" i="6"/>
  <c r="P1171" i="6"/>
  <c r="U1171" i="6"/>
  <c r="V1171" i="6"/>
  <c r="O1055" i="6"/>
  <c r="O2071" i="6"/>
  <c r="O1799" i="6"/>
  <c r="P1799" i="6"/>
  <c r="U1799" i="6"/>
  <c r="V1799" i="6"/>
  <c r="O1773" i="6"/>
  <c r="O1373" i="6"/>
  <c r="P1373" i="6"/>
  <c r="U1373" i="6"/>
  <c r="V1373" i="6"/>
  <c r="O1369" i="6"/>
  <c r="O1299" i="6"/>
  <c r="O1252" i="6"/>
  <c r="P1252" i="6"/>
  <c r="U1252" i="6"/>
  <c r="V1252" i="6"/>
  <c r="O1163" i="6"/>
  <c r="O1158" i="6"/>
  <c r="P1158" i="6"/>
  <c r="U1158" i="6"/>
  <c r="V1158" i="6"/>
  <c r="O1125" i="6"/>
  <c r="O1121" i="6"/>
  <c r="P1121" i="6"/>
  <c r="U1121" i="6"/>
  <c r="V1121" i="6"/>
  <c r="O1042" i="6"/>
  <c r="O1037" i="6"/>
  <c r="N2192" i="6"/>
  <c r="P2192" i="6"/>
  <c r="P510" i="6"/>
  <c r="P381" i="6"/>
  <c r="O1400" i="6"/>
  <c r="O1393" i="6"/>
  <c r="O1054" i="6"/>
  <c r="O1776" i="6"/>
  <c r="P1776" i="6"/>
  <c r="U1776" i="6"/>
  <c r="V1776" i="6"/>
  <c r="O1772" i="6"/>
  <c r="O1767" i="6"/>
  <c r="P1767" i="6"/>
  <c r="U1767" i="6"/>
  <c r="V1767" i="6"/>
  <c r="O1396" i="6"/>
  <c r="O1387" i="6"/>
  <c r="O1382" i="6"/>
  <c r="P1382" i="6"/>
  <c r="U1382" i="6"/>
  <c r="V1382" i="6"/>
  <c r="O1305" i="6"/>
  <c r="P1305" i="6"/>
  <c r="U1305" i="6"/>
  <c r="V1305" i="6"/>
  <c r="O1169" i="6"/>
  <c r="O1162" i="6"/>
  <c r="P1162" i="6"/>
  <c r="U1162" i="6"/>
  <c r="V1162" i="6"/>
  <c r="O1049" i="6"/>
  <c r="N4664" i="6"/>
  <c r="P4664" i="6"/>
  <c r="N3185" i="6"/>
  <c r="P3185" i="6"/>
  <c r="U5278" i="6"/>
  <c r="M722" i="14"/>
  <c r="R722" i="14"/>
  <c r="U5249" i="6"/>
  <c r="O718" i="14"/>
  <c r="P718" i="14"/>
  <c r="P454" i="14"/>
  <c r="P232" i="14"/>
  <c r="P556" i="14"/>
  <c r="M738" i="14"/>
  <c r="R738" i="14"/>
  <c r="P530" i="14"/>
  <c r="P219" i="14"/>
  <c r="P216" i="14"/>
  <c r="P372" i="14"/>
  <c r="P358" i="14"/>
  <c r="P661" i="14"/>
  <c r="P363" i="14"/>
  <c r="P490" i="14"/>
  <c r="P671" i="14"/>
  <c r="P145" i="14"/>
  <c r="P508" i="14"/>
  <c r="P573" i="14"/>
  <c r="P243" i="14"/>
  <c r="M731" i="14"/>
  <c r="R731" i="14"/>
  <c r="P412" i="14"/>
  <c r="M710" i="14"/>
  <c r="O737" i="14"/>
  <c r="P74" i="14"/>
  <c r="O739" i="14"/>
  <c r="P212" i="14"/>
  <c r="P15" i="14"/>
  <c r="P651" i="14"/>
  <c r="P340" i="14"/>
  <c r="P537" i="14"/>
  <c r="P324" i="14"/>
  <c r="P574" i="14"/>
  <c r="P469" i="14"/>
  <c r="M737" i="14"/>
  <c r="R737" i="14"/>
  <c r="O717" i="14"/>
  <c r="P717" i="14"/>
  <c r="P408" i="14"/>
  <c r="P26" i="14"/>
  <c r="P317" i="14"/>
  <c r="P407" i="14"/>
  <c r="P373" i="14"/>
  <c r="P345" i="14"/>
  <c r="P59" i="14"/>
  <c r="P242" i="14"/>
  <c r="P368" i="14"/>
  <c r="P336" i="14"/>
  <c r="P182" i="14"/>
  <c r="P529" i="14"/>
  <c r="P580" i="14"/>
  <c r="M707" i="14"/>
  <c r="R707" i="14"/>
  <c r="M708" i="14"/>
  <c r="R708" i="14"/>
  <c r="P4341" i="6"/>
  <c r="U4341" i="6"/>
  <c r="V4341" i="6"/>
  <c r="P4316" i="6"/>
  <c r="U4316" i="6"/>
  <c r="V4316" i="6"/>
  <c r="P4313" i="6"/>
  <c r="U4313" i="6"/>
  <c r="V4313" i="6"/>
  <c r="P3712" i="6"/>
  <c r="U3712" i="6"/>
  <c r="V3712" i="6"/>
  <c r="P3706" i="6"/>
  <c r="U3706" i="6"/>
  <c r="V3706" i="6"/>
  <c r="P3543" i="6"/>
  <c r="U3543" i="6"/>
  <c r="V3543" i="6"/>
  <c r="P3537" i="6"/>
  <c r="U3537" i="6"/>
  <c r="V3537" i="6"/>
  <c r="P3534" i="6"/>
  <c r="U3534" i="6"/>
  <c r="V3534" i="6"/>
  <c r="P1381" i="6"/>
  <c r="U1381" i="6"/>
  <c r="V1381" i="6"/>
  <c r="P93" i="6"/>
  <c r="P4338" i="6"/>
  <c r="U4338" i="6"/>
  <c r="V4338" i="6"/>
  <c r="P4176" i="6"/>
  <c r="U4176" i="6"/>
  <c r="V4176" i="6"/>
  <c r="P3983" i="6"/>
  <c r="U3983" i="6"/>
  <c r="V3983" i="6"/>
  <c r="P3626" i="6"/>
  <c r="U3626" i="6"/>
  <c r="V3626" i="6"/>
  <c r="P3620" i="6"/>
  <c r="U3620" i="6"/>
  <c r="V3620" i="6"/>
  <c r="P110" i="6"/>
  <c r="P4188" i="6"/>
  <c r="U4188" i="6"/>
  <c r="P4182" i="6"/>
  <c r="U4182" i="6"/>
  <c r="V4182" i="6"/>
  <c r="P4172" i="6"/>
  <c r="U4172" i="6"/>
  <c r="V4172" i="6"/>
  <c r="P4169" i="6"/>
  <c r="U4169" i="6"/>
  <c r="V4169" i="6"/>
  <c r="P3622" i="6"/>
  <c r="U3622" i="6"/>
  <c r="V3622" i="6"/>
  <c r="P3551" i="6"/>
  <c r="U3551" i="6"/>
  <c r="V3551" i="6"/>
  <c r="P3548" i="6"/>
  <c r="U3548" i="6"/>
  <c r="V3548" i="6"/>
  <c r="P3542" i="6"/>
  <c r="U3542" i="6"/>
  <c r="P3536" i="6"/>
  <c r="U3536" i="6"/>
  <c r="V3536" i="6"/>
  <c r="P3379" i="6"/>
  <c r="U3379" i="6"/>
  <c r="P978" i="6"/>
  <c r="U978" i="6"/>
  <c r="V978" i="6"/>
  <c r="P972" i="6"/>
  <c r="U972" i="6"/>
  <c r="V972" i="6"/>
  <c r="P4342" i="6"/>
  <c r="U4342" i="6"/>
  <c r="V4342" i="6"/>
  <c r="P4124" i="6"/>
  <c r="U4124" i="6"/>
  <c r="V4124" i="6"/>
  <c r="P3713" i="6"/>
  <c r="U3713" i="6"/>
  <c r="V3713" i="6"/>
  <c r="P3710" i="6"/>
  <c r="U3710" i="6"/>
  <c r="V3710" i="6"/>
  <c r="P3687" i="6"/>
  <c r="U3687" i="6"/>
  <c r="V3687" i="6"/>
  <c r="P3381" i="6"/>
  <c r="U3381" i="6"/>
  <c r="V3381" i="6"/>
  <c r="P70" i="6"/>
  <c r="C6" i="48"/>
  <c r="M739" i="14"/>
  <c r="R739" i="14"/>
  <c r="V5334" i="6"/>
  <c r="P4507" i="6"/>
  <c r="U4507" i="6"/>
  <c r="V4507" i="6"/>
  <c r="P4504" i="6"/>
  <c r="U4504" i="6"/>
  <c r="V4504" i="6"/>
  <c r="P4202" i="6"/>
  <c r="U4202" i="6"/>
  <c r="V4202" i="6"/>
  <c r="P4070" i="6"/>
  <c r="U4070" i="6"/>
  <c r="V4070" i="6"/>
  <c r="P4064" i="6"/>
  <c r="U4064" i="6"/>
  <c r="V4064" i="6"/>
  <c r="P3443" i="6"/>
  <c r="U3443" i="6"/>
  <c r="V3443" i="6"/>
  <c r="P4448" i="6"/>
  <c r="U4448" i="6"/>
  <c r="V4448" i="6"/>
  <c r="P4380" i="6"/>
  <c r="U4380" i="6"/>
  <c r="V4380" i="6"/>
  <c r="P4336" i="6"/>
  <c r="U4336" i="6"/>
  <c r="P4333" i="6"/>
  <c r="U4333" i="6"/>
  <c r="V4333" i="6"/>
  <c r="P4320" i="6"/>
  <c r="U4320" i="6"/>
  <c r="V4320" i="6"/>
  <c r="P4317" i="6"/>
  <c r="U4317" i="6"/>
  <c r="V4317" i="6"/>
  <c r="P4312" i="6"/>
  <c r="U4312" i="6"/>
  <c r="P4183" i="6"/>
  <c r="U4183" i="6"/>
  <c r="V4183" i="6"/>
  <c r="P3989" i="6"/>
  <c r="U3989" i="6"/>
  <c r="V3989" i="6"/>
  <c r="P3541" i="6"/>
  <c r="U3541" i="6"/>
  <c r="V3541" i="6"/>
  <c r="P3535" i="6"/>
  <c r="U3535" i="6"/>
  <c r="V3535" i="6"/>
  <c r="P3386" i="6"/>
  <c r="U3386" i="6"/>
  <c r="V3386" i="6"/>
  <c r="P4158" i="6"/>
  <c r="U4158" i="6"/>
  <c r="P3993" i="6"/>
  <c r="U3993" i="6"/>
  <c r="V3993" i="6"/>
  <c r="P3846" i="6"/>
  <c r="U3846" i="6"/>
  <c r="V3846" i="6"/>
  <c r="P3714" i="6"/>
  <c r="U3714" i="6"/>
  <c r="V3714" i="6"/>
  <c r="P3466" i="6"/>
  <c r="U3466" i="6"/>
  <c r="V3466" i="6"/>
  <c r="P4062" i="6"/>
  <c r="U4062" i="6"/>
  <c r="V4062" i="6"/>
  <c r="P4337" i="6"/>
  <c r="U4337" i="6"/>
  <c r="V4337" i="6"/>
  <c r="P4334" i="6"/>
  <c r="U4334" i="6"/>
  <c r="V4334" i="6"/>
  <c r="P3812" i="6"/>
  <c r="U3812" i="6"/>
  <c r="V3812" i="6"/>
  <c r="P3740" i="6"/>
  <c r="U3740" i="6"/>
  <c r="V3740" i="6"/>
  <c r="P3625" i="6"/>
  <c r="U3625" i="6"/>
  <c r="V3625" i="6"/>
  <c r="P2646" i="6"/>
  <c r="U2646" i="6"/>
  <c r="V2646" i="6"/>
  <c r="P2643" i="6"/>
  <c r="U2643" i="6"/>
  <c r="V2643" i="6"/>
  <c r="P2629" i="6"/>
  <c r="U2629" i="6"/>
  <c r="V2629" i="6"/>
  <c r="P974" i="6"/>
  <c r="U974" i="6"/>
  <c r="P2713" i="6"/>
  <c r="U2713" i="6"/>
  <c r="V2713" i="6"/>
  <c r="P2710" i="6"/>
  <c r="U2710" i="6"/>
  <c r="V2710" i="6"/>
  <c r="P2707" i="6"/>
  <c r="U2707" i="6"/>
  <c r="V2707" i="6"/>
  <c r="P2704" i="6"/>
  <c r="U2704" i="6"/>
  <c r="V2704" i="6"/>
  <c r="P2686" i="6"/>
  <c r="U2686" i="6"/>
  <c r="V2686" i="6"/>
  <c r="P2650" i="6"/>
  <c r="U2650" i="6"/>
  <c r="V2650" i="6"/>
  <c r="P2647" i="6"/>
  <c r="U2647" i="6"/>
  <c r="V2647" i="6"/>
  <c r="P2644" i="6"/>
  <c r="U2644" i="6"/>
  <c r="P2641" i="6"/>
  <c r="U2641" i="6"/>
  <c r="P2611" i="6"/>
  <c r="U2611" i="6"/>
  <c r="V2611" i="6"/>
  <c r="P1271" i="6"/>
  <c r="U1271" i="6"/>
  <c r="V1271" i="6"/>
  <c r="P1246" i="6"/>
  <c r="U1246" i="6"/>
  <c r="V1246" i="6"/>
  <c r="P5330" i="6"/>
  <c r="P2570" i="6"/>
  <c r="U2570" i="6"/>
  <c r="V2570" i="6"/>
  <c r="P1614" i="6"/>
  <c r="U1614" i="6"/>
  <c r="V1614" i="6"/>
  <c r="P2531" i="6"/>
  <c r="U2531" i="6"/>
  <c r="V2531" i="6"/>
  <c r="P969" i="6"/>
  <c r="U969" i="6"/>
  <c r="V969" i="6"/>
  <c r="P966" i="6"/>
  <c r="U966" i="6"/>
  <c r="V966" i="6"/>
  <c r="P4506" i="6"/>
  <c r="U4506" i="6"/>
  <c r="V4506" i="6"/>
  <c r="P4498" i="6"/>
  <c r="U4498" i="6"/>
  <c r="V4498" i="6"/>
  <c r="P4445" i="6"/>
  <c r="U4445" i="6"/>
  <c r="V4445" i="6"/>
  <c r="P4442" i="6"/>
  <c r="U4442" i="6"/>
  <c r="V4442" i="6"/>
  <c r="O4438" i="6"/>
  <c r="P4438" i="6"/>
  <c r="U4438" i="6"/>
  <c r="V4438" i="6"/>
  <c r="P4415" i="6"/>
  <c r="U4415" i="6"/>
  <c r="V4415" i="6"/>
  <c r="P4381" i="6"/>
  <c r="U4381" i="6"/>
  <c r="V4381" i="6"/>
  <c r="P4354" i="6"/>
  <c r="U4354" i="6"/>
  <c r="V4354" i="6"/>
  <c r="P4314" i="6"/>
  <c r="U4314" i="6"/>
  <c r="V4314" i="6"/>
  <c r="P4226" i="6"/>
  <c r="U4226" i="6"/>
  <c r="V4226" i="6"/>
  <c r="P4209" i="6"/>
  <c r="U4209" i="6"/>
  <c r="V4209" i="6"/>
  <c r="P4171" i="6"/>
  <c r="U4171" i="6"/>
  <c r="V4171" i="6"/>
  <c r="O4160" i="6"/>
  <c r="P4160" i="6"/>
  <c r="U4160" i="6"/>
  <c r="P4132" i="6"/>
  <c r="U4132" i="6"/>
  <c r="V4132" i="6"/>
  <c r="P4121" i="6"/>
  <c r="U4121" i="6"/>
  <c r="V4121" i="6"/>
  <c r="P4118" i="6"/>
  <c r="U4118" i="6"/>
  <c r="V4118" i="6"/>
  <c r="P4115" i="6"/>
  <c r="U4115" i="6"/>
  <c r="V4115" i="6"/>
  <c r="P4112" i="6"/>
  <c r="U4112" i="6"/>
  <c r="V4112" i="6"/>
  <c r="O3656" i="6"/>
  <c r="O3661" i="6"/>
  <c r="P3661" i="6"/>
  <c r="U3661" i="6"/>
  <c r="V3661" i="6"/>
  <c r="O3660" i="6"/>
  <c r="P3660" i="6"/>
  <c r="U3660" i="6"/>
  <c r="V3660" i="6"/>
  <c r="P4523" i="6"/>
  <c r="U4523" i="6"/>
  <c r="V4523" i="6"/>
  <c r="O4485" i="6"/>
  <c r="P4485" i="6"/>
  <c r="U4485" i="6"/>
  <c r="V4485" i="6"/>
  <c r="O4387" i="6"/>
  <c r="P4272" i="6"/>
  <c r="U4272" i="6"/>
  <c r="V4272" i="6"/>
  <c r="P4236" i="6"/>
  <c r="U4236" i="6"/>
  <c r="V4236" i="6"/>
  <c r="O4232" i="6"/>
  <c r="P4232" i="6"/>
  <c r="U4232" i="6"/>
  <c r="O4192" i="6"/>
  <c r="O4163" i="6"/>
  <c r="P4163" i="6"/>
  <c r="U4163" i="6"/>
  <c r="V4163" i="6"/>
  <c r="O4156" i="6"/>
  <c r="P4156" i="6"/>
  <c r="P4138" i="6"/>
  <c r="U4138" i="6"/>
  <c r="V4138" i="6"/>
  <c r="O4088" i="6"/>
  <c r="P4088" i="6"/>
  <c r="U4088" i="6"/>
  <c r="V4088" i="6"/>
  <c r="O4082" i="6"/>
  <c r="P4082" i="6"/>
  <c r="P4071" i="6"/>
  <c r="U4071" i="6"/>
  <c r="V4071" i="6"/>
  <c r="P4068" i="6"/>
  <c r="U4068" i="6"/>
  <c r="V4068" i="6"/>
  <c r="P4065" i="6"/>
  <c r="U4065" i="6"/>
  <c r="V4065" i="6"/>
  <c r="O4059" i="6"/>
  <c r="P4059" i="6"/>
  <c r="U4059" i="6"/>
  <c r="V4059" i="6"/>
  <c r="O4055" i="6"/>
  <c r="O4006" i="6"/>
  <c r="O3885" i="6"/>
  <c r="P3885" i="6"/>
  <c r="U3885" i="6"/>
  <c r="V3885" i="6"/>
  <c r="O3882" i="6"/>
  <c r="P3882" i="6"/>
  <c r="U3882" i="6"/>
  <c r="V3882" i="6"/>
  <c r="O3871" i="6"/>
  <c r="P3871" i="6"/>
  <c r="U3871" i="6"/>
  <c r="V3871" i="6"/>
  <c r="O3853" i="6"/>
  <c r="P3853" i="6"/>
  <c r="U3853" i="6"/>
  <c r="V3853" i="6"/>
  <c r="P3707" i="6"/>
  <c r="U3707" i="6"/>
  <c r="V3707" i="6"/>
  <c r="P3704" i="6"/>
  <c r="U3704" i="6"/>
  <c r="V3704" i="6"/>
  <c r="O3693" i="6"/>
  <c r="P3693" i="6"/>
  <c r="U3693" i="6"/>
  <c r="V3693" i="6"/>
  <c r="O4525" i="6"/>
  <c r="P4525" i="6"/>
  <c r="O4522" i="6"/>
  <c r="P4522" i="6"/>
  <c r="U4522" i="6"/>
  <c r="V4522" i="6"/>
  <c r="P4511" i="6"/>
  <c r="U4511" i="6"/>
  <c r="V4511" i="6"/>
  <c r="P4505" i="6"/>
  <c r="U4505" i="6"/>
  <c r="V4505" i="6"/>
  <c r="P4500" i="6"/>
  <c r="U4500" i="6"/>
  <c r="V4500" i="6"/>
  <c r="O4476" i="6"/>
  <c r="P4476" i="6"/>
  <c r="U4476" i="6"/>
  <c r="P4456" i="6"/>
  <c r="U4456" i="6"/>
  <c r="V4456" i="6"/>
  <c r="O4450" i="6"/>
  <c r="P4450" i="6"/>
  <c r="U4450" i="6"/>
  <c r="V4450" i="6"/>
  <c r="P4447" i="6"/>
  <c r="U4447" i="6"/>
  <c r="V4447" i="6"/>
  <c r="O4433" i="6"/>
  <c r="P4433" i="6"/>
  <c r="U4433" i="6"/>
  <c r="V4433" i="6"/>
  <c r="P4422" i="6"/>
  <c r="U4422" i="6"/>
  <c r="V4422" i="6"/>
  <c r="O4399" i="6"/>
  <c r="O4390" i="6"/>
  <c r="P4390" i="6"/>
  <c r="U4390" i="6"/>
  <c r="V4390" i="6"/>
  <c r="P4383" i="6"/>
  <c r="U4383" i="6"/>
  <c r="V4383" i="6"/>
  <c r="P4352" i="6"/>
  <c r="U4352" i="6"/>
  <c r="V4352" i="6"/>
  <c r="O4294" i="6"/>
  <c r="P4294" i="6"/>
  <c r="U4294" i="6"/>
  <c r="O4274" i="6"/>
  <c r="P4274" i="6"/>
  <c r="U4274" i="6"/>
  <c r="V4274" i="6"/>
  <c r="O4269" i="6"/>
  <c r="O4266" i="6"/>
  <c r="O4254" i="6"/>
  <c r="O4250" i="6"/>
  <c r="P4250" i="6"/>
  <c r="U4250" i="6"/>
  <c r="V4250" i="6"/>
  <c r="O4247" i="6"/>
  <c r="P4247" i="6"/>
  <c r="U4247" i="6"/>
  <c r="V4247" i="6"/>
  <c r="O4239" i="6"/>
  <c r="P4239" i="6"/>
  <c r="U4239" i="6"/>
  <c r="V4239" i="6"/>
  <c r="O4223" i="6"/>
  <c r="O4166" i="6"/>
  <c r="P4166" i="6"/>
  <c r="U4166" i="6"/>
  <c r="V4166" i="6"/>
  <c r="O4159" i="6"/>
  <c r="P4159" i="6"/>
  <c r="U4159" i="6"/>
  <c r="V4159" i="6"/>
  <c r="O4155" i="6"/>
  <c r="P4155" i="6"/>
  <c r="U4155" i="6"/>
  <c r="V4155" i="6"/>
  <c r="O4137" i="6"/>
  <c r="P4137" i="6"/>
  <c r="U4137" i="6"/>
  <c r="V4137" i="6"/>
  <c r="O4134" i="6"/>
  <c r="P4134" i="6"/>
  <c r="O4130" i="6"/>
  <c r="P4130" i="6"/>
  <c r="U4130" i="6"/>
  <c r="V4130" i="6"/>
  <c r="P4120" i="6"/>
  <c r="U4120" i="6"/>
  <c r="V4120" i="6"/>
  <c r="P4114" i="6"/>
  <c r="U4114" i="6"/>
  <c r="V4114" i="6"/>
  <c r="O4085" i="6"/>
  <c r="P4085" i="6"/>
  <c r="U4085" i="6"/>
  <c r="V4085" i="6"/>
  <c r="O4077" i="6"/>
  <c r="P4077" i="6"/>
  <c r="O4061" i="6"/>
  <c r="O4009" i="6"/>
  <c r="P4009" i="6"/>
  <c r="U4009" i="6"/>
  <c r="V4009" i="6"/>
  <c r="O3998" i="6"/>
  <c r="P3998" i="6"/>
  <c r="U3998" i="6"/>
  <c r="V3998" i="6"/>
  <c r="O3992" i="6"/>
  <c r="P3992" i="6"/>
  <c r="U3992" i="6"/>
  <c r="V3992" i="6"/>
  <c r="O3928" i="6"/>
  <c r="P3928" i="6"/>
  <c r="U3928" i="6"/>
  <c r="V3928" i="6"/>
  <c r="O3920" i="6"/>
  <c r="P3920" i="6"/>
  <c r="U3920" i="6"/>
  <c r="V3920" i="6"/>
  <c r="O3916" i="6"/>
  <c r="P3916" i="6"/>
  <c r="U3916" i="6"/>
  <c r="V3916" i="6"/>
  <c r="O3911" i="6"/>
  <c r="P3911" i="6"/>
  <c r="U3911" i="6"/>
  <c r="V3911" i="6"/>
  <c r="O3881" i="6"/>
  <c r="P3881" i="6"/>
  <c r="U3881" i="6"/>
  <c r="V3881" i="6"/>
  <c r="O3874" i="6"/>
  <c r="P3874" i="6"/>
  <c r="U3874" i="6"/>
  <c r="O3828" i="6"/>
  <c r="P3828" i="6"/>
  <c r="U3828" i="6"/>
  <c r="V3828" i="6"/>
  <c r="P3808" i="6"/>
  <c r="U3808" i="6"/>
  <c r="V3808" i="6"/>
  <c r="P3803" i="6"/>
  <c r="U3803" i="6"/>
  <c r="V3803" i="6"/>
  <c r="O3770" i="6"/>
  <c r="P3770" i="6"/>
  <c r="U3770" i="6"/>
  <c r="V3770" i="6"/>
  <c r="O3761" i="6"/>
  <c r="P3761" i="6"/>
  <c r="U3761" i="6"/>
  <c r="V3761" i="6"/>
  <c r="O3724" i="6"/>
  <c r="P3724" i="6"/>
  <c r="U3724" i="6"/>
  <c r="O3719" i="6"/>
  <c r="P3719" i="6"/>
  <c r="U3719" i="6"/>
  <c r="V3719" i="6"/>
  <c r="O3696" i="6"/>
  <c r="P3696" i="6"/>
  <c r="U3696" i="6"/>
  <c r="V3696" i="6"/>
  <c r="O3668" i="6"/>
  <c r="P3668" i="6"/>
  <c r="U3668" i="6"/>
  <c r="V3668" i="6"/>
  <c r="O3665" i="6"/>
  <c r="P3665" i="6"/>
  <c r="U3665" i="6"/>
  <c r="V3665" i="6"/>
  <c r="O4488" i="6"/>
  <c r="P4488" i="6"/>
  <c r="U4488" i="6"/>
  <c r="V4488" i="6"/>
  <c r="O4440" i="6"/>
  <c r="P4440" i="6"/>
  <c r="U4440" i="6"/>
  <c r="O4436" i="6"/>
  <c r="P4436" i="6"/>
  <c r="U4436" i="6"/>
  <c r="V4436" i="6"/>
  <c r="O4393" i="6"/>
  <c r="P4393" i="6"/>
  <c r="U4393" i="6"/>
  <c r="V4393" i="6"/>
  <c r="O4386" i="6"/>
  <c r="P4386" i="6"/>
  <c r="U4386" i="6"/>
  <c r="V4386" i="6"/>
  <c r="P4292" i="6"/>
  <c r="U4292" i="6"/>
  <c r="V4292" i="6"/>
  <c r="O4227" i="6"/>
  <c r="P4227" i="6"/>
  <c r="U4227" i="6"/>
  <c r="V4227" i="6"/>
  <c r="O4162" i="6"/>
  <c r="P4162" i="6"/>
  <c r="U4162" i="6"/>
  <c r="V4162" i="6"/>
  <c r="P4122" i="6"/>
  <c r="U4122" i="6"/>
  <c r="V4122" i="6"/>
  <c r="P4116" i="6"/>
  <c r="U4116" i="6"/>
  <c r="V4116" i="6"/>
  <c r="O4090" i="6"/>
  <c r="P4090" i="6"/>
  <c r="U4090" i="6"/>
  <c r="V4090" i="6"/>
  <c r="O4087" i="6"/>
  <c r="P4087" i="6"/>
  <c r="U4087" i="6"/>
  <c r="V4087" i="6"/>
  <c r="O4081" i="6"/>
  <c r="P4081" i="6"/>
  <c r="O4054" i="6"/>
  <c r="P4054" i="6"/>
  <c r="U4054" i="6"/>
  <c r="V4054" i="6"/>
  <c r="O3923" i="6"/>
  <c r="P3923" i="6"/>
  <c r="U3923" i="6"/>
  <c r="V3923" i="6"/>
  <c r="O3887" i="6"/>
  <c r="P3887" i="6"/>
  <c r="U3887" i="6"/>
  <c r="V3887" i="6"/>
  <c r="O3876" i="6"/>
  <c r="O3869" i="6"/>
  <c r="P3869" i="6"/>
  <c r="U3869" i="6"/>
  <c r="V3869" i="6"/>
  <c r="O3755" i="6"/>
  <c r="P3755" i="6"/>
  <c r="U3755" i="6"/>
  <c r="V3755" i="6"/>
  <c r="O3694" i="6"/>
  <c r="P3694" i="6"/>
  <c r="O3695" i="6"/>
  <c r="P3695" i="6"/>
  <c r="U3695" i="6"/>
  <c r="V3695" i="6"/>
  <c r="O3701" i="6"/>
  <c r="P3701" i="6"/>
  <c r="U3701" i="6"/>
  <c r="V3701" i="6"/>
  <c r="O4482" i="6"/>
  <c r="P4482" i="6"/>
  <c r="U4482" i="6"/>
  <c r="V4482" i="6"/>
  <c r="O4439" i="6"/>
  <c r="P4439" i="6"/>
  <c r="U4439" i="6"/>
  <c r="V4439" i="6"/>
  <c r="O4432" i="6"/>
  <c r="P4432" i="6"/>
  <c r="U4432" i="6"/>
  <c r="V4432" i="6"/>
  <c r="O4389" i="6"/>
  <c r="P4389" i="6"/>
  <c r="U4389" i="6"/>
  <c r="V4389" i="6"/>
  <c r="P4340" i="6"/>
  <c r="U4340" i="6"/>
  <c r="V4340" i="6"/>
  <c r="O4222" i="6"/>
  <c r="P4222" i="6"/>
  <c r="U4222" i="6"/>
  <c r="O4165" i="6"/>
  <c r="P4165" i="6"/>
  <c r="U4165" i="6"/>
  <c r="V4165" i="6"/>
  <c r="O4154" i="6"/>
  <c r="P4154" i="6"/>
  <c r="P4084" i="6"/>
  <c r="U4084" i="6"/>
  <c r="V4084" i="6"/>
  <c r="O4076" i="6"/>
  <c r="P4076" i="6"/>
  <c r="U4076" i="6"/>
  <c r="V4076" i="6"/>
  <c r="P4072" i="6"/>
  <c r="U4072" i="6"/>
  <c r="V4072" i="6"/>
  <c r="P4066" i="6"/>
  <c r="U4066" i="6"/>
  <c r="V4066" i="6"/>
  <c r="P4060" i="6"/>
  <c r="U4060" i="6"/>
  <c r="V4060" i="6"/>
  <c r="P4056" i="6"/>
  <c r="U4056" i="6"/>
  <c r="P3969" i="6"/>
  <c r="U3969" i="6"/>
  <c r="V3969" i="6"/>
  <c r="O3910" i="6"/>
  <c r="P3910" i="6"/>
  <c r="U3910" i="6"/>
  <c r="V3910" i="6"/>
  <c r="O3884" i="6"/>
  <c r="P3884" i="6"/>
  <c r="U3884" i="6"/>
  <c r="P3841" i="6"/>
  <c r="U3841" i="6"/>
  <c r="V3841" i="6"/>
  <c r="O3764" i="6"/>
  <c r="P3764" i="6"/>
  <c r="U3764" i="6"/>
  <c r="V3764" i="6"/>
  <c r="P3708" i="6"/>
  <c r="U3708" i="6"/>
  <c r="V3708" i="6"/>
  <c r="O3702" i="6"/>
  <c r="P3702" i="6"/>
  <c r="U3702" i="6"/>
  <c r="V3702" i="6"/>
  <c r="O3698" i="6"/>
  <c r="P3698" i="6"/>
  <c r="U3698" i="6"/>
  <c r="V3698" i="6"/>
  <c r="O3667" i="6"/>
  <c r="P3667" i="6"/>
  <c r="U3667" i="6"/>
  <c r="V3667" i="6"/>
  <c r="P3922" i="6"/>
  <c r="U3922" i="6"/>
  <c r="V3922" i="6"/>
  <c r="P3872" i="6"/>
  <c r="U3872" i="6"/>
  <c r="V3872" i="6"/>
  <c r="P3561" i="6"/>
  <c r="U3561" i="6"/>
  <c r="V3561" i="6"/>
  <c r="O3441" i="6"/>
  <c r="P3441" i="6"/>
  <c r="U3441" i="6"/>
  <c r="O3438" i="6"/>
  <c r="P3438" i="6"/>
  <c r="U3438" i="6"/>
  <c r="P2753" i="6"/>
  <c r="U2753" i="6"/>
  <c r="V2753" i="6"/>
  <c r="O2610" i="6"/>
  <c r="O2606" i="6"/>
  <c r="P2606" i="6"/>
  <c r="U2606" i="6"/>
  <c r="V2606" i="6"/>
  <c r="O2526" i="6"/>
  <c r="P3685" i="6"/>
  <c r="U3685" i="6"/>
  <c r="V3685" i="6"/>
  <c r="O3644" i="6"/>
  <c r="P3644" i="6"/>
  <c r="U3644" i="6"/>
  <c r="O3641" i="6"/>
  <c r="P3641" i="6"/>
  <c r="U3641" i="6"/>
  <c r="V3641" i="6"/>
  <c r="P3627" i="6"/>
  <c r="U3627" i="6"/>
  <c r="V3627" i="6"/>
  <c r="O3599" i="6"/>
  <c r="O3573" i="6"/>
  <c r="P3573" i="6"/>
  <c r="U3573" i="6"/>
  <c r="V3573" i="6"/>
  <c r="O3570" i="6"/>
  <c r="P3570" i="6"/>
  <c r="U3570" i="6"/>
  <c r="V3570" i="6"/>
  <c r="O3567" i="6"/>
  <c r="P3567" i="6"/>
  <c r="U3567" i="6"/>
  <c r="V3567" i="6"/>
  <c r="O3564" i="6"/>
  <c r="O3560" i="6"/>
  <c r="P3560" i="6"/>
  <c r="U3560" i="6"/>
  <c r="P3546" i="6"/>
  <c r="U3546" i="6"/>
  <c r="V3546" i="6"/>
  <c r="P3540" i="6"/>
  <c r="U3540" i="6"/>
  <c r="V3540" i="6"/>
  <c r="P3467" i="6"/>
  <c r="U3467" i="6"/>
  <c r="V3467" i="6"/>
  <c r="O3448" i="6"/>
  <c r="P3448" i="6"/>
  <c r="U3448" i="6"/>
  <c r="P3403" i="6"/>
  <c r="U3403" i="6"/>
  <c r="V3403" i="6"/>
  <c r="P3383" i="6"/>
  <c r="U3383" i="6"/>
  <c r="V3383" i="6"/>
  <c r="P3380" i="6"/>
  <c r="U3380" i="6"/>
  <c r="V3380" i="6"/>
  <c r="P2693" i="6"/>
  <c r="U2693" i="6"/>
  <c r="V2693" i="6"/>
  <c r="P2635" i="6"/>
  <c r="U2635" i="6"/>
  <c r="V2635" i="6"/>
  <c r="P2623" i="6"/>
  <c r="U2623" i="6"/>
  <c r="V2623" i="6"/>
  <c r="O2599" i="6"/>
  <c r="P2541" i="6"/>
  <c r="U2541" i="6"/>
  <c r="V2541" i="6"/>
  <c r="O3654" i="6"/>
  <c r="P3654" i="6"/>
  <c r="U3654" i="6"/>
  <c r="V3654" i="6"/>
  <c r="O3651" i="6"/>
  <c r="P3651" i="6"/>
  <c r="U3651" i="6"/>
  <c r="V3651" i="6"/>
  <c r="O3646" i="6"/>
  <c r="P3646" i="6"/>
  <c r="U3646" i="6"/>
  <c r="V3646" i="6"/>
  <c r="O3638" i="6"/>
  <c r="P3638" i="6"/>
  <c r="U3638" i="6"/>
  <c r="V3638" i="6"/>
  <c r="O3635" i="6"/>
  <c r="P3635" i="6"/>
  <c r="O3632" i="6"/>
  <c r="P3632" i="6"/>
  <c r="U3632" i="6"/>
  <c r="V3632" i="6"/>
  <c r="O3629" i="6"/>
  <c r="P3629" i="6"/>
  <c r="U3629" i="6"/>
  <c r="V3629" i="6"/>
  <c r="O3437" i="6"/>
  <c r="P3437" i="6"/>
  <c r="U3437" i="6"/>
  <c r="P2612" i="6"/>
  <c r="U2612" i="6"/>
  <c r="P2714" i="6"/>
  <c r="U2714" i="6"/>
  <c r="V2714" i="6"/>
  <c r="P2703" i="6"/>
  <c r="U2703" i="6"/>
  <c r="V2703" i="6"/>
  <c r="P2637" i="6"/>
  <c r="U2637" i="6"/>
  <c r="V2637" i="6"/>
  <c r="P2628" i="6"/>
  <c r="U2628" i="6"/>
  <c r="V2628" i="6"/>
  <c r="P2618" i="6"/>
  <c r="U2618" i="6"/>
  <c r="V2618" i="6"/>
  <c r="O2601" i="6"/>
  <c r="P2601" i="6"/>
  <c r="U2601" i="6"/>
  <c r="V2601" i="6"/>
  <c r="P2548" i="6"/>
  <c r="U2548" i="6"/>
  <c r="V2548" i="6"/>
  <c r="P2545" i="6"/>
  <c r="U2545" i="6"/>
  <c r="V2545" i="6"/>
  <c r="O3649" i="6"/>
  <c r="P3649" i="6"/>
  <c r="U3649" i="6"/>
  <c r="V3649" i="6"/>
  <c r="O3645" i="6"/>
  <c r="P3645" i="6"/>
  <c r="U3645" i="6"/>
  <c r="V3645" i="6"/>
  <c r="P3628" i="6"/>
  <c r="U3628" i="6"/>
  <c r="V3628" i="6"/>
  <c r="P3619" i="6"/>
  <c r="U3619" i="6"/>
  <c r="V3619" i="6"/>
  <c r="O3596" i="6"/>
  <c r="P3596" i="6"/>
  <c r="U3596" i="6"/>
  <c r="V3596" i="6"/>
  <c r="O3571" i="6"/>
  <c r="P3571" i="6"/>
  <c r="U3571" i="6"/>
  <c r="V3571" i="6"/>
  <c r="O3568" i="6"/>
  <c r="P3568" i="6"/>
  <c r="U3568" i="6"/>
  <c r="V3568" i="6"/>
  <c r="O3565" i="6"/>
  <c r="P3565" i="6"/>
  <c r="U3565" i="6"/>
  <c r="V3565" i="6"/>
  <c r="O3549" i="6"/>
  <c r="P3549" i="6"/>
  <c r="U3549" i="6"/>
  <c r="V3549" i="6"/>
  <c r="P3547" i="6"/>
  <c r="U3547" i="6"/>
  <c r="V3547" i="6"/>
  <c r="P3478" i="6"/>
  <c r="U3478" i="6"/>
  <c r="V3478" i="6"/>
  <c r="O3468" i="6"/>
  <c r="P3468" i="6"/>
  <c r="O3453" i="6"/>
  <c r="P3453" i="6"/>
  <c r="O3445" i="6"/>
  <c r="O3435" i="6"/>
  <c r="P3435" i="6"/>
  <c r="U3435" i="6"/>
  <c r="P3390" i="6"/>
  <c r="U3390" i="6"/>
  <c r="V3390" i="6"/>
  <c r="P3283" i="6"/>
  <c r="U3283" i="6"/>
  <c r="V3283" i="6"/>
  <c r="P3267" i="6"/>
  <c r="U3267" i="6"/>
  <c r="V3267" i="6"/>
  <c r="P2705" i="6"/>
  <c r="U2705" i="6"/>
  <c r="V2705" i="6"/>
  <c r="O2702" i="6"/>
  <c r="P2702" i="6"/>
  <c r="U2702" i="6"/>
  <c r="V2702" i="6"/>
  <c r="O2694" i="6"/>
  <c r="P2694" i="6"/>
  <c r="U2694" i="6"/>
  <c r="O2663" i="6"/>
  <c r="P2663" i="6"/>
  <c r="U2663" i="6"/>
  <c r="V2663" i="6"/>
  <c r="P2660" i="6"/>
  <c r="U2660" i="6"/>
  <c r="V2660" i="6"/>
  <c r="O2656" i="6"/>
  <c r="P2656" i="6"/>
  <c r="U2656" i="6"/>
  <c r="V2656" i="6"/>
  <c r="P2653" i="6"/>
  <c r="U2653" i="6"/>
  <c r="V2653" i="6"/>
  <c r="O2639" i="6"/>
  <c r="P2639" i="6"/>
  <c r="U2639" i="6"/>
  <c r="V2639" i="6"/>
  <c r="O2636" i="6"/>
  <c r="P2636" i="6"/>
  <c r="U2636" i="6"/>
  <c r="V2636" i="6"/>
  <c r="O2633" i="6"/>
  <c r="P2633" i="6"/>
  <c r="U2633" i="6"/>
  <c r="O2630" i="6"/>
  <c r="P2630" i="6"/>
  <c r="U2630" i="6"/>
  <c r="V2630" i="6"/>
  <c r="O2627" i="6"/>
  <c r="P2627" i="6"/>
  <c r="U2627" i="6"/>
  <c r="V2627" i="6"/>
  <c r="O2624" i="6"/>
  <c r="P2624" i="6"/>
  <c r="U2624" i="6"/>
  <c r="V2624" i="6"/>
  <c r="P2621" i="6"/>
  <c r="U2621" i="6"/>
  <c r="V2621" i="6"/>
  <c r="O2617" i="6"/>
  <c r="P2617" i="6"/>
  <c r="U2617" i="6"/>
  <c r="V2617" i="6"/>
  <c r="O2603" i="6"/>
  <c r="P2603" i="6"/>
  <c r="O2600" i="6"/>
  <c r="P2600" i="6"/>
  <c r="U2600" i="6"/>
  <c r="V2600" i="6"/>
  <c r="O2583" i="6"/>
  <c r="P2583" i="6"/>
  <c r="U2583" i="6"/>
  <c r="V2583" i="6"/>
  <c r="O2569" i="6"/>
  <c r="P2569" i="6"/>
  <c r="U2569" i="6"/>
  <c r="V2569" i="6"/>
  <c r="O2522" i="6"/>
  <c r="P2522" i="6"/>
  <c r="U2522" i="6"/>
  <c r="V2522" i="6"/>
  <c r="P1946" i="6"/>
  <c r="U1946" i="6"/>
  <c r="P1943" i="6"/>
  <c r="U1943" i="6"/>
  <c r="V1943" i="6"/>
  <c r="P1940" i="6"/>
  <c r="U1940" i="6"/>
  <c r="V1940" i="6"/>
  <c r="P1937" i="6"/>
  <c r="U1937" i="6"/>
  <c r="V1937" i="6"/>
  <c r="P1934" i="6"/>
  <c r="U1934" i="6"/>
  <c r="V1934" i="6"/>
  <c r="P1623" i="6"/>
  <c r="U1623" i="6"/>
  <c r="V1623" i="6"/>
  <c r="O1555" i="6"/>
  <c r="P975" i="6"/>
  <c r="U975" i="6"/>
  <c r="V975" i="6"/>
  <c r="P1362" i="6"/>
  <c r="U1362" i="6"/>
  <c r="V1362" i="6"/>
  <c r="P1293" i="6"/>
  <c r="U1293" i="6"/>
  <c r="V1293" i="6"/>
  <c r="O1288" i="6"/>
  <c r="P1288" i="6"/>
  <c r="U1288" i="6"/>
  <c r="V1288" i="6"/>
  <c r="P1268" i="6"/>
  <c r="U1268" i="6"/>
  <c r="P1265" i="6"/>
  <c r="U1265" i="6"/>
  <c r="V1265" i="6"/>
  <c r="P1772" i="6"/>
  <c r="U1772" i="6"/>
  <c r="V1772" i="6"/>
  <c r="P1945" i="6"/>
  <c r="U1945" i="6"/>
  <c r="V1945" i="6"/>
  <c r="P1942" i="6"/>
  <c r="U1942" i="6"/>
  <c r="V1942" i="6"/>
  <c r="P1939" i="6"/>
  <c r="U1939" i="6"/>
  <c r="V1939" i="6"/>
  <c r="P1936" i="6"/>
  <c r="U1936" i="6"/>
  <c r="V1936" i="6"/>
  <c r="P1933" i="6"/>
  <c r="U1933" i="6"/>
  <c r="V1933" i="6"/>
  <c r="P1796" i="6"/>
  <c r="U1796" i="6"/>
  <c r="V1796" i="6"/>
  <c r="O1748" i="6"/>
  <c r="P1748" i="6"/>
  <c r="U1748" i="6"/>
  <c r="V1748" i="6"/>
  <c r="O1615" i="6"/>
  <c r="O1610" i="6"/>
  <c r="P1380" i="6"/>
  <c r="U1380" i="6"/>
  <c r="V1380" i="6"/>
  <c r="O1297" i="6"/>
  <c r="P1297" i="6"/>
  <c r="U1297" i="6"/>
  <c r="V1297" i="6"/>
  <c r="O1291" i="6"/>
  <c r="P1281" i="6"/>
  <c r="U1281" i="6"/>
  <c r="V1281" i="6"/>
  <c r="P1279" i="6"/>
  <c r="U1279" i="6"/>
  <c r="V1279" i="6"/>
  <c r="O1161" i="6"/>
  <c r="P1161" i="6"/>
  <c r="U1161" i="6"/>
  <c r="V1161" i="6"/>
  <c r="P1130" i="6"/>
  <c r="U1130" i="6"/>
  <c r="V1130" i="6"/>
  <c r="O1036" i="6"/>
  <c r="P1036" i="6"/>
  <c r="U1036" i="6"/>
  <c r="V1036" i="6"/>
  <c r="P968" i="6"/>
  <c r="U968" i="6"/>
  <c r="V968" i="6"/>
  <c r="O2074" i="6"/>
  <c r="P2074" i="6"/>
  <c r="U2074" i="6"/>
  <c r="V2074" i="6"/>
  <c r="O1802" i="6"/>
  <c r="P1802" i="6"/>
  <c r="U1802" i="6"/>
  <c r="V1802" i="6"/>
  <c r="O1777" i="6"/>
  <c r="O1774" i="6"/>
  <c r="P1774" i="6"/>
  <c r="U1774" i="6"/>
  <c r="V1774" i="6"/>
  <c r="O1770" i="6"/>
  <c r="P1770" i="6"/>
  <c r="U1770" i="6"/>
  <c r="O1757" i="6"/>
  <c r="P1757" i="6"/>
  <c r="U1757" i="6"/>
  <c r="V1757" i="6"/>
  <c r="O1752" i="6"/>
  <c r="P1752" i="6"/>
  <c r="U1752" i="6"/>
  <c r="V1752" i="6"/>
  <c r="O1379" i="6"/>
  <c r="O1372" i="6"/>
  <c r="P1372" i="6"/>
  <c r="U1372" i="6"/>
  <c r="V1372" i="6"/>
  <c r="O1303" i="6"/>
  <c r="P1303" i="6"/>
  <c r="U1303" i="6"/>
  <c r="V1303" i="6"/>
  <c r="O1300" i="6"/>
  <c r="P1300" i="6"/>
  <c r="U1300" i="6"/>
  <c r="V1300" i="6"/>
  <c r="O1266" i="6"/>
  <c r="P1266" i="6"/>
  <c r="U1266" i="6"/>
  <c r="V1266" i="6"/>
  <c r="P1263" i="6"/>
  <c r="U1263" i="6"/>
  <c r="V1263" i="6"/>
  <c r="O1258" i="6"/>
  <c r="O1255" i="6"/>
  <c r="P1255" i="6"/>
  <c r="U1255" i="6"/>
  <c r="V1255" i="6"/>
  <c r="O1167" i="6"/>
  <c r="P1167" i="6"/>
  <c r="U1167" i="6"/>
  <c r="V1167" i="6"/>
  <c r="P1164" i="6"/>
  <c r="U1164" i="6"/>
  <c r="V1164" i="6"/>
  <c r="O1128" i="6"/>
  <c r="P1128" i="6"/>
  <c r="U1128" i="6"/>
  <c r="V1128" i="6"/>
  <c r="P973" i="6"/>
  <c r="U973" i="6"/>
  <c r="V973" i="6"/>
  <c r="P1761" i="6"/>
  <c r="U1761" i="6"/>
  <c r="V1761" i="6"/>
  <c r="O1364" i="6"/>
  <c r="P1364" i="6"/>
  <c r="U1364" i="6"/>
  <c r="V1364" i="6"/>
  <c r="O1294" i="6"/>
  <c r="P1294" i="6"/>
  <c r="U1294" i="6"/>
  <c r="V1294" i="6"/>
  <c r="O1160" i="6"/>
  <c r="N356" i="6"/>
  <c r="P356" i="6"/>
  <c r="O4532" i="6"/>
  <c r="P4532" i="6"/>
  <c r="U4532" i="6"/>
  <c r="V4532" i="6"/>
  <c r="O4529" i="6"/>
  <c r="P4529" i="6"/>
  <c r="U4529" i="6"/>
  <c r="V4529" i="6"/>
  <c r="P4524" i="6"/>
  <c r="P4518" i="6"/>
  <c r="U4518" i="6"/>
  <c r="V4518" i="6"/>
  <c r="P4454" i="6"/>
  <c r="P4425" i="6"/>
  <c r="U4425" i="6"/>
  <c r="V4425" i="6"/>
  <c r="P4423" i="6"/>
  <c r="O4419" i="6"/>
  <c r="P4419" i="6"/>
  <c r="U4419" i="6"/>
  <c r="V4419" i="6"/>
  <c r="O4404" i="6"/>
  <c r="P4404" i="6"/>
  <c r="U4404" i="6"/>
  <c r="P4345" i="6"/>
  <c r="U4345" i="6"/>
  <c r="V4345" i="6"/>
  <c r="O4526" i="6"/>
  <c r="P4526" i="6"/>
  <c r="U4526" i="6"/>
  <c r="V4526" i="6"/>
  <c r="P4521" i="6"/>
  <c r="U4521" i="6"/>
  <c r="V4521" i="6"/>
  <c r="O4510" i="6"/>
  <c r="P4510" i="6"/>
  <c r="U4510" i="6"/>
  <c r="V4510" i="6"/>
  <c r="O4479" i="6"/>
  <c r="P4479" i="6"/>
  <c r="U4479" i="6"/>
  <c r="V4479" i="6"/>
  <c r="O4472" i="6"/>
  <c r="P4472" i="6"/>
  <c r="U4472" i="6"/>
  <c r="V4472" i="6"/>
  <c r="O4452" i="6"/>
  <c r="P4452" i="6"/>
  <c r="U4452" i="6"/>
  <c r="P4434" i="6"/>
  <c r="U4434" i="6"/>
  <c r="O4396" i="6"/>
  <c r="P4396" i="6"/>
  <c r="U4396" i="6"/>
  <c r="V4396" i="6"/>
  <c r="P4392" i="6"/>
  <c r="U4392" i="6"/>
  <c r="V4392" i="6"/>
  <c r="P4343" i="6"/>
  <c r="U4343" i="6"/>
  <c r="V4343" i="6"/>
  <c r="P4528" i="6"/>
  <c r="U4528" i="6"/>
  <c r="V4528" i="6"/>
  <c r="P4513" i="6"/>
  <c r="U4513" i="6"/>
  <c r="P4502" i="6"/>
  <c r="U4502" i="6"/>
  <c r="P4497" i="6"/>
  <c r="U4497" i="6"/>
  <c r="V4497" i="6"/>
  <c r="P4481" i="6"/>
  <c r="U4481" i="6"/>
  <c r="V4481" i="6"/>
  <c r="P4444" i="6"/>
  <c r="U4444" i="6"/>
  <c r="O4402" i="6"/>
  <c r="P4402" i="6"/>
  <c r="U4402" i="6"/>
  <c r="V4402" i="6"/>
  <c r="P4399" i="6"/>
  <c r="U4399" i="6"/>
  <c r="V4399" i="6"/>
  <c r="P4395" i="6"/>
  <c r="U4395" i="6"/>
  <c r="V4395" i="6"/>
  <c r="P4335" i="6"/>
  <c r="U4335" i="6"/>
  <c r="V4335" i="6"/>
  <c r="P4332" i="6"/>
  <c r="P4322" i="6"/>
  <c r="U4322" i="6"/>
  <c r="V4322" i="6"/>
  <c r="P4319" i="6"/>
  <c r="U4319" i="6"/>
  <c r="P3583" i="6"/>
  <c r="U3583" i="6"/>
  <c r="V3583" i="6"/>
  <c r="P4530" i="6"/>
  <c r="U4530" i="6"/>
  <c r="O4527" i="6"/>
  <c r="P4527" i="6"/>
  <c r="U4527" i="6"/>
  <c r="V4527" i="6"/>
  <c r="P4517" i="6"/>
  <c r="U4517" i="6"/>
  <c r="V4517" i="6"/>
  <c r="O4512" i="6"/>
  <c r="P4512" i="6"/>
  <c r="U4512" i="6"/>
  <c r="V4512" i="6"/>
  <c r="P4499" i="6"/>
  <c r="U4499" i="6"/>
  <c r="V4499" i="6"/>
  <c r="O4480" i="6"/>
  <c r="P4480" i="6"/>
  <c r="U4480" i="6"/>
  <c r="V4480" i="6"/>
  <c r="P4478" i="6"/>
  <c r="U4478" i="6"/>
  <c r="V4478" i="6"/>
  <c r="P4460" i="6"/>
  <c r="U4460" i="6"/>
  <c r="V4460" i="6"/>
  <c r="P4446" i="6"/>
  <c r="U4446" i="6"/>
  <c r="V4446" i="6"/>
  <c r="P4441" i="6"/>
  <c r="P4428" i="6"/>
  <c r="U4428" i="6"/>
  <c r="V4428" i="6"/>
  <c r="P4426" i="6"/>
  <c r="U4426" i="6"/>
  <c r="V4426" i="6"/>
  <c r="O4420" i="6"/>
  <c r="P4420" i="6"/>
  <c r="U4420" i="6"/>
  <c r="V4420" i="6"/>
  <c r="P4406" i="6"/>
  <c r="U4406" i="6"/>
  <c r="V4406" i="6"/>
  <c r="O4398" i="6"/>
  <c r="P4398" i="6"/>
  <c r="U4398" i="6"/>
  <c r="V4398" i="6"/>
  <c r="P4387" i="6"/>
  <c r="U4387" i="6"/>
  <c r="P4519" i="6"/>
  <c r="U4519" i="6"/>
  <c r="V4519" i="6"/>
  <c r="O4515" i="6"/>
  <c r="P4515" i="6"/>
  <c r="U4515" i="6"/>
  <c r="V4515" i="6"/>
  <c r="P4509" i="6"/>
  <c r="U4509" i="6"/>
  <c r="V4509" i="6"/>
  <c r="P4496" i="6"/>
  <c r="O4477" i="6"/>
  <c r="P4477" i="6"/>
  <c r="U4477" i="6"/>
  <c r="V4477" i="6"/>
  <c r="O4473" i="6"/>
  <c r="P4473" i="6"/>
  <c r="U4473" i="6"/>
  <c r="V4473" i="6"/>
  <c r="P4464" i="6"/>
  <c r="U4464" i="6"/>
  <c r="V4464" i="6"/>
  <c r="P4457" i="6"/>
  <c r="U4457" i="6"/>
  <c r="V4457" i="6"/>
  <c r="P4443" i="6"/>
  <c r="U4443" i="6"/>
  <c r="O4416" i="6"/>
  <c r="P4416" i="6"/>
  <c r="U4416" i="6"/>
  <c r="V4416" i="6"/>
  <c r="P4413" i="6"/>
  <c r="U4413" i="6"/>
  <c r="V4413" i="6"/>
  <c r="O4401" i="6"/>
  <c r="P4401" i="6"/>
  <c r="U4401" i="6"/>
  <c r="V4401" i="6"/>
  <c r="O4288" i="6"/>
  <c r="P4288" i="6"/>
  <c r="U4288" i="6"/>
  <c r="V4288" i="6"/>
  <c r="P4285" i="6"/>
  <c r="U4285" i="6"/>
  <c r="V4285" i="6"/>
  <c r="O4282" i="6"/>
  <c r="P4282" i="6"/>
  <c r="U4282" i="6"/>
  <c r="V4282" i="6"/>
  <c r="O4279" i="6"/>
  <c r="P4279" i="6"/>
  <c r="U4279" i="6"/>
  <c r="V4279" i="6"/>
  <c r="O4276" i="6"/>
  <c r="P4276" i="6"/>
  <c r="U4276" i="6"/>
  <c r="V4276" i="6"/>
  <c r="P4255" i="6"/>
  <c r="U4255" i="6"/>
  <c r="V4255" i="6"/>
  <c r="O4234" i="6"/>
  <c r="P4234" i="6"/>
  <c r="U4234" i="6"/>
  <c r="V4234" i="6"/>
  <c r="P4204" i="6"/>
  <c r="U4204" i="6"/>
  <c r="V4204" i="6"/>
  <c r="P4199" i="6"/>
  <c r="U4199" i="6"/>
  <c r="V4199" i="6"/>
  <c r="O4196" i="6"/>
  <c r="P4196" i="6"/>
  <c r="U4196" i="6"/>
  <c r="V4196" i="6"/>
  <c r="O4193" i="6"/>
  <c r="P4193" i="6"/>
  <c r="U4193" i="6"/>
  <c r="V4193" i="6"/>
  <c r="P4191" i="6"/>
  <c r="U4191" i="6"/>
  <c r="V4191" i="6"/>
  <c r="O4180" i="6"/>
  <c r="P4180" i="6"/>
  <c r="O4146" i="6"/>
  <c r="P4146" i="6"/>
  <c r="U4146" i="6"/>
  <c r="V4146" i="6"/>
  <c r="O4133" i="6"/>
  <c r="P4133" i="6"/>
  <c r="U4133" i="6"/>
  <c r="V4133" i="6"/>
  <c r="O4125" i="6"/>
  <c r="P4125" i="6"/>
  <c r="P4123" i="6"/>
  <c r="U4123" i="6"/>
  <c r="O4078" i="6"/>
  <c r="P4078" i="6"/>
  <c r="U4078" i="6"/>
  <c r="V4078" i="6"/>
  <c r="O4075" i="6"/>
  <c r="P4075" i="6"/>
  <c r="U4075" i="6"/>
  <c r="V4075" i="6"/>
  <c r="P4073" i="6"/>
  <c r="U4073" i="6"/>
  <c r="V4073" i="6"/>
  <c r="P4057" i="6"/>
  <c r="U4057" i="6"/>
  <c r="P4008" i="6"/>
  <c r="U4008" i="6"/>
  <c r="V4008" i="6"/>
  <c r="P3990" i="6"/>
  <c r="O3981" i="6"/>
  <c r="P3981" i="6"/>
  <c r="U3981" i="6"/>
  <c r="V3981" i="6"/>
  <c r="O3972" i="6"/>
  <c r="P3972" i="6"/>
  <c r="U3972" i="6"/>
  <c r="V3972" i="6"/>
  <c r="P3929" i="6"/>
  <c r="U3929" i="6"/>
  <c r="V3929" i="6"/>
  <c r="P3925" i="6"/>
  <c r="U3925" i="6"/>
  <c r="V3925" i="6"/>
  <c r="O3914" i="6"/>
  <c r="P3914" i="6"/>
  <c r="U3914" i="6"/>
  <c r="O3907" i="6"/>
  <c r="P3907" i="6"/>
  <c r="U3907" i="6"/>
  <c r="V3907" i="6"/>
  <c r="P3877" i="6"/>
  <c r="U3877" i="6"/>
  <c r="O3851" i="6"/>
  <c r="P3851" i="6"/>
  <c r="U3851" i="6"/>
  <c r="V3851" i="6"/>
  <c r="O3843" i="6"/>
  <c r="P3843" i="6"/>
  <c r="O3829" i="6"/>
  <c r="P3829" i="6"/>
  <c r="U3829" i="6"/>
  <c r="V3829" i="6"/>
  <c r="P3823" i="6"/>
  <c r="U3823" i="6"/>
  <c r="V3823" i="6"/>
  <c r="P3809" i="6"/>
  <c r="U3809" i="6"/>
  <c r="V3809" i="6"/>
  <c r="O3805" i="6"/>
  <c r="P3805" i="6"/>
  <c r="U3805" i="6"/>
  <c r="V3805" i="6"/>
  <c r="O3727" i="6"/>
  <c r="P3727" i="6"/>
  <c r="U3727" i="6"/>
  <c r="V3727" i="6"/>
  <c r="O3722" i="6"/>
  <c r="P3722" i="6"/>
  <c r="U3722" i="6"/>
  <c r="V3722" i="6"/>
  <c r="O3716" i="6"/>
  <c r="P3716" i="6"/>
  <c r="P3711" i="6"/>
  <c r="U3711" i="6"/>
  <c r="V3711" i="6"/>
  <c r="P3709" i="6"/>
  <c r="U3709" i="6"/>
  <c r="V3709" i="6"/>
  <c r="P3690" i="6"/>
  <c r="U3690" i="6"/>
  <c r="V3690" i="6"/>
  <c r="P3688" i="6"/>
  <c r="U3688" i="6"/>
  <c r="V3688" i="6"/>
  <c r="P3680" i="6"/>
  <c r="P3666" i="6"/>
  <c r="U3666" i="6"/>
  <c r="V3666" i="6"/>
  <c r="O3663" i="6"/>
  <c r="P3663" i="6"/>
  <c r="U3663" i="6"/>
  <c r="V3663" i="6"/>
  <c r="O3658" i="6"/>
  <c r="P3658" i="6"/>
  <c r="U3658" i="6"/>
  <c r="V3658" i="6"/>
  <c r="P3636" i="6"/>
  <c r="U3636" i="6"/>
  <c r="V3636" i="6"/>
  <c r="P3623" i="6"/>
  <c r="O3590" i="6"/>
  <c r="P3590" i="6"/>
  <c r="U3590" i="6"/>
  <c r="V3590" i="6"/>
  <c r="O3585" i="6"/>
  <c r="P3585" i="6"/>
  <c r="U3585" i="6"/>
  <c r="V3585" i="6"/>
  <c r="O3580" i="6"/>
  <c r="P3580" i="6"/>
  <c r="P3544" i="6"/>
  <c r="U3544" i="6"/>
  <c r="V3544" i="6"/>
  <c r="P3539" i="6"/>
  <c r="U3539" i="6"/>
  <c r="O3471" i="6"/>
  <c r="P3471" i="6"/>
  <c r="U3471" i="6"/>
  <c r="V3471" i="6"/>
  <c r="O3469" i="6"/>
  <c r="P3469" i="6"/>
  <c r="U3469" i="6"/>
  <c r="V3469" i="6"/>
  <c r="P3427" i="6"/>
  <c r="U3427" i="6"/>
  <c r="V3427" i="6"/>
  <c r="P3423" i="6"/>
  <c r="U3423" i="6"/>
  <c r="V3423" i="6"/>
  <c r="O3416" i="6"/>
  <c r="P3416" i="6"/>
  <c r="U3416" i="6"/>
  <c r="V3416" i="6"/>
  <c r="O3372" i="6"/>
  <c r="P3372" i="6"/>
  <c r="U3372" i="6"/>
  <c r="V3372" i="6"/>
  <c r="O3363" i="6"/>
  <c r="P3363" i="6"/>
  <c r="U3363" i="6"/>
  <c r="V3363" i="6"/>
  <c r="P3309" i="6"/>
  <c r="U3309" i="6"/>
  <c r="V3309" i="6"/>
  <c r="O3279" i="6"/>
  <c r="P3279" i="6"/>
  <c r="P4203" i="6"/>
  <c r="U4203" i="6"/>
  <c r="V4203" i="6"/>
  <c r="P4291" i="6"/>
  <c r="U4291" i="6"/>
  <c r="V4291" i="6"/>
  <c r="P4269" i="6"/>
  <c r="U4269" i="6"/>
  <c r="V4269" i="6"/>
  <c r="P4185" i="6"/>
  <c r="U4185" i="6"/>
  <c r="V4185" i="6"/>
  <c r="P4177" i="6"/>
  <c r="U4177" i="6"/>
  <c r="V4177" i="6"/>
  <c r="P4175" i="6"/>
  <c r="U4175" i="6"/>
  <c r="P4149" i="6"/>
  <c r="U4149" i="6"/>
  <c r="V4149" i="6"/>
  <c r="P4135" i="6"/>
  <c r="U4135" i="6"/>
  <c r="V4135" i="6"/>
  <c r="O4127" i="6"/>
  <c r="P4127" i="6"/>
  <c r="U4127" i="6"/>
  <c r="V4127" i="6"/>
  <c r="P4119" i="6"/>
  <c r="U4119" i="6"/>
  <c r="V4119" i="6"/>
  <c r="P4117" i="6"/>
  <c r="U4117" i="6"/>
  <c r="V4117" i="6"/>
  <c r="O4080" i="6"/>
  <c r="P4080" i="6"/>
  <c r="U4080" i="6"/>
  <c r="V4080" i="6"/>
  <c r="O4074" i="6"/>
  <c r="P4074" i="6"/>
  <c r="P4069" i="6"/>
  <c r="U4069" i="6"/>
  <c r="P4067" i="6"/>
  <c r="U4067" i="6"/>
  <c r="V4067" i="6"/>
  <c r="P4000" i="6"/>
  <c r="U4000" i="6"/>
  <c r="O3975" i="6"/>
  <c r="P3975" i="6"/>
  <c r="U3975" i="6"/>
  <c r="V3975" i="6"/>
  <c r="P3917" i="6"/>
  <c r="U3917" i="6"/>
  <c r="V3917" i="6"/>
  <c r="O3913" i="6"/>
  <c r="P3913" i="6"/>
  <c r="U3913" i="6"/>
  <c r="V3913" i="6"/>
  <c r="O3901" i="6"/>
  <c r="P3901" i="6"/>
  <c r="U3901" i="6"/>
  <c r="P3860" i="6"/>
  <c r="U3860" i="6"/>
  <c r="V3860" i="6"/>
  <c r="O3850" i="6"/>
  <c r="P3850" i="6"/>
  <c r="U3850" i="6"/>
  <c r="V3850" i="6"/>
  <c r="O3845" i="6"/>
  <c r="P3845" i="6"/>
  <c r="U3845" i="6"/>
  <c r="V3845" i="6"/>
  <c r="O3839" i="6"/>
  <c r="P3839" i="6"/>
  <c r="U3839" i="6"/>
  <c r="V3839" i="6"/>
  <c r="P3835" i="6"/>
  <c r="U3835" i="6"/>
  <c r="V3835" i="6"/>
  <c r="O3825" i="6"/>
  <c r="P3825" i="6"/>
  <c r="U3825" i="6"/>
  <c r="V3825" i="6"/>
  <c r="O3818" i="6"/>
  <c r="P3818" i="6"/>
  <c r="U3818" i="6"/>
  <c r="V3818" i="6"/>
  <c r="P3815" i="6"/>
  <c r="U3815" i="6"/>
  <c r="V3815" i="6"/>
  <c r="O3811" i="6"/>
  <c r="P3811" i="6"/>
  <c r="U3811" i="6"/>
  <c r="V3811" i="6"/>
  <c r="O3749" i="6"/>
  <c r="P3749" i="6"/>
  <c r="U3749" i="6"/>
  <c r="V3749" i="6"/>
  <c r="O3745" i="6"/>
  <c r="P3745" i="6"/>
  <c r="U3745" i="6"/>
  <c r="V3745" i="6"/>
  <c r="O3738" i="6"/>
  <c r="P3738" i="6"/>
  <c r="U3738" i="6"/>
  <c r="V3738" i="6"/>
  <c r="O3726" i="6"/>
  <c r="P3726" i="6"/>
  <c r="U3726" i="6"/>
  <c r="V3726" i="6"/>
  <c r="O3721" i="6"/>
  <c r="P3721" i="6"/>
  <c r="U3721" i="6"/>
  <c r="V3721" i="6"/>
  <c r="P3705" i="6"/>
  <c r="U3705" i="6"/>
  <c r="V3705" i="6"/>
  <c r="P3703" i="6"/>
  <c r="O3684" i="6"/>
  <c r="P3684" i="6"/>
  <c r="U3684" i="6"/>
  <c r="V3684" i="6"/>
  <c r="O3681" i="6"/>
  <c r="P3681" i="6"/>
  <c r="U3681" i="6"/>
  <c r="V3681" i="6"/>
  <c r="O3662" i="6"/>
  <c r="P3662" i="6"/>
  <c r="U3662" i="6"/>
  <c r="V3662" i="6"/>
  <c r="O3657" i="6"/>
  <c r="P3657" i="6"/>
  <c r="U3657" i="6"/>
  <c r="V3657" i="6"/>
  <c r="P3630" i="6"/>
  <c r="O3592" i="6"/>
  <c r="P3592" i="6"/>
  <c r="U3592" i="6"/>
  <c r="V3592" i="6"/>
  <c r="O3584" i="6"/>
  <c r="P3584" i="6"/>
  <c r="U3584" i="6"/>
  <c r="V3584" i="6"/>
  <c r="P3582" i="6"/>
  <c r="U3582" i="6"/>
  <c r="V3582" i="6"/>
  <c r="P3538" i="6"/>
  <c r="U3538" i="6"/>
  <c r="V3538" i="6"/>
  <c r="P3533" i="6"/>
  <c r="O3473" i="6"/>
  <c r="P3473" i="6"/>
  <c r="U3473" i="6"/>
  <c r="V3473" i="6"/>
  <c r="O3461" i="6"/>
  <c r="P3461" i="6"/>
  <c r="U3461" i="6"/>
  <c r="V3461" i="6"/>
  <c r="O3458" i="6"/>
  <c r="P3458" i="6"/>
  <c r="U3458" i="6"/>
  <c r="P3425" i="6"/>
  <c r="U3425" i="6"/>
  <c r="V3425" i="6"/>
  <c r="P3419" i="6"/>
  <c r="U3419" i="6"/>
  <c r="V3419" i="6"/>
  <c r="O3409" i="6"/>
  <c r="P3409" i="6"/>
  <c r="U3409" i="6"/>
  <c r="V3409" i="6"/>
  <c r="P3406" i="6"/>
  <c r="U3406" i="6"/>
  <c r="V3406" i="6"/>
  <c r="P3382" i="6"/>
  <c r="U3382" i="6"/>
  <c r="V3382" i="6"/>
  <c r="O3375" i="6"/>
  <c r="P3375" i="6"/>
  <c r="U3375" i="6"/>
  <c r="V3375" i="6"/>
  <c r="O3366" i="6"/>
  <c r="P3366" i="6"/>
  <c r="U3366" i="6"/>
  <c r="V3366" i="6"/>
  <c r="O3335" i="6"/>
  <c r="P3335" i="6"/>
  <c r="U3335" i="6"/>
  <c r="O3332" i="6"/>
  <c r="P3332" i="6"/>
  <c r="U3332" i="6"/>
  <c r="V3332" i="6"/>
  <c r="O3329" i="6"/>
  <c r="P3329" i="6"/>
  <c r="U3329" i="6"/>
  <c r="V3329" i="6"/>
  <c r="P3321" i="6"/>
  <c r="U3321" i="6"/>
  <c r="V3321" i="6"/>
  <c r="P3312" i="6"/>
  <c r="U3312" i="6"/>
  <c r="V3312" i="6"/>
  <c r="P3286" i="6"/>
  <c r="U3286" i="6"/>
  <c r="V3286" i="6"/>
  <c r="P4321" i="6"/>
  <c r="U4321" i="6"/>
  <c r="V4321" i="6"/>
  <c r="O4290" i="6"/>
  <c r="P4290" i="6"/>
  <c r="U4290" i="6"/>
  <c r="V4290" i="6"/>
  <c r="O4287" i="6"/>
  <c r="P4287" i="6"/>
  <c r="U4287" i="6"/>
  <c r="O4283" i="6"/>
  <c r="P4283" i="6"/>
  <c r="O4280" i="6"/>
  <c r="P4280" i="6"/>
  <c r="U4280" i="6"/>
  <c r="V4280" i="6"/>
  <c r="O4277" i="6"/>
  <c r="P4277" i="6"/>
  <c r="U4277" i="6"/>
  <c r="V4277" i="6"/>
  <c r="O4261" i="6"/>
  <c r="P4261" i="6"/>
  <c r="U4261" i="6"/>
  <c r="V4261" i="6"/>
  <c r="O4259" i="6"/>
  <c r="P4259" i="6"/>
  <c r="U4259" i="6"/>
  <c r="V4259" i="6"/>
  <c r="O4256" i="6"/>
  <c r="P4256" i="6"/>
  <c r="U4256" i="6"/>
  <c r="V4256" i="6"/>
  <c r="O4253" i="6"/>
  <c r="P4253" i="6"/>
  <c r="O4246" i="6"/>
  <c r="P4246" i="6"/>
  <c r="U4246" i="6"/>
  <c r="V4246" i="6"/>
  <c r="O4238" i="6"/>
  <c r="P4238" i="6"/>
  <c r="O4235" i="6"/>
  <c r="P4235" i="6"/>
  <c r="P4208" i="6"/>
  <c r="U4208" i="6"/>
  <c r="V4208" i="6"/>
  <c r="P4187" i="6"/>
  <c r="U4187" i="6"/>
  <c r="P4144" i="6"/>
  <c r="U4144" i="6"/>
  <c r="V4144" i="6"/>
  <c r="O3905" i="6"/>
  <c r="P3905" i="6"/>
  <c r="U3905" i="6"/>
  <c r="V3905" i="6"/>
  <c r="O3847" i="6"/>
  <c r="P3847" i="6"/>
  <c r="U3847" i="6"/>
  <c r="V3847" i="6"/>
  <c r="O3723" i="6"/>
  <c r="P3723" i="6"/>
  <c r="U3723" i="6"/>
  <c r="V3723" i="6"/>
  <c r="O3718" i="6"/>
  <c r="P3718" i="6"/>
  <c r="U3718" i="6"/>
  <c r="V3718" i="6"/>
  <c r="P3692" i="6"/>
  <c r="O3659" i="6"/>
  <c r="P3659" i="6"/>
  <c r="U3659" i="6"/>
  <c r="V3659" i="6"/>
  <c r="O3589" i="6"/>
  <c r="P3589" i="6"/>
  <c r="O3581" i="6"/>
  <c r="P3581" i="6"/>
  <c r="U3581" i="6"/>
  <c r="V3581" i="6"/>
  <c r="O3324" i="6"/>
  <c r="P3324" i="6"/>
  <c r="U3324" i="6"/>
  <c r="V3324" i="6"/>
  <c r="P4318" i="6"/>
  <c r="U4318" i="6"/>
  <c r="V4318" i="6"/>
  <c r="O4293" i="6"/>
  <c r="P4293" i="6"/>
  <c r="U4293" i="6"/>
  <c r="O4289" i="6"/>
  <c r="P4289" i="6"/>
  <c r="U4289" i="6"/>
  <c r="V4289" i="6"/>
  <c r="O4286" i="6"/>
  <c r="P4286" i="6"/>
  <c r="U4286" i="6"/>
  <c r="V4286" i="6"/>
  <c r="P4273" i="6"/>
  <c r="U4273" i="6"/>
  <c r="V4273" i="6"/>
  <c r="O4251" i="6"/>
  <c r="P4251" i="6"/>
  <c r="U4251" i="6"/>
  <c r="V4251" i="6"/>
  <c r="P4249" i="6"/>
  <c r="U4249" i="6"/>
  <c r="V4249" i="6"/>
  <c r="O4242" i="6"/>
  <c r="P4242" i="6"/>
  <c r="U4242" i="6"/>
  <c r="V4242" i="6"/>
  <c r="P4233" i="6"/>
  <c r="U4233" i="6"/>
  <c r="P4230" i="6"/>
  <c r="U4230" i="6"/>
  <c r="O4210" i="6"/>
  <c r="P4210" i="6"/>
  <c r="U4210" i="6"/>
  <c r="V4210" i="6"/>
  <c r="O4207" i="6"/>
  <c r="P4207" i="6"/>
  <c r="U4207" i="6"/>
  <c r="O4205" i="6"/>
  <c r="P4205" i="6"/>
  <c r="U4205" i="6"/>
  <c r="V4205" i="6"/>
  <c r="O4197" i="6"/>
  <c r="P4197" i="6"/>
  <c r="U4197" i="6"/>
  <c r="V4197" i="6"/>
  <c r="O4194" i="6"/>
  <c r="P4194" i="6"/>
  <c r="U4194" i="6"/>
  <c r="V4194" i="6"/>
  <c r="P4173" i="6"/>
  <c r="U4173" i="6"/>
  <c r="V4173" i="6"/>
  <c r="P4170" i="6"/>
  <c r="O4167" i="6"/>
  <c r="P4167" i="6"/>
  <c r="U4167" i="6"/>
  <c r="V4167" i="6"/>
  <c r="O4164" i="6"/>
  <c r="P4164" i="6"/>
  <c r="U4164" i="6"/>
  <c r="V4164" i="6"/>
  <c r="O4161" i="6"/>
  <c r="P4161" i="6"/>
  <c r="U4161" i="6"/>
  <c r="V4161" i="6"/>
  <c r="O4152" i="6"/>
  <c r="P4152" i="6"/>
  <c r="U4152" i="6"/>
  <c r="V4152" i="6"/>
  <c r="O4143" i="6"/>
  <c r="P4143" i="6"/>
  <c r="O4139" i="6"/>
  <c r="P4139" i="6"/>
  <c r="U4139" i="6"/>
  <c r="V4139" i="6"/>
  <c r="O4131" i="6"/>
  <c r="P4131" i="6"/>
  <c r="U4131" i="6"/>
  <c r="V4131" i="6"/>
  <c r="P4129" i="6"/>
  <c r="U4129" i="6"/>
  <c r="V4129" i="6"/>
  <c r="P4113" i="6"/>
  <c r="P4063" i="6"/>
  <c r="P4061" i="6"/>
  <c r="U4061" i="6"/>
  <c r="O4058" i="6"/>
  <c r="P4058" i="6"/>
  <c r="U4058" i="6"/>
  <c r="V4058" i="6"/>
  <c r="P4055" i="6"/>
  <c r="P4006" i="6"/>
  <c r="U4006" i="6"/>
  <c r="V4006" i="6"/>
  <c r="O4002" i="6"/>
  <c r="P4002" i="6"/>
  <c r="U4002" i="6"/>
  <c r="V4002" i="6"/>
  <c r="O3996" i="6"/>
  <c r="P3996" i="6"/>
  <c r="U3996" i="6"/>
  <c r="V3996" i="6"/>
  <c r="P3994" i="6"/>
  <c r="U3994" i="6"/>
  <c r="V3994" i="6"/>
  <c r="O3978" i="6"/>
  <c r="P3978" i="6"/>
  <c r="O3926" i="6"/>
  <c r="P3926" i="6"/>
  <c r="U3926" i="6"/>
  <c r="V3926" i="6"/>
  <c r="O3919" i="6"/>
  <c r="P3919" i="6"/>
  <c r="U3919" i="6"/>
  <c r="V3919" i="6"/>
  <c r="O3908" i="6"/>
  <c r="P3908" i="6"/>
  <c r="U3908" i="6"/>
  <c r="V3908" i="6"/>
  <c r="O3888" i="6"/>
  <c r="P3888" i="6"/>
  <c r="U3888" i="6"/>
  <c r="P3886" i="6"/>
  <c r="U3886" i="6"/>
  <c r="O3883" i="6"/>
  <c r="P3883" i="6"/>
  <c r="U3883" i="6"/>
  <c r="O3879" i="6"/>
  <c r="P3879" i="6"/>
  <c r="U3879" i="6"/>
  <c r="V3879" i="6"/>
  <c r="P3876" i="6"/>
  <c r="U3876" i="6"/>
  <c r="O3873" i="6"/>
  <c r="P3873" i="6"/>
  <c r="U3873" i="6"/>
  <c r="V3873" i="6"/>
  <c r="O3870" i="6"/>
  <c r="P3870" i="6"/>
  <c r="U3870" i="6"/>
  <c r="P3867" i="6"/>
  <c r="U3867" i="6"/>
  <c r="V3867" i="6"/>
  <c r="P3863" i="6"/>
  <c r="U3863" i="6"/>
  <c r="V3863" i="6"/>
  <c r="P3858" i="6"/>
  <c r="U3858" i="6"/>
  <c r="V3858" i="6"/>
  <c r="O3852" i="6"/>
  <c r="P3852" i="6"/>
  <c r="U3852" i="6"/>
  <c r="V3852" i="6"/>
  <c r="O3844" i="6"/>
  <c r="P3844" i="6"/>
  <c r="U3844" i="6"/>
  <c r="V3844" i="6"/>
  <c r="P3842" i="6"/>
  <c r="U3842" i="6"/>
  <c r="V3842" i="6"/>
  <c r="O3838" i="6"/>
  <c r="P3838" i="6"/>
  <c r="U3838" i="6"/>
  <c r="V3838" i="6"/>
  <c r="O3830" i="6"/>
  <c r="P3830" i="6"/>
  <c r="U3830" i="6"/>
  <c r="V3830" i="6"/>
  <c r="P3827" i="6"/>
  <c r="U3827" i="6"/>
  <c r="V3827" i="6"/>
  <c r="O3824" i="6"/>
  <c r="P3824" i="6"/>
  <c r="U3824" i="6"/>
  <c r="V3824" i="6"/>
  <c r="P3821" i="6"/>
  <c r="U3821" i="6"/>
  <c r="V3821" i="6"/>
  <c r="O3817" i="6"/>
  <c r="P3817" i="6"/>
  <c r="O3806" i="6"/>
  <c r="P3806" i="6"/>
  <c r="U3806" i="6"/>
  <c r="V3806" i="6"/>
  <c r="O3752" i="6"/>
  <c r="P3752" i="6"/>
  <c r="U3752" i="6"/>
  <c r="V3752" i="6"/>
  <c r="O3744" i="6"/>
  <c r="P3744" i="6"/>
  <c r="U3744" i="6"/>
  <c r="V3744" i="6"/>
  <c r="P3741" i="6"/>
  <c r="U3741" i="6"/>
  <c r="V3741" i="6"/>
  <c r="O3737" i="6"/>
  <c r="P3737" i="6"/>
  <c r="O3720" i="6"/>
  <c r="P3720" i="6"/>
  <c r="U3720" i="6"/>
  <c r="V3720" i="6"/>
  <c r="P3715" i="6"/>
  <c r="U3715" i="6"/>
  <c r="O3699" i="6"/>
  <c r="P3699" i="6"/>
  <c r="U3699" i="6"/>
  <c r="P3697" i="6"/>
  <c r="U3697" i="6"/>
  <c r="V3697" i="6"/>
  <c r="O3691" i="6"/>
  <c r="P3691" i="6"/>
  <c r="U3691" i="6"/>
  <c r="V3691" i="6"/>
  <c r="O3686" i="6"/>
  <c r="P3686" i="6"/>
  <c r="O3664" i="6"/>
  <c r="P3664" i="6"/>
  <c r="U3664" i="6"/>
  <c r="V3664" i="6"/>
  <c r="O3655" i="6"/>
  <c r="P3655" i="6"/>
  <c r="P3653" i="6"/>
  <c r="U3653" i="6"/>
  <c r="V3653" i="6"/>
  <c r="O3650" i="6"/>
  <c r="P3650" i="6"/>
  <c r="U3650" i="6"/>
  <c r="V3650" i="6"/>
  <c r="O3647" i="6"/>
  <c r="P3647" i="6"/>
  <c r="U3647" i="6"/>
  <c r="V3647" i="6"/>
  <c r="P3642" i="6"/>
  <c r="U3642" i="6"/>
  <c r="V3642" i="6"/>
  <c r="P3624" i="6"/>
  <c r="U3624" i="6"/>
  <c r="P3599" i="6"/>
  <c r="U3599" i="6"/>
  <c r="V3599" i="6"/>
  <c r="P3595" i="6"/>
  <c r="U3595" i="6"/>
  <c r="V3595" i="6"/>
  <c r="O3591" i="6"/>
  <c r="P3591" i="6"/>
  <c r="U3591" i="6"/>
  <c r="V3591" i="6"/>
  <c r="O3586" i="6"/>
  <c r="P3586" i="6"/>
  <c r="U3586" i="6"/>
  <c r="V3586" i="6"/>
  <c r="P3564" i="6"/>
  <c r="U3564" i="6"/>
  <c r="V3564" i="6"/>
  <c r="P3555" i="6"/>
  <c r="U3555" i="6"/>
  <c r="V3555" i="6"/>
  <c r="P3550" i="6"/>
  <c r="P3545" i="6"/>
  <c r="U3545" i="6"/>
  <c r="V3545" i="6"/>
  <c r="O3479" i="6"/>
  <c r="P3479" i="6"/>
  <c r="U3479" i="6"/>
  <c r="V3479" i="6"/>
  <c r="O3474" i="6"/>
  <c r="P3474" i="6"/>
  <c r="U3474" i="6"/>
  <c r="V3474" i="6"/>
  <c r="O3472" i="6"/>
  <c r="P3472" i="6"/>
  <c r="O3470" i="6"/>
  <c r="P3470" i="6"/>
  <c r="U3470" i="6"/>
  <c r="V3470" i="6"/>
  <c r="O3463" i="6"/>
  <c r="P3463" i="6"/>
  <c r="U3463" i="6"/>
  <c r="V3463" i="6"/>
  <c r="O3460" i="6"/>
  <c r="P3460" i="6"/>
  <c r="U3460" i="6"/>
  <c r="V3460" i="6"/>
  <c r="U3453" i="6"/>
  <c r="P3445" i="6"/>
  <c r="U3445" i="6"/>
  <c r="V3445" i="6"/>
  <c r="O3436" i="6"/>
  <c r="P3436" i="6"/>
  <c r="U3436" i="6"/>
  <c r="O3433" i="6"/>
  <c r="P3433" i="6"/>
  <c r="U3433" i="6"/>
  <c r="V3433" i="6"/>
  <c r="O3424" i="6"/>
  <c r="P3424" i="6"/>
  <c r="O3421" i="6"/>
  <c r="P3421" i="6"/>
  <c r="U3421" i="6"/>
  <c r="V3421" i="6"/>
  <c r="O3408" i="6"/>
  <c r="P3408" i="6"/>
  <c r="U3408" i="6"/>
  <c r="V3408" i="6"/>
  <c r="P3378" i="6"/>
  <c r="U3378" i="6"/>
  <c r="V3378" i="6"/>
  <c r="O3369" i="6"/>
  <c r="P3369" i="6"/>
  <c r="U3369" i="6"/>
  <c r="V3369" i="6"/>
  <c r="P3315" i="6"/>
  <c r="U3315" i="6"/>
  <c r="V3315" i="6"/>
  <c r="P3306" i="6"/>
  <c r="U3306" i="6"/>
  <c r="V3306" i="6"/>
  <c r="O3285" i="6"/>
  <c r="P3285" i="6"/>
  <c r="U3285" i="6"/>
  <c r="V3285" i="6"/>
  <c r="P3280" i="6"/>
  <c r="U3280" i="6"/>
  <c r="V3280" i="6"/>
  <c r="O3275" i="6"/>
  <c r="P3275" i="6"/>
  <c r="U3275" i="6"/>
  <c r="O3266" i="6"/>
  <c r="P3266" i="6"/>
  <c r="U3266" i="6"/>
  <c r="V3266" i="6"/>
  <c r="P4315" i="6"/>
  <c r="O4296" i="6"/>
  <c r="P4296" i="6"/>
  <c r="U4296" i="6"/>
  <c r="P4265" i="6"/>
  <c r="U4265" i="6"/>
  <c r="V4265" i="6"/>
  <c r="O4262" i="6"/>
  <c r="P4262" i="6"/>
  <c r="U4262" i="6"/>
  <c r="V4262" i="6"/>
  <c r="O4258" i="6"/>
  <c r="P4258" i="6"/>
  <c r="U4258" i="6"/>
  <c r="V4258" i="6"/>
  <c r="O4245" i="6"/>
  <c r="P4245" i="6"/>
  <c r="U4245" i="6"/>
  <c r="P4126" i="6"/>
  <c r="U4126" i="6"/>
  <c r="V4126" i="6"/>
  <c r="P4079" i="6"/>
  <c r="U4079" i="6"/>
  <c r="O3904" i="6"/>
  <c r="P3904" i="6"/>
  <c r="O3849" i="6"/>
  <c r="P3849" i="6"/>
  <c r="U3849" i="6"/>
  <c r="P3819" i="6"/>
  <c r="U3819" i="6"/>
  <c r="V3819" i="6"/>
  <c r="P3739" i="6"/>
  <c r="U3739" i="6"/>
  <c r="V3739" i="6"/>
  <c r="O3725" i="6"/>
  <c r="P3725" i="6"/>
  <c r="O3593" i="6"/>
  <c r="P3593" i="6"/>
  <c r="U3593" i="6"/>
  <c r="V3593" i="6"/>
  <c r="O3588" i="6"/>
  <c r="P3588" i="6"/>
  <c r="U3588" i="6"/>
  <c r="V3588" i="6"/>
  <c r="P3552" i="6"/>
  <c r="U3552" i="6"/>
  <c r="V3552" i="6"/>
  <c r="O3411" i="6"/>
  <c r="P3411" i="6"/>
  <c r="U3411" i="6"/>
  <c r="O3333" i="6"/>
  <c r="P3333" i="6"/>
  <c r="U3333" i="6"/>
  <c r="V3333" i="6"/>
  <c r="O3330" i="6"/>
  <c r="P3330" i="6"/>
  <c r="U3330" i="6"/>
  <c r="V3330" i="6"/>
  <c r="O3327" i="6"/>
  <c r="P3327" i="6"/>
  <c r="U3327" i="6"/>
  <c r="V3327" i="6"/>
  <c r="O3318" i="6"/>
  <c r="P3318" i="6"/>
  <c r="U3318" i="6"/>
  <c r="P3277" i="6"/>
  <c r="O2765" i="6"/>
  <c r="P2765" i="6"/>
  <c r="U2765" i="6"/>
  <c r="V2765" i="6"/>
  <c r="O2756" i="6"/>
  <c r="P2756" i="6"/>
  <c r="U2756" i="6"/>
  <c r="O2747" i="6"/>
  <c r="P2747" i="6"/>
  <c r="U2747" i="6"/>
  <c r="V2747" i="6"/>
  <c r="P2690" i="6"/>
  <c r="U2690" i="6"/>
  <c r="V2690" i="6"/>
  <c r="P2648" i="6"/>
  <c r="U2648" i="6"/>
  <c r="V2648" i="6"/>
  <c r="P2614" i="6"/>
  <c r="U2614" i="6"/>
  <c r="V2614" i="6"/>
  <c r="P2604" i="6"/>
  <c r="U2604" i="6"/>
  <c r="V2604" i="6"/>
  <c r="P2585" i="6"/>
  <c r="U2585" i="6"/>
  <c r="V2585" i="6"/>
  <c r="O2564" i="6"/>
  <c r="P2564" i="6"/>
  <c r="U2564" i="6"/>
  <c r="V2564" i="6"/>
  <c r="P2562" i="6"/>
  <c r="U2562" i="6"/>
  <c r="V2562" i="6"/>
  <c r="O2559" i="6"/>
  <c r="P2559" i="6"/>
  <c r="U2559" i="6"/>
  <c r="V2559" i="6"/>
  <c r="P2546" i="6"/>
  <c r="U2546" i="6"/>
  <c r="V2546" i="6"/>
  <c r="P2536" i="6"/>
  <c r="U2536" i="6"/>
  <c r="O2532" i="6"/>
  <c r="P2532" i="6"/>
  <c r="U2532" i="6"/>
  <c r="O2528" i="6"/>
  <c r="P2528" i="6"/>
  <c r="U2528" i="6"/>
  <c r="V2528" i="6"/>
  <c r="O2065" i="6"/>
  <c r="P2065" i="6"/>
  <c r="U2065" i="6"/>
  <c r="V2065" i="6"/>
  <c r="P1944" i="6"/>
  <c r="U1944" i="6"/>
  <c r="V1944" i="6"/>
  <c r="P1941" i="6"/>
  <c r="U1941" i="6"/>
  <c r="V1941" i="6"/>
  <c r="P1938" i="6"/>
  <c r="U1938" i="6"/>
  <c r="V1938" i="6"/>
  <c r="P1935" i="6"/>
  <c r="U1935" i="6"/>
  <c r="V1935" i="6"/>
  <c r="P1932" i="6"/>
  <c r="U1932" i="6"/>
  <c r="V1932" i="6"/>
  <c r="O2561" i="6"/>
  <c r="P2561" i="6"/>
  <c r="U2561" i="6"/>
  <c r="V2561" i="6"/>
  <c r="O2519" i="6"/>
  <c r="P2519" i="6"/>
  <c r="U2519" i="6"/>
  <c r="V2519" i="6"/>
  <c r="O2768" i="6"/>
  <c r="P2768" i="6"/>
  <c r="U2768" i="6"/>
  <c r="V2768" i="6"/>
  <c r="O2759" i="6"/>
  <c r="P2759" i="6"/>
  <c r="U2759" i="6"/>
  <c r="V2759" i="6"/>
  <c r="O2750" i="6"/>
  <c r="P2750" i="6"/>
  <c r="U2750" i="6"/>
  <c r="V2750" i="6"/>
  <c r="P2708" i="6"/>
  <c r="U2708" i="6"/>
  <c r="V2708" i="6"/>
  <c r="P2706" i="6"/>
  <c r="P2700" i="6"/>
  <c r="U2700" i="6"/>
  <c r="V2700" i="6"/>
  <c r="O2696" i="6"/>
  <c r="P2696" i="6"/>
  <c r="U2696" i="6"/>
  <c r="V2696" i="6"/>
  <c r="P2666" i="6"/>
  <c r="U2666" i="6"/>
  <c r="V2666" i="6"/>
  <c r="P2662" i="6"/>
  <c r="U2662" i="6"/>
  <c r="V2662" i="6"/>
  <c r="P2655" i="6"/>
  <c r="U2655" i="6"/>
  <c r="P2642" i="6"/>
  <c r="U2642" i="6"/>
  <c r="P2640" i="6"/>
  <c r="P2620" i="6"/>
  <c r="U2620" i="6"/>
  <c r="V2620" i="6"/>
  <c r="P2613" i="6"/>
  <c r="U2613" i="6"/>
  <c r="V2613" i="6"/>
  <c r="O2608" i="6"/>
  <c r="P2608" i="6"/>
  <c r="U2608" i="6"/>
  <c r="V2608" i="6"/>
  <c r="O2571" i="6"/>
  <c r="P2571" i="6"/>
  <c r="U2571" i="6"/>
  <c r="V2571" i="6"/>
  <c r="O2566" i="6"/>
  <c r="P2566" i="6"/>
  <c r="U2566" i="6"/>
  <c r="V2566" i="6"/>
  <c r="O2558" i="6"/>
  <c r="P2558" i="6"/>
  <c r="P2556" i="6"/>
  <c r="U2556" i="6"/>
  <c r="P2540" i="6"/>
  <c r="U2540" i="6"/>
  <c r="V2540" i="6"/>
  <c r="P2538" i="6"/>
  <c r="U2538" i="6"/>
  <c r="V2538" i="6"/>
  <c r="O2068" i="6"/>
  <c r="P2068" i="6"/>
  <c r="U2068" i="6"/>
  <c r="V2068" i="6"/>
  <c r="O2762" i="6"/>
  <c r="P2762" i="6"/>
  <c r="U2762" i="6"/>
  <c r="V2762" i="6"/>
  <c r="P2652" i="6"/>
  <c r="U2652" i="6"/>
  <c r="V2652" i="6"/>
  <c r="P2634" i="6"/>
  <c r="U2634" i="6"/>
  <c r="P2610" i="6"/>
  <c r="U2610" i="6"/>
  <c r="O2565" i="6"/>
  <c r="P2565" i="6"/>
  <c r="U2565" i="6"/>
  <c r="V2565" i="6"/>
  <c r="O2560" i="6"/>
  <c r="P2560" i="6"/>
  <c r="U2560" i="6"/>
  <c r="V2560" i="6"/>
  <c r="P2550" i="6"/>
  <c r="U2550" i="6"/>
  <c r="V2550" i="6"/>
  <c r="P2526" i="6"/>
  <c r="U2526" i="6"/>
  <c r="V2526" i="6"/>
  <c r="P2691" i="6"/>
  <c r="U2691" i="6"/>
  <c r="V2691" i="6"/>
  <c r="P2657" i="6"/>
  <c r="U2657" i="6"/>
  <c r="V2657" i="6"/>
  <c r="P2651" i="6"/>
  <c r="U2651" i="6"/>
  <c r="V2651" i="6"/>
  <c r="P2649" i="6"/>
  <c r="U2649" i="6"/>
  <c r="V2649" i="6"/>
  <c r="P2631" i="6"/>
  <c r="U2631" i="6"/>
  <c r="V2631" i="6"/>
  <c r="P2615" i="6"/>
  <c r="U2615" i="6"/>
  <c r="V2615" i="6"/>
  <c r="O2609" i="6"/>
  <c r="P2609" i="6"/>
  <c r="U2609" i="6"/>
  <c r="V2609" i="6"/>
  <c r="P2607" i="6"/>
  <c r="U2607" i="6"/>
  <c r="V2607" i="6"/>
  <c r="P2599" i="6"/>
  <c r="O2582" i="6"/>
  <c r="P2582" i="6"/>
  <c r="U2582" i="6"/>
  <c r="O2573" i="6"/>
  <c r="P2573" i="6"/>
  <c r="U2573" i="6"/>
  <c r="V2573" i="6"/>
  <c r="O2567" i="6"/>
  <c r="P2567" i="6"/>
  <c r="U2567" i="6"/>
  <c r="V2567" i="6"/>
  <c r="P2547" i="6"/>
  <c r="U2547" i="6"/>
  <c r="V2547" i="6"/>
  <c r="O2529" i="6"/>
  <c r="P2529" i="6"/>
  <c r="U2529" i="6"/>
  <c r="V2529" i="6"/>
  <c r="O2525" i="6"/>
  <c r="P2525" i="6"/>
  <c r="U2525" i="6"/>
  <c r="V2525" i="6"/>
  <c r="P2071" i="6"/>
  <c r="U2071" i="6"/>
  <c r="V2071" i="6"/>
  <c r="O1790" i="6"/>
  <c r="P1790" i="6"/>
  <c r="U1790" i="6"/>
  <c r="V1790" i="6"/>
  <c r="P1773" i="6"/>
  <c r="U1773" i="6"/>
  <c r="V1773" i="6"/>
  <c r="O1621" i="6"/>
  <c r="P1621" i="6"/>
  <c r="U1621" i="6"/>
  <c r="V1621" i="6"/>
  <c r="O1616" i="6"/>
  <c r="P1616" i="6"/>
  <c r="O1611" i="6"/>
  <c r="P1611" i="6"/>
  <c r="U1611" i="6"/>
  <c r="V1611" i="6"/>
  <c r="O1556" i="6"/>
  <c r="P1556" i="6"/>
  <c r="U1556" i="6"/>
  <c r="V1556" i="6"/>
  <c r="P1548" i="6"/>
  <c r="U1548" i="6"/>
  <c r="V1548" i="6"/>
  <c r="P1769" i="6"/>
  <c r="U1769" i="6"/>
  <c r="V1769" i="6"/>
  <c r="P1755" i="6"/>
  <c r="U1755" i="6"/>
  <c r="V1755" i="6"/>
  <c r="O1618" i="6"/>
  <c r="P1618" i="6"/>
  <c r="U1618" i="6"/>
  <c r="V1618" i="6"/>
  <c r="O1613" i="6"/>
  <c r="P1613" i="6"/>
  <c r="U1613" i="6"/>
  <c r="O1608" i="6"/>
  <c r="P1608" i="6"/>
  <c r="U1608" i="6"/>
  <c r="V1608" i="6"/>
  <c r="O1567" i="6"/>
  <c r="P1567" i="6"/>
  <c r="U1567" i="6"/>
  <c r="V1567" i="6"/>
  <c r="O1564" i="6"/>
  <c r="O1561" i="6"/>
  <c r="O1558" i="6"/>
  <c r="O1553" i="6"/>
  <c r="P1553" i="6"/>
  <c r="U1553" i="6"/>
  <c r="V1553" i="6"/>
  <c r="O1550" i="6"/>
  <c r="P1550" i="6"/>
  <c r="U1550" i="6"/>
  <c r="V1550" i="6"/>
  <c r="O1547" i="6"/>
  <c r="P1547" i="6"/>
  <c r="O1402" i="6"/>
  <c r="P1402" i="6"/>
  <c r="U1402" i="6"/>
  <c r="P1400" i="6"/>
  <c r="U1400" i="6"/>
  <c r="O1397" i="6"/>
  <c r="P1397" i="6"/>
  <c r="U1397" i="6"/>
  <c r="V1397" i="6"/>
  <c r="P1394" i="6"/>
  <c r="U1394" i="6"/>
  <c r="V1394" i="6"/>
  <c r="O1390" i="6"/>
  <c r="P1390" i="6"/>
  <c r="U1390" i="6"/>
  <c r="V1390" i="6"/>
  <c r="P1387" i="6"/>
  <c r="U1387" i="6"/>
  <c r="V1387" i="6"/>
  <c r="P1378" i="6"/>
  <c r="U1378" i="6"/>
  <c r="V1378" i="6"/>
  <c r="P1367" i="6"/>
  <c r="U1367" i="6"/>
  <c r="V1367" i="6"/>
  <c r="O1765" i="6"/>
  <c r="P1765" i="6"/>
  <c r="U1765" i="6"/>
  <c r="V1765" i="6"/>
  <c r="O1756" i="6"/>
  <c r="P1756" i="6"/>
  <c r="U1756" i="6"/>
  <c r="V1756" i="6"/>
  <c r="O1625" i="6"/>
  <c r="P1625" i="6"/>
  <c r="U1625" i="6"/>
  <c r="V1625" i="6"/>
  <c r="O1620" i="6"/>
  <c r="P1620" i="6"/>
  <c r="U1620" i="6"/>
  <c r="V1620" i="6"/>
  <c r="P1615" i="6"/>
  <c r="U1615" i="6"/>
  <c r="O1612" i="6"/>
  <c r="P1612" i="6"/>
  <c r="U1612" i="6"/>
  <c r="V1612" i="6"/>
  <c r="P1610" i="6"/>
  <c r="U1610" i="6"/>
  <c r="V1610" i="6"/>
  <c r="O1566" i="6"/>
  <c r="P1566" i="6"/>
  <c r="U1566" i="6"/>
  <c r="V1566" i="6"/>
  <c r="O1563" i="6"/>
  <c r="P1563" i="6"/>
  <c r="U1563" i="6"/>
  <c r="V1563" i="6"/>
  <c r="O1560" i="6"/>
  <c r="P1560" i="6"/>
  <c r="U1560" i="6"/>
  <c r="V1560" i="6"/>
  <c r="P1555" i="6"/>
  <c r="U1555" i="6"/>
  <c r="V1555" i="6"/>
  <c r="O1552" i="6"/>
  <c r="P1552" i="6"/>
  <c r="U1552" i="6"/>
  <c r="V1552" i="6"/>
  <c r="O1549" i="6"/>
  <c r="P1549" i="6"/>
  <c r="U1549" i="6"/>
  <c r="V1549" i="6"/>
  <c r="P1513" i="6"/>
  <c r="U1513" i="6"/>
  <c r="V1513" i="6"/>
  <c r="P1399" i="6"/>
  <c r="U1399" i="6"/>
  <c r="V1399" i="6"/>
  <c r="P1393" i="6"/>
  <c r="U1393" i="6"/>
  <c r="V1393" i="6"/>
  <c r="P1366" i="6"/>
  <c r="U1366" i="6"/>
  <c r="V1366" i="6"/>
  <c r="P1285" i="6"/>
  <c r="U1285" i="6"/>
  <c r="V1285" i="6"/>
  <c r="O1622" i="6"/>
  <c r="P1622" i="6"/>
  <c r="U1622" i="6"/>
  <c r="V1622" i="6"/>
  <c r="O1617" i="6"/>
  <c r="P1617" i="6"/>
  <c r="U1617" i="6"/>
  <c r="V1617" i="6"/>
  <c r="O1609" i="6"/>
  <c r="P1609" i="6"/>
  <c r="U1609" i="6"/>
  <c r="V1609" i="6"/>
  <c r="O1557" i="6"/>
  <c r="P1557" i="6"/>
  <c r="U1557" i="6"/>
  <c r="V1557" i="6"/>
  <c r="O1551" i="6"/>
  <c r="P1551" i="6"/>
  <c r="U1551" i="6"/>
  <c r="V1551" i="6"/>
  <c r="P1396" i="6"/>
  <c r="U1396" i="6"/>
  <c r="V1396" i="6"/>
  <c r="O1388" i="6"/>
  <c r="P1388" i="6"/>
  <c r="U1388" i="6"/>
  <c r="V1388" i="6"/>
  <c r="P1376" i="6"/>
  <c r="U1376" i="6"/>
  <c r="V1376" i="6"/>
  <c r="P1369" i="6"/>
  <c r="U1369" i="6"/>
  <c r="O1290" i="6"/>
  <c r="O1624" i="6"/>
  <c r="P1624" i="6"/>
  <c r="U1624" i="6"/>
  <c r="O1619" i="6"/>
  <c r="P1619" i="6"/>
  <c r="U1619" i="6"/>
  <c r="V1619" i="6"/>
  <c r="O1565" i="6"/>
  <c r="P1565" i="6"/>
  <c r="U1565" i="6"/>
  <c r="V1565" i="6"/>
  <c r="O1562" i="6"/>
  <c r="P1562" i="6"/>
  <c r="U1562" i="6"/>
  <c r="O1559" i="6"/>
  <c r="P1559" i="6"/>
  <c r="U1559" i="6"/>
  <c r="V1559" i="6"/>
  <c r="O1554" i="6"/>
  <c r="P1554" i="6"/>
  <c r="U1554" i="6"/>
  <c r="V1554" i="6"/>
  <c r="O1391" i="6"/>
  <c r="P1391" i="6"/>
  <c r="U1391" i="6"/>
  <c r="V1391" i="6"/>
  <c r="O1384" i="6"/>
  <c r="P1384" i="6"/>
  <c r="U1384" i="6"/>
  <c r="V1384" i="6"/>
  <c r="P1379" i="6"/>
  <c r="U1379" i="6"/>
  <c r="V1379" i="6"/>
  <c r="O1365" i="6"/>
  <c r="P1365" i="6"/>
  <c r="U1365" i="6"/>
  <c r="V1365" i="6"/>
  <c r="O1361" i="6"/>
  <c r="P1361" i="6"/>
  <c r="U1361" i="6"/>
  <c r="V1361" i="6"/>
  <c r="P1302" i="6"/>
  <c r="U1302" i="6"/>
  <c r="V1302" i="6"/>
  <c r="P1273" i="6"/>
  <c r="U1273" i="6"/>
  <c r="V1273" i="6"/>
  <c r="P1270" i="6"/>
  <c r="U1270" i="6"/>
  <c r="V1270" i="6"/>
  <c r="P1267" i="6"/>
  <c r="U1267" i="6"/>
  <c r="P1163" i="6"/>
  <c r="U1163" i="6"/>
  <c r="O1137" i="6"/>
  <c r="P1137" i="6"/>
  <c r="U1137" i="6"/>
  <c r="V1137" i="6"/>
  <c r="P1125" i="6"/>
  <c r="U1125" i="6"/>
  <c r="V1125" i="6"/>
  <c r="O1122" i="6"/>
  <c r="P1122" i="6"/>
  <c r="U1122" i="6"/>
  <c r="V1122" i="6"/>
  <c r="P1119" i="6"/>
  <c r="U1119" i="6"/>
  <c r="V1119" i="6"/>
  <c r="O1115" i="6"/>
  <c r="P1115" i="6"/>
  <c r="U1115" i="6"/>
  <c r="V1115" i="6"/>
  <c r="P1055" i="6"/>
  <c r="U1055" i="6"/>
  <c r="V1055" i="6"/>
  <c r="O1051" i="6"/>
  <c r="P1051" i="6"/>
  <c r="U1051" i="6"/>
  <c r="V1051" i="6"/>
  <c r="P1048" i="6"/>
  <c r="U1048" i="6"/>
  <c r="V1048" i="6"/>
  <c r="O1040" i="6"/>
  <c r="P1040" i="6"/>
  <c r="U1040" i="6"/>
  <c r="V1040" i="6"/>
  <c r="P1037" i="6"/>
  <c r="U1037" i="6"/>
  <c r="V1037" i="6"/>
  <c r="P970" i="6"/>
  <c r="U970" i="6"/>
  <c r="P965" i="6"/>
  <c r="P1299" i="6"/>
  <c r="U1299" i="6"/>
  <c r="V1299" i="6"/>
  <c r="O1264" i="6"/>
  <c r="P1264" i="6"/>
  <c r="U1264" i="6"/>
  <c r="V1264" i="6"/>
  <c r="O1261" i="6"/>
  <c r="P1261" i="6"/>
  <c r="U1261" i="6"/>
  <c r="V1261" i="6"/>
  <c r="P1258" i="6"/>
  <c r="U1258" i="6"/>
  <c r="V1258" i="6"/>
  <c r="O1170" i="6"/>
  <c r="P1170" i="6"/>
  <c r="O1165" i="6"/>
  <c r="P1165" i="6"/>
  <c r="U1165" i="6"/>
  <c r="V1165" i="6"/>
  <c r="O1140" i="6"/>
  <c r="P1140" i="6"/>
  <c r="U1140" i="6"/>
  <c r="V1140" i="6"/>
  <c r="O1131" i="6"/>
  <c r="P1131" i="6"/>
  <c r="U1131" i="6"/>
  <c r="V1131" i="6"/>
  <c r="P1118" i="6"/>
  <c r="U1118" i="6"/>
  <c r="V1118" i="6"/>
  <c r="P1054" i="6"/>
  <c r="U1054" i="6"/>
  <c r="O1046" i="6"/>
  <c r="P1046" i="6"/>
  <c r="U1046" i="6"/>
  <c r="V1046" i="6"/>
  <c r="P1043" i="6"/>
  <c r="U1043" i="6"/>
  <c r="O1039" i="6"/>
  <c r="P1039" i="6"/>
  <c r="U1039" i="6"/>
  <c r="V1039" i="6"/>
  <c r="P977" i="6"/>
  <c r="U977" i="6"/>
  <c r="V977" i="6"/>
  <c r="P1159" i="6"/>
  <c r="U1159" i="6"/>
  <c r="V1159" i="6"/>
  <c r="P1169" i="6"/>
  <c r="U1169" i="6"/>
  <c r="V1169" i="6"/>
  <c r="O1143" i="6"/>
  <c r="P1143" i="6"/>
  <c r="U1143" i="6"/>
  <c r="V1143" i="6"/>
  <c r="O1134" i="6"/>
  <c r="P1134" i="6"/>
  <c r="U1134" i="6"/>
  <c r="V1134" i="6"/>
  <c r="O1116" i="6"/>
  <c r="P1116" i="6"/>
  <c r="U1116" i="6"/>
  <c r="V1116" i="6"/>
  <c r="P1049" i="6"/>
  <c r="U1049" i="6"/>
  <c r="V1049" i="6"/>
  <c r="O1045" i="6"/>
  <c r="P1045" i="6"/>
  <c r="U1045" i="6"/>
  <c r="V1045" i="6"/>
  <c r="P1042" i="6"/>
  <c r="U1042" i="6"/>
  <c r="V1042" i="6"/>
  <c r="P976" i="6"/>
  <c r="U976" i="6"/>
  <c r="P971" i="6"/>
  <c r="U971" i="6"/>
  <c r="V971" i="6"/>
  <c r="N1858" i="6"/>
  <c r="N1845" i="6"/>
  <c r="N667" i="6"/>
  <c r="P667" i="6"/>
  <c r="N317" i="6"/>
  <c r="P317" i="6"/>
  <c r="N3244" i="6"/>
  <c r="P3244" i="6"/>
  <c r="M458" i="14"/>
  <c r="R458" i="14"/>
  <c r="N3109" i="6"/>
  <c r="P3109" i="6"/>
  <c r="U3109" i="6"/>
  <c r="V3109" i="6"/>
  <c r="N2197" i="6"/>
  <c r="N4904" i="6"/>
  <c r="P4904" i="6"/>
  <c r="N179" i="6"/>
  <c r="P179" i="6"/>
  <c r="N4919" i="6"/>
  <c r="P4919" i="6"/>
  <c r="M677" i="14"/>
  <c r="R677" i="14"/>
  <c r="N4759" i="6"/>
  <c r="P4759" i="6"/>
  <c r="N3055" i="6"/>
  <c r="P3055" i="6"/>
  <c r="N2136" i="6"/>
  <c r="U5310" i="6"/>
  <c r="V5310" i="6"/>
  <c r="M726" i="14"/>
  <c r="R726" i="14"/>
  <c r="U5371" i="6"/>
  <c r="V5371" i="6"/>
  <c r="M725" i="14"/>
  <c r="R725" i="14"/>
  <c r="U5306" i="6"/>
  <c r="V5306" i="6"/>
  <c r="P4278" i="6"/>
  <c r="O4520" i="6"/>
  <c r="P4520" i="6"/>
  <c r="O4514" i="6"/>
  <c r="P4514" i="6"/>
  <c r="O4483" i="6"/>
  <c r="P4483" i="6"/>
  <c r="O4474" i="6"/>
  <c r="P4474" i="6"/>
  <c r="O4471" i="6"/>
  <c r="P4471" i="6"/>
  <c r="U4471" i="6"/>
  <c r="V4471" i="6"/>
  <c r="O4437" i="6"/>
  <c r="P4437" i="6"/>
  <c r="O4421" i="6"/>
  <c r="P4421" i="6"/>
  <c r="U4421" i="6"/>
  <c r="V4421" i="6"/>
  <c r="O4418" i="6"/>
  <c r="P4418" i="6"/>
  <c r="O4412" i="6"/>
  <c r="P4412" i="6"/>
  <c r="U4412" i="6"/>
  <c r="V4412" i="6"/>
  <c r="O4409" i="6"/>
  <c r="P4409" i="6"/>
  <c r="U4409" i="6"/>
  <c r="V4409" i="6"/>
  <c r="O4403" i="6"/>
  <c r="P4403" i="6"/>
  <c r="U4403" i="6"/>
  <c r="V4403" i="6"/>
  <c r="O4400" i="6"/>
  <c r="P4400" i="6"/>
  <c r="U4400" i="6"/>
  <c r="V4400" i="6"/>
  <c r="O4397" i="6"/>
  <c r="P4397" i="6"/>
  <c r="U4397" i="6"/>
  <c r="V4397" i="6"/>
  <c r="O4394" i="6"/>
  <c r="P4394" i="6"/>
  <c r="U4394" i="6"/>
  <c r="V4394" i="6"/>
  <c r="O4391" i="6"/>
  <c r="P4391" i="6"/>
  <c r="U4391" i="6"/>
  <c r="V4391" i="6"/>
  <c r="O4388" i="6"/>
  <c r="P4388" i="6"/>
  <c r="O4382" i="6"/>
  <c r="P4382" i="6"/>
  <c r="U4382" i="6"/>
  <c r="V4382" i="6"/>
  <c r="O4379" i="6"/>
  <c r="P4379" i="6"/>
  <c r="O4353" i="6"/>
  <c r="P4353" i="6"/>
  <c r="U4353" i="6"/>
  <c r="V4353" i="6"/>
  <c r="O4350" i="6"/>
  <c r="P4350" i="6"/>
  <c r="U4350" i="6"/>
  <c r="V4350" i="6"/>
  <c r="O4347" i="6"/>
  <c r="P4347" i="6"/>
  <c r="U4347" i="6"/>
  <c r="V4347" i="6"/>
  <c r="O4344" i="6"/>
  <c r="P4344" i="6"/>
  <c r="U4344" i="6"/>
  <c r="O4284" i="6"/>
  <c r="P4284" i="6"/>
  <c r="U4284" i="6"/>
  <c r="V4284" i="6"/>
  <c r="O4281" i="6"/>
  <c r="P4281" i="6"/>
  <c r="U4281" i="6"/>
  <c r="V4281" i="6"/>
  <c r="P4266" i="6"/>
  <c r="P4223" i="6"/>
  <c r="U4223" i="6"/>
  <c r="O4221" i="6"/>
  <c r="P4221" i="6"/>
  <c r="U4221" i="6"/>
  <c r="V4221" i="6"/>
  <c r="O4225" i="6"/>
  <c r="P4225" i="6"/>
  <c r="U4225" i="6"/>
  <c r="V4225" i="6"/>
  <c r="O4228" i="6"/>
  <c r="P4228" i="6"/>
  <c r="U4228" i="6"/>
  <c r="V4228" i="6"/>
  <c r="O4231" i="6"/>
  <c r="P4231" i="6"/>
  <c r="U4231" i="6"/>
  <c r="P4201" i="6"/>
  <c r="P4190" i="6"/>
  <c r="U4190" i="6"/>
  <c r="O4486" i="6"/>
  <c r="P4486" i="6"/>
  <c r="U4486" i="6"/>
  <c r="V4486" i="6"/>
  <c r="O4468" i="6"/>
  <c r="P4468" i="6"/>
  <c r="U4468" i="6"/>
  <c r="V4468" i="6"/>
  <c r="O4465" i="6"/>
  <c r="P4465" i="6"/>
  <c r="U4465" i="6"/>
  <c r="O4462" i="6"/>
  <c r="P4462" i="6"/>
  <c r="O4453" i="6"/>
  <c r="P4453" i="6"/>
  <c r="U4453" i="6"/>
  <c r="V4453" i="6"/>
  <c r="O4451" i="6"/>
  <c r="P4451" i="6"/>
  <c r="O4348" i="6"/>
  <c r="P4348" i="6"/>
  <c r="U4348" i="6"/>
  <c r="V4348" i="6"/>
  <c r="P4184" i="6"/>
  <c r="U4184" i="6"/>
  <c r="V4184" i="6"/>
  <c r="P3833" i="6"/>
  <c r="U3833" i="6"/>
  <c r="V3833" i="6"/>
  <c r="O4487" i="6"/>
  <c r="P4487" i="6"/>
  <c r="U4487" i="6"/>
  <c r="V4487" i="6"/>
  <c r="O4469" i="6"/>
  <c r="P4469" i="6"/>
  <c r="U4469" i="6"/>
  <c r="V4469" i="6"/>
  <c r="O4466" i="6"/>
  <c r="P4466" i="6"/>
  <c r="U4466" i="6"/>
  <c r="V4466" i="6"/>
  <c r="O4463" i="6"/>
  <c r="P4463" i="6"/>
  <c r="U4463" i="6"/>
  <c r="V4463" i="6"/>
  <c r="O4405" i="6"/>
  <c r="P4405" i="6"/>
  <c r="U4405" i="6"/>
  <c r="P3750" i="6"/>
  <c r="U3750" i="6"/>
  <c r="V3750" i="6"/>
  <c r="O4295" i="6"/>
  <c r="P4295" i="6"/>
  <c r="P4254" i="6"/>
  <c r="U4254" i="6"/>
  <c r="V4254" i="6"/>
  <c r="P4241" i="6"/>
  <c r="U4241" i="6"/>
  <c r="V4241" i="6"/>
  <c r="P4192" i="6"/>
  <c r="U4192" i="6"/>
  <c r="P3868" i="6"/>
  <c r="U3868" i="6"/>
  <c r="V3868" i="6"/>
  <c r="P3656" i="6"/>
  <c r="U3656" i="6"/>
  <c r="V3656" i="6"/>
  <c r="P3648" i="6"/>
  <c r="O3984" i="6"/>
  <c r="P3984" i="6"/>
  <c r="U3984" i="6"/>
  <c r="V3984" i="6"/>
  <c r="O3462" i="6"/>
  <c r="P3462" i="6"/>
  <c r="U3462" i="6"/>
  <c r="V3462" i="6"/>
  <c r="O3459" i="6"/>
  <c r="P3459" i="6"/>
  <c r="U3459" i="6"/>
  <c r="O3456" i="6"/>
  <c r="P3456" i="6"/>
  <c r="U3456" i="6"/>
  <c r="V3456" i="6"/>
  <c r="O3434" i="6"/>
  <c r="P3434" i="6"/>
  <c r="U3434" i="6"/>
  <c r="O3431" i="6"/>
  <c r="P3431" i="6"/>
  <c r="U3431" i="6"/>
  <c r="V3431" i="6"/>
  <c r="O3428" i="6"/>
  <c r="P3428" i="6"/>
  <c r="U3428" i="6"/>
  <c r="V3428" i="6"/>
  <c r="O3417" i="6"/>
  <c r="P3417" i="6"/>
  <c r="U3417" i="6"/>
  <c r="V3417" i="6"/>
  <c r="O3401" i="6"/>
  <c r="P3401" i="6"/>
  <c r="U3401" i="6"/>
  <c r="V3401" i="6"/>
  <c r="O3404" i="6"/>
  <c r="P3404" i="6"/>
  <c r="U3404" i="6"/>
  <c r="V3404" i="6"/>
  <c r="O3407" i="6"/>
  <c r="P3407" i="6"/>
  <c r="U3407" i="6"/>
  <c r="V3407" i="6"/>
  <c r="O3402" i="6"/>
  <c r="P3402" i="6"/>
  <c r="U3402" i="6"/>
  <c r="V3402" i="6"/>
  <c r="O3405" i="6"/>
  <c r="P3405" i="6"/>
  <c r="U3405" i="6"/>
  <c r="V3405" i="6"/>
  <c r="P3319" i="6"/>
  <c r="U3319" i="6"/>
  <c r="V3319" i="6"/>
  <c r="P3293" i="6"/>
  <c r="U3293" i="6"/>
  <c r="V3293" i="6"/>
  <c r="O4151" i="6"/>
  <c r="P4151" i="6"/>
  <c r="U4151" i="6"/>
  <c r="V4151" i="6"/>
  <c r="O4148" i="6"/>
  <c r="P4148" i="6"/>
  <c r="U4148" i="6"/>
  <c r="O4145" i="6"/>
  <c r="P4145" i="6"/>
  <c r="U4145" i="6"/>
  <c r="V4145" i="6"/>
  <c r="O4142" i="6"/>
  <c r="P4142" i="6"/>
  <c r="U4142" i="6"/>
  <c r="V4142" i="6"/>
  <c r="O3970" i="6"/>
  <c r="P3970" i="6"/>
  <c r="U3970" i="6"/>
  <c r="V3970" i="6"/>
  <c r="O3927" i="6"/>
  <c r="P3927" i="6"/>
  <c r="U3927" i="6"/>
  <c r="V3927" i="6"/>
  <c r="O3924" i="6"/>
  <c r="P3924" i="6"/>
  <c r="U3924" i="6"/>
  <c r="V3924" i="6"/>
  <c r="O3921" i="6"/>
  <c r="P3921" i="6"/>
  <c r="O3915" i="6"/>
  <c r="P3915" i="6"/>
  <c r="U3915" i="6"/>
  <c r="V3915" i="6"/>
  <c r="O3912" i="6"/>
  <c r="P3912" i="6"/>
  <c r="U3912" i="6"/>
  <c r="V3912" i="6"/>
  <c r="O3909" i="6"/>
  <c r="P3909" i="6"/>
  <c r="U3909" i="6"/>
  <c r="V3909" i="6"/>
  <c r="O3906" i="6"/>
  <c r="P3906" i="6"/>
  <c r="U3906" i="6"/>
  <c r="V3906" i="6"/>
  <c r="O3880" i="6"/>
  <c r="P3880" i="6"/>
  <c r="O3862" i="6"/>
  <c r="P3862" i="6"/>
  <c r="U3862" i="6"/>
  <c r="V3862" i="6"/>
  <c r="O3859" i="6"/>
  <c r="P3859" i="6"/>
  <c r="O3840" i="6"/>
  <c r="P3840" i="6"/>
  <c r="U3840" i="6"/>
  <c r="V3840" i="6"/>
  <c r="O3837" i="6"/>
  <c r="P3837" i="6"/>
  <c r="O3831" i="6"/>
  <c r="P3831" i="6"/>
  <c r="O3822" i="6"/>
  <c r="P3822" i="6"/>
  <c r="U3822" i="6"/>
  <c r="V3822" i="6"/>
  <c r="O3816" i="6"/>
  <c r="P3816" i="6"/>
  <c r="U3816" i="6"/>
  <c r="V3816" i="6"/>
  <c r="O3813" i="6"/>
  <c r="P3813" i="6"/>
  <c r="U3813" i="6"/>
  <c r="V3813" i="6"/>
  <c r="O3810" i="6"/>
  <c r="P3810" i="6"/>
  <c r="U3810" i="6"/>
  <c r="V3810" i="6"/>
  <c r="O3807" i="6"/>
  <c r="P3807" i="6"/>
  <c r="O3772" i="6"/>
  <c r="P3772" i="6"/>
  <c r="U3772" i="6"/>
  <c r="V3772" i="6"/>
  <c r="O3769" i="6"/>
  <c r="P3769" i="6"/>
  <c r="U3769" i="6"/>
  <c r="V3769" i="6"/>
  <c r="O3766" i="6"/>
  <c r="P3766" i="6"/>
  <c r="U3766" i="6"/>
  <c r="V3766" i="6"/>
  <c r="O3763" i="6"/>
  <c r="P3763" i="6"/>
  <c r="U3763" i="6"/>
  <c r="V3763" i="6"/>
  <c r="O3760" i="6"/>
  <c r="P3760" i="6"/>
  <c r="U3760" i="6"/>
  <c r="V3760" i="6"/>
  <c r="O3757" i="6"/>
  <c r="P3757" i="6"/>
  <c r="U3757" i="6"/>
  <c r="O3754" i="6"/>
  <c r="P3754" i="6"/>
  <c r="U3754" i="6"/>
  <c r="V3754" i="6"/>
  <c r="O3751" i="6"/>
  <c r="P3751" i="6"/>
  <c r="U3751" i="6"/>
  <c r="O3748" i="6"/>
  <c r="P3748" i="6"/>
  <c r="O3742" i="6"/>
  <c r="P3742" i="6"/>
  <c r="U3742" i="6"/>
  <c r="V3742" i="6"/>
  <c r="O3562" i="6"/>
  <c r="P3562" i="6"/>
  <c r="U3562" i="6"/>
  <c r="V3562" i="6"/>
  <c r="O3465" i="6"/>
  <c r="P3465" i="6"/>
  <c r="U3465" i="6"/>
  <c r="V3465" i="6"/>
  <c r="O3447" i="6"/>
  <c r="P3447" i="6"/>
  <c r="U3447" i="6"/>
  <c r="O3444" i="6"/>
  <c r="P3444" i="6"/>
  <c r="O3420" i="6"/>
  <c r="P3420" i="6"/>
  <c r="U3420" i="6"/>
  <c r="V3420" i="6"/>
  <c r="O3415" i="6"/>
  <c r="P3415" i="6"/>
  <c r="P3388" i="6"/>
  <c r="U3388" i="6"/>
  <c r="O4140" i="6"/>
  <c r="P4140" i="6"/>
  <c r="O3988" i="6"/>
  <c r="P3988" i="6"/>
  <c r="U3988" i="6"/>
  <c r="V3988" i="6"/>
  <c r="O3985" i="6"/>
  <c r="P3985" i="6"/>
  <c r="U3985" i="6"/>
  <c r="O3982" i="6"/>
  <c r="P3982" i="6"/>
  <c r="U3982" i="6"/>
  <c r="V3982" i="6"/>
  <c r="O3979" i="6"/>
  <c r="P3979" i="6"/>
  <c r="U3979" i="6"/>
  <c r="V3979" i="6"/>
  <c r="O3976" i="6"/>
  <c r="P3976" i="6"/>
  <c r="U3976" i="6"/>
  <c r="V3976" i="6"/>
  <c r="O3973" i="6"/>
  <c r="P3973" i="6"/>
  <c r="U3973" i="6"/>
  <c r="O3899" i="6"/>
  <c r="P3899" i="6"/>
  <c r="U3899" i="6"/>
  <c r="V3899" i="6"/>
  <c r="O3897" i="6"/>
  <c r="P3897" i="6"/>
  <c r="U3897" i="6"/>
  <c r="V3897" i="6"/>
  <c r="O3895" i="6"/>
  <c r="P3895" i="6"/>
  <c r="U3895" i="6"/>
  <c r="V3895" i="6"/>
  <c r="O3893" i="6"/>
  <c r="P3893" i="6"/>
  <c r="U3893" i="6"/>
  <c r="O3891" i="6"/>
  <c r="P3891" i="6"/>
  <c r="U3891" i="6"/>
  <c r="O3889" i="6"/>
  <c r="P3889" i="6"/>
  <c r="O3865" i="6"/>
  <c r="P3865" i="6"/>
  <c r="U3865" i="6"/>
  <c r="V3865" i="6"/>
  <c r="O3758" i="6"/>
  <c r="P3758" i="6"/>
  <c r="O3746" i="6"/>
  <c r="P3746" i="6"/>
  <c r="U3746" i="6"/>
  <c r="V3746" i="6"/>
  <c r="O3600" i="6"/>
  <c r="P3600" i="6"/>
  <c r="U3600" i="6"/>
  <c r="V3600" i="6"/>
  <c r="O3597" i="6"/>
  <c r="P3597" i="6"/>
  <c r="U3597" i="6"/>
  <c r="V3597" i="6"/>
  <c r="O3594" i="6"/>
  <c r="P3594" i="6"/>
  <c r="O3457" i="6"/>
  <c r="P3457" i="6"/>
  <c r="U3457" i="6"/>
  <c r="V3457" i="6"/>
  <c r="O3454" i="6"/>
  <c r="P3454" i="6"/>
  <c r="O3432" i="6"/>
  <c r="P3432" i="6"/>
  <c r="U3432" i="6"/>
  <c r="V3432" i="6"/>
  <c r="O3429" i="6"/>
  <c r="P3429" i="6"/>
  <c r="O3426" i="6"/>
  <c r="P3426" i="6"/>
  <c r="O4141" i="6"/>
  <c r="P4141" i="6"/>
  <c r="U4141" i="6"/>
  <c r="V4141" i="6"/>
  <c r="O4010" i="6"/>
  <c r="P4010" i="6"/>
  <c r="U4010" i="6"/>
  <c r="V4010" i="6"/>
  <c r="O4007" i="6"/>
  <c r="P4007" i="6"/>
  <c r="U4007" i="6"/>
  <c r="O4004" i="6"/>
  <c r="P4004" i="6"/>
  <c r="O3986" i="6"/>
  <c r="P3986" i="6"/>
  <c r="U3986" i="6"/>
  <c r="V3986" i="6"/>
  <c r="O3980" i="6"/>
  <c r="P3980" i="6"/>
  <c r="U3980" i="6"/>
  <c r="O3977" i="6"/>
  <c r="P3977" i="6"/>
  <c r="U3977" i="6"/>
  <c r="V3977" i="6"/>
  <c r="O3974" i="6"/>
  <c r="P3974" i="6"/>
  <c r="U3974" i="6"/>
  <c r="V3974" i="6"/>
  <c r="O3971" i="6"/>
  <c r="P3971" i="6"/>
  <c r="U3971" i="6"/>
  <c r="O3866" i="6"/>
  <c r="P3866" i="6"/>
  <c r="U3866" i="6"/>
  <c r="V3866" i="6"/>
  <c r="O3836" i="6"/>
  <c r="P3836" i="6"/>
  <c r="U3836" i="6"/>
  <c r="O3747" i="6"/>
  <c r="P3747" i="6"/>
  <c r="U3747" i="6"/>
  <c r="O3601" i="6"/>
  <c r="P3601" i="6"/>
  <c r="U3601" i="6"/>
  <c r="V3601" i="6"/>
  <c r="O3598" i="6"/>
  <c r="P3598" i="6"/>
  <c r="U3598" i="6"/>
  <c r="O3455" i="6"/>
  <c r="P3455" i="6"/>
  <c r="U3455" i="6"/>
  <c r="O3430" i="6"/>
  <c r="P3430" i="6"/>
  <c r="U3430" i="6"/>
  <c r="V3430" i="6"/>
  <c r="P3385" i="6"/>
  <c r="O4150" i="6"/>
  <c r="P4150" i="6"/>
  <c r="U4150" i="6"/>
  <c r="V4150" i="6"/>
  <c r="O4147" i="6"/>
  <c r="P4147" i="6"/>
  <c r="U4147" i="6"/>
  <c r="V4147" i="6"/>
  <c r="O3902" i="6"/>
  <c r="P3902" i="6"/>
  <c r="U3902" i="6"/>
  <c r="O3900" i="6"/>
  <c r="P3900" i="6"/>
  <c r="U3900" i="6"/>
  <c r="O3898" i="6"/>
  <c r="P3898" i="6"/>
  <c r="U3898" i="6"/>
  <c r="V3898" i="6"/>
  <c r="O3896" i="6"/>
  <c r="P3896" i="6"/>
  <c r="U3896" i="6"/>
  <c r="V3896" i="6"/>
  <c r="O3894" i="6"/>
  <c r="P3894" i="6"/>
  <c r="U3894" i="6"/>
  <c r="O3892" i="6"/>
  <c r="P3892" i="6"/>
  <c r="U3892" i="6"/>
  <c r="O3861" i="6"/>
  <c r="P3861" i="6"/>
  <c r="U3861" i="6"/>
  <c r="V3861" i="6"/>
  <c r="O3771" i="6"/>
  <c r="P3771" i="6"/>
  <c r="U3771" i="6"/>
  <c r="V3771" i="6"/>
  <c r="O3768" i="6"/>
  <c r="P3768" i="6"/>
  <c r="U3768" i="6"/>
  <c r="V3768" i="6"/>
  <c r="O3765" i="6"/>
  <c r="P3765" i="6"/>
  <c r="U3765" i="6"/>
  <c r="V3765" i="6"/>
  <c r="O3762" i="6"/>
  <c r="P3762" i="6"/>
  <c r="U3762" i="6"/>
  <c r="V3762" i="6"/>
  <c r="O3756" i="6"/>
  <c r="P3756" i="6"/>
  <c r="U3756" i="6"/>
  <c r="V3756" i="6"/>
  <c r="O3753" i="6"/>
  <c r="P3753" i="6"/>
  <c r="U3753" i="6"/>
  <c r="V3753" i="6"/>
  <c r="O3452" i="6"/>
  <c r="P3452" i="6"/>
  <c r="O3449" i="6"/>
  <c r="P3449" i="6"/>
  <c r="U3449" i="6"/>
  <c r="O3446" i="6"/>
  <c r="P3446" i="6"/>
  <c r="U3446" i="6"/>
  <c r="V3446" i="6"/>
  <c r="O3400" i="6"/>
  <c r="P3400" i="6"/>
  <c r="P3389" i="6"/>
  <c r="U3389" i="6"/>
  <c r="V3389" i="6"/>
  <c r="O3377" i="6"/>
  <c r="P3377" i="6"/>
  <c r="U3377" i="6"/>
  <c r="O3374" i="6"/>
  <c r="P3374" i="6"/>
  <c r="U3374" i="6"/>
  <c r="V3374" i="6"/>
  <c r="O3371" i="6"/>
  <c r="P3371" i="6"/>
  <c r="U3371" i="6"/>
  <c r="V3371" i="6"/>
  <c r="O3368" i="6"/>
  <c r="P3368" i="6"/>
  <c r="U3368" i="6"/>
  <c r="V3368" i="6"/>
  <c r="O3365" i="6"/>
  <c r="P3365" i="6"/>
  <c r="U3365" i="6"/>
  <c r="V3365" i="6"/>
  <c r="O3362" i="6"/>
  <c r="P3362" i="6"/>
  <c r="O3326" i="6"/>
  <c r="P3326" i="6"/>
  <c r="U3326" i="6"/>
  <c r="V3326" i="6"/>
  <c r="O3323" i="6"/>
  <c r="P3323" i="6"/>
  <c r="U3323" i="6"/>
  <c r="V3323" i="6"/>
  <c r="O3320" i="6"/>
  <c r="P3320" i="6"/>
  <c r="U3320" i="6"/>
  <c r="O3317" i="6"/>
  <c r="P3317" i="6"/>
  <c r="U3317" i="6"/>
  <c r="V3317" i="6"/>
  <c r="O3314" i="6"/>
  <c r="P3314" i="6"/>
  <c r="U3314" i="6"/>
  <c r="V3314" i="6"/>
  <c r="O3311" i="6"/>
  <c r="P3311" i="6"/>
  <c r="U3311" i="6"/>
  <c r="V3311" i="6"/>
  <c r="O3308" i="6"/>
  <c r="P3308" i="6"/>
  <c r="U3308" i="6"/>
  <c r="V3308" i="6"/>
  <c r="O3305" i="6"/>
  <c r="P3305" i="6"/>
  <c r="U3305" i="6"/>
  <c r="V3305" i="6"/>
  <c r="O3302" i="6"/>
  <c r="P3302" i="6"/>
  <c r="U3302" i="6"/>
  <c r="V3302" i="6"/>
  <c r="O3274" i="6"/>
  <c r="P3274" i="6"/>
  <c r="U3274" i="6"/>
  <c r="V3274" i="6"/>
  <c r="O3271" i="6"/>
  <c r="P3271" i="6"/>
  <c r="U3271" i="6"/>
  <c r="V3271" i="6"/>
  <c r="O3268" i="6"/>
  <c r="P3268" i="6"/>
  <c r="U3268" i="6"/>
  <c r="V3268" i="6"/>
  <c r="O3265" i="6"/>
  <c r="P3265" i="6"/>
  <c r="O3303" i="6"/>
  <c r="P3303" i="6"/>
  <c r="O3300" i="6"/>
  <c r="P3300" i="6"/>
  <c r="U3300" i="6"/>
  <c r="V3300" i="6"/>
  <c r="O3297" i="6"/>
  <c r="P3297" i="6"/>
  <c r="U3297" i="6"/>
  <c r="O3294" i="6"/>
  <c r="P3294" i="6"/>
  <c r="O3291" i="6"/>
  <c r="P3291" i="6"/>
  <c r="U3291" i="6"/>
  <c r="V3291" i="6"/>
  <c r="O2746" i="6"/>
  <c r="P2746" i="6"/>
  <c r="U2746" i="6"/>
  <c r="O2749" i="6"/>
  <c r="P2749" i="6"/>
  <c r="U2749" i="6"/>
  <c r="V2749" i="6"/>
  <c r="O2752" i="6"/>
  <c r="P2752" i="6"/>
  <c r="U2752" i="6"/>
  <c r="V2752" i="6"/>
  <c r="O2755" i="6"/>
  <c r="P2755" i="6"/>
  <c r="U2755" i="6"/>
  <c r="V2755" i="6"/>
  <c r="O2758" i="6"/>
  <c r="P2758" i="6"/>
  <c r="U2758" i="6"/>
  <c r="V2758" i="6"/>
  <c r="O2761" i="6"/>
  <c r="P2761" i="6"/>
  <c r="U2761" i="6"/>
  <c r="V2761" i="6"/>
  <c r="O2764" i="6"/>
  <c r="P2764" i="6"/>
  <c r="U2764" i="6"/>
  <c r="O2767" i="6"/>
  <c r="P2767" i="6"/>
  <c r="U2767" i="6"/>
  <c r="V2767" i="6"/>
  <c r="O2745" i="6"/>
  <c r="P2745" i="6"/>
  <c r="U2745" i="6"/>
  <c r="V2745" i="6"/>
  <c r="O2748" i="6"/>
  <c r="P2748" i="6"/>
  <c r="U2748" i="6"/>
  <c r="V2748" i="6"/>
  <c r="O2751" i="6"/>
  <c r="P2751" i="6"/>
  <c r="O2754" i="6"/>
  <c r="P2754" i="6"/>
  <c r="U2754" i="6"/>
  <c r="V2754" i="6"/>
  <c r="O2757" i="6"/>
  <c r="P2757" i="6"/>
  <c r="U2757" i="6"/>
  <c r="V2757" i="6"/>
  <c r="O2760" i="6"/>
  <c r="P2760" i="6"/>
  <c r="U2760" i="6"/>
  <c r="V2760" i="6"/>
  <c r="O2763" i="6"/>
  <c r="P2763" i="6"/>
  <c r="U2763" i="6"/>
  <c r="V2763" i="6"/>
  <c r="O2766" i="6"/>
  <c r="P2766" i="6"/>
  <c r="U2766" i="6"/>
  <c r="V2766" i="6"/>
  <c r="O2769" i="6"/>
  <c r="P2769" i="6"/>
  <c r="U2769" i="6"/>
  <c r="V2769" i="6"/>
  <c r="O3301" i="6"/>
  <c r="P3301" i="6"/>
  <c r="U3301" i="6"/>
  <c r="V3301" i="6"/>
  <c r="O3298" i="6"/>
  <c r="P3298" i="6"/>
  <c r="U3298" i="6"/>
  <c r="O3295" i="6"/>
  <c r="P3295" i="6"/>
  <c r="U3295" i="6"/>
  <c r="O3292" i="6"/>
  <c r="P3292" i="6"/>
  <c r="U3292" i="6"/>
  <c r="O3376" i="6"/>
  <c r="P3376" i="6"/>
  <c r="U3376" i="6"/>
  <c r="V3376" i="6"/>
  <c r="O3373" i="6"/>
  <c r="P3373" i="6"/>
  <c r="U3373" i="6"/>
  <c r="V3373" i="6"/>
  <c r="O3370" i="6"/>
  <c r="P3370" i="6"/>
  <c r="U3370" i="6"/>
  <c r="O3367" i="6"/>
  <c r="P3367" i="6"/>
  <c r="U3367" i="6"/>
  <c r="V3367" i="6"/>
  <c r="O3364" i="6"/>
  <c r="P3364" i="6"/>
  <c r="U3364" i="6"/>
  <c r="V3364" i="6"/>
  <c r="O3334" i="6"/>
  <c r="P3334" i="6"/>
  <c r="U3334" i="6"/>
  <c r="V3334" i="6"/>
  <c r="O3331" i="6"/>
  <c r="P3331" i="6"/>
  <c r="U3331" i="6"/>
  <c r="O3328" i="6"/>
  <c r="P3328" i="6"/>
  <c r="U3328" i="6"/>
  <c r="V3328" i="6"/>
  <c r="O3325" i="6"/>
  <c r="P3325" i="6"/>
  <c r="U3325" i="6"/>
  <c r="O3322" i="6"/>
  <c r="P3322" i="6"/>
  <c r="O3316" i="6"/>
  <c r="P3316" i="6"/>
  <c r="U3316" i="6"/>
  <c r="V3316" i="6"/>
  <c r="O3313" i="6"/>
  <c r="P3313" i="6"/>
  <c r="U3313" i="6"/>
  <c r="O3310" i="6"/>
  <c r="P3310" i="6"/>
  <c r="U3310" i="6"/>
  <c r="V3310" i="6"/>
  <c r="O3307" i="6"/>
  <c r="P3307" i="6"/>
  <c r="U3307" i="6"/>
  <c r="O3273" i="6"/>
  <c r="P3273" i="6"/>
  <c r="U3273" i="6"/>
  <c r="O3270" i="6"/>
  <c r="P3270" i="6"/>
  <c r="U3270" i="6"/>
  <c r="V3270" i="6"/>
  <c r="O3299" i="6"/>
  <c r="P3299" i="6"/>
  <c r="U3299" i="6"/>
  <c r="V3299" i="6"/>
  <c r="O3296" i="6"/>
  <c r="P3296" i="6"/>
  <c r="U3296" i="6"/>
  <c r="O2687" i="6"/>
  <c r="P2687" i="6"/>
  <c r="O2580" i="6"/>
  <c r="P2580" i="6"/>
  <c r="U2580" i="6"/>
  <c r="O2577" i="6"/>
  <c r="P2577" i="6"/>
  <c r="U2577" i="6"/>
  <c r="O2574" i="6"/>
  <c r="P2574" i="6"/>
  <c r="O2523" i="6"/>
  <c r="P2523" i="6"/>
  <c r="U2523" i="6"/>
  <c r="O2520" i="6"/>
  <c r="P2520" i="6"/>
  <c r="U2520" i="6"/>
  <c r="V2520" i="6"/>
  <c r="O2688" i="6"/>
  <c r="P2688" i="6"/>
  <c r="U2688" i="6"/>
  <c r="V2688" i="6"/>
  <c r="O2685" i="6"/>
  <c r="P2685" i="6"/>
  <c r="U2685" i="6"/>
  <c r="O2584" i="6"/>
  <c r="P2584" i="6"/>
  <c r="U2584" i="6"/>
  <c r="V2584" i="6"/>
  <c r="O2581" i="6"/>
  <c r="P2581" i="6"/>
  <c r="U2581" i="6"/>
  <c r="O2578" i="6"/>
  <c r="P2578" i="6"/>
  <c r="U2578" i="6"/>
  <c r="O2575" i="6"/>
  <c r="P2575" i="6"/>
  <c r="U2575" i="6"/>
  <c r="O2527" i="6"/>
  <c r="P2527" i="6"/>
  <c r="U2527" i="6"/>
  <c r="V2527" i="6"/>
  <c r="O2524" i="6"/>
  <c r="P2524" i="6"/>
  <c r="U2524" i="6"/>
  <c r="V2524" i="6"/>
  <c r="O2521" i="6"/>
  <c r="P2521" i="6"/>
  <c r="U2521" i="6"/>
  <c r="V2521" i="6"/>
  <c r="O2518" i="6"/>
  <c r="P2518" i="6"/>
  <c r="O2701" i="6"/>
  <c r="P2701" i="6"/>
  <c r="U2701" i="6"/>
  <c r="V2701" i="6"/>
  <c r="O2698" i="6"/>
  <c r="P2698" i="6"/>
  <c r="U2698" i="6"/>
  <c r="V2698" i="6"/>
  <c r="O2695" i="6"/>
  <c r="P2695" i="6"/>
  <c r="U2695" i="6"/>
  <c r="O2692" i="6"/>
  <c r="P2692" i="6"/>
  <c r="U2692" i="6"/>
  <c r="V2692" i="6"/>
  <c r="O2667" i="6"/>
  <c r="P2667" i="6"/>
  <c r="U2667" i="6"/>
  <c r="V2667" i="6"/>
  <c r="O2664" i="6"/>
  <c r="P2664" i="6"/>
  <c r="U2664" i="6"/>
  <c r="V2664" i="6"/>
  <c r="O2661" i="6"/>
  <c r="P2661" i="6"/>
  <c r="U2661" i="6"/>
  <c r="O2658" i="6"/>
  <c r="P2658" i="6"/>
  <c r="O2622" i="6"/>
  <c r="P2622" i="6"/>
  <c r="U2622" i="6"/>
  <c r="V2622" i="6"/>
  <c r="O2619" i="6"/>
  <c r="P2619" i="6"/>
  <c r="U2619" i="6"/>
  <c r="O2616" i="6"/>
  <c r="P2616" i="6"/>
  <c r="O2073" i="6"/>
  <c r="P2073" i="6"/>
  <c r="U2073" i="6"/>
  <c r="V2073" i="6"/>
  <c r="O2070" i="6"/>
  <c r="P2070" i="6"/>
  <c r="U2070" i="6"/>
  <c r="V2070" i="6"/>
  <c r="O2067" i="6"/>
  <c r="P2067" i="6"/>
  <c r="U2067" i="6"/>
  <c r="V2067" i="6"/>
  <c r="O2064" i="6"/>
  <c r="P2064" i="6"/>
  <c r="U2064" i="6"/>
  <c r="V2064" i="6"/>
  <c r="O2061" i="6"/>
  <c r="P2061" i="6"/>
  <c r="O2059" i="6"/>
  <c r="P2059" i="6"/>
  <c r="U2059" i="6"/>
  <c r="V2059" i="6"/>
  <c r="O1794" i="6"/>
  <c r="P1794" i="6"/>
  <c r="U1794" i="6"/>
  <c r="V1794" i="6"/>
  <c r="O1800" i="6"/>
  <c r="P1800" i="6"/>
  <c r="U1800" i="6"/>
  <c r="V1800" i="6"/>
  <c r="O2072" i="6"/>
  <c r="P2072" i="6"/>
  <c r="U2072" i="6"/>
  <c r="V2072" i="6"/>
  <c r="O2069" i="6"/>
  <c r="P2069" i="6"/>
  <c r="U2069" i="6"/>
  <c r="V2069" i="6"/>
  <c r="O2066" i="6"/>
  <c r="P2066" i="6"/>
  <c r="U2066" i="6"/>
  <c r="V2066" i="6"/>
  <c r="O2063" i="6"/>
  <c r="P2063" i="6"/>
  <c r="U2063" i="6"/>
  <c r="V2063" i="6"/>
  <c r="O1787" i="6"/>
  <c r="P1787" i="6"/>
  <c r="U1787" i="6"/>
  <c r="V1787" i="6"/>
  <c r="O1789" i="6"/>
  <c r="P1789" i="6"/>
  <c r="U1789" i="6"/>
  <c r="V1789" i="6"/>
  <c r="O1788" i="6"/>
  <c r="P1788" i="6"/>
  <c r="U1788" i="6"/>
  <c r="O1791" i="6"/>
  <c r="P1791" i="6"/>
  <c r="U1791" i="6"/>
  <c r="V1791" i="6"/>
  <c r="O1792" i="6"/>
  <c r="P1792" i="6"/>
  <c r="U1792" i="6"/>
  <c r="V1792" i="6"/>
  <c r="O1795" i="6"/>
  <c r="P1795" i="6"/>
  <c r="U1795" i="6"/>
  <c r="V1795" i="6"/>
  <c r="O1798" i="6"/>
  <c r="P1798" i="6"/>
  <c r="U1798" i="6"/>
  <c r="V1798" i="6"/>
  <c r="O1801" i="6"/>
  <c r="P1801" i="6"/>
  <c r="U1801" i="6"/>
  <c r="O1797" i="6"/>
  <c r="P1797" i="6"/>
  <c r="P1778" i="6"/>
  <c r="U1778" i="6"/>
  <c r="V1778" i="6"/>
  <c r="O1763" i="6"/>
  <c r="P1763" i="6"/>
  <c r="U1763" i="6"/>
  <c r="V1763" i="6"/>
  <c r="O1758" i="6"/>
  <c r="P1758" i="6"/>
  <c r="U1758" i="6"/>
  <c r="V1758" i="6"/>
  <c r="O1753" i="6"/>
  <c r="P1750" i="6"/>
  <c r="U1750" i="6"/>
  <c r="V1750" i="6"/>
  <c r="O1745" i="6"/>
  <c r="P1745" i="6"/>
  <c r="U1745" i="6"/>
  <c r="V1745" i="6"/>
  <c r="O1743" i="6"/>
  <c r="P1743" i="6"/>
  <c r="U1743" i="6"/>
  <c r="V1743" i="6"/>
  <c r="O1764" i="6"/>
  <c r="P1764" i="6"/>
  <c r="U1764" i="6"/>
  <c r="V1764" i="6"/>
  <c r="O1759" i="6"/>
  <c r="P1759" i="6"/>
  <c r="U1759" i="6"/>
  <c r="O1751" i="6"/>
  <c r="P1751" i="6"/>
  <c r="U1751" i="6"/>
  <c r="V1751" i="6"/>
  <c r="O1746" i="6"/>
  <c r="P1746" i="6"/>
  <c r="P1561" i="6"/>
  <c r="U1561" i="6"/>
  <c r="O1768" i="6"/>
  <c r="P1768" i="6"/>
  <c r="O1771" i="6"/>
  <c r="P1771" i="6"/>
  <c r="U1771" i="6"/>
  <c r="O1762" i="6"/>
  <c r="P1762" i="6"/>
  <c r="U1762" i="6"/>
  <c r="V1762" i="6"/>
  <c r="O1754" i="6"/>
  <c r="P1754" i="6"/>
  <c r="U1754" i="6"/>
  <c r="V1754" i="6"/>
  <c r="O1749" i="6"/>
  <c r="P1749" i="6"/>
  <c r="U1749" i="6"/>
  <c r="V1749" i="6"/>
  <c r="O1744" i="6"/>
  <c r="P1744" i="6"/>
  <c r="U1744" i="6"/>
  <c r="O1747" i="6"/>
  <c r="P1747" i="6"/>
  <c r="U1747" i="6"/>
  <c r="V1747" i="6"/>
  <c r="P1777" i="6"/>
  <c r="U1777" i="6"/>
  <c r="V1777" i="6"/>
  <c r="O1760" i="6"/>
  <c r="P1760" i="6"/>
  <c r="U1760" i="6"/>
  <c r="V1760" i="6"/>
  <c r="P1564" i="6"/>
  <c r="U1564" i="6"/>
  <c r="V1564" i="6"/>
  <c r="P1558" i="6"/>
  <c r="U1558" i="6"/>
  <c r="V1558" i="6"/>
  <c r="P1284" i="6"/>
  <c r="U1284" i="6"/>
  <c r="V1284" i="6"/>
  <c r="P1278" i="6"/>
  <c r="U1278" i="6"/>
  <c r="V1278" i="6"/>
  <c r="O1526" i="6"/>
  <c r="P1526" i="6"/>
  <c r="U1526" i="6"/>
  <c r="V1526" i="6"/>
  <c r="O1523" i="6"/>
  <c r="P1523" i="6"/>
  <c r="U1523" i="6"/>
  <c r="V1523" i="6"/>
  <c r="O1520" i="6"/>
  <c r="P1520" i="6"/>
  <c r="U1520" i="6"/>
  <c r="V1520" i="6"/>
  <c r="O1517" i="6"/>
  <c r="P1517" i="6"/>
  <c r="U1517" i="6"/>
  <c r="V1517" i="6"/>
  <c r="O1514" i="6"/>
  <c r="P1514" i="6"/>
  <c r="O1395" i="6"/>
  <c r="P1395" i="6"/>
  <c r="U1395" i="6"/>
  <c r="V1395" i="6"/>
  <c r="O1392" i="6"/>
  <c r="P1392" i="6"/>
  <c r="U1392" i="6"/>
  <c r="V1392" i="6"/>
  <c r="O1389" i="6"/>
  <c r="P1389" i="6"/>
  <c r="U1389" i="6"/>
  <c r="V1389" i="6"/>
  <c r="O1386" i="6"/>
  <c r="P1386" i="6"/>
  <c r="O1377" i="6"/>
  <c r="P1377" i="6"/>
  <c r="O1374" i="6"/>
  <c r="P1374" i="6"/>
  <c r="U1374" i="6"/>
  <c r="V1374" i="6"/>
  <c r="O1371" i="6"/>
  <c r="P1371" i="6"/>
  <c r="U1371" i="6"/>
  <c r="V1371" i="6"/>
  <c r="O1368" i="6"/>
  <c r="P1368" i="6"/>
  <c r="U1368" i="6"/>
  <c r="V1368" i="6"/>
  <c r="P1290" i="6"/>
  <c r="U1290" i="6"/>
  <c r="V1290" i="6"/>
  <c r="P1282" i="6"/>
  <c r="U1282" i="6"/>
  <c r="V1282" i="6"/>
  <c r="P1276" i="6"/>
  <c r="U1276" i="6"/>
  <c r="V1276" i="6"/>
  <c r="P1269" i="6"/>
  <c r="U1269" i="6"/>
  <c r="V1269" i="6"/>
  <c r="P1257" i="6"/>
  <c r="U1257" i="6"/>
  <c r="V1257" i="6"/>
  <c r="O1287" i="6"/>
  <c r="P1287" i="6"/>
  <c r="O1289" i="6"/>
  <c r="P1289" i="6"/>
  <c r="U1289" i="6"/>
  <c r="V1289" i="6"/>
  <c r="O1292" i="6"/>
  <c r="P1292" i="6"/>
  <c r="U1292" i="6"/>
  <c r="O1295" i="6"/>
  <c r="P1295" i="6"/>
  <c r="U1295" i="6"/>
  <c r="V1295" i="6"/>
  <c r="O1298" i="6"/>
  <c r="P1298" i="6"/>
  <c r="U1298" i="6"/>
  <c r="V1298" i="6"/>
  <c r="O1240" i="6"/>
  <c r="P1240" i="6"/>
  <c r="U1240" i="6"/>
  <c r="V1240" i="6"/>
  <c r="O1242" i="6"/>
  <c r="P1242" i="6"/>
  <c r="U1242" i="6"/>
  <c r="V1242" i="6"/>
  <c r="O1245" i="6"/>
  <c r="P1245" i="6"/>
  <c r="U1245" i="6"/>
  <c r="O1248" i="6"/>
  <c r="P1248" i="6"/>
  <c r="U1248" i="6"/>
  <c r="V1248" i="6"/>
  <c r="O1251" i="6"/>
  <c r="P1251" i="6"/>
  <c r="U1251" i="6"/>
  <c r="V1251" i="6"/>
  <c r="O1254" i="6"/>
  <c r="P1254" i="6"/>
  <c r="U1254" i="6"/>
  <c r="V1254" i="6"/>
  <c r="O1244" i="6"/>
  <c r="P1244" i="6"/>
  <c r="U1244" i="6"/>
  <c r="O1247" i="6"/>
  <c r="P1247" i="6"/>
  <c r="O1250" i="6"/>
  <c r="P1250" i="6"/>
  <c r="U1250" i="6"/>
  <c r="V1250" i="6"/>
  <c r="O1253" i="6"/>
  <c r="P1253" i="6"/>
  <c r="U1253" i="6"/>
  <c r="V1253" i="6"/>
  <c r="O1256" i="6"/>
  <c r="P1256" i="6"/>
  <c r="U1256" i="6"/>
  <c r="O1241" i="6"/>
  <c r="P1241" i="6"/>
  <c r="U1241" i="6"/>
  <c r="O1527" i="6"/>
  <c r="P1527" i="6"/>
  <c r="U1527" i="6"/>
  <c r="O1524" i="6"/>
  <c r="P1524" i="6"/>
  <c r="U1524" i="6"/>
  <c r="V1524" i="6"/>
  <c r="O1521" i="6"/>
  <c r="P1521" i="6"/>
  <c r="U1521" i="6"/>
  <c r="V1521" i="6"/>
  <c r="O1518" i="6"/>
  <c r="P1518" i="6"/>
  <c r="U1518" i="6"/>
  <c r="V1518" i="6"/>
  <c r="O1515" i="6"/>
  <c r="P1515" i="6"/>
  <c r="U1515" i="6"/>
  <c r="V1515" i="6"/>
  <c r="O1512" i="6"/>
  <c r="P1512" i="6"/>
  <c r="O1528" i="6"/>
  <c r="P1528" i="6"/>
  <c r="U1528" i="6"/>
  <c r="O1525" i="6"/>
  <c r="P1525" i="6"/>
  <c r="U1525" i="6"/>
  <c r="V1525" i="6"/>
  <c r="O1522" i="6"/>
  <c r="P1522" i="6"/>
  <c r="U1522" i="6"/>
  <c r="V1522" i="6"/>
  <c r="O1519" i="6"/>
  <c r="P1519" i="6"/>
  <c r="U1519" i="6"/>
  <c r="V1519" i="6"/>
  <c r="O1516" i="6"/>
  <c r="P1516" i="6"/>
  <c r="U1516" i="6"/>
  <c r="V1516" i="6"/>
  <c r="P1291" i="6"/>
  <c r="U1291" i="6"/>
  <c r="V1291" i="6"/>
  <c r="P1272" i="6"/>
  <c r="U1272" i="6"/>
  <c r="V1272" i="6"/>
  <c r="P1260" i="6"/>
  <c r="U1260" i="6"/>
  <c r="V1260" i="6"/>
  <c r="P1034" i="6"/>
  <c r="U1034" i="6"/>
  <c r="V1034" i="6"/>
  <c r="O1274" i="6"/>
  <c r="P1274" i="6"/>
  <c r="O1259" i="6"/>
  <c r="P1259" i="6"/>
  <c r="O1117" i="6"/>
  <c r="P1117" i="6"/>
  <c r="O1053" i="6"/>
  <c r="P1053" i="6"/>
  <c r="U1053" i="6"/>
  <c r="O1050" i="6"/>
  <c r="P1050" i="6"/>
  <c r="U1050" i="6"/>
  <c r="O1047" i="6"/>
  <c r="P1047" i="6"/>
  <c r="U1047" i="6"/>
  <c r="O1044" i="6"/>
  <c r="P1044" i="6"/>
  <c r="U1044" i="6"/>
  <c r="V1044" i="6"/>
  <c r="O1041" i="6"/>
  <c r="P1041" i="6"/>
  <c r="U1041" i="6"/>
  <c r="V1041" i="6"/>
  <c r="O1038" i="6"/>
  <c r="P1038" i="6"/>
  <c r="U1038" i="6"/>
  <c r="O1035" i="6"/>
  <c r="P1035" i="6"/>
  <c r="O1144" i="6"/>
  <c r="P1144" i="6"/>
  <c r="U1144" i="6"/>
  <c r="V1144" i="6"/>
  <c r="O1141" i="6"/>
  <c r="P1141" i="6"/>
  <c r="U1141" i="6"/>
  <c r="V1141" i="6"/>
  <c r="O1138" i="6"/>
  <c r="P1138" i="6"/>
  <c r="U1138" i="6"/>
  <c r="V1138" i="6"/>
  <c r="O1135" i="6"/>
  <c r="P1135" i="6"/>
  <c r="U1135" i="6"/>
  <c r="V1135" i="6"/>
  <c r="O1132" i="6"/>
  <c r="P1132" i="6"/>
  <c r="U1132" i="6"/>
  <c r="V1132" i="6"/>
  <c r="O1129" i="6"/>
  <c r="P1129" i="6"/>
  <c r="O1126" i="6"/>
  <c r="P1126" i="6"/>
  <c r="U1126" i="6"/>
  <c r="O1123" i="6"/>
  <c r="P1123" i="6"/>
  <c r="U1123" i="6"/>
  <c r="V1123" i="6"/>
  <c r="O1142" i="6"/>
  <c r="P1142" i="6"/>
  <c r="U1142" i="6"/>
  <c r="V1142" i="6"/>
  <c r="O1139" i="6"/>
  <c r="P1139" i="6"/>
  <c r="U1139" i="6"/>
  <c r="V1139" i="6"/>
  <c r="O1136" i="6"/>
  <c r="P1136" i="6"/>
  <c r="U1136" i="6"/>
  <c r="V1136" i="6"/>
  <c r="O1133" i="6"/>
  <c r="P1133" i="6"/>
  <c r="U1133" i="6"/>
  <c r="N3231" i="6"/>
  <c r="P3231" i="6"/>
  <c r="U3231" i="6"/>
  <c r="V3231" i="6"/>
  <c r="N3224" i="6"/>
  <c r="P3224" i="6"/>
  <c r="N5368" i="6"/>
  <c r="P5368" i="6"/>
  <c r="N4887" i="6"/>
  <c r="P4887" i="6"/>
  <c r="N4689" i="6"/>
  <c r="P4689" i="6"/>
  <c r="N4536" i="6"/>
  <c r="P4536" i="6"/>
  <c r="N3258" i="6"/>
  <c r="P3258" i="6"/>
  <c r="N5220" i="6"/>
  <c r="P5220" i="6"/>
  <c r="N5135" i="6"/>
  <c r="P5135" i="6"/>
  <c r="N5114" i="6"/>
  <c r="P5114" i="6"/>
  <c r="N4931" i="6"/>
  <c r="P4931" i="6"/>
  <c r="N2950" i="6"/>
  <c r="P2950" i="6"/>
  <c r="N2953" i="6"/>
  <c r="P2953" i="6"/>
  <c r="U2953" i="6"/>
  <c r="V2953" i="6"/>
  <c r="N2958" i="6"/>
  <c r="P2958" i="6"/>
  <c r="U2958" i="6"/>
  <c r="V2958" i="6"/>
  <c r="N4993" i="6"/>
  <c r="P4993" i="6"/>
  <c r="N2730" i="6"/>
  <c r="N2511" i="6"/>
  <c r="P2511" i="6"/>
  <c r="N1186" i="6"/>
  <c r="N767" i="6"/>
  <c r="P767" i="6"/>
  <c r="N762" i="6"/>
  <c r="P762" i="6"/>
  <c r="U762" i="6"/>
  <c r="N674" i="6"/>
  <c r="N459" i="6"/>
  <c r="P459" i="6"/>
  <c r="N441" i="6"/>
  <c r="P441" i="6"/>
  <c r="N7" i="6"/>
  <c r="P7" i="6"/>
  <c r="U7" i="6"/>
  <c r="O3" i="14"/>
  <c r="N1210" i="6"/>
  <c r="N879" i="6"/>
  <c r="P879" i="6"/>
  <c r="N874" i="6"/>
  <c r="P874" i="6"/>
  <c r="U874" i="6"/>
  <c r="N488" i="6"/>
  <c r="N371" i="6"/>
  <c r="P371" i="6"/>
  <c r="N2175" i="6"/>
  <c r="N2109" i="6"/>
  <c r="P2109" i="6"/>
  <c r="N189" i="6"/>
  <c r="P189" i="6"/>
  <c r="U189" i="6"/>
  <c r="M746" i="14"/>
  <c r="R746" i="14"/>
  <c r="P660" i="14"/>
  <c r="U5430" i="6"/>
  <c r="O745" i="14"/>
  <c r="M745" i="14"/>
  <c r="R745" i="14"/>
  <c r="U5423" i="6"/>
  <c r="U5414" i="6"/>
  <c r="O743" i="14"/>
  <c r="M743" i="14"/>
  <c r="R743" i="14"/>
  <c r="U1907" i="6"/>
  <c r="M272" i="14"/>
  <c r="R272" i="14"/>
  <c r="U2232" i="6"/>
  <c r="M328" i="14"/>
  <c r="R328" i="14"/>
  <c r="U4107" i="6"/>
  <c r="V4107" i="6"/>
  <c r="M582" i="14"/>
  <c r="R582" i="14"/>
  <c r="U4754" i="6"/>
  <c r="V4754" i="6"/>
  <c r="M658" i="14"/>
  <c r="R658" i="14"/>
  <c r="U1409" i="6"/>
  <c r="O189" i="14"/>
  <c r="M189" i="14"/>
  <c r="R189" i="14"/>
  <c r="U523" i="6"/>
  <c r="V523" i="6"/>
  <c r="M67" i="14"/>
  <c r="R67" i="14"/>
  <c r="U1723" i="6"/>
  <c r="V1723" i="6"/>
  <c r="P659" i="14"/>
  <c r="U1589" i="6"/>
  <c r="V1589" i="6"/>
  <c r="U1814" i="6"/>
  <c r="V1814" i="6"/>
  <c r="M248" i="14"/>
  <c r="R248" i="14"/>
  <c r="P727" i="14"/>
  <c r="U5413" i="6"/>
  <c r="O742" i="14"/>
  <c r="M742" i="14"/>
  <c r="R742" i="14"/>
  <c r="P694" i="14"/>
  <c r="U3150" i="6"/>
  <c r="O442" i="14"/>
  <c r="M442" i="14"/>
  <c r="R442" i="14"/>
  <c r="V5230" i="6"/>
  <c r="O716" i="14"/>
  <c r="U4568" i="6"/>
  <c r="M635" i="14"/>
  <c r="R635" i="14"/>
  <c r="U1893" i="6"/>
  <c r="O267" i="14"/>
  <c r="M267" i="14"/>
  <c r="R267" i="14"/>
  <c r="P691" i="14"/>
  <c r="V5260" i="6"/>
  <c r="O720" i="14"/>
  <c r="P688" i="14"/>
  <c r="V5290" i="6"/>
  <c r="O723" i="14"/>
  <c r="P723" i="14"/>
  <c r="U4731" i="6"/>
  <c r="V4731" i="6"/>
  <c r="M654" i="14"/>
  <c r="R654" i="14"/>
  <c r="U4889" i="6"/>
  <c r="V4889" i="6"/>
  <c r="M674" i="14"/>
  <c r="R674" i="14"/>
  <c r="U202" i="6"/>
  <c r="U4572" i="6"/>
  <c r="V4572" i="6"/>
  <c r="M634" i="14"/>
  <c r="R634" i="14"/>
  <c r="U4779" i="6"/>
  <c r="V4779" i="6"/>
  <c r="M662" i="14"/>
  <c r="R662" i="14"/>
  <c r="U1424" i="6"/>
  <c r="V1424" i="6"/>
  <c r="U19" i="6"/>
  <c r="V19" i="6"/>
  <c r="M5" i="14"/>
  <c r="R5" i="14"/>
  <c r="U913" i="6"/>
  <c r="M109" i="14"/>
  <c r="R109" i="14"/>
  <c r="U4300" i="6"/>
  <c r="V4300" i="6"/>
  <c r="M601" i="14"/>
  <c r="R601" i="14"/>
  <c r="U510" i="6"/>
  <c r="O60" i="14"/>
  <c r="M60" i="14"/>
  <c r="R60" i="14"/>
  <c r="U2192" i="6"/>
  <c r="V2192" i="6"/>
  <c r="U3185" i="6"/>
  <c r="V3185" i="6"/>
  <c r="M452" i="14"/>
  <c r="R452" i="14"/>
  <c r="U4664" i="6"/>
  <c r="V4664" i="6"/>
  <c r="M646" i="14"/>
  <c r="R646" i="14"/>
  <c r="U381" i="6"/>
  <c r="M39" i="14"/>
  <c r="R39" i="14"/>
  <c r="O411" i="14"/>
  <c r="P411" i="14"/>
  <c r="V2839" i="6"/>
  <c r="P731" i="14"/>
  <c r="V5278" i="6"/>
  <c r="O722" i="14"/>
  <c r="P722" i="14"/>
  <c r="R710" i="14"/>
  <c r="U70" i="6"/>
  <c r="O10" i="14"/>
  <c r="M10" i="14"/>
  <c r="R10" i="14"/>
  <c r="U110" i="6"/>
  <c r="O14" i="14"/>
  <c r="M14" i="14"/>
  <c r="R14" i="14"/>
  <c r="U93" i="6"/>
  <c r="O12" i="14"/>
  <c r="M12" i="14"/>
  <c r="R12" i="14"/>
  <c r="P707" i="14"/>
  <c r="U5330" i="6"/>
  <c r="V5330" i="6"/>
  <c r="M728" i="14"/>
  <c r="R728" i="14"/>
  <c r="V2644" i="6"/>
  <c r="E51" i="48"/>
  <c r="V1946" i="6"/>
  <c r="U356" i="6"/>
  <c r="O34" i="14"/>
  <c r="M34" i="14"/>
  <c r="R34" i="14"/>
  <c r="V3318" i="6"/>
  <c r="V1402" i="6"/>
  <c r="V1043" i="6"/>
  <c r="V1267" i="6"/>
  <c r="V1369" i="6"/>
  <c r="U2706" i="6"/>
  <c r="V2706" i="6"/>
  <c r="U3550" i="6"/>
  <c r="V3550" i="6"/>
  <c r="U4063" i="6"/>
  <c r="V4063" i="6"/>
  <c r="M570" i="14"/>
  <c r="R570" i="14"/>
  <c r="U4170" i="6"/>
  <c r="O588" i="14"/>
  <c r="M588" i="14"/>
  <c r="R588" i="14"/>
  <c r="U3630" i="6"/>
  <c r="U4154" i="6"/>
  <c r="V4154" i="6"/>
  <c r="U2599" i="6"/>
  <c r="V2599" i="6"/>
  <c r="U3277" i="6"/>
  <c r="U4082" i="6"/>
  <c r="V4082" i="6"/>
  <c r="V4000" i="6"/>
  <c r="F42" i="48"/>
  <c r="U4496" i="6"/>
  <c r="V4496" i="6"/>
  <c r="M630" i="14"/>
  <c r="R630" i="14"/>
  <c r="U4454" i="6"/>
  <c r="U4759" i="6"/>
  <c r="V4759" i="6"/>
  <c r="M664" i="14"/>
  <c r="R664" i="14"/>
  <c r="U3244" i="6"/>
  <c r="V3244" i="6"/>
  <c r="V1054" i="6"/>
  <c r="U4113" i="6"/>
  <c r="V4113" i="6"/>
  <c r="M584" i="14"/>
  <c r="R584" i="14"/>
  <c r="U3533" i="6"/>
  <c r="U3703" i="6"/>
  <c r="V3703" i="6"/>
  <c r="U3580" i="6"/>
  <c r="V3580" i="6"/>
  <c r="U3623" i="6"/>
  <c r="V3623" i="6"/>
  <c r="M502" i="14"/>
  <c r="R502" i="14"/>
  <c r="U4332" i="6"/>
  <c r="V4332" i="6"/>
  <c r="M604" i="14"/>
  <c r="R604" i="14"/>
  <c r="U317" i="6"/>
  <c r="O30" i="14"/>
  <c r="M30" i="14"/>
  <c r="R30" i="14"/>
  <c r="U965" i="6"/>
  <c r="V965" i="6"/>
  <c r="U2558" i="6"/>
  <c r="U4055" i="6"/>
  <c r="V4055" i="6"/>
  <c r="M569" i="14"/>
  <c r="R569" i="14"/>
  <c r="U3680" i="6"/>
  <c r="U4441" i="6"/>
  <c r="O621" i="14"/>
  <c r="M621" i="14"/>
  <c r="R621" i="14"/>
  <c r="U3692" i="6"/>
  <c r="V3692" i="6"/>
  <c r="U3716" i="6"/>
  <c r="V3716" i="6"/>
  <c r="U4074" i="6"/>
  <c r="V4074" i="6"/>
  <c r="U3990" i="6"/>
  <c r="U4423" i="6"/>
  <c r="O617" i="14"/>
  <c r="U4904" i="6"/>
  <c r="V1562" i="6"/>
  <c r="U2640" i="6"/>
  <c r="V2640" i="6"/>
  <c r="V2532" i="6"/>
  <c r="U4315" i="6"/>
  <c r="V4315" i="6"/>
  <c r="M602" i="14"/>
  <c r="R602" i="14"/>
  <c r="U3468" i="6"/>
  <c r="V3468" i="6"/>
  <c r="U3843" i="6"/>
  <c r="V3843" i="6"/>
  <c r="U4125" i="6"/>
  <c r="V4125" i="6"/>
  <c r="U4524" i="6"/>
  <c r="U3444" i="6"/>
  <c r="V3444" i="6"/>
  <c r="F46" i="48"/>
  <c r="V3459" i="6"/>
  <c r="U4388" i="6"/>
  <c r="V4388" i="6"/>
  <c r="U3385" i="6"/>
  <c r="V3385" i="6"/>
  <c r="M473" i="14"/>
  <c r="R473" i="14"/>
  <c r="V3388" i="6"/>
  <c r="U4451" i="6"/>
  <c r="V4451" i="6"/>
  <c r="V4190" i="6"/>
  <c r="F40" i="48"/>
  <c r="U4483" i="6"/>
  <c r="O626" i="14"/>
  <c r="M626" i="14"/>
  <c r="R626" i="14"/>
  <c r="O740" i="14"/>
  <c r="P740" i="14"/>
  <c r="U4201" i="6"/>
  <c r="V4201" i="6"/>
  <c r="U4235" i="6"/>
  <c r="V4235" i="6"/>
  <c r="U4418" i="6"/>
  <c r="V4418" i="6"/>
  <c r="U4514" i="6"/>
  <c r="V4514" i="6"/>
  <c r="M631" i="14"/>
  <c r="R631" i="14"/>
  <c r="U4278" i="6"/>
  <c r="V4278" i="6"/>
  <c r="U4462" i="6"/>
  <c r="V4462" i="6"/>
  <c r="U4266" i="6"/>
  <c r="O726" i="14"/>
  <c r="P726" i="14"/>
  <c r="U4140" i="6"/>
  <c r="V4140" i="6"/>
  <c r="U3648" i="6"/>
  <c r="V3648" i="6"/>
  <c r="U4379" i="6"/>
  <c r="V4379" i="6"/>
  <c r="U3415" i="6"/>
  <c r="V3415" i="6"/>
  <c r="U3426" i="6"/>
  <c r="V510" i="6"/>
  <c r="F49" i="48"/>
  <c r="G51" i="48"/>
  <c r="F51" i="48"/>
  <c r="G52" i="48"/>
  <c r="F53" i="48"/>
  <c r="F52" i="48"/>
  <c r="E53" i="48"/>
  <c r="D53" i="48"/>
  <c r="C53" i="48"/>
  <c r="C54" i="48"/>
  <c r="G53" i="48"/>
  <c r="M545" i="14"/>
  <c r="R545" i="14"/>
  <c r="P687" i="14"/>
  <c r="P71" i="14"/>
  <c r="I11" i="48"/>
  <c r="P24" i="14"/>
  <c r="P384" i="14"/>
  <c r="P370" i="14"/>
  <c r="P83" i="14"/>
  <c r="P41" i="14"/>
  <c r="P448" i="14"/>
  <c r="P133" i="14"/>
  <c r="P61" i="14"/>
  <c r="P568" i="14"/>
  <c r="O695" i="14"/>
  <c r="U3694" i="6"/>
  <c r="V3694" i="6"/>
  <c r="M520" i="14"/>
  <c r="R520" i="14"/>
  <c r="P9" i="14"/>
  <c r="P438" i="14"/>
  <c r="P291" i="14"/>
  <c r="O735" i="14"/>
  <c r="U4919" i="6"/>
  <c r="M393" i="14"/>
  <c r="R393" i="14"/>
  <c r="P516" i="14"/>
  <c r="M613" i="14"/>
  <c r="R613" i="14"/>
  <c r="O715" i="14"/>
  <c r="P461" i="6"/>
  <c r="U461" i="6"/>
  <c r="V461" i="6"/>
  <c r="P227" i="14"/>
  <c r="P57" i="14"/>
  <c r="U4461" i="6"/>
  <c r="V4461" i="6"/>
  <c r="M623" i="14"/>
  <c r="R623" i="14"/>
  <c r="O623" i="14"/>
  <c r="P25" i="14"/>
  <c r="P487" i="14"/>
  <c r="P499" i="14"/>
  <c r="P326" i="14"/>
  <c r="P409" i="14"/>
  <c r="P611" i="14"/>
  <c r="P14" i="14"/>
  <c r="P645" i="14"/>
  <c r="P695" i="14"/>
  <c r="P365" i="14"/>
  <c r="P335" i="14"/>
  <c r="U4198" i="6"/>
  <c r="V4198" i="6"/>
  <c r="M590" i="14"/>
  <c r="R590" i="14"/>
  <c r="U4905" i="6"/>
  <c r="V4905" i="6"/>
  <c r="M675" i="14"/>
  <c r="R675" i="14"/>
  <c r="U4972" i="6"/>
  <c r="M684" i="14"/>
  <c r="R684" i="14"/>
  <c r="U3960" i="6"/>
  <c r="O554" i="14"/>
  <c r="M554" i="14"/>
  <c r="R554" i="14"/>
  <c r="M716" i="14"/>
  <c r="R716" i="14"/>
  <c r="O705" i="14"/>
  <c r="P705" i="14"/>
  <c r="P276" i="14"/>
  <c r="P507" i="14"/>
  <c r="P484" i="14"/>
  <c r="P518" i="14"/>
  <c r="P82" i="14"/>
  <c r="P377" i="14"/>
  <c r="O713" i="14"/>
  <c r="M698" i="14"/>
  <c r="R698" i="14"/>
  <c r="M622" i="14"/>
  <c r="R622" i="14"/>
  <c r="P18" i="14"/>
  <c r="P551" i="14"/>
  <c r="P8" i="14"/>
  <c r="P468" i="14"/>
  <c r="O712" i="14"/>
  <c r="P103" i="14"/>
  <c r="P650" i="14"/>
  <c r="P647" i="14"/>
  <c r="P231" i="14"/>
  <c r="P300" i="14"/>
  <c r="P578" i="14"/>
  <c r="P716" i="14"/>
  <c r="O570" i="14"/>
  <c r="O590" i="14"/>
  <c r="M521" i="14"/>
  <c r="R521" i="14"/>
  <c r="P488" i="14"/>
  <c r="P174" i="14"/>
  <c r="M730" i="14"/>
  <c r="R730" i="14"/>
  <c r="O704" i="14"/>
  <c r="P704" i="14"/>
  <c r="U4355" i="6"/>
  <c r="V4355" i="6"/>
  <c r="M605" i="14"/>
  <c r="R605" i="14"/>
  <c r="V3560" i="6"/>
  <c r="F35" i="48"/>
  <c r="P489" i="14"/>
  <c r="O393" i="14"/>
  <c r="M617" i="14"/>
  <c r="R617" i="14"/>
  <c r="M495" i="14"/>
  <c r="R495" i="14"/>
  <c r="P655" i="14"/>
  <c r="O719" i="14"/>
  <c r="P719" i="14"/>
  <c r="M721" i="14"/>
  <c r="R721" i="14"/>
  <c r="M709" i="14"/>
  <c r="R709" i="14"/>
  <c r="P593" i="14"/>
  <c r="M713" i="14"/>
  <c r="R713" i="14"/>
  <c r="P94" i="14"/>
  <c r="O725" i="14"/>
  <c r="P725" i="14"/>
  <c r="M388" i="14"/>
  <c r="R388" i="14"/>
  <c r="P629" i="14"/>
  <c r="P471" i="14"/>
  <c r="P381" i="14"/>
  <c r="P399" i="14"/>
  <c r="P447" i="14"/>
  <c r="P628" i="14"/>
  <c r="P432" i="14"/>
  <c r="P245" i="14"/>
  <c r="P536" i="14"/>
  <c r="P2362" i="6"/>
  <c r="P2083" i="6"/>
  <c r="U2083" i="6"/>
  <c r="P713" i="14"/>
  <c r="P426" i="14"/>
  <c r="P420" i="14"/>
  <c r="P619" i="14"/>
  <c r="U4206" i="6"/>
  <c r="M591" i="14"/>
  <c r="R591" i="14"/>
  <c r="U4525" i="6"/>
  <c r="V4525" i="6"/>
  <c r="M633" i="14"/>
  <c r="R633" i="14"/>
  <c r="U4410" i="6"/>
  <c r="V4410" i="6"/>
  <c r="M615" i="14"/>
  <c r="R615" i="14"/>
  <c r="U2050" i="6"/>
  <c r="M292" i="14"/>
  <c r="R292" i="14"/>
  <c r="P424" i="14"/>
  <c r="P483" i="14"/>
  <c r="P668" i="14"/>
  <c r="P533" i="14"/>
  <c r="P434" i="14"/>
  <c r="O633" i="14"/>
  <c r="P390" i="14"/>
  <c r="P7" i="14"/>
  <c r="P417" i="14"/>
  <c r="P523" i="14"/>
  <c r="P415" i="14"/>
  <c r="P470" i="14"/>
  <c r="P382" i="14"/>
  <c r="P175" i="14"/>
  <c r="P58" i="14"/>
  <c r="P592" i="14"/>
  <c r="P575" i="14"/>
  <c r="P493" i="14"/>
  <c r="P194" i="14"/>
  <c r="P306" i="14"/>
  <c r="P87" i="14"/>
  <c r="P427" i="14"/>
  <c r="P653" i="14"/>
  <c r="P670" i="14"/>
  <c r="P462" i="14"/>
  <c r="P494" i="14"/>
  <c r="O615" i="14"/>
  <c r="P161" i="14"/>
  <c r="P509" i="14"/>
  <c r="P121" i="14"/>
  <c r="P43" i="14"/>
  <c r="P75" i="14"/>
  <c r="P154" i="14"/>
  <c r="P206" i="14"/>
  <c r="P329" i="14"/>
  <c r="P325" i="14"/>
  <c r="P3214" i="6"/>
  <c r="P581" i="14"/>
  <c r="P445" i="14"/>
  <c r="P457" i="14"/>
  <c r="P234" i="14"/>
  <c r="P111" i="14"/>
  <c r="P28" i="14"/>
  <c r="P108" i="14"/>
  <c r="P79" i="14"/>
  <c r="P609" i="14"/>
  <c r="P147" i="14"/>
  <c r="P23" i="14"/>
  <c r="P3965" i="6"/>
  <c r="U4268" i="6"/>
  <c r="V4268" i="6"/>
  <c r="M598" i="14"/>
  <c r="R598" i="14"/>
  <c r="U3995" i="6"/>
  <c r="V3995" i="6"/>
  <c r="M561" i="14"/>
  <c r="R561" i="14"/>
  <c r="U4417" i="6"/>
  <c r="V4417" i="6"/>
  <c r="M616" i="14"/>
  <c r="R616" i="14"/>
  <c r="U5338" i="6"/>
  <c r="M729" i="14"/>
  <c r="R729" i="14"/>
  <c r="V2576" i="6"/>
  <c r="E42" i="48"/>
  <c r="M614" i="14"/>
  <c r="R614" i="14"/>
  <c r="O561" i="14"/>
  <c r="P404" i="14"/>
  <c r="P678" i="14"/>
  <c r="P355" i="14"/>
  <c r="P498" i="14"/>
  <c r="P184" i="14"/>
  <c r="P226" i="14"/>
  <c r="P102" i="14"/>
  <c r="P485" i="14"/>
  <c r="P31" i="14"/>
  <c r="P323" i="14"/>
  <c r="P517" i="14"/>
  <c r="P413" i="14"/>
  <c r="P332" i="14"/>
  <c r="P327" i="14"/>
  <c r="V4344" i="6"/>
  <c r="V4441" i="6"/>
  <c r="O582" i="14"/>
  <c r="P582" i="14"/>
  <c r="M277" i="14"/>
  <c r="R277" i="14"/>
  <c r="M439" i="14"/>
  <c r="R439" i="14"/>
  <c r="N2" i="14"/>
  <c r="P474" i="14"/>
  <c r="P608" i="14"/>
  <c r="P188" i="14"/>
  <c r="P553" i="14"/>
  <c r="P428" i="14"/>
  <c r="P40" i="14"/>
  <c r="P643" i="14"/>
  <c r="P367" i="14"/>
  <c r="P476" i="14"/>
  <c r="P648" i="14"/>
  <c r="P221" i="14"/>
  <c r="P190" i="14"/>
  <c r="P73" i="14"/>
  <c r="N5456" i="6"/>
  <c r="P5456" i="6"/>
  <c r="U5456" i="6"/>
  <c r="N5453" i="6"/>
  <c r="P5453" i="6"/>
  <c r="U5453" i="6"/>
  <c r="O664" i="14"/>
  <c r="P664" i="14"/>
  <c r="M612" i="14"/>
  <c r="R612" i="14"/>
  <c r="P642" i="14"/>
  <c r="P70" i="14"/>
  <c r="P360" i="14"/>
  <c r="P27" i="14"/>
  <c r="P429" i="14"/>
  <c r="P641" i="14"/>
  <c r="P69" i="14"/>
  <c r="P89" i="14"/>
  <c r="P118" i="14"/>
  <c r="P220" i="14"/>
  <c r="P290" i="14"/>
  <c r="P437" i="14"/>
  <c r="N5458" i="6"/>
  <c r="P5458" i="6"/>
  <c r="U5458" i="6"/>
  <c r="N5455" i="6"/>
  <c r="P5455" i="6"/>
  <c r="U5455" i="6"/>
  <c r="N5452" i="6"/>
  <c r="P5452" i="6"/>
  <c r="O699" i="14"/>
  <c r="O692" i="14"/>
  <c r="O584" i="14"/>
  <c r="M120" i="14"/>
  <c r="R120" i="14"/>
  <c r="P225" i="14"/>
  <c r="P131" i="14"/>
  <c r="P320" i="14"/>
  <c r="P141" i="14"/>
  <c r="P93" i="14"/>
  <c r="P19" i="14"/>
  <c r="P173" i="14"/>
  <c r="P449" i="14"/>
  <c r="P398" i="14"/>
  <c r="P466" i="14"/>
  <c r="P425" i="14"/>
  <c r="O736" i="14"/>
  <c r="O724" i="14"/>
  <c r="N5457" i="6"/>
  <c r="P5457" i="6"/>
  <c r="U5457" i="6"/>
  <c r="N5454" i="6"/>
  <c r="P5454" i="6"/>
  <c r="U5454" i="6"/>
  <c r="O452" i="14"/>
  <c r="P452" i="14"/>
  <c r="U3128" i="6"/>
  <c r="M440" i="14"/>
  <c r="R440" i="14"/>
  <c r="U993" i="6"/>
  <c r="M127" i="14"/>
  <c r="R127" i="14"/>
  <c r="P584" i="14"/>
  <c r="O616" i="14"/>
  <c r="P616" i="14"/>
  <c r="V3990" i="6"/>
  <c r="V4524" i="6"/>
  <c r="O601" i="14"/>
  <c r="P442" i="14"/>
  <c r="U4220" i="6"/>
  <c r="M594" i="14"/>
  <c r="R594" i="14"/>
  <c r="V4103" i="6"/>
  <c r="O579" i="14"/>
  <c r="P579" i="14"/>
  <c r="U1029" i="6"/>
  <c r="M129" i="14"/>
  <c r="R129" i="14"/>
  <c r="U4357" i="6"/>
  <c r="M606" i="14"/>
  <c r="R606" i="14"/>
  <c r="U3787" i="6"/>
  <c r="M532" i="14"/>
  <c r="R532" i="14"/>
  <c r="O613" i="14"/>
  <c r="U4100" i="6"/>
  <c r="M577" i="14"/>
  <c r="R577" i="14"/>
  <c r="F45" i="48"/>
  <c r="P29" i="14"/>
  <c r="P431" i="14"/>
  <c r="P6" i="14"/>
  <c r="P321" i="14"/>
  <c r="P16" i="14"/>
  <c r="O733" i="14"/>
  <c r="P166" i="14"/>
  <c r="P249" i="14"/>
  <c r="P330" i="14"/>
  <c r="P555" i="14"/>
  <c r="M715" i="14"/>
  <c r="O721" i="14"/>
  <c r="P721" i="14"/>
  <c r="P35" i="14"/>
  <c r="O693" i="14"/>
  <c r="P693" i="14"/>
  <c r="P618" i="14"/>
  <c r="P435" i="14"/>
  <c r="P322" i="14"/>
  <c r="P422" i="14"/>
  <c r="M669" i="14"/>
  <c r="R669" i="14"/>
  <c r="M712" i="14"/>
  <c r="P110" i="14"/>
  <c r="P669" i="14"/>
  <c r="P100" i="14"/>
  <c r="P410" i="14"/>
  <c r="P339" i="14"/>
  <c r="P564" i="14"/>
  <c r="P414" i="14"/>
  <c r="P672" i="14"/>
  <c r="P506" i="14"/>
  <c r="P288" i="14"/>
  <c r="M720" i="14"/>
  <c r="R720" i="14"/>
  <c r="O710" i="14"/>
  <c r="P710" i="14"/>
  <c r="P68" i="14"/>
  <c r="M736" i="14"/>
  <c r="R736" i="14"/>
  <c r="P503" i="14"/>
  <c r="O708" i="14"/>
  <c r="P708" i="14"/>
  <c r="M692" i="14"/>
  <c r="R692" i="14"/>
  <c r="C4" i="48"/>
  <c r="P361" i="14"/>
  <c r="P357" i="14"/>
  <c r="P554" i="14"/>
  <c r="P353" i="14"/>
  <c r="P130" i="14"/>
  <c r="P610" i="14"/>
  <c r="P451" i="14"/>
  <c r="P640" i="14"/>
  <c r="P275" i="14"/>
  <c r="P528" i="14"/>
  <c r="P299" i="14"/>
  <c r="P644" i="14"/>
  <c r="P638" i="14"/>
  <c r="P607" i="14"/>
  <c r="U5099" i="6"/>
  <c r="V5099" i="6"/>
  <c r="M700" i="14"/>
  <c r="R700" i="14"/>
  <c r="U5226" i="6"/>
  <c r="O714" i="14"/>
  <c r="M714" i="14"/>
  <c r="R714" i="14"/>
  <c r="V2431" i="6"/>
  <c r="O362" i="14"/>
  <c r="P362" i="14"/>
  <c r="O77" i="14"/>
  <c r="P77" i="14"/>
  <c r="V672" i="6"/>
  <c r="V3135" i="6"/>
  <c r="O441" i="14"/>
  <c r="P441" i="14"/>
  <c r="U216" i="6"/>
  <c r="V216" i="6"/>
  <c r="M22" i="14"/>
  <c r="R22" i="14"/>
  <c r="P601" i="14"/>
  <c r="O535" i="14"/>
  <c r="P535" i="14"/>
  <c r="V3799" i="6"/>
  <c r="V2405" i="6"/>
  <c r="U797" i="6"/>
  <c r="M92" i="14"/>
  <c r="R92" i="14"/>
  <c r="O635" i="14"/>
  <c r="P635" i="14"/>
  <c r="V4568" i="6"/>
  <c r="O675" i="14"/>
  <c r="V4904" i="6"/>
  <c r="E13" i="48"/>
  <c r="V110" i="6"/>
  <c r="V381" i="6"/>
  <c r="O39" i="14"/>
  <c r="P39" i="14"/>
  <c r="U4046" i="6"/>
  <c r="M567" i="14"/>
  <c r="R567" i="14"/>
  <c r="U2416" i="6"/>
  <c r="V2416" i="6"/>
  <c r="M359" i="14"/>
  <c r="R359" i="14"/>
  <c r="O1572" i="6"/>
  <c r="P1572" i="6"/>
  <c r="U1572" i="6"/>
  <c r="V1572" i="6"/>
  <c r="O1576" i="6"/>
  <c r="P1576" i="6"/>
  <c r="U1576" i="6"/>
  <c r="V1576" i="6"/>
  <c r="O1577" i="6"/>
  <c r="P1577" i="6"/>
  <c r="U1577" i="6"/>
  <c r="V1577" i="6"/>
  <c r="O1575" i="6"/>
  <c r="P1575" i="6"/>
  <c r="U1575" i="6"/>
  <c r="V1575" i="6"/>
  <c r="O1579" i="6"/>
  <c r="P1579" i="6"/>
  <c r="U1579" i="6"/>
  <c r="O1580" i="6"/>
  <c r="P1580" i="6"/>
  <c r="U1580" i="6"/>
  <c r="V1580" i="6"/>
  <c r="O1578" i="6"/>
  <c r="P1578" i="6"/>
  <c r="U1578" i="6"/>
  <c r="V1578" i="6"/>
  <c r="O1582" i="6"/>
  <c r="P1582" i="6"/>
  <c r="U1582" i="6"/>
  <c r="V1582" i="6"/>
  <c r="O1583" i="6"/>
  <c r="P1583" i="6"/>
  <c r="U1583" i="6"/>
  <c r="V1583" i="6"/>
  <c r="O1581" i="6"/>
  <c r="P1581" i="6"/>
  <c r="U1581" i="6"/>
  <c r="V1581" i="6"/>
  <c r="O1568" i="6"/>
  <c r="P1568" i="6"/>
  <c r="U1568" i="6"/>
  <c r="V1568" i="6"/>
  <c r="O1570" i="6"/>
  <c r="P1570" i="6"/>
  <c r="U1570" i="6"/>
  <c r="V1570" i="6"/>
  <c r="O1571" i="6"/>
  <c r="P1571" i="6"/>
  <c r="U1571" i="6"/>
  <c r="V1571" i="6"/>
  <c r="O1569" i="6"/>
  <c r="P1569" i="6"/>
  <c r="U1569" i="6"/>
  <c r="V1569" i="6"/>
  <c r="O1573" i="6"/>
  <c r="P1573" i="6"/>
  <c r="U1573" i="6"/>
  <c r="V1573" i="6"/>
  <c r="O1574" i="6"/>
  <c r="P1574" i="6"/>
  <c r="U1574" i="6"/>
  <c r="V1574" i="6"/>
  <c r="O677" i="14"/>
  <c r="V4919" i="6"/>
  <c r="O674" i="14"/>
  <c r="P674" i="14"/>
  <c r="O272" i="14"/>
  <c r="V1907" i="6"/>
  <c r="F33" i="48"/>
  <c r="U3557" i="6"/>
  <c r="O496" i="14"/>
  <c r="M496" i="14"/>
  <c r="R496" i="14"/>
  <c r="U5425" i="6"/>
  <c r="O744" i="14"/>
  <c r="M744" i="14"/>
  <c r="R744" i="14"/>
  <c r="U4545" i="6"/>
  <c r="M636" i="14"/>
  <c r="R636" i="14"/>
  <c r="O366" i="14"/>
  <c r="P366" i="14"/>
  <c r="P1160" i="6"/>
  <c r="U1160" i="6"/>
  <c r="V1160" i="6"/>
  <c r="P1753" i="6"/>
  <c r="O700" i="14"/>
  <c r="P700" i="14"/>
  <c r="P446" i="14"/>
  <c r="P119" i="14"/>
  <c r="P583" i="14"/>
  <c r="P397" i="14"/>
  <c r="P172" i="14"/>
  <c r="P565" i="14"/>
  <c r="P200" i="14"/>
  <c r="P657" i="14"/>
  <c r="P99" i="14"/>
  <c r="P552" i="14"/>
  <c r="P391" i="14"/>
  <c r="P627" i="14"/>
  <c r="P32" i="14"/>
  <c r="P3798" i="6"/>
  <c r="P3519" i="6"/>
  <c r="P3066" i="6"/>
  <c r="M433" i="14"/>
  <c r="R433" i="14"/>
  <c r="P986" i="6"/>
  <c r="U986" i="6"/>
  <c r="V986" i="6"/>
  <c r="U3279" i="6"/>
  <c r="V3279" i="6"/>
  <c r="M461" i="14"/>
  <c r="R461" i="14"/>
  <c r="U4224" i="6"/>
  <c r="V4224" i="6"/>
  <c r="M595" i="14"/>
  <c r="R595" i="14"/>
  <c r="U2544" i="6"/>
  <c r="V2544" i="6"/>
  <c r="M378" i="14"/>
  <c r="R378" i="14"/>
  <c r="U4180" i="6"/>
  <c r="M589" i="14"/>
  <c r="R589" i="14"/>
  <c r="U3635" i="6"/>
  <c r="V3635" i="6"/>
  <c r="M511" i="14"/>
  <c r="R511" i="14"/>
  <c r="O654" i="14"/>
  <c r="P654" i="14"/>
  <c r="V3150" i="6"/>
  <c r="P675" i="14"/>
  <c r="U5166" i="6"/>
  <c r="M706" i="14"/>
  <c r="R706" i="14"/>
  <c r="V4483" i="6"/>
  <c r="O646" i="14"/>
  <c r="O658" i="14"/>
  <c r="P658" i="14"/>
  <c r="O495" i="14"/>
  <c r="V4454" i="6"/>
  <c r="E46" i="48"/>
  <c r="P531" i="14"/>
  <c r="P689" i="14"/>
  <c r="P72" i="14"/>
  <c r="R132" i="14"/>
  <c r="P132" i="14"/>
  <c r="U3942" i="6"/>
  <c r="M550" i="14"/>
  <c r="R550" i="14"/>
  <c r="P213" i="14"/>
  <c r="O709" i="14"/>
  <c r="P709" i="14"/>
  <c r="P677" i="14"/>
  <c r="U4096" i="6"/>
  <c r="M576" i="14"/>
  <c r="R576" i="14"/>
  <c r="U15" i="6"/>
  <c r="M4" i="14"/>
  <c r="R4" i="14"/>
  <c r="V1893" i="6"/>
  <c r="O604" i="14"/>
  <c r="P604" i="14"/>
  <c r="P60" i="14"/>
  <c r="V202" i="6"/>
  <c r="O248" i="14"/>
  <c r="P248" i="14"/>
  <c r="P621" i="14"/>
  <c r="U82" i="6"/>
  <c r="M11" i="14"/>
  <c r="R11" i="14"/>
  <c r="U5070" i="6"/>
  <c r="M696" i="14"/>
  <c r="R696" i="14"/>
  <c r="U5034" i="6"/>
  <c r="M690" i="14"/>
  <c r="R690" i="14"/>
  <c r="U1179" i="6"/>
  <c r="M153" i="14"/>
  <c r="R153" i="14"/>
  <c r="D13" i="48"/>
  <c r="O685" i="14"/>
  <c r="P685" i="14"/>
  <c r="P515" i="14"/>
  <c r="P563" i="14"/>
  <c r="P676" i="14"/>
  <c r="P134" i="14"/>
  <c r="O682" i="14"/>
  <c r="P682" i="14"/>
  <c r="P310" i="14"/>
  <c r="P281" i="14"/>
  <c r="P505" i="14"/>
  <c r="P2969" i="6"/>
  <c r="P2239" i="6"/>
  <c r="P2173" i="6"/>
  <c r="U2173" i="6"/>
  <c r="V2173" i="6"/>
  <c r="O416" i="14"/>
  <c r="P416" i="14"/>
  <c r="P4589" i="6"/>
  <c r="P2986" i="6"/>
  <c r="P3733" i="6"/>
  <c r="U3424" i="6"/>
  <c r="V3424" i="6"/>
  <c r="M477" i="14"/>
  <c r="R477" i="14"/>
  <c r="U2603" i="6"/>
  <c r="V2603" i="6"/>
  <c r="M386" i="14"/>
  <c r="R386" i="14"/>
  <c r="U4081" i="6"/>
  <c r="M572" i="14"/>
  <c r="R572" i="14"/>
  <c r="V4312" i="6"/>
  <c r="O602" i="14"/>
  <c r="U3655" i="6"/>
  <c r="M513" i="14"/>
  <c r="R513" i="14"/>
  <c r="U4134" i="6"/>
  <c r="V4134" i="6"/>
  <c r="M585" i="14"/>
  <c r="R585" i="14"/>
  <c r="U3472" i="6"/>
  <c r="V3472" i="6"/>
  <c r="M481" i="14"/>
  <c r="R481" i="14"/>
  <c r="U4077" i="6"/>
  <c r="M571" i="14"/>
  <c r="R571" i="14"/>
  <c r="V4513" i="6"/>
  <c r="O631" i="14"/>
  <c r="P631" i="14"/>
  <c r="U4156" i="6"/>
  <c r="M587" i="14"/>
  <c r="R587" i="14"/>
  <c r="O662" i="14"/>
  <c r="P662" i="14"/>
  <c r="P30" i="14"/>
  <c r="O630" i="14"/>
  <c r="O277" i="14"/>
  <c r="P277" i="14"/>
  <c r="V70" i="6"/>
  <c r="P590" i="14"/>
  <c r="O378" i="14"/>
  <c r="P697" i="14"/>
  <c r="O746" i="14"/>
  <c r="V3968" i="6"/>
  <c r="O558" i="14"/>
  <c r="P558" i="14"/>
  <c r="O3481" i="6"/>
  <c r="P3481" i="6"/>
  <c r="O3484" i="6"/>
  <c r="P3484" i="6"/>
  <c r="U3484" i="6"/>
  <c r="O3487" i="6"/>
  <c r="P3487" i="6"/>
  <c r="U3487" i="6"/>
  <c r="V3487" i="6"/>
  <c r="O3490" i="6"/>
  <c r="P3490" i="6"/>
  <c r="U3490" i="6"/>
  <c r="V3490" i="6"/>
  <c r="O3493" i="6"/>
  <c r="P3493" i="6"/>
  <c r="U3493" i="6"/>
  <c r="V3493" i="6"/>
  <c r="O3496" i="6"/>
  <c r="P3496" i="6"/>
  <c r="U3496" i="6"/>
  <c r="V3496" i="6"/>
  <c r="O3499" i="6"/>
  <c r="P3499" i="6"/>
  <c r="U3499" i="6"/>
  <c r="O3502" i="6"/>
  <c r="P3502" i="6"/>
  <c r="U3502" i="6"/>
  <c r="O3482" i="6"/>
  <c r="P3482" i="6"/>
  <c r="U3482" i="6"/>
  <c r="V3482" i="6"/>
  <c r="O3485" i="6"/>
  <c r="P3485" i="6"/>
  <c r="U3485" i="6"/>
  <c r="V3485" i="6"/>
  <c r="O3488" i="6"/>
  <c r="P3488" i="6"/>
  <c r="U3488" i="6"/>
  <c r="V3488" i="6"/>
  <c r="O3491" i="6"/>
  <c r="P3491" i="6"/>
  <c r="U3491" i="6"/>
  <c r="V3491" i="6"/>
  <c r="O3494" i="6"/>
  <c r="P3494" i="6"/>
  <c r="U3494" i="6"/>
  <c r="V3494" i="6"/>
  <c r="O3497" i="6"/>
  <c r="P3497" i="6"/>
  <c r="U3497" i="6"/>
  <c r="O3500" i="6"/>
  <c r="P3500" i="6"/>
  <c r="U3500" i="6"/>
  <c r="V3500" i="6"/>
  <c r="O3483" i="6"/>
  <c r="P3483" i="6"/>
  <c r="U3483" i="6"/>
  <c r="V3483" i="6"/>
  <c r="O3486" i="6"/>
  <c r="P3486" i="6"/>
  <c r="U3486" i="6"/>
  <c r="V3486" i="6"/>
  <c r="O3489" i="6"/>
  <c r="P3489" i="6"/>
  <c r="U3489" i="6"/>
  <c r="O3492" i="6"/>
  <c r="P3492" i="6"/>
  <c r="U3492" i="6"/>
  <c r="V3492" i="6"/>
  <c r="O3495" i="6"/>
  <c r="P3495" i="6"/>
  <c r="U3495" i="6"/>
  <c r="V3495" i="6"/>
  <c r="O3498" i="6"/>
  <c r="P3498" i="6"/>
  <c r="U3498" i="6"/>
  <c r="O3501" i="6"/>
  <c r="P3501" i="6"/>
  <c r="U3501" i="6"/>
  <c r="O521" i="14"/>
  <c r="P521" i="14"/>
  <c r="P702" i="14"/>
  <c r="N4820" i="6"/>
  <c r="P4820" i="6"/>
  <c r="P516" i="6"/>
  <c r="P1819" i="6"/>
  <c r="M699" i="14"/>
  <c r="P1915" i="6"/>
  <c r="P2286" i="6"/>
  <c r="U2286" i="6"/>
  <c r="V2286" i="6"/>
  <c r="V4192" i="6"/>
  <c r="P630" i="14"/>
  <c r="V913" i="6"/>
  <c r="O109" i="14"/>
  <c r="P109" i="14"/>
  <c r="F41" i="48"/>
  <c r="P615" i="14"/>
  <c r="P613" i="14"/>
  <c r="V3533" i="6"/>
  <c r="P623" i="14"/>
  <c r="P10" i="14"/>
  <c r="V3630" i="6"/>
  <c r="P633" i="14"/>
  <c r="P561" i="14"/>
  <c r="O728" i="14"/>
  <c r="V2232" i="6"/>
  <c r="O328" i="14"/>
  <c r="P328" i="14"/>
  <c r="F44" i="48"/>
  <c r="F37" i="48"/>
  <c r="P692" i="14"/>
  <c r="P683" i="14"/>
  <c r="P1089" i="6"/>
  <c r="U1089" i="6"/>
  <c r="V1089" i="6"/>
  <c r="O2724" i="6"/>
  <c r="P2724" i="6"/>
  <c r="U2724" i="6"/>
  <c r="V2724" i="6"/>
  <c r="O2270" i="6"/>
  <c r="P2270" i="6"/>
  <c r="U2270" i="6"/>
  <c r="V2270" i="6"/>
  <c r="O2261" i="6"/>
  <c r="P2261" i="6"/>
  <c r="U2261" i="6"/>
  <c r="V2261" i="6"/>
  <c r="O2276" i="6"/>
  <c r="P2276" i="6"/>
  <c r="U2276" i="6"/>
  <c r="V2276" i="6"/>
  <c r="O2191" i="6"/>
  <c r="P2191" i="6"/>
  <c r="U2191" i="6"/>
  <c r="V2191" i="6"/>
  <c r="O2128" i="6"/>
  <c r="P2128" i="6"/>
  <c r="U2128" i="6"/>
  <c r="V2128" i="6"/>
  <c r="O1988" i="6"/>
  <c r="P1988" i="6"/>
  <c r="U1988" i="6"/>
  <c r="V1988" i="6"/>
  <c r="O1709" i="6"/>
  <c r="P1709" i="6"/>
  <c r="U1709" i="6"/>
  <c r="V1709" i="6"/>
  <c r="N4042" i="6"/>
  <c r="P4042" i="6"/>
  <c r="O2340" i="6"/>
  <c r="P2340" i="6"/>
  <c r="U2340" i="6"/>
  <c r="O2331" i="6"/>
  <c r="P2331" i="6"/>
  <c r="U2331" i="6"/>
  <c r="V2331" i="6"/>
  <c r="O2275" i="6"/>
  <c r="P2275" i="6"/>
  <c r="U2275" i="6"/>
  <c r="V2275" i="6"/>
  <c r="O2189" i="6"/>
  <c r="P2189" i="6"/>
  <c r="O2142" i="6"/>
  <c r="P2142" i="6"/>
  <c r="U2142" i="6"/>
  <c r="V2142" i="6"/>
  <c r="O2127" i="6"/>
  <c r="P2127" i="6"/>
  <c r="U2127" i="6"/>
  <c r="V2127" i="6"/>
  <c r="O2082" i="6"/>
  <c r="P2082" i="6"/>
  <c r="U2082" i="6"/>
  <c r="V2082" i="6"/>
  <c r="O1985" i="6"/>
  <c r="P1985" i="6"/>
  <c r="U1985" i="6"/>
  <c r="V1985" i="6"/>
  <c r="P1716" i="6"/>
  <c r="O1708" i="6"/>
  <c r="P1708" i="6"/>
  <c r="U1708" i="6"/>
  <c r="O1326" i="6"/>
  <c r="P1326" i="6"/>
  <c r="U1326" i="6"/>
  <c r="V1326" i="6"/>
  <c r="O1210" i="6"/>
  <c r="P1210" i="6"/>
  <c r="U1210" i="6"/>
  <c r="V1210" i="6"/>
  <c r="P1094" i="6"/>
  <c r="U1094" i="6"/>
  <c r="V1094" i="6"/>
  <c r="O987" i="6"/>
  <c r="P987" i="6"/>
  <c r="O911" i="6"/>
  <c r="P911" i="6"/>
  <c r="O3652" i="6"/>
  <c r="P3652" i="6"/>
  <c r="O2274" i="6"/>
  <c r="P2274" i="6"/>
  <c r="U2274" i="6"/>
  <c r="V2274" i="6"/>
  <c r="O2267" i="6"/>
  <c r="P2267" i="6"/>
  <c r="U2267" i="6"/>
  <c r="V2267" i="6"/>
  <c r="O1704" i="6"/>
  <c r="P1704" i="6"/>
  <c r="U1704" i="6"/>
  <c r="V1704" i="6"/>
  <c r="N4825" i="6"/>
  <c r="P4825" i="6"/>
  <c r="O2729" i="6"/>
  <c r="P2729" i="6"/>
  <c r="U2729" i="6"/>
  <c r="O2273" i="6"/>
  <c r="P2273" i="6"/>
  <c r="U2273" i="6"/>
  <c r="V2273" i="6"/>
  <c r="O2264" i="6"/>
  <c r="P2264" i="6"/>
  <c r="U2264" i="6"/>
  <c r="V2264" i="6"/>
  <c r="O1702" i="6"/>
  <c r="P1702" i="6"/>
  <c r="U1702" i="6"/>
  <c r="V1702" i="6"/>
  <c r="O1471" i="6"/>
  <c r="P1471" i="6"/>
  <c r="U1471" i="6"/>
  <c r="O1422" i="6"/>
  <c r="P1422" i="6"/>
  <c r="U1422" i="6"/>
  <c r="V1422" i="6"/>
  <c r="P522" i="6"/>
  <c r="O499" i="6"/>
  <c r="P499" i="6"/>
  <c r="U499" i="6"/>
  <c r="O485" i="6"/>
  <c r="P485" i="6"/>
  <c r="U485" i="6"/>
  <c r="P480" i="6"/>
  <c r="O372" i="6"/>
  <c r="P372" i="6"/>
  <c r="U372" i="6"/>
  <c r="V372" i="6"/>
  <c r="U371" i="6"/>
  <c r="U4295" i="6"/>
  <c r="V4295" i="6"/>
  <c r="M600" i="14"/>
  <c r="R600" i="14"/>
  <c r="U4520" i="6"/>
  <c r="M632" i="14"/>
  <c r="R632" i="14"/>
  <c r="P617" i="14"/>
  <c r="P588" i="14"/>
  <c r="P378" i="14"/>
  <c r="P12" i="14"/>
  <c r="P267" i="14"/>
  <c r="O614" i="14"/>
  <c r="P614" i="14"/>
  <c r="O461" i="14"/>
  <c r="P461" i="14"/>
  <c r="M3" i="14"/>
  <c r="R3" i="14"/>
  <c r="O477" i="14"/>
  <c r="P477" i="14"/>
  <c r="P728" i="14"/>
  <c r="P272" i="14"/>
  <c r="O622" i="14"/>
  <c r="P622" i="14"/>
  <c r="P570" i="14"/>
  <c r="V317" i="6"/>
  <c r="O5" i="14"/>
  <c r="P5" i="14"/>
  <c r="P602" i="14"/>
  <c r="V93" i="6"/>
  <c r="P626" i="14"/>
  <c r="P34" i="14"/>
  <c r="O595" i="14"/>
  <c r="P595" i="14"/>
  <c r="P680" i="14"/>
  <c r="O3848" i="6"/>
  <c r="P3848" i="6"/>
  <c r="O2625" i="6"/>
  <c r="P2625" i="6"/>
  <c r="U2625" i="6"/>
  <c r="V2625" i="6"/>
  <c r="O2310" i="6"/>
  <c r="P2310" i="6"/>
  <c r="U2310" i="6"/>
  <c r="V2310" i="6"/>
  <c r="O2296" i="6"/>
  <c r="P2296" i="6"/>
  <c r="U2296" i="6"/>
  <c r="V2296" i="6"/>
  <c r="O2257" i="6"/>
  <c r="P2257" i="6"/>
  <c r="U2257" i="6"/>
  <c r="V2257" i="6"/>
  <c r="O2152" i="6"/>
  <c r="P2152" i="6"/>
  <c r="U2152" i="6"/>
  <c r="V2152" i="6"/>
  <c r="O2121" i="6"/>
  <c r="P2121" i="6"/>
  <c r="U2121" i="6"/>
  <c r="V2121" i="6"/>
  <c r="O2026" i="6"/>
  <c r="P2026" i="6"/>
  <c r="U2026" i="6"/>
  <c r="V2026" i="6"/>
  <c r="O2004" i="6"/>
  <c r="P2004" i="6"/>
  <c r="U2004" i="6"/>
  <c r="O1993" i="6"/>
  <c r="P1993" i="6"/>
  <c r="U1993" i="6"/>
  <c r="V1993" i="6"/>
  <c r="O1840" i="6"/>
  <c r="P1840" i="6"/>
  <c r="U1840" i="6"/>
  <c r="V1840" i="6"/>
  <c r="O1729" i="6"/>
  <c r="P1729" i="6"/>
  <c r="U1729" i="6"/>
  <c r="V1729" i="6"/>
  <c r="O1722" i="6"/>
  <c r="P1722" i="6"/>
  <c r="U1722" i="6"/>
  <c r="V1722" i="6"/>
  <c r="O1508" i="6"/>
  <c r="P1508" i="6"/>
  <c r="U1508" i="6"/>
  <c r="V1508" i="6"/>
  <c r="O1469" i="6"/>
  <c r="P1469" i="6"/>
  <c r="U1469" i="6"/>
  <c r="V1469" i="6"/>
  <c r="O1457" i="6"/>
  <c r="P1457" i="6"/>
  <c r="U1457" i="6"/>
  <c r="V1457" i="6"/>
  <c r="O1208" i="6"/>
  <c r="P1208" i="6"/>
  <c r="U1208" i="6"/>
  <c r="V1208" i="6"/>
  <c r="O1153" i="6"/>
  <c r="P1153" i="6"/>
  <c r="O1100" i="6"/>
  <c r="P1100" i="6"/>
  <c r="U1100" i="6"/>
  <c r="V1100" i="6"/>
  <c r="O793" i="6"/>
  <c r="P793" i="6"/>
  <c r="O369" i="6"/>
  <c r="P369" i="6"/>
  <c r="U369" i="6"/>
  <c r="O2021" i="6"/>
  <c r="O1852" i="6"/>
  <c r="P1852" i="6"/>
  <c r="U1852" i="6"/>
  <c r="O1837" i="6"/>
  <c r="P1837" i="6"/>
  <c r="U1837" i="6"/>
  <c r="V1837" i="6"/>
  <c r="O1507" i="6"/>
  <c r="P1507" i="6"/>
  <c r="U1507" i="6"/>
  <c r="V1507" i="6"/>
  <c r="O1479" i="6"/>
  <c r="P1479" i="6"/>
  <c r="U1479" i="6"/>
  <c r="V1479" i="6"/>
  <c r="O1467" i="6"/>
  <c r="P1467" i="6"/>
  <c r="U1467" i="6"/>
  <c r="V1467" i="6"/>
  <c r="O1454" i="6"/>
  <c r="P1454" i="6"/>
  <c r="U1454" i="6"/>
  <c r="V1454" i="6"/>
  <c r="O1221" i="6"/>
  <c r="P1221" i="6"/>
  <c r="U1221" i="6"/>
  <c r="V1221" i="6"/>
  <c r="O1215" i="6"/>
  <c r="P1215" i="6"/>
  <c r="U1215" i="6"/>
  <c r="V1215" i="6"/>
  <c r="O1206" i="6"/>
  <c r="P1206" i="6"/>
  <c r="U1206" i="6"/>
  <c r="V1206" i="6"/>
  <c r="O1187" i="6"/>
  <c r="P1187" i="6"/>
  <c r="U1187" i="6"/>
  <c r="V1187" i="6"/>
  <c r="O464" i="6"/>
  <c r="P464" i="6"/>
  <c r="P2021" i="6"/>
  <c r="U2021" i="6"/>
  <c r="V2021" i="6"/>
  <c r="O2437" i="6"/>
  <c r="P2437" i="6"/>
  <c r="O2366" i="6"/>
  <c r="P2366" i="6"/>
  <c r="O2324" i="6"/>
  <c r="P2324" i="6"/>
  <c r="U2324" i="6"/>
  <c r="V2324" i="6"/>
  <c r="O2205" i="6"/>
  <c r="P2205" i="6"/>
  <c r="U2205" i="6"/>
  <c r="V2205" i="6"/>
  <c r="O2020" i="6"/>
  <c r="P2020" i="6"/>
  <c r="U2020" i="6"/>
  <c r="V2020" i="6"/>
  <c r="O2011" i="6"/>
  <c r="P2011" i="6"/>
  <c r="U2011" i="6"/>
  <c r="V2011" i="6"/>
  <c r="O2000" i="6"/>
  <c r="P2000" i="6"/>
  <c r="U2000" i="6"/>
  <c r="V2000" i="6"/>
  <c r="O1844" i="6"/>
  <c r="P1844" i="6"/>
  <c r="U1844" i="6"/>
  <c r="V1844" i="6"/>
  <c r="O1828" i="6"/>
  <c r="P1828" i="6"/>
  <c r="U1828" i="6"/>
  <c r="V1828" i="6"/>
  <c r="O1715" i="6"/>
  <c r="P1715" i="6"/>
  <c r="O1506" i="6"/>
  <c r="P1506" i="6"/>
  <c r="O1478" i="6"/>
  <c r="P1478" i="6"/>
  <c r="U1478" i="6"/>
  <c r="O1465" i="6"/>
  <c r="P1465" i="6"/>
  <c r="U1465" i="6"/>
  <c r="V1465" i="6"/>
  <c r="O1450" i="6"/>
  <c r="P1450" i="6"/>
  <c r="U1450" i="6"/>
  <c r="V1450" i="6"/>
  <c r="O1440" i="6"/>
  <c r="P1440" i="6"/>
  <c r="U1440" i="6"/>
  <c r="V1440" i="6"/>
  <c r="O1338" i="6"/>
  <c r="P1338" i="6"/>
  <c r="O1231" i="6"/>
  <c r="P1231" i="6"/>
  <c r="U1231" i="6"/>
  <c r="V1231" i="6"/>
  <c r="O1225" i="6"/>
  <c r="P1225" i="6"/>
  <c r="U1225" i="6"/>
  <c r="V1225" i="6"/>
  <c r="O1214" i="6"/>
  <c r="P1214" i="6"/>
  <c r="U1214" i="6"/>
  <c r="V1214" i="6"/>
  <c r="O1205" i="6"/>
  <c r="P1205" i="6"/>
  <c r="U1205" i="6"/>
  <c r="V1205" i="6"/>
  <c r="O1185" i="6"/>
  <c r="P1185" i="6"/>
  <c r="U1185" i="6"/>
  <c r="V1185" i="6"/>
  <c r="O1087" i="6"/>
  <c r="O980" i="6"/>
  <c r="P980" i="6"/>
  <c r="U980" i="6"/>
  <c r="V980" i="6"/>
  <c r="O845" i="6"/>
  <c r="P845" i="6"/>
  <c r="U845" i="6"/>
  <c r="V845" i="6"/>
  <c r="O834" i="6"/>
  <c r="P834" i="6"/>
  <c r="U834" i="6"/>
  <c r="V834" i="6"/>
  <c r="O512" i="6"/>
  <c r="P512" i="6"/>
  <c r="P1087" i="6"/>
  <c r="O2201" i="6"/>
  <c r="P2201" i="6"/>
  <c r="U2201" i="6"/>
  <c r="V2201" i="6"/>
  <c r="O2017" i="6"/>
  <c r="P2017" i="6"/>
  <c r="U2017" i="6"/>
  <c r="V2017" i="6"/>
  <c r="O1476" i="6"/>
  <c r="P1476" i="6"/>
  <c r="U1476" i="6"/>
  <c r="O1461" i="6"/>
  <c r="P1461" i="6"/>
  <c r="U1461" i="6"/>
  <c r="V1461" i="6"/>
  <c r="O1448" i="6"/>
  <c r="P1448" i="6"/>
  <c r="U1448" i="6"/>
  <c r="V1448" i="6"/>
  <c r="O1212" i="6"/>
  <c r="P1212" i="6"/>
  <c r="U1212" i="6"/>
  <c r="O1204" i="6"/>
  <c r="P1204" i="6"/>
  <c r="U1204" i="6"/>
  <c r="V1204" i="6"/>
  <c r="O943" i="6"/>
  <c r="P943" i="6"/>
  <c r="U943" i="6"/>
  <c r="V943" i="6"/>
  <c r="N4818" i="6"/>
  <c r="P4818" i="6"/>
  <c r="O2791" i="6"/>
  <c r="P2791" i="6"/>
  <c r="U2791" i="6"/>
  <c r="V2791" i="6"/>
  <c r="O2195" i="6"/>
  <c r="P2195" i="6"/>
  <c r="U2195" i="6"/>
  <c r="V2195" i="6"/>
  <c r="O2150" i="6"/>
  <c r="P2150" i="6"/>
  <c r="O2119" i="6"/>
  <c r="P2119" i="6"/>
  <c r="O2078" i="6"/>
  <c r="P2078" i="6"/>
  <c r="O2013" i="6"/>
  <c r="P2013" i="6"/>
  <c r="U2013" i="6"/>
  <c r="V2013" i="6"/>
  <c r="O1899" i="6"/>
  <c r="P1899" i="6"/>
  <c r="U1899" i="6"/>
  <c r="O1877" i="6"/>
  <c r="P1877" i="6"/>
  <c r="O1873" i="6"/>
  <c r="P1873" i="6"/>
  <c r="O1472" i="6"/>
  <c r="P1472" i="6"/>
  <c r="U1472" i="6"/>
  <c r="O1460" i="6"/>
  <c r="P1460" i="6"/>
  <c r="U1460" i="6"/>
  <c r="V1460" i="6"/>
  <c r="O1446" i="6"/>
  <c r="P1446" i="6"/>
  <c r="U1446" i="6"/>
  <c r="V1446" i="6"/>
  <c r="O1211" i="6"/>
  <c r="P1211" i="6"/>
  <c r="U1211" i="6"/>
  <c r="O1203" i="6"/>
  <c r="P1203" i="6"/>
  <c r="U1203" i="6"/>
  <c r="V1203" i="6"/>
  <c r="O1007" i="6"/>
  <c r="P1007" i="6"/>
  <c r="U1007" i="6"/>
  <c r="V1007" i="6"/>
  <c r="O942" i="6"/>
  <c r="P942" i="6"/>
  <c r="O517" i="6"/>
  <c r="P517" i="6"/>
  <c r="U517" i="6"/>
  <c r="V517" i="6"/>
  <c r="O502" i="6"/>
  <c r="P502" i="6"/>
  <c r="O472" i="6"/>
  <c r="P472" i="6"/>
  <c r="V874" i="6"/>
  <c r="M562" i="14"/>
  <c r="R562" i="14"/>
  <c r="U4004" i="6"/>
  <c r="V4004" i="6"/>
  <c r="U3889" i="6"/>
  <c r="V3889" i="6"/>
  <c r="M547" i="14"/>
  <c r="R547" i="14"/>
  <c r="M544" i="14"/>
  <c r="R544" i="14"/>
  <c r="U3859" i="6"/>
  <c r="U4437" i="6"/>
  <c r="M620" i="14"/>
  <c r="R620" i="14"/>
  <c r="U179" i="6"/>
  <c r="M20" i="14"/>
  <c r="R20" i="14"/>
  <c r="M539" i="14"/>
  <c r="R539" i="14"/>
  <c r="U3817" i="6"/>
  <c r="U4238" i="6"/>
  <c r="V4238" i="6"/>
  <c r="M596" i="14"/>
  <c r="R596" i="14"/>
  <c r="F48" i="48"/>
  <c r="V3437" i="6"/>
  <c r="M302" i="14"/>
  <c r="R302" i="14"/>
  <c r="U2109" i="6"/>
  <c r="M480" i="14"/>
  <c r="R480" i="14"/>
  <c r="U3454" i="6"/>
  <c r="V3454" i="6"/>
  <c r="U3748" i="6"/>
  <c r="V3748" i="6"/>
  <c r="M526" i="14"/>
  <c r="R526" i="14"/>
  <c r="M76" i="14"/>
  <c r="R76" i="14"/>
  <c r="U667" i="6"/>
  <c r="V1615" i="6"/>
  <c r="V3699" i="6"/>
  <c r="O520" i="14"/>
  <c r="P520" i="14"/>
  <c r="U3880" i="6"/>
  <c r="O546" i="14"/>
  <c r="M546" i="14"/>
  <c r="R546" i="14"/>
  <c r="U3921" i="6"/>
  <c r="M549" i="14"/>
  <c r="R549" i="14"/>
  <c r="U4474" i="6"/>
  <c r="M625" i="14"/>
  <c r="R625" i="14"/>
  <c r="M151" i="14"/>
  <c r="R151" i="14"/>
  <c r="U1170" i="6"/>
  <c r="V1170" i="6"/>
  <c r="V970" i="6"/>
  <c r="O120" i="14"/>
  <c r="P120" i="14"/>
  <c r="U1616" i="6"/>
  <c r="V1616" i="6"/>
  <c r="M218" i="14"/>
  <c r="R218" i="14"/>
  <c r="M522" i="14"/>
  <c r="R522" i="14"/>
  <c r="U3725" i="6"/>
  <c r="V3725" i="6"/>
  <c r="U3904" i="6"/>
  <c r="D50" i="48"/>
  <c r="M548" i="14"/>
  <c r="R548" i="14"/>
  <c r="U3686" i="6"/>
  <c r="V3686" i="6"/>
  <c r="M519" i="14"/>
  <c r="R519" i="14"/>
  <c r="U3978" i="6"/>
  <c r="V3978" i="6"/>
  <c r="M559" i="14"/>
  <c r="R559" i="14"/>
  <c r="U4143" i="6"/>
  <c r="M586" i="14"/>
  <c r="R586" i="14"/>
  <c r="V4207" i="6"/>
  <c r="O591" i="14"/>
  <c r="P591" i="14"/>
  <c r="U1259" i="6"/>
  <c r="M169" i="14"/>
  <c r="R169" i="14"/>
  <c r="U3400" i="6"/>
  <c r="M475" i="14"/>
  <c r="R475" i="14"/>
  <c r="V3900" i="6"/>
  <c r="U3831" i="6"/>
  <c r="M540" i="14"/>
  <c r="R540" i="14"/>
  <c r="M430" i="14"/>
  <c r="R430" i="14"/>
  <c r="U3055" i="6"/>
  <c r="V2610" i="6"/>
  <c r="O386" i="14"/>
  <c r="P386" i="14"/>
  <c r="U4253" i="6"/>
  <c r="M597" i="14"/>
  <c r="R597" i="14"/>
  <c r="V4294" i="6"/>
  <c r="O600" i="14"/>
  <c r="M42" i="14"/>
  <c r="U441" i="6"/>
  <c r="O42" i="14"/>
  <c r="U3594" i="6"/>
  <c r="V3594" i="6"/>
  <c r="M500" i="14"/>
  <c r="R500" i="14"/>
  <c r="U3758" i="6"/>
  <c r="M527" i="14"/>
  <c r="R527" i="14"/>
  <c r="M538" i="14"/>
  <c r="R538" i="14"/>
  <c r="U3807" i="6"/>
  <c r="U3837" i="6"/>
  <c r="V3837" i="6"/>
  <c r="M541" i="14"/>
  <c r="R541" i="14"/>
  <c r="U1547" i="6"/>
  <c r="V1547" i="6"/>
  <c r="M205" i="14"/>
  <c r="R205" i="14"/>
  <c r="O513" i="14"/>
  <c r="P513" i="14"/>
  <c r="V3655" i="6"/>
  <c r="V4061" i="6"/>
  <c r="O569" i="14"/>
  <c r="P569" i="14"/>
  <c r="U459" i="6"/>
  <c r="M44" i="14"/>
  <c r="R44" i="14"/>
  <c r="U3429" i="6"/>
  <c r="O478" i="14"/>
  <c r="M478" i="14"/>
  <c r="R478" i="14"/>
  <c r="V1163" i="6"/>
  <c r="U3737" i="6"/>
  <c r="M525" i="14"/>
  <c r="R525" i="14"/>
  <c r="O545" i="14"/>
  <c r="P545" i="14"/>
  <c r="V3870" i="6"/>
  <c r="F38" i="48"/>
  <c r="V3883" i="6"/>
  <c r="U3589" i="6"/>
  <c r="M501" i="14"/>
  <c r="R501" i="14"/>
  <c r="U4283" i="6"/>
  <c r="M599" i="14"/>
  <c r="R599" i="14"/>
  <c r="M117" i="14"/>
  <c r="R117" i="14"/>
  <c r="V7" i="6"/>
  <c r="V371" i="6"/>
  <c r="O612" i="14"/>
  <c r="P612" i="14"/>
  <c r="P393" i="14"/>
  <c r="O458" i="14"/>
  <c r="P458" i="14"/>
  <c r="V3680" i="6"/>
  <c r="V2536" i="6"/>
  <c r="V2558" i="6"/>
  <c r="O439" i="14"/>
  <c r="P439" i="14"/>
  <c r="P495" i="14"/>
  <c r="O388" i="14"/>
  <c r="P388" i="14"/>
  <c r="V356" i="6"/>
  <c r="O634" i="14"/>
  <c r="P634" i="14"/>
  <c r="O502" i="14"/>
  <c r="P502" i="14"/>
  <c r="O481" i="14"/>
  <c r="P481" i="14"/>
  <c r="P646" i="14"/>
  <c r="O67" i="14"/>
  <c r="P67" i="14"/>
  <c r="O598" i="14"/>
  <c r="P598" i="14"/>
  <c r="O473" i="14"/>
  <c r="P473" i="14"/>
  <c r="M21" i="14"/>
  <c r="R21" i="14"/>
  <c r="D12" i="48"/>
  <c r="I12" i="48"/>
  <c r="H12" i="48"/>
  <c r="O547" i="14"/>
  <c r="P681" i="14"/>
  <c r="P663" i="14"/>
  <c r="P652" i="14"/>
  <c r="M735" i="14"/>
  <c r="R735" i="14"/>
  <c r="O2568" i="6"/>
  <c r="P2568" i="6"/>
  <c r="U2568" i="6"/>
  <c r="V2568" i="6"/>
  <c r="O2563" i="6"/>
  <c r="P2563" i="6"/>
  <c r="O1871" i="6"/>
  <c r="P1871" i="6"/>
  <c r="U1871" i="6"/>
  <c r="V1871" i="6"/>
  <c r="O1334" i="6"/>
  <c r="P1334" i="6"/>
  <c r="U1334" i="6"/>
  <c r="V1334" i="6"/>
  <c r="O785" i="6"/>
  <c r="P785" i="6"/>
  <c r="U785" i="6"/>
  <c r="V785" i="6"/>
  <c r="O2787" i="6"/>
  <c r="P2787" i="6"/>
  <c r="U2787" i="6"/>
  <c r="V2787" i="6"/>
  <c r="O2722" i="6"/>
  <c r="P2722" i="6"/>
  <c r="U2722" i="6"/>
  <c r="V2722" i="6"/>
  <c r="O2318" i="6"/>
  <c r="P2318" i="6"/>
  <c r="U2318" i="6"/>
  <c r="V2318" i="6"/>
  <c r="O2307" i="6"/>
  <c r="P2307" i="6"/>
  <c r="U2307" i="6"/>
  <c r="V2307" i="6"/>
  <c r="O2303" i="6"/>
  <c r="P2303" i="6"/>
  <c r="U2303" i="6"/>
  <c r="V2303" i="6"/>
  <c r="O2295" i="6"/>
  <c r="P2295" i="6"/>
  <c r="U2295" i="6"/>
  <c r="V2295" i="6"/>
  <c r="O2266" i="6"/>
  <c r="P2266" i="6"/>
  <c r="U2266" i="6"/>
  <c r="V2266" i="6"/>
  <c r="O2255" i="6"/>
  <c r="P2255" i="6"/>
  <c r="U2255" i="6"/>
  <c r="V2255" i="6"/>
  <c r="O2200" i="6"/>
  <c r="P2200" i="6"/>
  <c r="U2200" i="6"/>
  <c r="V2200" i="6"/>
  <c r="O2178" i="6"/>
  <c r="P2178" i="6"/>
  <c r="U2178" i="6"/>
  <c r="V2178" i="6"/>
  <c r="O2126" i="6"/>
  <c r="P2126" i="6"/>
  <c r="U2126" i="6"/>
  <c r="V2126" i="6"/>
  <c r="O2103" i="6"/>
  <c r="P2103" i="6"/>
  <c r="U2103" i="6"/>
  <c r="V2103" i="6"/>
  <c r="O2081" i="6"/>
  <c r="P2081" i="6"/>
  <c r="O2029" i="6"/>
  <c r="P2029" i="6"/>
  <c r="U2029" i="6"/>
  <c r="O1975" i="6"/>
  <c r="P1975" i="6"/>
  <c r="U1975" i="6"/>
  <c r="V1975" i="6"/>
  <c r="O1881" i="6"/>
  <c r="P1881" i="6"/>
  <c r="U1881" i="6"/>
  <c r="V1881" i="6"/>
  <c r="O1870" i="6"/>
  <c r="P1870" i="6"/>
  <c r="U1870" i="6"/>
  <c r="V1870" i="6"/>
  <c r="O1850" i="6"/>
  <c r="P1850" i="6"/>
  <c r="U1850" i="6"/>
  <c r="V1850" i="6"/>
  <c r="O1834" i="6"/>
  <c r="P1834" i="6"/>
  <c r="U1834" i="6"/>
  <c r="V1834" i="6"/>
  <c r="O1444" i="6"/>
  <c r="P1444" i="6"/>
  <c r="U1444" i="6"/>
  <c r="V1444" i="6"/>
  <c r="O1438" i="6"/>
  <c r="P1438" i="6"/>
  <c r="U1438" i="6"/>
  <c r="V1438" i="6"/>
  <c r="O1333" i="6"/>
  <c r="P1333" i="6"/>
  <c r="U1333" i="6"/>
  <c r="V1333" i="6"/>
  <c r="O1110" i="6"/>
  <c r="P1110" i="6"/>
  <c r="U1110" i="6"/>
  <c r="V1110" i="6"/>
  <c r="O781" i="6"/>
  <c r="P781" i="6"/>
  <c r="U781" i="6"/>
  <c r="V781" i="6"/>
  <c r="O489" i="6"/>
  <c r="P489" i="6"/>
  <c r="U489" i="6"/>
  <c r="O2720" i="6"/>
  <c r="P2720" i="6"/>
  <c r="U2720" i="6"/>
  <c r="V2720" i="6"/>
  <c r="O2302" i="6"/>
  <c r="P2302" i="6"/>
  <c r="U2302" i="6"/>
  <c r="O2292" i="6"/>
  <c r="P2292" i="6"/>
  <c r="U2292" i="6"/>
  <c r="V2292" i="6"/>
  <c r="O2207" i="6"/>
  <c r="P2207" i="6"/>
  <c r="U2207" i="6"/>
  <c r="O2199" i="6"/>
  <c r="P2199" i="6"/>
  <c r="U2199" i="6"/>
  <c r="V2199" i="6"/>
  <c r="O2177" i="6"/>
  <c r="P2177" i="6"/>
  <c r="U2177" i="6"/>
  <c r="V2177" i="6"/>
  <c r="O2155" i="6"/>
  <c r="P2155" i="6"/>
  <c r="U2155" i="6"/>
  <c r="V2155" i="6"/>
  <c r="O2124" i="6"/>
  <c r="P2124" i="6"/>
  <c r="U2124" i="6"/>
  <c r="V2124" i="6"/>
  <c r="O2102" i="6"/>
  <c r="P2102" i="6"/>
  <c r="U2102" i="6"/>
  <c r="V2102" i="6"/>
  <c r="O2077" i="6"/>
  <c r="P2077" i="6"/>
  <c r="U2077" i="6"/>
  <c r="V2077" i="6"/>
  <c r="O1879" i="6"/>
  <c r="P1879" i="6"/>
  <c r="U1879" i="6"/>
  <c r="V1879" i="6"/>
  <c r="O1869" i="6"/>
  <c r="P1869" i="6"/>
  <c r="O1848" i="6"/>
  <c r="P1848" i="6"/>
  <c r="U1848" i="6"/>
  <c r="V1848" i="6"/>
  <c r="O1832" i="6"/>
  <c r="P1832" i="6"/>
  <c r="U1832" i="6"/>
  <c r="V1832" i="6"/>
  <c r="O1436" i="6"/>
  <c r="P1436" i="6"/>
  <c r="U1436" i="6"/>
  <c r="V1436" i="6"/>
  <c r="O1330" i="6"/>
  <c r="P1330" i="6"/>
  <c r="U1330" i="6"/>
  <c r="V1330" i="6"/>
  <c r="O1192" i="6"/>
  <c r="P1192" i="6"/>
  <c r="U1192" i="6"/>
  <c r="V1192" i="6"/>
  <c r="O1155" i="6"/>
  <c r="P1155" i="6"/>
  <c r="O1108" i="6"/>
  <c r="P1108" i="6"/>
  <c r="U1108" i="6"/>
  <c r="V1108" i="6"/>
  <c r="O775" i="6"/>
  <c r="P775" i="6"/>
  <c r="U775" i="6"/>
  <c r="O493" i="6"/>
  <c r="P493" i="6"/>
  <c r="U493" i="6"/>
  <c r="V493" i="6"/>
  <c r="O488" i="6"/>
  <c r="P488" i="6"/>
  <c r="U488" i="6"/>
  <c r="O469" i="6"/>
  <c r="P469" i="6"/>
  <c r="U469" i="6"/>
  <c r="V469" i="6"/>
  <c r="O465" i="6"/>
  <c r="P465" i="6"/>
  <c r="O462" i="6"/>
  <c r="P462" i="6"/>
  <c r="N145" i="6"/>
  <c r="O4329" i="6"/>
  <c r="P4329" i="6"/>
  <c r="U4329" i="6"/>
  <c r="V4329" i="6"/>
  <c r="O2806" i="6"/>
  <c r="P2806" i="6"/>
  <c r="U2806" i="6"/>
  <c r="O2731" i="6"/>
  <c r="P2731" i="6"/>
  <c r="U2731" i="6"/>
  <c r="V2731" i="6"/>
  <c r="O2717" i="6"/>
  <c r="P2717" i="6"/>
  <c r="U2717" i="6"/>
  <c r="V2717" i="6"/>
  <c r="O2325" i="6"/>
  <c r="P2325" i="6"/>
  <c r="U2325" i="6"/>
  <c r="V2325" i="6"/>
  <c r="O2314" i="6"/>
  <c r="P2314" i="6"/>
  <c r="U2314" i="6"/>
  <c r="V2314" i="6"/>
  <c r="O2299" i="6"/>
  <c r="P2299" i="6"/>
  <c r="U2299" i="6"/>
  <c r="V2299" i="6"/>
  <c r="O2291" i="6"/>
  <c r="P2291" i="6"/>
  <c r="U2291" i="6"/>
  <c r="V2291" i="6"/>
  <c r="O2263" i="6"/>
  <c r="P2263" i="6"/>
  <c r="U2263" i="6"/>
  <c r="V2263" i="6"/>
  <c r="O2242" i="6"/>
  <c r="P2242" i="6"/>
  <c r="O2206" i="6"/>
  <c r="P2206" i="6"/>
  <c r="U2206" i="6"/>
  <c r="V2206" i="6"/>
  <c r="O2198" i="6"/>
  <c r="P2198" i="6"/>
  <c r="U2198" i="6"/>
  <c r="V2198" i="6"/>
  <c r="O2175" i="6"/>
  <c r="P2175" i="6"/>
  <c r="U2175" i="6"/>
  <c r="V2175" i="6"/>
  <c r="O2153" i="6"/>
  <c r="P2153" i="6"/>
  <c r="O2132" i="6"/>
  <c r="P2132" i="6"/>
  <c r="U2132" i="6"/>
  <c r="V2132" i="6"/>
  <c r="O2122" i="6"/>
  <c r="P2122" i="6"/>
  <c r="U2122" i="6"/>
  <c r="V2122" i="6"/>
  <c r="O2097" i="6"/>
  <c r="P2097" i="6"/>
  <c r="U2097" i="6"/>
  <c r="V2097" i="6"/>
  <c r="O2076" i="6"/>
  <c r="P2076" i="6"/>
  <c r="O2006" i="6"/>
  <c r="P2006" i="6"/>
  <c r="U2006" i="6"/>
  <c r="V2006" i="6"/>
  <c r="O1998" i="6"/>
  <c r="P1998" i="6"/>
  <c r="U1998" i="6"/>
  <c r="V1998" i="6"/>
  <c r="O1878" i="6"/>
  <c r="P1878" i="6"/>
  <c r="O1875" i="6"/>
  <c r="P1875" i="6"/>
  <c r="O1865" i="6"/>
  <c r="P1865" i="6"/>
  <c r="U1865" i="6"/>
  <c r="V1865" i="6"/>
  <c r="O1847" i="6"/>
  <c r="P1847" i="6"/>
  <c r="U1847" i="6"/>
  <c r="V1847" i="6"/>
  <c r="O1841" i="6"/>
  <c r="P1841" i="6"/>
  <c r="U1841" i="6"/>
  <c r="V1841" i="6"/>
  <c r="O1831" i="6"/>
  <c r="P1831" i="6"/>
  <c r="U1831" i="6"/>
  <c r="V1831" i="6"/>
  <c r="O1786" i="6"/>
  <c r="P1786" i="6"/>
  <c r="O1730" i="6"/>
  <c r="P1730" i="6"/>
  <c r="O1706" i="6"/>
  <c r="P1706" i="6"/>
  <c r="U1706" i="6"/>
  <c r="V1706" i="6"/>
  <c r="O1505" i="6"/>
  <c r="P1505" i="6"/>
  <c r="U1505" i="6"/>
  <c r="V1505" i="6"/>
  <c r="O1475" i="6"/>
  <c r="P1475" i="6"/>
  <c r="U1475" i="6"/>
  <c r="O1464" i="6"/>
  <c r="P1464" i="6"/>
  <c r="U1464" i="6"/>
  <c r="V1464" i="6"/>
  <c r="O1453" i="6"/>
  <c r="P1453" i="6"/>
  <c r="U1453" i="6"/>
  <c r="V1453" i="6"/>
  <c r="O1435" i="6"/>
  <c r="P1435" i="6"/>
  <c r="U1435" i="6"/>
  <c r="V1435" i="6"/>
  <c r="O1425" i="6"/>
  <c r="P1425" i="6"/>
  <c r="O1414" i="6"/>
  <c r="P1414" i="6"/>
  <c r="U1414" i="6"/>
  <c r="V1414" i="6"/>
  <c r="O1345" i="6"/>
  <c r="P1345" i="6"/>
  <c r="O1329" i="6"/>
  <c r="P1329" i="6"/>
  <c r="U1329" i="6"/>
  <c r="V1329" i="6"/>
  <c r="O1191" i="6"/>
  <c r="P1191" i="6"/>
  <c r="O1106" i="6"/>
  <c r="P1106" i="6"/>
  <c r="U1106" i="6"/>
  <c r="V1106" i="6"/>
  <c r="O1011" i="6"/>
  <c r="P1011" i="6"/>
  <c r="U1011" i="6"/>
  <c r="V1011" i="6"/>
  <c r="O992" i="6"/>
  <c r="P992" i="6"/>
  <c r="U992" i="6"/>
  <c r="V992" i="6"/>
  <c r="O982" i="6"/>
  <c r="P982" i="6"/>
  <c r="O939" i="6"/>
  <c r="P939" i="6"/>
  <c r="O773" i="6"/>
  <c r="P773" i="6"/>
  <c r="U773" i="6"/>
  <c r="V773" i="6"/>
  <c r="O487" i="6"/>
  <c r="P487" i="6"/>
  <c r="O467" i="6"/>
  <c r="P467" i="6"/>
  <c r="U467" i="6"/>
  <c r="V467" i="6"/>
  <c r="O2794" i="6"/>
  <c r="P2794" i="6"/>
  <c r="U2794" i="6"/>
  <c r="V2794" i="6"/>
  <c r="O2728" i="6"/>
  <c r="P2728" i="6"/>
  <c r="U2728" i="6"/>
  <c r="O2322" i="6"/>
  <c r="P2322" i="6"/>
  <c r="U2322" i="6"/>
  <c r="V2322" i="6"/>
  <c r="O2311" i="6"/>
  <c r="P2311" i="6"/>
  <c r="U2311" i="6"/>
  <c r="V2311" i="6"/>
  <c r="O2305" i="6"/>
  <c r="P2305" i="6"/>
  <c r="U2305" i="6"/>
  <c r="V2305" i="6"/>
  <c r="O2297" i="6"/>
  <c r="P2297" i="6"/>
  <c r="U2297" i="6"/>
  <c r="V2297" i="6"/>
  <c r="O2258" i="6"/>
  <c r="P2258" i="6"/>
  <c r="U2258" i="6"/>
  <c r="V2258" i="6"/>
  <c r="O2203" i="6"/>
  <c r="P2203" i="6"/>
  <c r="U2203" i="6"/>
  <c r="V2203" i="6"/>
  <c r="O2194" i="6"/>
  <c r="P2194" i="6"/>
  <c r="U2194" i="6"/>
  <c r="V2194" i="6"/>
  <c r="O2172" i="6"/>
  <c r="P2172" i="6"/>
  <c r="O2159" i="6"/>
  <c r="P2159" i="6"/>
  <c r="O2147" i="6"/>
  <c r="P2147" i="6"/>
  <c r="U2147" i="6"/>
  <c r="O2135" i="6"/>
  <c r="P2135" i="6"/>
  <c r="U2135" i="6"/>
  <c r="O1902" i="6"/>
  <c r="P1902" i="6"/>
  <c r="O1896" i="6"/>
  <c r="P1896" i="6"/>
  <c r="O1854" i="6"/>
  <c r="P1854" i="6"/>
  <c r="U1854" i="6"/>
  <c r="V1854" i="6"/>
  <c r="O1838" i="6"/>
  <c r="P1838" i="6"/>
  <c r="U1838" i="6"/>
  <c r="O1441" i="6"/>
  <c r="P1441" i="6"/>
  <c r="U1441" i="6"/>
  <c r="O1428" i="6"/>
  <c r="P1428" i="6"/>
  <c r="U1428" i="6"/>
  <c r="V1428" i="6"/>
  <c r="O1793" i="6"/>
  <c r="P1793" i="6"/>
  <c r="U1793" i="6"/>
  <c r="V1793" i="6"/>
  <c r="N5412" i="6"/>
  <c r="P5412" i="6"/>
  <c r="U5412" i="6"/>
  <c r="E52" i="48"/>
  <c r="Q741" i="14"/>
  <c r="O2789" i="6"/>
  <c r="P2789" i="6"/>
  <c r="U2789" i="6"/>
  <c r="V2789" i="6"/>
  <c r="O2726" i="6"/>
  <c r="P2726" i="6"/>
  <c r="U2726" i="6"/>
  <c r="V2726" i="6"/>
  <c r="O2719" i="6"/>
  <c r="P2719" i="6"/>
  <c r="U2719" i="6"/>
  <c r="V2719" i="6"/>
  <c r="O2319" i="6"/>
  <c r="P2319" i="6"/>
  <c r="U2319" i="6"/>
  <c r="V2319" i="6"/>
  <c r="O2312" i="6"/>
  <c r="P2312" i="6"/>
  <c r="U2312" i="6"/>
  <c r="V2312" i="6"/>
  <c r="O2301" i="6"/>
  <c r="P2301" i="6"/>
  <c r="U2301" i="6"/>
  <c r="V2301" i="6"/>
  <c r="O2293" i="6"/>
  <c r="P2293" i="6"/>
  <c r="U2293" i="6"/>
  <c r="V2293" i="6"/>
  <c r="O2265" i="6"/>
  <c r="P2265" i="6"/>
  <c r="U2265" i="6"/>
  <c r="V2265" i="6"/>
  <c r="O2259" i="6"/>
  <c r="P2259" i="6"/>
  <c r="U2259" i="6"/>
  <c r="V2259" i="6"/>
  <c r="O2253" i="6"/>
  <c r="P2253" i="6"/>
  <c r="O2248" i="6"/>
  <c r="P2248" i="6"/>
  <c r="O2204" i="6"/>
  <c r="P2204" i="6"/>
  <c r="U2204" i="6"/>
  <c r="V2204" i="6"/>
  <c r="O2197" i="6"/>
  <c r="P2197" i="6"/>
  <c r="U2197" i="6"/>
  <c r="V2197" i="6"/>
  <c r="O2176" i="6"/>
  <c r="P2176" i="6"/>
  <c r="U2176" i="6"/>
  <c r="V2176" i="6"/>
  <c r="O2138" i="6"/>
  <c r="P2138" i="6"/>
  <c r="U2138" i="6"/>
  <c r="O2130" i="6"/>
  <c r="P2130" i="6"/>
  <c r="U2130" i="6"/>
  <c r="O2104" i="6"/>
  <c r="P2104" i="6"/>
  <c r="U2104" i="6"/>
  <c r="V2104" i="6"/>
  <c r="O2098" i="6"/>
  <c r="P2098" i="6"/>
  <c r="U2098" i="6"/>
  <c r="V2098" i="6"/>
  <c r="O2091" i="6"/>
  <c r="P2091" i="6"/>
  <c r="U2091" i="6"/>
  <c r="V2091" i="6"/>
  <c r="O2022" i="6"/>
  <c r="P2022" i="6"/>
  <c r="U2022" i="6"/>
  <c r="V2022" i="6"/>
  <c r="O2014" i="6"/>
  <c r="P2014" i="6"/>
  <c r="U2014" i="6"/>
  <c r="V2014" i="6"/>
  <c r="O2010" i="6"/>
  <c r="P2010" i="6"/>
  <c r="U2010" i="6"/>
  <c r="V2010" i="6"/>
  <c r="O2003" i="6"/>
  <c r="P2003" i="6"/>
  <c r="U2003" i="6"/>
  <c r="V2003" i="6"/>
  <c r="O1996" i="6"/>
  <c r="P1996" i="6"/>
  <c r="O1947" i="6"/>
  <c r="P1947" i="6"/>
  <c r="O1917" i="6"/>
  <c r="P1917" i="6"/>
  <c r="O1889" i="6"/>
  <c r="P1889" i="6"/>
  <c r="O1883" i="6"/>
  <c r="P1883" i="6"/>
  <c r="U1883" i="6"/>
  <c r="V1883" i="6"/>
  <c r="O2807" i="6"/>
  <c r="P2807" i="6"/>
  <c r="U2807" i="6"/>
  <c r="O2800" i="6"/>
  <c r="P2800" i="6"/>
  <c r="O2795" i="6"/>
  <c r="P2795" i="6"/>
  <c r="U2795" i="6"/>
  <c r="V2795" i="6"/>
  <c r="O2788" i="6"/>
  <c r="P2788" i="6"/>
  <c r="U2788" i="6"/>
  <c r="V2788" i="6"/>
  <c r="O2732" i="6"/>
  <c r="P2732" i="6"/>
  <c r="U2732" i="6"/>
  <c r="V2732" i="6"/>
  <c r="O2725" i="6"/>
  <c r="P2725" i="6"/>
  <c r="U2725" i="6"/>
  <c r="V2725" i="6"/>
  <c r="O2718" i="6"/>
  <c r="P2718" i="6"/>
  <c r="U2718" i="6"/>
  <c r="V2718" i="6"/>
  <c r="O2164" i="6"/>
  <c r="P2164" i="6"/>
  <c r="U2164" i="6"/>
  <c r="O2285" i="6"/>
  <c r="P2285" i="6"/>
  <c r="U2285" i="6"/>
  <c r="V2285" i="6"/>
  <c r="O2163" i="6"/>
  <c r="P2163" i="6"/>
  <c r="O2095" i="6"/>
  <c r="P2095" i="6"/>
  <c r="U2095" i="6"/>
  <c r="V2095" i="6"/>
  <c r="O1954" i="6"/>
  <c r="P1954" i="6"/>
  <c r="U1954" i="6"/>
  <c r="V1954" i="6"/>
  <c r="O2803" i="6"/>
  <c r="P2803" i="6"/>
  <c r="U2803" i="6"/>
  <c r="O2793" i="6"/>
  <c r="P2793" i="6"/>
  <c r="U2793" i="6"/>
  <c r="V2793" i="6"/>
  <c r="O2786" i="6"/>
  <c r="P2786" i="6"/>
  <c r="U2786" i="6"/>
  <c r="V2786" i="6"/>
  <c r="O2730" i="6"/>
  <c r="P2730" i="6"/>
  <c r="U2730" i="6"/>
  <c r="V2730" i="6"/>
  <c r="O2723" i="6"/>
  <c r="P2723" i="6"/>
  <c r="U2723" i="6"/>
  <c r="V2723" i="6"/>
  <c r="O2716" i="6"/>
  <c r="P2716" i="6"/>
  <c r="U2716" i="6"/>
  <c r="V2716" i="6"/>
  <c r="O2323" i="6"/>
  <c r="P2323" i="6"/>
  <c r="U2323" i="6"/>
  <c r="V2323" i="6"/>
  <c r="O2316" i="6"/>
  <c r="P2316" i="6"/>
  <c r="U2316" i="6"/>
  <c r="V2316" i="6"/>
  <c r="O2308" i="6"/>
  <c r="P2308" i="6"/>
  <c r="U2308" i="6"/>
  <c r="V2308" i="6"/>
  <c r="O2287" i="6"/>
  <c r="P2287" i="6"/>
  <c r="U2287" i="6"/>
  <c r="V2287" i="6"/>
  <c r="O2282" i="6"/>
  <c r="P2282" i="6"/>
  <c r="U2282" i="6"/>
  <c r="V2282" i="6"/>
  <c r="O2268" i="6"/>
  <c r="P2268" i="6"/>
  <c r="U2268" i="6"/>
  <c r="V2268" i="6"/>
  <c r="O2262" i="6"/>
  <c r="P2262" i="6"/>
  <c r="U2262" i="6"/>
  <c r="V2262" i="6"/>
  <c r="O2256" i="6"/>
  <c r="P2256" i="6"/>
  <c r="U2256" i="6"/>
  <c r="V2256" i="6"/>
  <c r="O2170" i="6"/>
  <c r="P2170" i="6"/>
  <c r="U2170" i="6"/>
  <c r="O2143" i="6"/>
  <c r="P2143" i="6"/>
  <c r="U2143" i="6"/>
  <c r="O2101" i="6"/>
  <c r="P2101" i="6"/>
  <c r="U2101" i="6"/>
  <c r="V2101" i="6"/>
  <c r="O2094" i="6"/>
  <c r="P2094" i="6"/>
  <c r="U2094" i="6"/>
  <c r="V2094" i="6"/>
  <c r="O2019" i="6"/>
  <c r="P2019" i="6"/>
  <c r="U2019" i="6"/>
  <c r="V2019" i="6"/>
  <c r="O1961" i="6"/>
  <c r="P1961" i="6"/>
  <c r="U1961" i="6"/>
  <c r="V1961" i="6"/>
  <c r="O1953" i="6"/>
  <c r="P1953" i="6"/>
  <c r="U1953" i="6"/>
  <c r="V1953" i="6"/>
  <c r="O1886" i="6"/>
  <c r="P1886" i="6"/>
  <c r="U1886" i="6"/>
  <c r="V1886" i="6"/>
  <c r="O2797" i="6"/>
  <c r="P2797" i="6"/>
  <c r="U2797" i="6"/>
  <c r="V2797" i="6"/>
  <c r="O2792" i="6"/>
  <c r="P2792" i="6"/>
  <c r="U2792" i="6"/>
  <c r="V2792" i="6"/>
  <c r="O2785" i="6"/>
  <c r="P2785" i="6"/>
  <c r="U2785" i="6"/>
  <c r="V2785" i="6"/>
  <c r="O2100" i="6"/>
  <c r="P2100" i="6"/>
  <c r="U2100" i="6"/>
  <c r="V2100" i="6"/>
  <c r="O2093" i="6"/>
  <c r="P2093" i="6"/>
  <c r="U2093" i="6"/>
  <c r="V2093" i="6"/>
  <c r="O1951" i="6"/>
  <c r="P1951" i="6"/>
  <c r="U1951" i="6"/>
  <c r="V1951" i="6"/>
  <c r="O2260" i="6"/>
  <c r="P2260" i="6"/>
  <c r="U2260" i="6"/>
  <c r="O2140" i="6"/>
  <c r="P2140" i="6"/>
  <c r="U2140" i="6"/>
  <c r="V2140" i="6"/>
  <c r="O2105" i="6"/>
  <c r="P2105" i="6"/>
  <c r="U2105" i="6"/>
  <c r="V2105" i="6"/>
  <c r="O2099" i="6"/>
  <c r="P2099" i="6"/>
  <c r="U2099" i="6"/>
  <c r="V2099" i="6"/>
  <c r="O2025" i="6"/>
  <c r="P2025" i="6"/>
  <c r="U2025" i="6"/>
  <c r="V2025" i="6"/>
  <c r="O2090" i="6"/>
  <c r="P2090" i="6"/>
  <c r="O2096" i="6"/>
  <c r="P2096" i="6"/>
  <c r="U2096" i="6"/>
  <c r="V2096" i="6"/>
  <c r="O2012" i="6"/>
  <c r="P2012" i="6"/>
  <c r="U2012" i="6"/>
  <c r="O2016" i="6"/>
  <c r="P2016" i="6"/>
  <c r="U2016" i="6"/>
  <c r="V2016" i="6"/>
  <c r="O2023" i="6"/>
  <c r="P2023" i="6"/>
  <c r="U2023" i="6"/>
  <c r="V2023" i="6"/>
  <c r="O1984" i="6"/>
  <c r="P1984" i="6"/>
  <c r="U1984" i="6"/>
  <c r="V1984" i="6"/>
  <c r="O1987" i="6"/>
  <c r="P1987" i="6"/>
  <c r="U1987" i="6"/>
  <c r="V1987" i="6"/>
  <c r="O1991" i="6"/>
  <c r="P1991" i="6"/>
  <c r="U1991" i="6"/>
  <c r="V1991" i="6"/>
  <c r="O1950" i="6"/>
  <c r="P1950" i="6"/>
  <c r="U1950" i="6"/>
  <c r="V1950" i="6"/>
  <c r="O1952" i="6"/>
  <c r="P1952" i="6"/>
  <c r="U1952" i="6"/>
  <c r="V1952" i="6"/>
  <c r="O1948" i="6"/>
  <c r="P1948" i="6"/>
  <c r="U1948" i="6"/>
  <c r="V1948" i="6"/>
  <c r="O1955" i="6"/>
  <c r="P1955" i="6"/>
  <c r="U1955" i="6"/>
  <c r="V1955" i="6"/>
  <c r="O1891" i="6"/>
  <c r="P1891" i="6"/>
  <c r="O1892" i="6"/>
  <c r="P1892" i="6"/>
  <c r="U1892" i="6"/>
  <c r="V1892" i="6"/>
  <c r="O1858" i="6"/>
  <c r="P1858" i="6"/>
  <c r="U1858" i="6"/>
  <c r="V1858" i="6"/>
  <c r="O1860" i="6"/>
  <c r="P1860" i="6"/>
  <c r="U1860" i="6"/>
  <c r="V1860" i="6"/>
  <c r="O1845" i="6"/>
  <c r="P1845" i="6"/>
  <c r="U1845" i="6"/>
  <c r="V1845" i="6"/>
  <c r="O1846" i="6"/>
  <c r="P1846" i="6"/>
  <c r="U1846" i="6"/>
  <c r="V1846" i="6"/>
  <c r="O1853" i="6"/>
  <c r="P1853" i="6"/>
  <c r="U1853" i="6"/>
  <c r="V1853" i="6"/>
  <c r="O1842" i="6"/>
  <c r="P1842" i="6"/>
  <c r="U1842" i="6"/>
  <c r="V1842" i="6"/>
  <c r="O1849" i="6"/>
  <c r="P1849" i="6"/>
  <c r="U1849" i="6"/>
  <c r="O1829" i="6"/>
  <c r="P1829" i="6"/>
  <c r="U1829" i="6"/>
  <c r="V1829" i="6"/>
  <c r="O1835" i="6"/>
  <c r="P1835" i="6"/>
  <c r="U1835" i="6"/>
  <c r="V1835" i="6"/>
  <c r="O1830" i="6"/>
  <c r="P1830" i="6"/>
  <c r="U1830" i="6"/>
  <c r="V1830" i="6"/>
  <c r="O1836" i="6"/>
  <c r="P1836" i="6"/>
  <c r="U1836" i="6"/>
  <c r="V1836" i="6"/>
  <c r="O1827" i="6"/>
  <c r="P1827" i="6"/>
  <c r="O1833" i="6"/>
  <c r="P1833" i="6"/>
  <c r="U1833" i="6"/>
  <c r="V1833" i="6"/>
  <c r="O1839" i="6"/>
  <c r="P1839" i="6"/>
  <c r="U1839" i="6"/>
  <c r="V1839" i="6"/>
  <c r="O1823" i="6"/>
  <c r="P1823" i="6"/>
  <c r="U1823" i="6"/>
  <c r="V1823" i="6"/>
  <c r="O1825" i="6"/>
  <c r="P1825" i="6"/>
  <c r="U1825" i="6"/>
  <c r="V1825" i="6"/>
  <c r="O1805" i="6"/>
  <c r="P1805" i="6"/>
  <c r="O1806" i="6"/>
  <c r="P1806" i="6"/>
  <c r="U1806" i="6"/>
  <c r="V1806" i="6"/>
  <c r="O1781" i="6"/>
  <c r="P1781" i="6"/>
  <c r="U1781" i="6"/>
  <c r="V1781" i="6"/>
  <c r="O1784" i="6"/>
  <c r="P1784" i="6"/>
  <c r="U1784" i="6"/>
  <c r="V1784" i="6"/>
  <c r="O1779" i="6"/>
  <c r="P1779" i="6"/>
  <c r="U1779" i="6"/>
  <c r="V1779" i="6"/>
  <c r="O1492" i="6"/>
  <c r="P1492" i="6"/>
  <c r="U1492" i="6"/>
  <c r="V1492" i="6"/>
  <c r="O1412" i="6"/>
  <c r="P1412" i="6"/>
  <c r="O1336" i="6"/>
  <c r="P1336" i="6"/>
  <c r="O1233" i="6"/>
  <c r="P1233" i="6"/>
  <c r="U1233" i="6"/>
  <c r="V1233" i="6"/>
  <c r="O1198" i="6"/>
  <c r="P1198" i="6"/>
  <c r="U1198" i="6"/>
  <c r="V1198" i="6"/>
  <c r="O838" i="6"/>
  <c r="P838" i="6"/>
  <c r="U838" i="6"/>
  <c r="V838" i="6"/>
  <c r="O375" i="6"/>
  <c r="P375" i="6"/>
  <c r="U375" i="6"/>
  <c r="O2007" i="6"/>
  <c r="P2007" i="6"/>
  <c r="U2007" i="6"/>
  <c r="V2007" i="6"/>
  <c r="O2001" i="6"/>
  <c r="P2001" i="6"/>
  <c r="U2001" i="6"/>
  <c r="V2001" i="6"/>
  <c r="O1710" i="6"/>
  <c r="P1710" i="6"/>
  <c r="U1710" i="6"/>
  <c r="V1710" i="6"/>
  <c r="O1703" i="6"/>
  <c r="P1703" i="6"/>
  <c r="U1703" i="6"/>
  <c r="V1703" i="6"/>
  <c r="O1588" i="6"/>
  <c r="P1588" i="6"/>
  <c r="O1486" i="6"/>
  <c r="P1486" i="6"/>
  <c r="U1486" i="6"/>
  <c r="O1477" i="6"/>
  <c r="P1477" i="6"/>
  <c r="U1477" i="6"/>
  <c r="O1470" i="6"/>
  <c r="P1470" i="6"/>
  <c r="U1470" i="6"/>
  <c r="V1470" i="6"/>
  <c r="O1463" i="6"/>
  <c r="P1463" i="6"/>
  <c r="U1463" i="6"/>
  <c r="V1463" i="6"/>
  <c r="O1455" i="6"/>
  <c r="P1455" i="6"/>
  <c r="U1455" i="6"/>
  <c r="V1455" i="6"/>
  <c r="O1447" i="6"/>
  <c r="P1447" i="6"/>
  <c r="U1447" i="6"/>
  <c r="V1447" i="6"/>
  <c r="O1434" i="6"/>
  <c r="P1434" i="6"/>
  <c r="U1434" i="6"/>
  <c r="V1434" i="6"/>
  <c r="O1423" i="6"/>
  <c r="P1423" i="6"/>
  <c r="O1415" i="6"/>
  <c r="P1415" i="6"/>
  <c r="U1415" i="6"/>
  <c r="V1415" i="6"/>
  <c r="O1332" i="6"/>
  <c r="P1332" i="6"/>
  <c r="U1332" i="6"/>
  <c r="V1332" i="6"/>
  <c r="O1232" i="6"/>
  <c r="P1232" i="6"/>
  <c r="O1197" i="6"/>
  <c r="P1197" i="6"/>
  <c r="U1197" i="6"/>
  <c r="V1197" i="6"/>
  <c r="O1193" i="6"/>
  <c r="P1193" i="6"/>
  <c r="U1193" i="6"/>
  <c r="V1193" i="6"/>
  <c r="O1189" i="6"/>
  <c r="P1189" i="6"/>
  <c r="U1189" i="6"/>
  <c r="V1189" i="6"/>
  <c r="O1009" i="6"/>
  <c r="P1009" i="6"/>
  <c r="U1009" i="6"/>
  <c r="V1009" i="6"/>
  <c r="O988" i="6"/>
  <c r="P988" i="6"/>
  <c r="O944" i="6"/>
  <c r="P944" i="6"/>
  <c r="O935" i="6"/>
  <c r="P935" i="6"/>
  <c r="O836" i="6"/>
  <c r="P836" i="6"/>
  <c r="U836" i="6"/>
  <c r="V836" i="6"/>
  <c r="O779" i="6"/>
  <c r="P779" i="6"/>
  <c r="U779" i="6"/>
  <c r="O519" i="6"/>
  <c r="P519" i="6"/>
  <c r="O473" i="6"/>
  <c r="P473" i="6"/>
  <c r="O374" i="6"/>
  <c r="P374" i="6"/>
  <c r="O1808" i="6"/>
  <c r="P1808" i="6"/>
  <c r="U1808" i="6"/>
  <c r="V1808" i="6"/>
  <c r="O1707" i="6"/>
  <c r="P1707" i="6"/>
  <c r="U1707" i="6"/>
  <c r="V1707" i="6"/>
  <c r="O1700" i="6"/>
  <c r="P1700" i="6"/>
  <c r="U1700" i="6"/>
  <c r="V1700" i="6"/>
  <c r="O1586" i="6"/>
  <c r="P1586" i="6"/>
  <c r="U1586" i="6"/>
  <c r="V1586" i="6"/>
  <c r="O1503" i="6"/>
  <c r="P1503" i="6"/>
  <c r="U1503" i="6"/>
  <c r="V1503" i="6"/>
  <c r="O1473" i="6"/>
  <c r="P1473" i="6"/>
  <c r="U1473" i="6"/>
  <c r="O1466" i="6"/>
  <c r="P1466" i="6"/>
  <c r="U1466" i="6"/>
  <c r="V1466" i="6"/>
  <c r="O1459" i="6"/>
  <c r="P1459" i="6"/>
  <c r="U1459" i="6"/>
  <c r="V1459" i="6"/>
  <c r="O1452" i="6"/>
  <c r="P1452" i="6"/>
  <c r="U1452" i="6"/>
  <c r="V1452" i="6"/>
  <c r="O1443" i="6"/>
  <c r="P1443" i="6"/>
  <c r="U1443" i="6"/>
  <c r="V1443" i="6"/>
  <c r="O1417" i="6"/>
  <c r="P1417" i="6"/>
  <c r="O1341" i="6"/>
  <c r="P1341" i="6"/>
  <c r="O1235" i="6"/>
  <c r="P1235" i="6"/>
  <c r="U1235" i="6"/>
  <c r="V1235" i="6"/>
  <c r="O1227" i="6"/>
  <c r="P1227" i="6"/>
  <c r="O1223" i="6"/>
  <c r="P1223" i="6"/>
  <c r="O1184" i="6"/>
  <c r="P1184" i="6"/>
  <c r="U1184" i="6"/>
  <c r="V1184" i="6"/>
  <c r="O1015" i="6"/>
  <c r="P1015" i="6"/>
  <c r="U1015" i="6"/>
  <c r="V1015" i="6"/>
  <c r="O990" i="6"/>
  <c r="P990" i="6"/>
  <c r="U990" i="6"/>
  <c r="V990" i="6"/>
  <c r="O983" i="6"/>
  <c r="P983" i="6"/>
  <c r="O933" i="6"/>
  <c r="P933" i="6"/>
  <c r="O843" i="6"/>
  <c r="P843" i="6"/>
  <c r="O789" i="6"/>
  <c r="P789" i="6"/>
  <c r="O501" i="6"/>
  <c r="P501" i="6"/>
  <c r="O495" i="6"/>
  <c r="P495" i="6"/>
  <c r="U495" i="6"/>
  <c r="V495" i="6"/>
  <c r="O377" i="6"/>
  <c r="P377" i="6"/>
  <c r="U377" i="6"/>
  <c r="O1650" i="6"/>
  <c r="P1650" i="6"/>
  <c r="O1585" i="6"/>
  <c r="P1585" i="6"/>
  <c r="O1498" i="6"/>
  <c r="P1498" i="6"/>
  <c r="U1498" i="6"/>
  <c r="V1498" i="6"/>
  <c r="O1200" i="6"/>
  <c r="P1200" i="6"/>
  <c r="U1200" i="6"/>
  <c r="O1145" i="6"/>
  <c r="P1145" i="6"/>
  <c r="O1013" i="6"/>
  <c r="P1013" i="6"/>
  <c r="U1013" i="6"/>
  <c r="V1013" i="6"/>
  <c r="O839" i="6"/>
  <c r="P839" i="6"/>
  <c r="U839" i="6"/>
  <c r="V839" i="6"/>
  <c r="O676" i="6"/>
  <c r="P676" i="6"/>
  <c r="U676" i="6"/>
  <c r="V676" i="6"/>
  <c r="U2950" i="6"/>
  <c r="M418" i="14"/>
  <c r="R418" i="14"/>
  <c r="U4536" i="6"/>
  <c r="M637" i="14"/>
  <c r="R637" i="14"/>
  <c r="U1274" i="6"/>
  <c r="M170" i="14"/>
  <c r="R170" i="14"/>
  <c r="V1241" i="6"/>
  <c r="V2581" i="6"/>
  <c r="V2580" i="6"/>
  <c r="V3836" i="6"/>
  <c r="O541" i="14"/>
  <c r="P541" i="14"/>
  <c r="V3751" i="6"/>
  <c r="V189" i="6"/>
  <c r="O21" i="14"/>
  <c r="P21" i="14"/>
  <c r="U879" i="6"/>
  <c r="M101" i="14"/>
  <c r="R101" i="14"/>
  <c r="U2511" i="6"/>
  <c r="M374" i="14"/>
  <c r="R374" i="14"/>
  <c r="M679" i="14"/>
  <c r="R679" i="14"/>
  <c r="U4931" i="6"/>
  <c r="M649" i="14"/>
  <c r="R649" i="14"/>
  <c r="U4689" i="6"/>
  <c r="V1038" i="6"/>
  <c r="M168" i="14"/>
  <c r="R168" i="14"/>
  <c r="U1247" i="6"/>
  <c r="V1245" i="6"/>
  <c r="U1287" i="6"/>
  <c r="M171" i="14"/>
  <c r="R171" i="14"/>
  <c r="V1744" i="6"/>
  <c r="V1759" i="6"/>
  <c r="U2658" i="6"/>
  <c r="M389" i="14"/>
  <c r="R389" i="14"/>
  <c r="M392" i="14"/>
  <c r="R392" i="14"/>
  <c r="U2687" i="6"/>
  <c r="V3331" i="6"/>
  <c r="V3292" i="6"/>
  <c r="U3303" i="6"/>
  <c r="M464" i="14"/>
  <c r="R464" i="14"/>
  <c r="U3362" i="6"/>
  <c r="M472" i="14"/>
  <c r="R472" i="14"/>
  <c r="V3455" i="6"/>
  <c r="O480" i="14"/>
  <c r="P480" i="14"/>
  <c r="V3985" i="6"/>
  <c r="M701" i="14"/>
  <c r="R701" i="14"/>
  <c r="U5114" i="6"/>
  <c r="O701" i="14"/>
  <c r="U4887" i="6"/>
  <c r="M673" i="14"/>
  <c r="R673" i="14"/>
  <c r="V1053" i="6"/>
  <c r="V1244" i="6"/>
  <c r="V2695" i="6"/>
  <c r="U3294" i="6"/>
  <c r="O463" i="14"/>
  <c r="M463" i="14"/>
  <c r="R463" i="14"/>
  <c r="U3265" i="6"/>
  <c r="M460" i="14"/>
  <c r="R460" i="14"/>
  <c r="V3320" i="6"/>
  <c r="V3598" i="6"/>
  <c r="O500" i="14"/>
  <c r="P500" i="14"/>
  <c r="V4007" i="6"/>
  <c r="O562" i="14"/>
  <c r="P562" i="14"/>
  <c r="U4993" i="6"/>
  <c r="O686" i="14"/>
  <c r="M686" i="14"/>
  <c r="R686" i="14"/>
  <c r="U5135" i="6"/>
  <c r="D51" i="48"/>
  <c r="I51" i="48"/>
  <c r="H51" i="48"/>
  <c r="M703" i="14"/>
  <c r="R703" i="14"/>
  <c r="U5368" i="6"/>
  <c r="M734" i="14"/>
  <c r="R734" i="14"/>
  <c r="U1117" i="6"/>
  <c r="V1528" i="6"/>
  <c r="U1514" i="6"/>
  <c r="V1788" i="6"/>
  <c r="M380" i="14"/>
  <c r="R380" i="14"/>
  <c r="U2574" i="6"/>
  <c r="V3307" i="6"/>
  <c r="U3322" i="6"/>
  <c r="V3322" i="6"/>
  <c r="M465" i="14"/>
  <c r="R465" i="14"/>
  <c r="V3377" i="6"/>
  <c r="V3449" i="6"/>
  <c r="V3971" i="6"/>
  <c r="O559" i="14"/>
  <c r="P559" i="14"/>
  <c r="V3973" i="6"/>
  <c r="R42" i="14"/>
  <c r="P42" i="14"/>
  <c r="U5220" i="6"/>
  <c r="O711" i="14"/>
  <c r="M711" i="14"/>
  <c r="R711" i="14"/>
  <c r="M456" i="14"/>
  <c r="R456" i="14"/>
  <c r="U3224" i="6"/>
  <c r="V1126" i="6"/>
  <c r="V1259" i="6"/>
  <c r="O169" i="14"/>
  <c r="P169" i="14"/>
  <c r="U1512" i="6"/>
  <c r="M207" i="14"/>
  <c r="R207" i="14"/>
  <c r="U1377" i="6"/>
  <c r="O185" i="14"/>
  <c r="M185" i="14"/>
  <c r="R185" i="14"/>
  <c r="U1768" i="6"/>
  <c r="M238" i="14"/>
  <c r="R238" i="14"/>
  <c r="O204" i="14"/>
  <c r="V1579" i="6"/>
  <c r="U1753" i="6"/>
  <c r="M237" i="14"/>
  <c r="R237" i="14"/>
  <c r="U1797" i="6"/>
  <c r="V1797" i="6"/>
  <c r="M241" i="14"/>
  <c r="R241" i="14"/>
  <c r="U2616" i="6"/>
  <c r="M387" i="14"/>
  <c r="R387" i="14"/>
  <c r="V3325" i="6"/>
  <c r="D52" i="48"/>
  <c r="V2746" i="6"/>
  <c r="U3452" i="6"/>
  <c r="O479" i="14"/>
  <c r="M479" i="14"/>
  <c r="R479" i="14"/>
  <c r="U767" i="6"/>
  <c r="O84" i="14"/>
  <c r="M84" i="14"/>
  <c r="R84" i="14"/>
  <c r="M459" i="14"/>
  <c r="R459" i="14"/>
  <c r="U3258" i="6"/>
  <c r="M143" i="14"/>
  <c r="R143" i="14"/>
  <c r="U1129" i="6"/>
  <c r="O143" i="14"/>
  <c r="V1047" i="6"/>
  <c r="V1292" i="6"/>
  <c r="M186" i="14"/>
  <c r="R186" i="14"/>
  <c r="U1386" i="6"/>
  <c r="O205" i="14"/>
  <c r="P205" i="14"/>
  <c r="V1561" i="6"/>
  <c r="M236" i="14"/>
  <c r="R236" i="14"/>
  <c r="U1746" i="6"/>
  <c r="V1746" i="6"/>
  <c r="V1801" i="6"/>
  <c r="M293" i="14"/>
  <c r="R293" i="14"/>
  <c r="U2061" i="6"/>
  <c r="V2619" i="6"/>
  <c r="U2518" i="6"/>
  <c r="M396" i="14"/>
  <c r="R396" i="14"/>
  <c r="U2751" i="6"/>
  <c r="V2751" i="6"/>
  <c r="V3747" i="6"/>
  <c r="O526" i="14"/>
  <c r="P526" i="14"/>
  <c r="U1035" i="6"/>
  <c r="V4405" i="6"/>
  <c r="V3426" i="6"/>
  <c r="V4423" i="6"/>
  <c r="O4467" i="6"/>
  <c r="P4467" i="6"/>
  <c r="O3987" i="6"/>
  <c r="P3987" i="6"/>
  <c r="O3572" i="6"/>
  <c r="P3572" i="6"/>
  <c r="O741" i="14"/>
  <c r="V5412" i="6"/>
  <c r="O2530" i="6"/>
  <c r="P2530" i="6"/>
  <c r="U2530" i="6"/>
  <c r="V2530" i="6"/>
  <c r="O1127" i="6"/>
  <c r="P1127" i="6"/>
  <c r="U1127" i="6"/>
  <c r="V1127" i="6"/>
  <c r="M741" i="14"/>
  <c r="R741" i="14"/>
  <c r="O4328" i="6"/>
  <c r="P4328" i="6"/>
  <c r="U4328" i="6"/>
  <c r="V4328" i="6"/>
  <c r="O4327" i="6"/>
  <c r="P4327" i="6"/>
  <c r="U4327" i="6"/>
  <c r="V4327" i="6"/>
  <c r="O4326" i="6"/>
  <c r="P4326" i="6"/>
  <c r="U4326" i="6"/>
  <c r="V4326" i="6"/>
  <c r="O4331" i="6"/>
  <c r="P4331" i="6"/>
  <c r="U4331" i="6"/>
  <c r="O4325" i="6"/>
  <c r="P4325" i="6"/>
  <c r="U4325" i="6"/>
  <c r="V4325" i="6"/>
  <c r="O4330" i="6"/>
  <c r="P4330" i="6"/>
  <c r="U4330" i="6"/>
  <c r="V4330" i="6"/>
  <c r="O4324" i="6"/>
  <c r="P4324" i="6"/>
  <c r="O2085" i="6"/>
  <c r="P2085" i="6"/>
  <c r="U2085" i="6"/>
  <c r="V2085" i="6"/>
  <c r="O2086" i="6"/>
  <c r="P2086" i="6"/>
  <c r="U2086" i="6"/>
  <c r="V2086" i="6"/>
  <c r="O2031" i="6"/>
  <c r="P2031" i="6"/>
  <c r="U2031" i="6"/>
  <c r="V2031" i="6"/>
  <c r="O2032" i="6"/>
  <c r="P2032" i="6"/>
  <c r="U2032" i="6"/>
  <c r="V2032" i="6"/>
  <c r="O2030" i="6"/>
  <c r="P2030" i="6"/>
  <c r="O2805" i="6"/>
  <c r="P2805" i="6"/>
  <c r="U2805" i="6"/>
  <c r="O2799" i="6"/>
  <c r="P2799" i="6"/>
  <c r="O2796" i="6"/>
  <c r="P2796" i="6"/>
  <c r="U2796" i="6"/>
  <c r="O2790" i="6"/>
  <c r="P2790" i="6"/>
  <c r="O2727" i="6"/>
  <c r="P2727" i="6"/>
  <c r="U2727" i="6"/>
  <c r="V2727" i="6"/>
  <c r="O2721" i="6"/>
  <c r="P2721" i="6"/>
  <c r="O2534" i="6"/>
  <c r="P2534" i="6"/>
  <c r="O2339" i="6"/>
  <c r="P2339" i="6"/>
  <c r="O2337" i="6"/>
  <c r="P2337" i="6"/>
  <c r="O2335" i="6"/>
  <c r="P2335" i="6"/>
  <c r="O2333" i="6"/>
  <c r="P2333" i="6"/>
  <c r="O2330" i="6"/>
  <c r="P2330" i="6"/>
  <c r="U2330" i="6"/>
  <c r="V2330" i="6"/>
  <c r="O2321" i="6"/>
  <c r="P2321" i="6"/>
  <c r="U2321" i="6"/>
  <c r="V2321" i="6"/>
  <c r="O2315" i="6"/>
  <c r="P2315" i="6"/>
  <c r="O2306" i="6"/>
  <c r="P2306" i="6"/>
  <c r="U2306" i="6"/>
  <c r="V2306" i="6"/>
  <c r="O2300" i="6"/>
  <c r="P2300" i="6"/>
  <c r="O2289" i="6"/>
  <c r="P2289" i="6"/>
  <c r="U2289" i="6"/>
  <c r="V2289" i="6"/>
  <c r="O2281" i="6"/>
  <c r="P2281" i="6"/>
  <c r="U2281" i="6"/>
  <c r="V2281" i="6"/>
  <c r="O2278" i="6"/>
  <c r="P2278" i="6"/>
  <c r="U2278" i="6"/>
  <c r="V2278" i="6"/>
  <c r="O2272" i="6"/>
  <c r="P2272" i="6"/>
  <c r="U2272" i="6"/>
  <c r="V2272" i="6"/>
  <c r="O2250" i="6"/>
  <c r="P2250" i="6"/>
  <c r="O2244" i="6"/>
  <c r="P2244" i="6"/>
  <c r="O2202" i="6"/>
  <c r="P2202" i="6"/>
  <c r="O2169" i="6"/>
  <c r="P2169" i="6"/>
  <c r="U2169" i="6"/>
  <c r="V2169" i="6"/>
  <c r="O2146" i="6"/>
  <c r="P2146" i="6"/>
  <c r="U2146" i="6"/>
  <c r="O2137" i="6"/>
  <c r="P2137" i="6"/>
  <c r="U2137" i="6"/>
  <c r="O2125" i="6"/>
  <c r="P2125" i="6"/>
  <c r="O2131" i="6"/>
  <c r="P2131" i="6"/>
  <c r="U2131" i="6"/>
  <c r="O2804" i="6"/>
  <c r="P2804" i="6"/>
  <c r="O2329" i="6"/>
  <c r="P2329" i="6"/>
  <c r="U2329" i="6"/>
  <c r="V2329" i="6"/>
  <c r="O2288" i="6"/>
  <c r="P2288" i="6"/>
  <c r="O2280" i="6"/>
  <c r="P2280" i="6"/>
  <c r="O2277" i="6"/>
  <c r="P2277" i="6"/>
  <c r="U2277" i="6"/>
  <c r="V2277" i="6"/>
  <c r="O2271" i="6"/>
  <c r="P2271" i="6"/>
  <c r="O2168" i="6"/>
  <c r="P2168" i="6"/>
  <c r="U2168" i="6"/>
  <c r="O2145" i="6"/>
  <c r="P2145" i="6"/>
  <c r="O2136" i="6"/>
  <c r="P2136" i="6"/>
  <c r="U2136" i="6"/>
  <c r="O2328" i="6"/>
  <c r="P2328" i="6"/>
  <c r="U2328" i="6"/>
  <c r="V2328" i="6"/>
  <c r="O2167" i="6"/>
  <c r="P2167" i="6"/>
  <c r="U2167" i="6"/>
  <c r="V2167" i="6"/>
  <c r="O1971" i="6"/>
  <c r="P1971" i="6"/>
  <c r="U1971" i="6"/>
  <c r="V1971" i="6"/>
  <c r="O1977" i="6"/>
  <c r="P1977" i="6"/>
  <c r="U1977" i="6"/>
  <c r="V1977" i="6"/>
  <c r="O1972" i="6"/>
  <c r="P1972" i="6"/>
  <c r="U1972" i="6"/>
  <c r="V1972" i="6"/>
  <c r="O1978" i="6"/>
  <c r="P1978" i="6"/>
  <c r="U1978" i="6"/>
  <c r="V1978" i="6"/>
  <c r="O1973" i="6"/>
  <c r="P1973" i="6"/>
  <c r="U1973" i="6"/>
  <c r="V1973" i="6"/>
  <c r="O1979" i="6"/>
  <c r="P1979" i="6"/>
  <c r="U1979" i="6"/>
  <c r="V1979" i="6"/>
  <c r="O1974" i="6"/>
  <c r="P1974" i="6"/>
  <c r="U1974" i="6"/>
  <c r="V1974" i="6"/>
  <c r="O1980" i="6"/>
  <c r="P1980" i="6"/>
  <c r="U1980" i="6"/>
  <c r="O1970" i="6"/>
  <c r="P1970" i="6"/>
  <c r="O1976" i="6"/>
  <c r="P1976" i="6"/>
  <c r="U1976" i="6"/>
  <c r="V1976" i="6"/>
  <c r="O1957" i="6"/>
  <c r="P1957" i="6"/>
  <c r="U1957" i="6"/>
  <c r="V1957" i="6"/>
  <c r="O1963" i="6"/>
  <c r="P1963" i="6"/>
  <c r="U1963" i="6"/>
  <c r="V1963" i="6"/>
  <c r="O1969" i="6"/>
  <c r="P1969" i="6"/>
  <c r="U1969" i="6"/>
  <c r="V1969" i="6"/>
  <c r="O1958" i="6"/>
  <c r="P1958" i="6"/>
  <c r="U1958" i="6"/>
  <c r="V1958" i="6"/>
  <c r="O1964" i="6"/>
  <c r="P1964" i="6"/>
  <c r="U1964" i="6"/>
  <c r="V1964" i="6"/>
  <c r="O1959" i="6"/>
  <c r="P1959" i="6"/>
  <c r="U1959" i="6"/>
  <c r="V1959" i="6"/>
  <c r="O1965" i="6"/>
  <c r="P1965" i="6"/>
  <c r="U1965" i="6"/>
  <c r="V1965" i="6"/>
  <c r="O1960" i="6"/>
  <c r="P1960" i="6"/>
  <c r="U1960" i="6"/>
  <c r="V1960" i="6"/>
  <c r="O1966" i="6"/>
  <c r="P1966" i="6"/>
  <c r="U1966" i="6"/>
  <c r="V1966" i="6"/>
  <c r="O1956" i="6"/>
  <c r="P1956" i="6"/>
  <c r="O1962" i="6"/>
  <c r="P1962" i="6"/>
  <c r="U1962" i="6"/>
  <c r="V1962" i="6"/>
  <c r="O1968" i="6"/>
  <c r="P1968" i="6"/>
  <c r="U1968" i="6"/>
  <c r="V1968" i="6"/>
  <c r="O2327" i="6"/>
  <c r="P2327" i="6"/>
  <c r="O2284" i="6"/>
  <c r="P2284" i="6"/>
  <c r="U2284" i="6"/>
  <c r="V2284" i="6"/>
  <c r="O2166" i="6"/>
  <c r="P2166" i="6"/>
  <c r="O2161" i="6"/>
  <c r="P2161" i="6"/>
  <c r="O2149" i="6"/>
  <c r="P2149" i="6"/>
  <c r="U2149" i="6"/>
  <c r="O2141" i="6"/>
  <c r="P2141" i="6"/>
  <c r="U2141" i="6"/>
  <c r="O2034" i="6"/>
  <c r="P2034" i="6"/>
  <c r="U2034" i="6"/>
  <c r="V2034" i="6"/>
  <c r="O2035" i="6"/>
  <c r="P2035" i="6"/>
  <c r="U2035" i="6"/>
  <c r="V2035" i="6"/>
  <c r="O2033" i="6"/>
  <c r="P2033" i="6"/>
  <c r="O2171" i="6"/>
  <c r="P2171" i="6"/>
  <c r="U2171" i="6"/>
  <c r="V2171" i="6"/>
  <c r="O2133" i="6"/>
  <c r="P2133" i="6"/>
  <c r="O2139" i="6"/>
  <c r="P2139" i="6"/>
  <c r="U2139" i="6"/>
  <c r="V2139" i="6"/>
  <c r="O2084" i="6"/>
  <c r="P2084" i="6"/>
  <c r="O1887" i="6"/>
  <c r="P1887" i="6"/>
  <c r="U1887" i="6"/>
  <c r="V1887" i="6"/>
  <c r="O1884" i="6"/>
  <c r="P1884" i="6"/>
  <c r="O1866" i="6"/>
  <c r="P1866" i="6"/>
  <c r="O1863" i="6"/>
  <c r="P1863" i="6"/>
  <c r="U1863" i="6"/>
  <c r="O1857" i="6"/>
  <c r="P1857" i="6"/>
  <c r="U1857" i="6"/>
  <c r="V1857" i="6"/>
  <c r="O1822" i="6"/>
  <c r="P1822" i="6"/>
  <c r="U1822" i="6"/>
  <c r="V1822" i="6"/>
  <c r="O1812" i="6"/>
  <c r="P1812" i="6"/>
  <c r="O1809" i="6"/>
  <c r="P1809" i="6"/>
  <c r="O1780" i="6"/>
  <c r="P1780" i="6"/>
  <c r="O1652" i="6"/>
  <c r="P1652" i="6"/>
  <c r="O1599" i="6"/>
  <c r="P1599" i="6"/>
  <c r="O1591" i="6"/>
  <c r="P1591" i="6"/>
  <c r="O1493" i="6"/>
  <c r="P1493" i="6"/>
  <c r="U1493" i="6"/>
  <c r="V1493" i="6"/>
  <c r="O1487" i="6"/>
  <c r="P1487" i="6"/>
  <c r="U1487" i="6"/>
  <c r="V1487" i="6"/>
  <c r="O1481" i="6"/>
  <c r="P1481" i="6"/>
  <c r="O1429" i="6"/>
  <c r="P1429" i="6"/>
  <c r="O1403" i="6"/>
  <c r="P1403" i="6"/>
  <c r="O1217" i="6"/>
  <c r="P1217" i="6"/>
  <c r="O1173" i="6"/>
  <c r="P1173" i="6"/>
  <c r="O1157" i="6"/>
  <c r="P1157" i="6"/>
  <c r="O1321" i="6"/>
  <c r="P1321" i="6"/>
  <c r="O1327" i="6"/>
  <c r="P1327" i="6"/>
  <c r="U1327" i="6"/>
  <c r="O1090" i="6"/>
  <c r="P1090" i="6"/>
  <c r="U1090" i="6"/>
  <c r="O1092" i="6"/>
  <c r="P1092" i="6"/>
  <c r="U1092" i="6"/>
  <c r="O1088" i="6"/>
  <c r="P1088" i="6"/>
  <c r="O1992" i="6"/>
  <c r="P1992" i="6"/>
  <c r="U1992" i="6"/>
  <c r="O1986" i="6"/>
  <c r="P1986" i="6"/>
  <c r="O1900" i="6"/>
  <c r="P1900" i="6"/>
  <c r="U1900" i="6"/>
  <c r="O1885" i="6"/>
  <c r="P1885" i="6"/>
  <c r="O1861" i="6"/>
  <c r="P1861" i="6"/>
  <c r="U1861" i="6"/>
  <c r="V1861" i="6"/>
  <c r="O1855" i="6"/>
  <c r="P1855" i="6"/>
  <c r="O1820" i="6"/>
  <c r="P1820" i="6"/>
  <c r="O1504" i="6"/>
  <c r="P1504" i="6"/>
  <c r="U1504" i="6"/>
  <c r="V1504" i="6"/>
  <c r="O1497" i="6"/>
  <c r="P1497" i="6"/>
  <c r="U1497" i="6"/>
  <c r="O1491" i="6"/>
  <c r="P1491" i="6"/>
  <c r="U1491" i="6"/>
  <c r="V1491" i="6"/>
  <c r="O1485" i="6"/>
  <c r="P1485" i="6"/>
  <c r="U1485" i="6"/>
  <c r="O1325" i="6"/>
  <c r="P1325" i="6"/>
  <c r="U1325" i="6"/>
  <c r="V1325" i="6"/>
  <c r="O1496" i="6"/>
  <c r="P1496" i="6"/>
  <c r="U1496" i="6"/>
  <c r="O1490" i="6"/>
  <c r="P1490" i="6"/>
  <c r="U1490" i="6"/>
  <c r="V1490" i="6"/>
  <c r="O1484" i="6"/>
  <c r="P1484" i="6"/>
  <c r="U1484" i="6"/>
  <c r="O1431" i="6"/>
  <c r="P1431" i="6"/>
  <c r="U1431" i="6"/>
  <c r="O1437" i="6"/>
  <c r="P1437" i="6"/>
  <c r="U1437" i="6"/>
  <c r="O1324" i="6"/>
  <c r="P1324" i="6"/>
  <c r="U1324" i="6"/>
  <c r="V1324" i="6"/>
  <c r="O1229" i="6"/>
  <c r="P1229" i="6"/>
  <c r="O1209" i="6"/>
  <c r="P1209" i="6"/>
  <c r="U1209" i="6"/>
  <c r="V1209" i="6"/>
  <c r="O1149" i="6"/>
  <c r="P1149" i="6"/>
  <c r="O1098" i="6"/>
  <c r="P1098" i="6"/>
  <c r="O1093" i="6"/>
  <c r="P1093" i="6"/>
  <c r="O1095" i="6"/>
  <c r="P1095" i="6"/>
  <c r="U1095" i="6"/>
  <c r="O2028" i="6"/>
  <c r="P2028" i="6"/>
  <c r="O2024" i="6"/>
  <c r="P2024" i="6"/>
  <c r="U2024" i="6"/>
  <c r="O2018" i="6"/>
  <c r="P2018" i="6"/>
  <c r="O1990" i="6"/>
  <c r="P1990" i="6"/>
  <c r="U1990" i="6"/>
  <c r="O1904" i="6"/>
  <c r="P1904" i="6"/>
  <c r="O1898" i="6"/>
  <c r="P1898" i="6"/>
  <c r="O1859" i="6"/>
  <c r="P1859" i="6"/>
  <c r="U1859" i="6"/>
  <c r="O1851" i="6"/>
  <c r="P1851" i="6"/>
  <c r="O1824" i="6"/>
  <c r="P1824" i="6"/>
  <c r="U1824" i="6"/>
  <c r="V1824" i="6"/>
  <c r="O1811" i="6"/>
  <c r="P1811" i="6"/>
  <c r="U1811" i="6"/>
  <c r="V1811" i="6"/>
  <c r="O1782" i="6"/>
  <c r="P1782" i="6"/>
  <c r="U1782" i="6"/>
  <c r="V1782" i="6"/>
  <c r="O1711" i="6"/>
  <c r="P1711" i="6"/>
  <c r="U1711" i="6"/>
  <c r="O1705" i="6"/>
  <c r="P1705" i="6"/>
  <c r="O1654" i="6"/>
  <c r="P1654" i="6"/>
  <c r="U1654" i="6"/>
  <c r="V1654" i="6"/>
  <c r="O1607" i="6"/>
  <c r="P1607" i="6"/>
  <c r="O1598" i="6"/>
  <c r="P1598" i="6"/>
  <c r="O1593" i="6"/>
  <c r="P1593" i="6"/>
  <c r="U1593" i="6"/>
  <c r="O1590" i="6"/>
  <c r="P1590" i="6"/>
  <c r="O1502" i="6"/>
  <c r="P1502" i="6"/>
  <c r="O1495" i="6"/>
  <c r="P1495" i="6"/>
  <c r="U1495" i="6"/>
  <c r="V1495" i="6"/>
  <c r="O1489" i="6"/>
  <c r="P1489" i="6"/>
  <c r="U1489" i="6"/>
  <c r="V1489" i="6"/>
  <c r="O1483" i="6"/>
  <c r="P1483" i="6"/>
  <c r="U1483" i="6"/>
  <c r="O1480" i="6"/>
  <c r="P1480" i="6"/>
  <c r="U1480" i="6"/>
  <c r="V1480" i="6"/>
  <c r="O1474" i="6"/>
  <c r="P1474" i="6"/>
  <c r="U1474" i="6"/>
  <c r="O1468" i="6"/>
  <c r="P1468" i="6"/>
  <c r="U1468" i="6"/>
  <c r="V1468" i="6"/>
  <c r="O1462" i="6"/>
  <c r="P1462" i="6"/>
  <c r="U1462" i="6"/>
  <c r="O1456" i="6"/>
  <c r="P1456" i="6"/>
  <c r="U1456" i="6"/>
  <c r="V1456" i="6"/>
  <c r="O1449" i="6"/>
  <c r="P1449" i="6"/>
  <c r="U1449" i="6"/>
  <c r="V1449" i="6"/>
  <c r="O1439" i="6"/>
  <c r="P1439" i="6"/>
  <c r="U1439" i="6"/>
  <c r="O1432" i="6"/>
  <c r="P1432" i="6"/>
  <c r="U1432" i="6"/>
  <c r="V1432" i="6"/>
  <c r="O1413" i="6"/>
  <c r="P1413" i="6"/>
  <c r="O1339" i="6"/>
  <c r="P1339" i="6"/>
  <c r="O1328" i="6"/>
  <c r="P1328" i="6"/>
  <c r="O1323" i="6"/>
  <c r="P1323" i="6"/>
  <c r="U1323" i="6"/>
  <c r="V1323" i="6"/>
  <c r="O1201" i="6"/>
  <c r="P1201" i="6"/>
  <c r="O1207" i="6"/>
  <c r="P1207" i="6"/>
  <c r="U1207" i="6"/>
  <c r="V1207" i="6"/>
  <c r="O1213" i="6"/>
  <c r="P1213" i="6"/>
  <c r="U1213" i="6"/>
  <c r="V1213" i="6"/>
  <c r="O1186" i="6"/>
  <c r="P1186" i="6"/>
  <c r="U1186" i="6"/>
  <c r="V1186" i="6"/>
  <c r="O1182" i="6"/>
  <c r="P1182" i="6"/>
  <c r="O1188" i="6"/>
  <c r="P1188" i="6"/>
  <c r="U1188" i="6"/>
  <c r="V1188" i="6"/>
  <c r="O1494" i="6"/>
  <c r="P1494" i="6"/>
  <c r="U1494" i="6"/>
  <c r="O1488" i="6"/>
  <c r="P1488" i="6"/>
  <c r="U1488" i="6"/>
  <c r="O1445" i="6"/>
  <c r="P1445" i="6"/>
  <c r="O1451" i="6"/>
  <c r="P1451" i="6"/>
  <c r="U1451" i="6"/>
  <c r="V1451" i="6"/>
  <c r="O1430" i="6"/>
  <c r="P1430" i="6"/>
  <c r="U1430" i="6"/>
  <c r="V1430" i="6"/>
  <c r="O1405" i="6"/>
  <c r="P1405" i="6"/>
  <c r="U1405" i="6"/>
  <c r="V1405" i="6"/>
  <c r="O1322" i="6"/>
  <c r="P1322" i="6"/>
  <c r="U1322" i="6"/>
  <c r="V1322" i="6"/>
  <c r="O1174" i="6"/>
  <c r="P1174" i="6"/>
  <c r="U1174" i="6"/>
  <c r="V1174" i="6"/>
  <c r="O1101" i="6"/>
  <c r="P1101" i="6"/>
  <c r="U1101" i="6"/>
  <c r="V1101" i="6"/>
  <c r="O1107" i="6"/>
  <c r="P1107" i="6"/>
  <c r="U1107" i="6"/>
  <c r="O1103" i="6"/>
  <c r="P1103" i="6"/>
  <c r="U1103" i="6"/>
  <c r="O1109" i="6"/>
  <c r="P1109" i="6"/>
  <c r="U1109" i="6"/>
  <c r="V1109" i="6"/>
  <c r="O1099" i="6"/>
  <c r="P1099" i="6"/>
  <c r="O1105" i="6"/>
  <c r="P1105" i="6"/>
  <c r="U1105" i="6"/>
  <c r="O1091" i="6"/>
  <c r="P1091" i="6"/>
  <c r="U1091" i="6"/>
  <c r="V1091" i="6"/>
  <c r="O1014" i="6"/>
  <c r="P1014" i="6"/>
  <c r="U1014" i="6"/>
  <c r="V1014" i="6"/>
  <c r="O1008" i="6"/>
  <c r="P1008" i="6"/>
  <c r="U1008" i="6"/>
  <c r="O991" i="6"/>
  <c r="P991" i="6"/>
  <c r="O908" i="6"/>
  <c r="P908" i="6"/>
  <c r="O846" i="6"/>
  <c r="P846" i="6"/>
  <c r="O840" i="6"/>
  <c r="P840" i="6"/>
  <c r="O837" i="6"/>
  <c r="P837" i="6"/>
  <c r="O780" i="6"/>
  <c r="P780" i="6"/>
  <c r="U780" i="6"/>
  <c r="O774" i="6"/>
  <c r="P774" i="6"/>
  <c r="U774" i="6"/>
  <c r="O677" i="6"/>
  <c r="P677" i="6"/>
  <c r="U677" i="6"/>
  <c r="V677" i="6"/>
  <c r="O514" i="6"/>
  <c r="P514" i="6"/>
  <c r="O494" i="6"/>
  <c r="P494" i="6"/>
  <c r="U494" i="6"/>
  <c r="O470" i="6"/>
  <c r="P470" i="6"/>
  <c r="O1220" i="6"/>
  <c r="P1220" i="6"/>
  <c r="O1012" i="6"/>
  <c r="P1012" i="6"/>
  <c r="U1012" i="6"/>
  <c r="V1012" i="6"/>
  <c r="O1006" i="6"/>
  <c r="P1006" i="6"/>
  <c r="U1006" i="6"/>
  <c r="V1006" i="6"/>
  <c r="O938" i="6"/>
  <c r="P938" i="6"/>
  <c r="U938" i="6"/>
  <c r="V938" i="6"/>
  <c r="O784" i="6"/>
  <c r="P784" i="6"/>
  <c r="U784" i="6"/>
  <c r="V784" i="6"/>
  <c r="O778" i="6"/>
  <c r="P778" i="6"/>
  <c r="U778" i="6"/>
  <c r="V778" i="6"/>
  <c r="O772" i="6"/>
  <c r="P772" i="6"/>
  <c r="U772" i="6"/>
  <c r="V772" i="6"/>
  <c r="O675" i="6"/>
  <c r="P675" i="6"/>
  <c r="U675" i="6"/>
  <c r="V675" i="6"/>
  <c r="O498" i="6"/>
  <c r="P498" i="6"/>
  <c r="U498" i="6"/>
  <c r="O492" i="6"/>
  <c r="P492" i="6"/>
  <c r="O1005" i="6"/>
  <c r="P1005" i="6"/>
  <c r="O937" i="6"/>
  <c r="P937" i="6"/>
  <c r="O907" i="6"/>
  <c r="P907" i="6"/>
  <c r="O792" i="6"/>
  <c r="P792" i="6"/>
  <c r="O783" i="6"/>
  <c r="P783" i="6"/>
  <c r="U783" i="6"/>
  <c r="V783" i="6"/>
  <c r="O777" i="6"/>
  <c r="P777" i="6"/>
  <c r="U777" i="6"/>
  <c r="O771" i="6"/>
  <c r="P771" i="6"/>
  <c r="O682" i="6"/>
  <c r="P682" i="6"/>
  <c r="O680" i="6"/>
  <c r="P680" i="6"/>
  <c r="O674" i="6"/>
  <c r="P674" i="6"/>
  <c r="O476" i="6"/>
  <c r="P476" i="6"/>
  <c r="O1016" i="6"/>
  <c r="P1016" i="6"/>
  <c r="U1016" i="6"/>
  <c r="V1016" i="6"/>
  <c r="O1010" i="6"/>
  <c r="P1010" i="6"/>
  <c r="U1010" i="6"/>
  <c r="V1010" i="6"/>
  <c r="O782" i="6"/>
  <c r="P782" i="6"/>
  <c r="U782" i="6"/>
  <c r="V782" i="6"/>
  <c r="O776" i="6"/>
  <c r="P776" i="6"/>
  <c r="U776" i="6"/>
  <c r="I53" i="48"/>
  <c r="H53" i="48"/>
  <c r="I52" i="48"/>
  <c r="H52" i="48"/>
  <c r="O151" i="14"/>
  <c r="P151" i="14"/>
  <c r="P698" i="14"/>
  <c r="I13" i="48"/>
  <c r="H13" i="48"/>
  <c r="R748" i="14"/>
  <c r="O605" i="14"/>
  <c r="P605" i="14"/>
  <c r="O684" i="14"/>
  <c r="P684" i="14"/>
  <c r="V4972" i="6"/>
  <c r="P496" i="14"/>
  <c r="M297" i="14"/>
  <c r="R297" i="14"/>
  <c r="U2362" i="6"/>
  <c r="O354" i="14"/>
  <c r="M354" i="14"/>
  <c r="R354" i="14"/>
  <c r="O522" i="14"/>
  <c r="P600" i="14"/>
  <c r="O511" i="14"/>
  <c r="P511" i="14"/>
  <c r="O359" i="14"/>
  <c r="P359" i="14"/>
  <c r="U3965" i="6"/>
  <c r="M557" i="14"/>
  <c r="R557" i="14"/>
  <c r="U3214" i="6"/>
  <c r="M455" i="14"/>
  <c r="R455" i="14"/>
  <c r="V2050" i="6"/>
  <c r="O292" i="14"/>
  <c r="P292" i="14"/>
  <c r="O585" i="14"/>
  <c r="P585" i="14"/>
  <c r="V2083" i="6"/>
  <c r="O297" i="14"/>
  <c r="P297" i="14"/>
  <c r="U5452" i="6"/>
  <c r="O747" i="14"/>
  <c r="M747" i="14"/>
  <c r="R747" i="14"/>
  <c r="V5338" i="6"/>
  <c r="O729" i="14"/>
  <c r="P729" i="14"/>
  <c r="R715" i="14"/>
  <c r="P715" i="14"/>
  <c r="V4357" i="6"/>
  <c r="O606" i="14"/>
  <c r="P606" i="14"/>
  <c r="V4220" i="6"/>
  <c r="O594" i="14"/>
  <c r="P594" i="14"/>
  <c r="O577" i="14"/>
  <c r="P577" i="14"/>
  <c r="V4100" i="6"/>
  <c r="O129" i="14"/>
  <c r="P129" i="14"/>
  <c r="V1029" i="6"/>
  <c r="V993" i="6"/>
  <c r="O127" i="14"/>
  <c r="P127" i="14"/>
  <c r="P720" i="14"/>
  <c r="R712" i="14"/>
  <c r="P712" i="14"/>
  <c r="U3066" i="6"/>
  <c r="V3066" i="6"/>
  <c r="O22" i="14"/>
  <c r="P22" i="14"/>
  <c r="V3787" i="6"/>
  <c r="O532" i="14"/>
  <c r="P532" i="14"/>
  <c r="V3128" i="6"/>
  <c r="O440" i="14"/>
  <c r="P440" i="14"/>
  <c r="O636" i="14"/>
  <c r="P636" i="14"/>
  <c r="V4545" i="6"/>
  <c r="V4046" i="6"/>
  <c r="O567" i="14"/>
  <c r="P567" i="14"/>
  <c r="E39" i="48"/>
  <c r="P145" i="6"/>
  <c r="P2" i="6"/>
  <c r="N2" i="6"/>
  <c r="P714" i="14"/>
  <c r="O596" i="14"/>
  <c r="M204" i="14"/>
  <c r="R204" i="14"/>
  <c r="U3519" i="6"/>
  <c r="M486" i="14"/>
  <c r="R486" i="14"/>
  <c r="O2" i="6"/>
  <c r="U3798" i="6"/>
  <c r="O534" i="14"/>
  <c r="M534" i="14"/>
  <c r="R534" i="14"/>
  <c r="O92" i="14"/>
  <c r="P92" i="14"/>
  <c r="V797" i="6"/>
  <c r="O433" i="14"/>
  <c r="P433" i="14"/>
  <c r="U2239" i="6"/>
  <c r="M331" i="14"/>
  <c r="R331" i="14"/>
  <c r="V5070" i="6"/>
  <c r="E49" i="48"/>
  <c r="O696" i="14"/>
  <c r="P696" i="14"/>
  <c r="U3733" i="6"/>
  <c r="M524" i="14"/>
  <c r="R524" i="14"/>
  <c r="U2969" i="6"/>
  <c r="M419" i="14"/>
  <c r="R419" i="14"/>
  <c r="V15" i="6"/>
  <c r="O4" i="14"/>
  <c r="P4" i="14"/>
  <c r="U2986" i="6"/>
  <c r="O421" i="14"/>
  <c r="M421" i="14"/>
  <c r="R421" i="14"/>
  <c r="V1179" i="6"/>
  <c r="O153" i="14"/>
  <c r="P153" i="14"/>
  <c r="O11" i="14"/>
  <c r="P11" i="14"/>
  <c r="V82" i="6"/>
  <c r="E50" i="48"/>
  <c r="I50" i="48"/>
  <c r="H50" i="48"/>
  <c r="V5166" i="6"/>
  <c r="O706" i="14"/>
  <c r="P706" i="14"/>
  <c r="U4589" i="6"/>
  <c r="M639" i="14"/>
  <c r="R639" i="14"/>
  <c r="V4096" i="6"/>
  <c r="O576" i="14"/>
  <c r="P576" i="14"/>
  <c r="F39" i="48"/>
  <c r="V3942" i="6"/>
  <c r="O550" i="14"/>
  <c r="P550" i="14"/>
  <c r="V5034" i="6"/>
  <c r="O690" i="14"/>
  <c r="P690" i="14"/>
  <c r="V4180" i="6"/>
  <c r="O589" i="14"/>
  <c r="P589" i="14"/>
  <c r="U1915" i="6"/>
  <c r="M273" i="14"/>
  <c r="R273" i="14"/>
  <c r="U3481" i="6"/>
  <c r="M482" i="14"/>
  <c r="R482" i="14"/>
  <c r="R699" i="14"/>
  <c r="P699" i="14"/>
  <c r="V4081" i="6"/>
  <c r="O572" i="14"/>
  <c r="P572" i="14"/>
  <c r="P522" i="14"/>
  <c r="O218" i="14"/>
  <c r="U1819" i="6"/>
  <c r="M251" i="14"/>
  <c r="R251" i="14"/>
  <c r="V4077" i="6"/>
  <c r="O571" i="14"/>
  <c r="P571" i="14"/>
  <c r="U516" i="6"/>
  <c r="M64" i="14"/>
  <c r="R64" i="14"/>
  <c r="U4820" i="6"/>
  <c r="O666" i="14"/>
  <c r="M666" i="14"/>
  <c r="R666" i="14"/>
  <c r="V4156" i="6"/>
  <c r="O587" i="14"/>
  <c r="P587" i="14"/>
  <c r="U911" i="6"/>
  <c r="M107" i="14"/>
  <c r="R107" i="14"/>
  <c r="U2189" i="6"/>
  <c r="M318" i="14"/>
  <c r="R318" i="14"/>
  <c r="U987" i="6"/>
  <c r="M124" i="14"/>
  <c r="R124" i="14"/>
  <c r="V2340" i="6"/>
  <c r="E36" i="48"/>
  <c r="U480" i="6"/>
  <c r="M52" i="14"/>
  <c r="R52" i="14"/>
  <c r="U3652" i="6"/>
  <c r="M512" i="14"/>
  <c r="R512" i="14"/>
  <c r="D48" i="48"/>
  <c r="I48" i="48"/>
  <c r="H48" i="48"/>
  <c r="U1716" i="6"/>
  <c r="M230" i="14"/>
  <c r="R230" i="14"/>
  <c r="P596" i="14"/>
  <c r="U522" i="6"/>
  <c r="M66" i="14"/>
  <c r="R66" i="14"/>
  <c r="U4825" i="6"/>
  <c r="O667" i="14"/>
  <c r="M667" i="14"/>
  <c r="R667" i="14"/>
  <c r="U4042" i="6"/>
  <c r="O566" i="14"/>
  <c r="M566" i="14"/>
  <c r="R566" i="14"/>
  <c r="P185" i="14"/>
  <c r="U2119" i="6"/>
  <c r="M303" i="14"/>
  <c r="R303" i="14"/>
  <c r="U1153" i="6"/>
  <c r="M148" i="14"/>
  <c r="R148" i="14"/>
  <c r="U1873" i="6"/>
  <c r="M259" i="14"/>
  <c r="R259" i="14"/>
  <c r="U1338" i="6"/>
  <c r="O179" i="14"/>
  <c r="M179" i="14"/>
  <c r="R179" i="14"/>
  <c r="U1715" i="6"/>
  <c r="M229" i="14"/>
  <c r="R229" i="14"/>
  <c r="U1877" i="6"/>
  <c r="M261" i="14"/>
  <c r="R261" i="14"/>
  <c r="U512" i="6"/>
  <c r="M62" i="14"/>
  <c r="R62" i="14"/>
  <c r="U2366" i="6"/>
  <c r="M356" i="14"/>
  <c r="R356" i="14"/>
  <c r="U502" i="6"/>
  <c r="M56" i="14"/>
  <c r="R56" i="14"/>
  <c r="U4818" i="6"/>
  <c r="O665" i="14"/>
  <c r="M665" i="14"/>
  <c r="R665" i="14"/>
  <c r="U1087" i="6"/>
  <c r="M135" i="14"/>
  <c r="R135" i="14"/>
  <c r="U1506" i="6"/>
  <c r="M202" i="14"/>
  <c r="R202" i="14"/>
  <c r="U793" i="6"/>
  <c r="M91" i="14"/>
  <c r="R91" i="14"/>
  <c r="P547" i="14"/>
  <c r="U2078" i="6"/>
  <c r="M295" i="14"/>
  <c r="R295" i="14"/>
  <c r="U464" i="6"/>
  <c r="M46" i="14"/>
  <c r="R46" i="14"/>
  <c r="V4520" i="6"/>
  <c r="O632" i="14"/>
  <c r="P632" i="14"/>
  <c r="U942" i="6"/>
  <c r="M116" i="14"/>
  <c r="R116" i="14"/>
  <c r="P741" i="14"/>
  <c r="U2150" i="6"/>
  <c r="M308" i="14"/>
  <c r="R308" i="14"/>
  <c r="V369" i="6"/>
  <c r="U2437" i="6"/>
  <c r="M364" i="14"/>
  <c r="R364" i="14"/>
  <c r="O36" i="14"/>
  <c r="P478" i="14"/>
  <c r="U472" i="6"/>
  <c r="M49" i="14"/>
  <c r="R49" i="14"/>
  <c r="U3848" i="6"/>
  <c r="M542" i="14"/>
  <c r="R542" i="14"/>
  <c r="P3" i="14"/>
  <c r="M36" i="14"/>
  <c r="R36" i="14"/>
  <c r="U1341" i="6"/>
  <c r="M181" i="14"/>
  <c r="R181" i="14"/>
  <c r="U944" i="6"/>
  <c r="O104" i="14"/>
  <c r="M104" i="14"/>
  <c r="R104" i="14"/>
  <c r="V2803" i="6"/>
  <c r="G32" i="48"/>
  <c r="V2807" i="6"/>
  <c r="G40" i="48"/>
  <c r="U2248" i="6"/>
  <c r="M337" i="14"/>
  <c r="R337" i="14"/>
  <c r="V1838" i="6"/>
  <c r="D33" i="48"/>
  <c r="U2159" i="6"/>
  <c r="M312" i="14"/>
  <c r="R312" i="14"/>
  <c r="U487" i="6"/>
  <c r="M53" i="14"/>
  <c r="R53" i="14"/>
  <c r="U1730" i="6"/>
  <c r="M233" i="14"/>
  <c r="R233" i="14"/>
  <c r="U2242" i="6"/>
  <c r="M333" i="14"/>
  <c r="R333" i="14"/>
  <c r="U1155" i="6"/>
  <c r="O149" i="14"/>
  <c r="M149" i="14"/>
  <c r="R149" i="14"/>
  <c r="U2081" i="6"/>
  <c r="M296" i="14"/>
  <c r="R296" i="14"/>
  <c r="E15" i="48"/>
  <c r="V377" i="6"/>
  <c r="U935" i="6"/>
  <c r="O113" i="14"/>
  <c r="M113" i="14"/>
  <c r="R113" i="14"/>
  <c r="U1996" i="6"/>
  <c r="M283" i="14"/>
  <c r="R283" i="14"/>
  <c r="U501" i="6"/>
  <c r="O55" i="14"/>
  <c r="M55" i="14"/>
  <c r="R55" i="14"/>
  <c r="V2130" i="6"/>
  <c r="E40" i="48"/>
  <c r="U2172" i="6"/>
  <c r="M316" i="14"/>
  <c r="R316" i="14"/>
  <c r="U1191" i="6"/>
  <c r="M156" i="14"/>
  <c r="R156" i="14"/>
  <c r="U519" i="6"/>
  <c r="M65" i="14"/>
  <c r="R65" i="14"/>
  <c r="U1827" i="6"/>
  <c r="M253" i="14"/>
  <c r="R253" i="14"/>
  <c r="U1896" i="6"/>
  <c r="M268" i="14"/>
  <c r="R268" i="14"/>
  <c r="U939" i="6"/>
  <c r="M115" i="14"/>
  <c r="R115" i="14"/>
  <c r="V2207" i="6"/>
  <c r="D37" i="48"/>
  <c r="U1425" i="6"/>
  <c r="M196" i="14"/>
  <c r="R196" i="14"/>
  <c r="U462" i="6"/>
  <c r="M45" i="14"/>
  <c r="R45" i="14"/>
  <c r="U1585" i="6"/>
  <c r="M208" i="14"/>
  <c r="R208" i="14"/>
  <c r="U843" i="6"/>
  <c r="M97" i="14"/>
  <c r="R97" i="14"/>
  <c r="U1223" i="6"/>
  <c r="M162" i="14"/>
  <c r="R162" i="14"/>
  <c r="U1423" i="6"/>
  <c r="M195" i="14"/>
  <c r="R195" i="14"/>
  <c r="U1412" i="6"/>
  <c r="O191" i="14"/>
  <c r="M191" i="14"/>
  <c r="R191" i="14"/>
  <c r="U1805" i="6"/>
  <c r="M244" i="14"/>
  <c r="R244" i="14"/>
  <c r="U2090" i="6"/>
  <c r="M301" i="14"/>
  <c r="R301" i="14"/>
  <c r="U1917" i="6"/>
  <c r="M274" i="14"/>
  <c r="R274" i="14"/>
  <c r="U1902" i="6"/>
  <c r="M270" i="14"/>
  <c r="R270" i="14"/>
  <c r="V2728" i="6"/>
  <c r="F34" i="48"/>
  <c r="U1345" i="6"/>
  <c r="M183" i="14"/>
  <c r="R183" i="14"/>
  <c r="U983" i="6"/>
  <c r="M123" i="14"/>
  <c r="R123" i="14"/>
  <c r="U1650" i="6"/>
  <c r="M222" i="14"/>
  <c r="R222" i="14"/>
  <c r="U1227" i="6"/>
  <c r="M163" i="14"/>
  <c r="R163" i="14"/>
  <c r="V375" i="6"/>
  <c r="E16" i="48"/>
  <c r="U1947" i="6"/>
  <c r="M278" i="14"/>
  <c r="R278" i="14"/>
  <c r="U2076" i="6"/>
  <c r="M294" i="14"/>
  <c r="R294" i="14"/>
  <c r="U1891" i="6"/>
  <c r="M266" i="14"/>
  <c r="R266" i="14"/>
  <c r="V2143" i="6"/>
  <c r="F26" i="48"/>
  <c r="U2163" i="6"/>
  <c r="M314" i="14"/>
  <c r="R314" i="14"/>
  <c r="U2153" i="6"/>
  <c r="M309" i="14"/>
  <c r="R309" i="14"/>
  <c r="V4283" i="6"/>
  <c r="O599" i="14"/>
  <c r="P599" i="14"/>
  <c r="V3807" i="6"/>
  <c r="O538" i="14"/>
  <c r="P538" i="14"/>
  <c r="U933" i="6"/>
  <c r="M112" i="14"/>
  <c r="R112" i="14"/>
  <c r="V2170" i="6"/>
  <c r="E45" i="48"/>
  <c r="U982" i="6"/>
  <c r="O122" i="14"/>
  <c r="M122" i="14"/>
  <c r="R122" i="14"/>
  <c r="V4474" i="6"/>
  <c r="O625" i="14"/>
  <c r="P625" i="14"/>
  <c r="O620" i="14"/>
  <c r="P620" i="14"/>
  <c r="V4437" i="6"/>
  <c r="U1588" i="6"/>
  <c r="M209" i="14"/>
  <c r="R209" i="14"/>
  <c r="U2800" i="6"/>
  <c r="M402" i="14"/>
  <c r="R402" i="14"/>
  <c r="U145" i="6"/>
  <c r="M17" i="14"/>
  <c r="R17" i="14"/>
  <c r="U2563" i="6"/>
  <c r="M379" i="14"/>
  <c r="R379" i="14"/>
  <c r="V3589" i="6"/>
  <c r="O501" i="14"/>
  <c r="P501" i="14"/>
  <c r="V3737" i="6"/>
  <c r="O525" i="14"/>
  <c r="P525" i="14"/>
  <c r="V459" i="6"/>
  <c r="O44" i="14"/>
  <c r="P44" i="14"/>
  <c r="O430" i="14"/>
  <c r="P430" i="14"/>
  <c r="V3055" i="6"/>
  <c r="V3817" i="6"/>
  <c r="O539" i="14"/>
  <c r="P539" i="14"/>
  <c r="O544" i="14"/>
  <c r="P544" i="14"/>
  <c r="V3859" i="6"/>
  <c r="P84" i="14"/>
  <c r="U1145" i="6"/>
  <c r="M144" i="14"/>
  <c r="R144" i="14"/>
  <c r="U374" i="6"/>
  <c r="M38" i="14"/>
  <c r="R38" i="14"/>
  <c r="U1232" i="6"/>
  <c r="M165" i="14"/>
  <c r="R165" i="14"/>
  <c r="V2029" i="6"/>
  <c r="E32" i="48"/>
  <c r="O527" i="14"/>
  <c r="P527" i="14"/>
  <c r="V3758" i="6"/>
  <c r="O475" i="14"/>
  <c r="P475" i="14"/>
  <c r="V3400" i="6"/>
  <c r="V4143" i="6"/>
  <c r="O586" i="14"/>
  <c r="P586" i="14"/>
  <c r="O548" i="14"/>
  <c r="P548" i="14"/>
  <c r="V3904" i="6"/>
  <c r="V3921" i="6"/>
  <c r="O549" i="14"/>
  <c r="P549" i="14"/>
  <c r="P218" i="14"/>
  <c r="U1417" i="6"/>
  <c r="M193" i="14"/>
  <c r="R193" i="14"/>
  <c r="U473" i="6"/>
  <c r="M50" i="14"/>
  <c r="R50" i="14"/>
  <c r="U988" i="6"/>
  <c r="M125" i="14"/>
  <c r="R125" i="14"/>
  <c r="U2253" i="6"/>
  <c r="M341" i="14"/>
  <c r="R341" i="14"/>
  <c r="U1875" i="6"/>
  <c r="M260" i="14"/>
  <c r="R260" i="14"/>
  <c r="U465" i="6"/>
  <c r="O47" i="14"/>
  <c r="M47" i="14"/>
  <c r="R47" i="14"/>
  <c r="U1869" i="6"/>
  <c r="M258" i="14"/>
  <c r="R258" i="14"/>
  <c r="P735" i="14"/>
  <c r="P479" i="14"/>
  <c r="P711" i="14"/>
  <c r="P686" i="14"/>
  <c r="U789" i="6"/>
  <c r="O88" i="14"/>
  <c r="M88" i="14"/>
  <c r="R88" i="14"/>
  <c r="U1336" i="6"/>
  <c r="O178" i="14"/>
  <c r="M178" i="14"/>
  <c r="R178" i="14"/>
  <c r="U1889" i="6"/>
  <c r="M265" i="14"/>
  <c r="R265" i="14"/>
  <c r="U1786" i="6"/>
  <c r="M240" i="14"/>
  <c r="R240" i="14"/>
  <c r="U1878" i="6"/>
  <c r="M262" i="14"/>
  <c r="R262" i="14"/>
  <c r="V4253" i="6"/>
  <c r="O597" i="14"/>
  <c r="P597" i="14"/>
  <c r="V3831" i="6"/>
  <c r="O540" i="14"/>
  <c r="P540" i="14"/>
  <c r="P546" i="14"/>
  <c r="V667" i="6"/>
  <c r="O76" i="14"/>
  <c r="P76" i="14"/>
  <c r="V2109" i="6"/>
  <c r="O302" i="14"/>
  <c r="P302" i="14"/>
  <c r="O20" i="14"/>
  <c r="P20" i="14"/>
  <c r="V179" i="6"/>
  <c r="O519" i="14"/>
  <c r="P519" i="14"/>
  <c r="V1494" i="6"/>
  <c r="U2315" i="6"/>
  <c r="M347" i="14"/>
  <c r="R347" i="14"/>
  <c r="U937" i="6"/>
  <c r="F19" i="48"/>
  <c r="M114" i="14"/>
  <c r="R114" i="14"/>
  <c r="U1986" i="6"/>
  <c r="M282" i="14"/>
  <c r="R282" i="14"/>
  <c r="U2804" i="6"/>
  <c r="M403" i="14"/>
  <c r="R403" i="14"/>
  <c r="U2333" i="6"/>
  <c r="F27" i="48"/>
  <c r="M349" i="14"/>
  <c r="R349" i="14"/>
  <c r="U771" i="6"/>
  <c r="O85" i="14"/>
  <c r="M85" i="14"/>
  <c r="R85" i="14"/>
  <c r="V494" i="6"/>
  <c r="U840" i="6"/>
  <c r="M96" i="14"/>
  <c r="R96" i="14"/>
  <c r="U1445" i="6"/>
  <c r="D27" i="48"/>
  <c r="M198" i="14"/>
  <c r="R198" i="14"/>
  <c r="U1502" i="6"/>
  <c r="M201" i="14"/>
  <c r="R201" i="14"/>
  <c r="V1859" i="6"/>
  <c r="D35" i="48"/>
  <c r="V1496" i="6"/>
  <c r="D31" i="48"/>
  <c r="U1820" i="6"/>
  <c r="M252" i="14"/>
  <c r="R252" i="14"/>
  <c r="V1992" i="6"/>
  <c r="D38" i="48"/>
  <c r="U1157" i="6"/>
  <c r="M150" i="14"/>
  <c r="R150" i="14"/>
  <c r="U2300" i="6"/>
  <c r="M346" i="14"/>
  <c r="R346" i="14"/>
  <c r="V4331" i="6"/>
  <c r="D47" i="48"/>
  <c r="I47" i="48"/>
  <c r="H47" i="48"/>
  <c r="U476" i="6"/>
  <c r="M51" i="14"/>
  <c r="R51" i="14"/>
  <c r="U908" i="6"/>
  <c r="M106" i="14"/>
  <c r="R106" i="14"/>
  <c r="V1439" i="6"/>
  <c r="V1437" i="6"/>
  <c r="F31" i="48"/>
  <c r="V1483" i="6"/>
  <c r="U470" i="6"/>
  <c r="M48" i="14"/>
  <c r="R48" i="14"/>
  <c r="U837" i="6"/>
  <c r="M95" i="14"/>
  <c r="R95" i="14"/>
  <c r="V1107" i="6"/>
  <c r="V1462" i="6"/>
  <c r="D22" i="48"/>
  <c r="U1851" i="6"/>
  <c r="M254" i="14"/>
  <c r="R254" i="14"/>
  <c r="U1321" i="6"/>
  <c r="M176" i="14"/>
  <c r="R176" i="14"/>
  <c r="U1956" i="6"/>
  <c r="M279" i="14"/>
  <c r="R279" i="14"/>
  <c r="V1980" i="6"/>
  <c r="U2202" i="6"/>
  <c r="M319" i="14"/>
  <c r="R319" i="14"/>
  <c r="V777" i="6"/>
  <c r="F17" i="48"/>
  <c r="U492" i="6"/>
  <c r="M54" i="14"/>
  <c r="R54" i="14"/>
  <c r="V1105" i="6"/>
  <c r="U1590" i="6"/>
  <c r="M210" i="14"/>
  <c r="R210" i="14"/>
  <c r="U2125" i="6"/>
  <c r="U2018" i="6"/>
  <c r="D26" i="48"/>
  <c r="M304" i="14"/>
  <c r="R304" i="14"/>
  <c r="F29" i="48"/>
  <c r="V2796" i="6"/>
  <c r="V1593" i="6"/>
  <c r="U2280" i="6"/>
  <c r="M343" i="14"/>
  <c r="R343" i="14"/>
  <c r="U1598" i="6"/>
  <c r="M214" i="14"/>
  <c r="R214" i="14"/>
  <c r="V1431" i="6"/>
  <c r="U1885" i="6"/>
  <c r="M264" i="14"/>
  <c r="R264" i="14"/>
  <c r="U2288" i="6"/>
  <c r="M344" i="14"/>
  <c r="R344" i="14"/>
  <c r="U2534" i="6"/>
  <c r="M376" i="14"/>
  <c r="R376" i="14"/>
  <c r="V2805" i="6"/>
  <c r="G38" i="48"/>
  <c r="V1103" i="6"/>
  <c r="U1182" i="6"/>
  <c r="M155" i="14"/>
  <c r="R155" i="14"/>
  <c r="U1328" i="6"/>
  <c r="M177" i="14"/>
  <c r="R177" i="14"/>
  <c r="M284" i="14"/>
  <c r="R284" i="14"/>
  <c r="V1497" i="6"/>
  <c r="D49" i="48"/>
  <c r="I49" i="48"/>
  <c r="H49" i="48"/>
  <c r="V1327" i="6"/>
  <c r="F22" i="48"/>
  <c r="U1652" i="6"/>
  <c r="M224" i="14"/>
  <c r="R224" i="14"/>
  <c r="V1863" i="6"/>
  <c r="E24" i="48"/>
  <c r="U2145" i="6"/>
  <c r="M307" i="14"/>
  <c r="R307" i="14"/>
  <c r="U674" i="6"/>
  <c r="M78" i="14"/>
  <c r="R78" i="14"/>
  <c r="U680" i="6"/>
  <c r="M80" i="14"/>
  <c r="R80" i="14"/>
  <c r="U907" i="6"/>
  <c r="O105" i="14"/>
  <c r="M105" i="14"/>
  <c r="R105" i="14"/>
  <c r="U1220" i="6"/>
  <c r="M158" i="14"/>
  <c r="R158" i="14"/>
  <c r="V1008" i="6"/>
  <c r="U1607" i="6"/>
  <c r="M217" i="14"/>
  <c r="R217" i="14"/>
  <c r="U1149" i="6"/>
  <c r="M146" i="14"/>
  <c r="R146" i="14"/>
  <c r="U1429" i="6"/>
  <c r="M197" i="14"/>
  <c r="R197" i="14"/>
  <c r="U2133" i="6"/>
  <c r="O305" i="14"/>
  <c r="M305" i="14"/>
  <c r="R305" i="14"/>
  <c r="U1970" i="6"/>
  <c r="M280" i="14"/>
  <c r="R280" i="14"/>
  <c r="U2721" i="6"/>
  <c r="D30" i="48"/>
  <c r="M394" i="14"/>
  <c r="R394" i="14"/>
  <c r="U2335" i="6"/>
  <c r="M350" i="14"/>
  <c r="R350" i="14"/>
  <c r="U4467" i="6"/>
  <c r="D44" i="48"/>
  <c r="I44" i="48"/>
  <c r="H44" i="48"/>
  <c r="M624" i="14"/>
  <c r="R624" i="14"/>
  <c r="O293" i="14"/>
  <c r="P293" i="14"/>
  <c r="V2061" i="6"/>
  <c r="E41" i="48"/>
  <c r="O238" i="14"/>
  <c r="P238" i="14"/>
  <c r="V1768" i="6"/>
  <c r="M142" i="14"/>
  <c r="R142" i="14"/>
  <c r="O649" i="14"/>
  <c r="P649" i="14"/>
  <c r="V4689" i="6"/>
  <c r="D46" i="48"/>
  <c r="I46" i="48"/>
  <c r="H46" i="48"/>
  <c r="V2024" i="6"/>
  <c r="D39" i="48"/>
  <c r="I39" i="48"/>
  <c r="H39" i="48"/>
  <c r="U1481" i="6"/>
  <c r="M199" i="14"/>
  <c r="R199" i="14"/>
  <c r="U1780" i="6"/>
  <c r="M239" i="14"/>
  <c r="R239" i="14"/>
  <c r="U1866" i="6"/>
  <c r="M256" i="14"/>
  <c r="R256" i="14"/>
  <c r="U2161" i="6"/>
  <c r="M313" i="14"/>
  <c r="R313" i="14"/>
  <c r="V2168" i="6"/>
  <c r="E37" i="48"/>
  <c r="U2030" i="6"/>
  <c r="M286" i="14"/>
  <c r="R286" i="14"/>
  <c r="O241" i="14"/>
  <c r="P241" i="14"/>
  <c r="V1117" i="6"/>
  <c r="O142" i="14"/>
  <c r="O465" i="14"/>
  <c r="P465" i="14"/>
  <c r="V4887" i="6"/>
  <c r="O673" i="14"/>
  <c r="P673" i="14"/>
  <c r="V3362" i="6"/>
  <c r="O472" i="14"/>
  <c r="P472" i="14"/>
  <c r="O101" i="14"/>
  <c r="P101" i="14"/>
  <c r="V879" i="6"/>
  <c r="U1339" i="6"/>
  <c r="M180" i="14"/>
  <c r="R180" i="14"/>
  <c r="U1005" i="6"/>
  <c r="M128" i="14"/>
  <c r="R128" i="14"/>
  <c r="U1413" i="6"/>
  <c r="M192" i="14"/>
  <c r="R192" i="14"/>
  <c r="U1705" i="6"/>
  <c r="M228" i="14"/>
  <c r="R228" i="14"/>
  <c r="U2028" i="6"/>
  <c r="M285" i="14"/>
  <c r="R285" i="14"/>
  <c r="U1229" i="6"/>
  <c r="M164" i="14"/>
  <c r="R164" i="14"/>
  <c r="U1809" i="6"/>
  <c r="M246" i="14"/>
  <c r="R246" i="14"/>
  <c r="U1884" i="6"/>
  <c r="M263" i="14"/>
  <c r="R263" i="14"/>
  <c r="U2033" i="6"/>
  <c r="M287" i="14"/>
  <c r="R287" i="14"/>
  <c r="U2166" i="6"/>
  <c r="M315" i="14"/>
  <c r="R315" i="14"/>
  <c r="U2271" i="6"/>
  <c r="M342" i="14"/>
  <c r="R342" i="14"/>
  <c r="V2131" i="6"/>
  <c r="D36" i="48"/>
  <c r="I36" i="48"/>
  <c r="H36" i="48"/>
  <c r="U2244" i="6"/>
  <c r="M334" i="14"/>
  <c r="R334" i="14"/>
  <c r="M375" i="14"/>
  <c r="R375" i="14"/>
  <c r="O186" i="14"/>
  <c r="P186" i="14"/>
  <c r="V1386" i="6"/>
  <c r="P143" i="14"/>
  <c r="V1753" i="6"/>
  <c r="O237" i="14"/>
  <c r="P237" i="14"/>
  <c r="F25" i="48"/>
  <c r="V1377" i="6"/>
  <c r="D34" i="48"/>
  <c r="P701" i="14"/>
  <c r="V2687" i="6"/>
  <c r="O392" i="14"/>
  <c r="P392" i="14"/>
  <c r="O236" i="14"/>
  <c r="P236" i="14"/>
  <c r="E28" i="48"/>
  <c r="V1247" i="6"/>
  <c r="O679" i="14"/>
  <c r="P679" i="14"/>
  <c r="V4931" i="6"/>
  <c r="O168" i="14"/>
  <c r="P168" i="14"/>
  <c r="O637" i="14"/>
  <c r="P637" i="14"/>
  <c r="V4536" i="6"/>
  <c r="U514" i="6"/>
  <c r="M63" i="14"/>
  <c r="R63" i="14"/>
  <c r="U846" i="6"/>
  <c r="M98" i="14"/>
  <c r="R98" i="14"/>
  <c r="V1711" i="6"/>
  <c r="F21" i="48"/>
  <c r="U1898" i="6"/>
  <c r="M269" i="14"/>
  <c r="R269" i="14"/>
  <c r="U1855" i="6"/>
  <c r="M255" i="14"/>
  <c r="R255" i="14"/>
  <c r="U1088" i="6"/>
  <c r="M136" i="14"/>
  <c r="R136" i="14"/>
  <c r="U1173" i="6"/>
  <c r="M152" i="14"/>
  <c r="R152" i="14"/>
  <c r="U1812" i="6"/>
  <c r="M247" i="14"/>
  <c r="R247" i="14"/>
  <c r="U2250" i="6"/>
  <c r="M338" i="14"/>
  <c r="R338" i="14"/>
  <c r="U2337" i="6"/>
  <c r="M351" i="14"/>
  <c r="R351" i="14"/>
  <c r="O117" i="14"/>
  <c r="P117" i="14"/>
  <c r="V1035" i="6"/>
  <c r="V2518" i="6"/>
  <c r="O375" i="14"/>
  <c r="V1514" i="6"/>
  <c r="C3" i="48"/>
  <c r="C7" i="48"/>
  <c r="O734" i="14"/>
  <c r="V3265" i="6"/>
  <c r="O460" i="14"/>
  <c r="P460" i="14"/>
  <c r="O464" i="14"/>
  <c r="P464" i="14"/>
  <c r="V3303" i="6"/>
  <c r="V498" i="6"/>
  <c r="U1099" i="6"/>
  <c r="M140" i="14"/>
  <c r="R140" i="14"/>
  <c r="U1201" i="6"/>
  <c r="M159" i="14"/>
  <c r="R159" i="14"/>
  <c r="U1904" i="6"/>
  <c r="M271" i="14"/>
  <c r="R271" i="14"/>
  <c r="U1093" i="6"/>
  <c r="F18" i="48"/>
  <c r="M137" i="14"/>
  <c r="R137" i="14"/>
  <c r="V1092" i="6"/>
  <c r="U1217" i="6"/>
  <c r="M160" i="14"/>
  <c r="R160" i="14"/>
  <c r="U1591" i="6"/>
  <c r="O211" i="14"/>
  <c r="M211" i="14"/>
  <c r="R211" i="14"/>
  <c r="U2084" i="6"/>
  <c r="M298" i="14"/>
  <c r="R298" i="14"/>
  <c r="U2327" i="6"/>
  <c r="M348" i="14"/>
  <c r="R348" i="14"/>
  <c r="U2339" i="6"/>
  <c r="M352" i="14"/>
  <c r="R352" i="14"/>
  <c r="U2799" i="6"/>
  <c r="M401" i="14"/>
  <c r="R401" i="14"/>
  <c r="U2790" i="6"/>
  <c r="M400" i="14"/>
  <c r="R400" i="14"/>
  <c r="U3572" i="6"/>
  <c r="M497" i="14"/>
  <c r="R497" i="14"/>
  <c r="V3258" i="6"/>
  <c r="O459" i="14"/>
  <c r="P459" i="14"/>
  <c r="D42" i="48"/>
  <c r="I42" i="48"/>
  <c r="H42" i="48"/>
  <c r="O387" i="14"/>
  <c r="P387" i="14"/>
  <c r="V2616" i="6"/>
  <c r="V1512" i="6"/>
  <c r="O207" i="14"/>
  <c r="P207" i="14"/>
  <c r="O456" i="14"/>
  <c r="P456" i="14"/>
  <c r="V3224" i="6"/>
  <c r="O380" i="14"/>
  <c r="P380" i="14"/>
  <c r="V2574" i="6"/>
  <c r="P463" i="14"/>
  <c r="D25" i="48"/>
  <c r="O170" i="14"/>
  <c r="P170" i="14"/>
  <c r="V1274" i="6"/>
  <c r="O418" i="14"/>
  <c r="P418" i="14"/>
  <c r="V2950" i="6"/>
  <c r="U682" i="6"/>
  <c r="M81" i="14"/>
  <c r="R81" i="14"/>
  <c r="U792" i="6"/>
  <c r="M90" i="14"/>
  <c r="R90" i="14"/>
  <c r="V774" i="6"/>
  <c r="U991" i="6"/>
  <c r="M126" i="14"/>
  <c r="R126" i="14"/>
  <c r="U1098" i="6"/>
  <c r="O139" i="14"/>
  <c r="M139" i="14"/>
  <c r="R139" i="14"/>
  <c r="V1090" i="6"/>
  <c r="U1403" i="6"/>
  <c r="M187" i="14"/>
  <c r="R187" i="14"/>
  <c r="U1599" i="6"/>
  <c r="E21" i="48"/>
  <c r="M215" i="14"/>
  <c r="R215" i="14"/>
  <c r="V2141" i="6"/>
  <c r="V2146" i="6"/>
  <c r="E31" i="48"/>
  <c r="U4324" i="6"/>
  <c r="M603" i="14"/>
  <c r="R603" i="14"/>
  <c r="U3987" i="6"/>
  <c r="M560" i="14"/>
  <c r="R560" i="14"/>
  <c r="O396" i="14"/>
  <c r="P396" i="14"/>
  <c r="V5135" i="6"/>
  <c r="O703" i="14"/>
  <c r="P703" i="14"/>
  <c r="O389" i="14"/>
  <c r="P389" i="14"/>
  <c r="V2658" i="6"/>
  <c r="O171" i="14"/>
  <c r="P171" i="14"/>
  <c r="V1287" i="6"/>
  <c r="O374" i="14"/>
  <c r="P374" i="14"/>
  <c r="V2511" i="6"/>
  <c r="G54" i="48"/>
  <c r="M2" i="14"/>
  <c r="P534" i="14"/>
  <c r="V3214" i="6"/>
  <c r="O455" i="14"/>
  <c r="P455" i="14"/>
  <c r="O557" i="14"/>
  <c r="P557" i="14"/>
  <c r="V3965" i="6"/>
  <c r="U2" i="6"/>
  <c r="P204" i="14"/>
  <c r="V3519" i="6"/>
  <c r="O486" i="14"/>
  <c r="P486" i="14"/>
  <c r="E34" i="48"/>
  <c r="I34" i="48"/>
  <c r="H34" i="48"/>
  <c r="V4589" i="6"/>
  <c r="O639" i="14"/>
  <c r="P639" i="14"/>
  <c r="I37" i="48"/>
  <c r="H37" i="48"/>
  <c r="V2969" i="6"/>
  <c r="O419" i="14"/>
  <c r="P419" i="14"/>
  <c r="E22" i="48"/>
  <c r="I22" i="48"/>
  <c r="H22" i="48"/>
  <c r="O524" i="14"/>
  <c r="P524" i="14"/>
  <c r="V3733" i="6"/>
  <c r="V2239" i="6"/>
  <c r="O331" i="14"/>
  <c r="P331" i="14"/>
  <c r="D21" i="48"/>
  <c r="P666" i="14"/>
  <c r="V1819" i="6"/>
  <c r="O251" i="14"/>
  <c r="P251" i="14"/>
  <c r="V516" i="6"/>
  <c r="O64" i="14"/>
  <c r="P64" i="14"/>
  <c r="V3481" i="6"/>
  <c r="O482" i="14"/>
  <c r="P482" i="14"/>
  <c r="O273" i="14"/>
  <c r="P273" i="14"/>
  <c r="V1915" i="6"/>
  <c r="V522" i="6"/>
  <c r="O66" i="14"/>
  <c r="P66" i="14"/>
  <c r="V3652" i="6"/>
  <c r="O512" i="14"/>
  <c r="P512" i="14"/>
  <c r="V987" i="6"/>
  <c r="O124" i="14"/>
  <c r="P124" i="14"/>
  <c r="P211" i="14"/>
  <c r="P566" i="14"/>
  <c r="O52" i="14"/>
  <c r="P52" i="14"/>
  <c r="V480" i="6"/>
  <c r="V2189" i="6"/>
  <c r="O318" i="14"/>
  <c r="P318" i="14"/>
  <c r="V1716" i="6"/>
  <c r="O230" i="14"/>
  <c r="P230" i="14"/>
  <c r="P667" i="14"/>
  <c r="V911" i="6"/>
  <c r="O107" i="14"/>
  <c r="P107" i="14"/>
  <c r="D18" i="48"/>
  <c r="V464" i="6"/>
  <c r="O46" i="14"/>
  <c r="P46" i="14"/>
  <c r="P104" i="14"/>
  <c r="V3848" i="6"/>
  <c r="O542" i="14"/>
  <c r="P542" i="14"/>
  <c r="O364" i="14"/>
  <c r="P364" i="14"/>
  <c r="V2437" i="6"/>
  <c r="O202" i="14"/>
  <c r="P202" i="14"/>
  <c r="V1506" i="6"/>
  <c r="O56" i="14"/>
  <c r="P56" i="14"/>
  <c r="V502" i="6"/>
  <c r="O261" i="14"/>
  <c r="P261" i="14"/>
  <c r="V1877" i="6"/>
  <c r="O259" i="14"/>
  <c r="P259" i="14"/>
  <c r="V1873" i="6"/>
  <c r="F15" i="48"/>
  <c r="V942" i="6"/>
  <c r="O116" i="14"/>
  <c r="P116" i="14"/>
  <c r="O295" i="14"/>
  <c r="P295" i="14"/>
  <c r="V2078" i="6"/>
  <c r="D20" i="48"/>
  <c r="O49" i="14"/>
  <c r="P49" i="14"/>
  <c r="V472" i="6"/>
  <c r="O135" i="14"/>
  <c r="P135" i="14"/>
  <c r="V1087" i="6"/>
  <c r="V2366" i="6"/>
  <c r="O356" i="14"/>
  <c r="P356" i="14"/>
  <c r="V1715" i="6"/>
  <c r="O229" i="14"/>
  <c r="P229" i="14"/>
  <c r="V1153" i="6"/>
  <c r="O148" i="14"/>
  <c r="P148" i="14"/>
  <c r="E26" i="48"/>
  <c r="P36" i="14"/>
  <c r="V2150" i="6"/>
  <c r="O308" i="14"/>
  <c r="P308" i="14"/>
  <c r="V793" i="6"/>
  <c r="O91" i="14"/>
  <c r="P91" i="14"/>
  <c r="P665" i="14"/>
  <c r="O62" i="14"/>
  <c r="P62" i="14"/>
  <c r="V512" i="6"/>
  <c r="P179" i="14"/>
  <c r="V2119" i="6"/>
  <c r="O303" i="14"/>
  <c r="P303" i="14"/>
  <c r="V374" i="6"/>
  <c r="O38" i="14"/>
  <c r="P38" i="14"/>
  <c r="V1786" i="6"/>
  <c r="O240" i="14"/>
  <c r="P240" i="14"/>
  <c r="P88" i="14"/>
  <c r="V1869" i="6"/>
  <c r="O258" i="14"/>
  <c r="P258" i="14"/>
  <c r="V2253" i="6"/>
  <c r="O341" i="14"/>
  <c r="P341" i="14"/>
  <c r="V1417" i="6"/>
  <c r="O193" i="14"/>
  <c r="P193" i="14"/>
  <c r="V145" i="6"/>
  <c r="D14" i="48"/>
  <c r="O17" i="14"/>
  <c r="P17" i="14"/>
  <c r="O278" i="14"/>
  <c r="P278" i="14"/>
  <c r="V1947" i="6"/>
  <c r="V1650" i="6"/>
  <c r="O222" i="14"/>
  <c r="P222" i="14"/>
  <c r="V2090" i="6"/>
  <c r="O301" i="14"/>
  <c r="P301" i="14"/>
  <c r="V1423" i="6"/>
  <c r="O195" i="14"/>
  <c r="P195" i="14"/>
  <c r="V1585" i="6"/>
  <c r="O208" i="14"/>
  <c r="P208" i="14"/>
  <c r="V1827" i="6"/>
  <c r="O253" i="14"/>
  <c r="P253" i="14"/>
  <c r="V2172" i="6"/>
  <c r="O316" i="14"/>
  <c r="P316" i="14"/>
  <c r="V1996" i="6"/>
  <c r="O283" i="14"/>
  <c r="P283" i="14"/>
  <c r="V2081" i="6"/>
  <c r="O296" i="14"/>
  <c r="P296" i="14"/>
  <c r="V1730" i="6"/>
  <c r="O233" i="14"/>
  <c r="P233" i="14"/>
  <c r="P139" i="14"/>
  <c r="V1145" i="6"/>
  <c r="O144" i="14"/>
  <c r="P144" i="14"/>
  <c r="V1889" i="6"/>
  <c r="O265" i="14"/>
  <c r="P265" i="14"/>
  <c r="V988" i="6"/>
  <c r="O125" i="14"/>
  <c r="P125" i="14"/>
  <c r="V2800" i="6"/>
  <c r="O402" i="14"/>
  <c r="P402" i="14"/>
  <c r="O112" i="14"/>
  <c r="P112" i="14"/>
  <c r="V933" i="6"/>
  <c r="V2153" i="6"/>
  <c r="O309" i="14"/>
  <c r="P309" i="14"/>
  <c r="O266" i="14"/>
  <c r="P266" i="14"/>
  <c r="V1891" i="6"/>
  <c r="V983" i="6"/>
  <c r="O123" i="14"/>
  <c r="P123" i="14"/>
  <c r="V1902" i="6"/>
  <c r="O270" i="14"/>
  <c r="P270" i="14"/>
  <c r="V1805" i="6"/>
  <c r="O244" i="14"/>
  <c r="P244" i="14"/>
  <c r="V1223" i="6"/>
  <c r="O162" i="14"/>
  <c r="P162" i="14"/>
  <c r="V462" i="6"/>
  <c r="O45" i="14"/>
  <c r="P45" i="14"/>
  <c r="O115" i="14"/>
  <c r="P115" i="14"/>
  <c r="V939" i="6"/>
  <c r="V519" i="6"/>
  <c r="O65" i="14"/>
  <c r="P65" i="14"/>
  <c r="P113" i="14"/>
  <c r="P149" i="14"/>
  <c r="V487" i="6"/>
  <c r="O53" i="14"/>
  <c r="P53" i="14"/>
  <c r="V2248" i="6"/>
  <c r="O337" i="14"/>
  <c r="P337" i="14"/>
  <c r="O165" i="14"/>
  <c r="P165" i="14"/>
  <c r="V1232" i="6"/>
  <c r="P375" i="14"/>
  <c r="V1878" i="6"/>
  <c r="O262" i="14"/>
  <c r="P262" i="14"/>
  <c r="P178" i="14"/>
  <c r="V1875" i="6"/>
  <c r="O260" i="14"/>
  <c r="P260" i="14"/>
  <c r="V473" i="6"/>
  <c r="O50" i="14"/>
  <c r="P50" i="14"/>
  <c r="V2563" i="6"/>
  <c r="O379" i="14"/>
  <c r="P379" i="14"/>
  <c r="V1588" i="6"/>
  <c r="O209" i="14"/>
  <c r="P209" i="14"/>
  <c r="P122" i="14"/>
  <c r="V2163" i="6"/>
  <c r="O314" i="14"/>
  <c r="P314" i="14"/>
  <c r="V2076" i="6"/>
  <c r="O294" i="14"/>
  <c r="P294" i="14"/>
  <c r="V1227" i="6"/>
  <c r="O163" i="14"/>
  <c r="P163" i="14"/>
  <c r="V1345" i="6"/>
  <c r="O183" i="14"/>
  <c r="P183" i="14"/>
  <c r="V1917" i="6"/>
  <c r="O274" i="14"/>
  <c r="P274" i="14"/>
  <c r="E38" i="48"/>
  <c r="I38" i="48"/>
  <c r="H38" i="48"/>
  <c r="P191" i="14"/>
  <c r="V843" i="6"/>
  <c r="O97" i="14"/>
  <c r="P97" i="14"/>
  <c r="V1425" i="6"/>
  <c r="O196" i="14"/>
  <c r="P196" i="14"/>
  <c r="V1896" i="6"/>
  <c r="O268" i="14"/>
  <c r="P268" i="14"/>
  <c r="V1191" i="6"/>
  <c r="O156" i="14"/>
  <c r="P156" i="14"/>
  <c r="V2242" i="6"/>
  <c r="O333" i="14"/>
  <c r="P333" i="14"/>
  <c r="V2159" i="6"/>
  <c r="O312" i="14"/>
  <c r="P312" i="14"/>
  <c r="V1341" i="6"/>
  <c r="O181" i="14"/>
  <c r="P181" i="14"/>
  <c r="F20" i="48"/>
  <c r="V792" i="6"/>
  <c r="O90" i="14"/>
  <c r="P90" i="14"/>
  <c r="V2790" i="6"/>
  <c r="O400" i="14"/>
  <c r="P400" i="14"/>
  <c r="V2327" i="6"/>
  <c r="O348" i="14"/>
  <c r="P348" i="14"/>
  <c r="O160" i="14"/>
  <c r="AB2" i="6"/>
  <c r="B4" i="48"/>
  <c r="O271" i="14"/>
  <c r="P271" i="14"/>
  <c r="V1904" i="6"/>
  <c r="V3987" i="6"/>
  <c r="O560" i="14"/>
  <c r="P560" i="14"/>
  <c r="D41" i="48"/>
  <c r="I41" i="48"/>
  <c r="H41" i="48"/>
  <c r="O187" i="14"/>
  <c r="P187" i="14"/>
  <c r="V1403" i="6"/>
  <c r="V991" i="6"/>
  <c r="O126" i="14"/>
  <c r="P126" i="14"/>
  <c r="O81" i="14"/>
  <c r="P81" i="14"/>
  <c r="V682" i="6"/>
  <c r="D40" i="48"/>
  <c r="I40" i="48"/>
  <c r="H40" i="48"/>
  <c r="V2799" i="6"/>
  <c r="O401" i="14"/>
  <c r="P401" i="14"/>
  <c r="E33" i="48"/>
  <c r="I33" i="48"/>
  <c r="H33" i="48"/>
  <c r="O298" i="14"/>
  <c r="P298" i="14"/>
  <c r="V2084" i="6"/>
  <c r="V1201" i="6"/>
  <c r="O159" i="14"/>
  <c r="P159" i="14"/>
  <c r="V2244" i="6"/>
  <c r="O334" i="14"/>
  <c r="P334" i="14"/>
  <c r="E30" i="48"/>
  <c r="V2166" i="6"/>
  <c r="O315" i="14"/>
  <c r="P315" i="14"/>
  <c r="O246" i="14"/>
  <c r="P246" i="14"/>
  <c r="V1809" i="6"/>
  <c r="O228" i="14"/>
  <c r="P228" i="14"/>
  <c r="V1705" i="6"/>
  <c r="V1339" i="6"/>
  <c r="O180" i="14"/>
  <c r="P180" i="14"/>
  <c r="F30" i="48"/>
  <c r="Z2" i="6"/>
  <c r="O351" i="14"/>
  <c r="P351" i="14"/>
  <c r="V2337" i="6"/>
  <c r="O152" i="14"/>
  <c r="P152" i="14"/>
  <c r="V1173" i="6"/>
  <c r="V1898" i="6"/>
  <c r="O269" i="14"/>
  <c r="P269" i="14"/>
  <c r="D43" i="48"/>
  <c r="I43" i="48"/>
  <c r="H43" i="48"/>
  <c r="V514" i="6"/>
  <c r="O63" i="14"/>
  <c r="P63" i="14"/>
  <c r="D23" i="48"/>
  <c r="V2030" i="6"/>
  <c r="O286" i="14"/>
  <c r="P286" i="14"/>
  <c r="V1866" i="6"/>
  <c r="O256" i="14"/>
  <c r="P256" i="14"/>
  <c r="V2721" i="6"/>
  <c r="O394" i="14"/>
  <c r="P394" i="14"/>
  <c r="D29" i="48"/>
  <c r="O197" i="14"/>
  <c r="P197" i="14"/>
  <c r="V1429" i="6"/>
  <c r="V680" i="6"/>
  <c r="O80" i="14"/>
  <c r="P80" i="14"/>
  <c r="V1182" i="6"/>
  <c r="O155" i="14"/>
  <c r="P155" i="14"/>
  <c r="O376" i="14"/>
  <c r="P376" i="14"/>
  <c r="V2534" i="6"/>
  <c r="F28" i="48"/>
  <c r="V1590" i="6"/>
  <c r="O210" i="14"/>
  <c r="P210" i="14"/>
  <c r="O279" i="14"/>
  <c r="P279" i="14"/>
  <c r="V1956" i="6"/>
  <c r="O48" i="14"/>
  <c r="P48" i="14"/>
  <c r="V470" i="6"/>
  <c r="D16" i="48"/>
  <c r="O96" i="14"/>
  <c r="P96" i="14"/>
  <c r="V840" i="6"/>
  <c r="O349" i="14"/>
  <c r="P349" i="14"/>
  <c r="V2333" i="6"/>
  <c r="V937" i="6"/>
  <c r="O114" i="14"/>
  <c r="P114" i="14"/>
  <c r="B3" i="48"/>
  <c r="E23" i="48"/>
  <c r="I26" i="48"/>
  <c r="H26" i="48"/>
  <c r="V3572" i="6"/>
  <c r="O497" i="14"/>
  <c r="P497" i="14"/>
  <c r="D45" i="48"/>
  <c r="I45" i="48"/>
  <c r="H45" i="48"/>
  <c r="V2339" i="6"/>
  <c r="O352" i="14"/>
  <c r="P352" i="14"/>
  <c r="O137" i="14"/>
  <c r="P137" i="14"/>
  <c r="V1093" i="6"/>
  <c r="O140" i="14"/>
  <c r="P140" i="14"/>
  <c r="V1099" i="6"/>
  <c r="AD2" i="6"/>
  <c r="V2033" i="6"/>
  <c r="O287" i="14"/>
  <c r="P287" i="14"/>
  <c r="V1229" i="6"/>
  <c r="O164" i="14"/>
  <c r="P164" i="14"/>
  <c r="V1413" i="6"/>
  <c r="O192" i="14"/>
  <c r="P192" i="14"/>
  <c r="D24" i="48"/>
  <c r="I24" i="48"/>
  <c r="H24" i="48"/>
  <c r="B5" i="48"/>
  <c r="V2250" i="6"/>
  <c r="O338" i="14"/>
  <c r="P338" i="14"/>
  <c r="O136" i="14"/>
  <c r="P136" i="14"/>
  <c r="V1088" i="6"/>
  <c r="E19" i="48"/>
  <c r="P142" i="14"/>
  <c r="V1780" i="6"/>
  <c r="O239" i="14"/>
  <c r="P239" i="14"/>
  <c r="V4467" i="6"/>
  <c r="O624" i="14"/>
  <c r="P624" i="14"/>
  <c r="V1970" i="6"/>
  <c r="O280" i="14"/>
  <c r="P280" i="14"/>
  <c r="V1149" i="6"/>
  <c r="O146" i="14"/>
  <c r="P146" i="14"/>
  <c r="O158" i="14"/>
  <c r="P158" i="14"/>
  <c r="V1220" i="6"/>
  <c r="V674" i="6"/>
  <c r="O78" i="14"/>
  <c r="P78" i="14"/>
  <c r="E17" i="48"/>
  <c r="O224" i="14"/>
  <c r="P224" i="14"/>
  <c r="V1652" i="6"/>
  <c r="V2018" i="6"/>
  <c r="O284" i="14"/>
  <c r="P284" i="14"/>
  <c r="V2288" i="6"/>
  <c r="O344" i="14"/>
  <c r="P344" i="14"/>
  <c r="V1598" i="6"/>
  <c r="O214" i="14"/>
  <c r="P214" i="14"/>
  <c r="V2202" i="6"/>
  <c r="O319" i="14"/>
  <c r="P319" i="14"/>
  <c r="O176" i="14"/>
  <c r="P176" i="14"/>
  <c r="V1321" i="6"/>
  <c r="V908" i="6"/>
  <c r="O106" i="14"/>
  <c r="P106" i="14"/>
  <c r="D17" i="48"/>
  <c r="V2300" i="6"/>
  <c r="O346" i="14"/>
  <c r="P346" i="14"/>
  <c r="V1820" i="6"/>
  <c r="O252" i="14"/>
  <c r="P252" i="14"/>
  <c r="V1502" i="6"/>
  <c r="O201" i="14"/>
  <c r="P201" i="14"/>
  <c r="O403" i="14"/>
  <c r="P403" i="14"/>
  <c r="B6" i="48"/>
  <c r="AF2" i="6"/>
  <c r="O347" i="14"/>
  <c r="P347" i="14"/>
  <c r="V2315" i="6"/>
  <c r="V4324" i="6"/>
  <c r="O603" i="14"/>
  <c r="P603" i="14"/>
  <c r="V1599" i="6"/>
  <c r="O215" i="14"/>
  <c r="P215" i="14"/>
  <c r="V2271" i="6"/>
  <c r="O342" i="14"/>
  <c r="P342" i="14"/>
  <c r="V1884" i="6"/>
  <c r="O263" i="14"/>
  <c r="P263" i="14"/>
  <c r="E27" i="48"/>
  <c r="I27" i="48"/>
  <c r="H27" i="48"/>
  <c r="V2028" i="6"/>
  <c r="O285" i="14"/>
  <c r="P285" i="14"/>
  <c r="E29" i="48"/>
  <c r="O128" i="14"/>
  <c r="P128" i="14"/>
  <c r="V1005" i="6"/>
  <c r="D19" i="48"/>
  <c r="D32" i="48"/>
  <c r="I32" i="48"/>
  <c r="H32" i="48"/>
  <c r="E25" i="48"/>
  <c r="I25" i="48"/>
  <c r="H25" i="48"/>
  <c r="I31" i="48"/>
  <c r="H31" i="48"/>
  <c r="D28" i="48"/>
  <c r="E20" i="48"/>
  <c r="E18" i="48"/>
  <c r="I18" i="48"/>
  <c r="H18" i="48"/>
  <c r="I21" i="48"/>
  <c r="H21" i="48"/>
  <c r="O247" i="14"/>
  <c r="P247" i="14"/>
  <c r="V1812" i="6"/>
  <c r="V1855" i="6"/>
  <c r="O255" i="14"/>
  <c r="P255" i="14"/>
  <c r="V846" i="6"/>
  <c r="O98" i="14"/>
  <c r="P98" i="14"/>
  <c r="E35" i="48"/>
  <c r="I35" i="48"/>
  <c r="H35" i="48"/>
  <c r="O313" i="14"/>
  <c r="P313" i="14"/>
  <c r="V2161" i="6"/>
  <c r="O199" i="14"/>
  <c r="P199" i="14"/>
  <c r="V1481" i="6"/>
  <c r="O350" i="14"/>
  <c r="P350" i="14"/>
  <c r="V2335" i="6"/>
  <c r="P305" i="14"/>
  <c r="O217" i="14"/>
  <c r="P217" i="14"/>
  <c r="V1607" i="6"/>
  <c r="P105" i="14"/>
  <c r="O307" i="14"/>
  <c r="P307" i="14"/>
  <c r="V2145" i="6"/>
  <c r="O177" i="14"/>
  <c r="P177" i="14"/>
  <c r="V1328" i="6"/>
  <c r="V1885" i="6"/>
  <c r="O264" i="14"/>
  <c r="P264" i="14"/>
  <c r="V2280" i="6"/>
  <c r="O343" i="14"/>
  <c r="P343" i="14"/>
  <c r="O304" i="14"/>
  <c r="P304" i="14"/>
  <c r="V2125" i="6"/>
  <c r="V492" i="6"/>
  <c r="O54" i="14"/>
  <c r="P54" i="14"/>
  <c r="F16" i="48"/>
  <c r="V1851" i="6"/>
  <c r="O254" i="14"/>
  <c r="P254" i="14"/>
  <c r="V837" i="6"/>
  <c r="O95" i="14"/>
  <c r="P95" i="14"/>
  <c r="V476" i="6"/>
  <c r="O51" i="14"/>
  <c r="P51" i="14"/>
  <c r="D15" i="48"/>
  <c r="V1157" i="6"/>
  <c r="O150" i="14"/>
  <c r="P150" i="14"/>
  <c r="O198" i="14"/>
  <c r="P198" i="14"/>
  <c r="V1445" i="6"/>
  <c r="P85" i="14"/>
  <c r="V1986" i="6"/>
  <c r="O282" i="14"/>
  <c r="P282" i="14"/>
  <c r="I20" i="48"/>
  <c r="H20" i="48"/>
  <c r="I14" i="48"/>
  <c r="D54" i="48"/>
  <c r="F54" i="48"/>
  <c r="E54" i="48"/>
  <c r="I19" i="48"/>
  <c r="H19" i="48"/>
  <c r="I28" i="48"/>
  <c r="H28" i="48"/>
  <c r="P2" i="14"/>
  <c r="O2" i="14"/>
  <c r="V2" i="6"/>
  <c r="I30" i="48"/>
  <c r="H30" i="48"/>
  <c r="I17" i="48"/>
  <c r="H17" i="48"/>
  <c r="B7" i="48"/>
  <c r="I29" i="48"/>
  <c r="H29" i="48"/>
  <c r="I15" i="48"/>
  <c r="I23" i="48"/>
  <c r="H23" i="48"/>
  <c r="I16" i="48"/>
  <c r="H16" i="48"/>
  <c r="H14" i="48"/>
  <c r="I54" i="48"/>
  <c r="H54" i="48"/>
  <c r="H15" i="4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<sst xmlns="http://schemas.openxmlformats.org/spreadsheetml/2006/main" count="41254" uniqueCount="5502">
  <si>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</si>
  <si>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</si>
  <si>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</si>
  <si>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</si>
  <si>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</si>
  <si>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</si>
  <si>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</si>
  <si>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</si>
  <si>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</si>
  <si>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</si>
  <si>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</si>
  <si>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</si>
  <si>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</si>
  <si>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</si>
  <si>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</si>
  <si>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</si>
  <si>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</si>
  <si>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</si>
  <si>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</si>
  <si>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</si>
  <si>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</si>
  <si>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</si>
  <si>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</si>
  <si>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</si>
  <si>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</si>
  <si>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</si>
  <si>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</si>
  <si>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</si>
  <si>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</si>
  <si>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</si>
  <si>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</si>
  <si>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</si>
  <si>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</si>
  <si>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</si>
  <si>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</si>
  <si>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</si>
  <si>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</si>
  <si>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</si>
  <si>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</si>
  <si>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</si>
  <si>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</si>
  <si>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</si>
  <si>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</si>
  <si>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</si>
  <si>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</si>
  <si>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</si>
  <si>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</si>
  <si>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</si>
  <si>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</si>
  <si>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</si>
  <si>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</si>
  <si>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</si>
  <si>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</si>
  <si>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</si>
  <si>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</si>
  <si>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</si>
  <si>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</si>
  <si>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</si>
  <si>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</si>
  <si>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</si>
  <si>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</si>
  <si>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</si>
  <si>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</si>
  <si>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</si>
  <si>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</si>
  <si>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</si>
  <si>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</si>
  <si>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</si>
  <si>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</si>
  <si>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</si>
  <si>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NaturesPlus, Source of Life, Animal Parade, добавка для укрепления детского иммунитета, вкус натуральных тропических ягод, 90 животных NAP-29978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</si>
  <si>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</si>
  <si>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</si>
  <si>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</si>
  <si>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</si>
  <si>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</si>
  <si>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</si>
  <si>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</si>
  <si>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</si>
  <si>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</si>
  <si>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</si>
  <si>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</si>
  <si>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</si>
  <si>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</si>
  <si>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</si>
  <si>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</si>
  <si>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</si>
  <si>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</si>
  <si>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</si>
  <si>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</si>
  <si>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</si>
  <si>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</si>
  <si>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</si>
  <si>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</si>
  <si>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</si>
  <si>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</si>
  <si>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</si>
  <si>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</si>
  <si>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</si>
  <si>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</si>
  <si>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</si>
  <si>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</si>
  <si>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</si>
  <si>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</si>
  <si>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</si>
  <si>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</si>
  <si>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</si>
  <si>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</si>
  <si>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</si>
  <si>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</si>
  <si>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</si>
  <si>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</si>
  <si>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</si>
  <si>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</si>
  <si>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</si>
  <si>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</si>
  <si>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</si>
  <si>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</si>
  <si>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</si>
  <si>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</si>
  <si>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</si>
  <si>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</si>
  <si>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</si>
  <si>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</si>
  <si>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</si>
  <si>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</si>
  <si>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</si>
  <si>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</si>
  <si>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</si>
  <si>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</si>
  <si>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</si>
  <si>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</si>
  <si>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</si>
  <si>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</si>
  <si>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</si>
  <si>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</si>
  <si>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</si>
  <si>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</si>
  <si>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</si>
  <si>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</si>
  <si>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</si>
  <si>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</si>
  <si>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</si>
  <si>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</si>
  <si>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</si>
  <si>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</si>
  <si>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</si>
  <si>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</si>
  <si>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</si>
  <si>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</si>
  <si>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</si>
  <si>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</si>
  <si>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</si>
  <si>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</si>
  <si>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</si>
  <si>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</si>
  <si>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</si>
  <si>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</si>
  <si>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</si>
  <si>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</si>
  <si>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</si>
  <si>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</si>
  <si>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</si>
  <si>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</si>
  <si>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</si>
  <si>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</si>
  <si>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</si>
  <si>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</si>
  <si>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</si>
  <si>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</si>
  <si>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</si>
  <si>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</si>
  <si>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</si>
  <si>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</si>
  <si>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</si>
  <si>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</si>
  <si>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</si>
  <si>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</si>
  <si>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</si>
  <si>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</si>
  <si>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</si>
  <si>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</si>
  <si>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</si>
  <si>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</si>
  <si>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</si>
  <si>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</si>
  <si>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</si>
  <si>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</si>
  <si>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</si>
  <si>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</si>
  <si>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</si>
  <si>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</si>
  <si>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</si>
  <si>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</si>
  <si>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</si>
  <si>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</si>
  <si>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</si>
  <si>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</si>
  <si>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</si>
  <si>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</si>
  <si>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</si>
  <si>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</si>
  <si>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</si>
  <si>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</si>
  <si>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</si>
  <si>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</si>
  <si>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</si>
  <si>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</si>
  <si>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</si>
  <si>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</si>
  <si>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</si>
  <si>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</si>
  <si>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</si>
  <si>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</si>
  <si>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</si>
  <si>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</si>
  <si>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</si>
  <si>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</si>
  <si>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</si>
  <si>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</si>
  <si>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</si>
  <si>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</si>
  <si>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</si>
  <si>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</si>
  <si>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</si>
  <si>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</si>
  <si>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</si>
  <si>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</si>
  <si>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</si>
  <si>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</si>
  <si>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</si>
  <si>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</si>
  <si>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</si>
  <si>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</si>
  <si>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</si>
  <si>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</si>
  <si>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</si>
  <si>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</si>
  <si>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</si>
  <si>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</si>
  <si>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</si>
  <si>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</si>
  <si>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</si>
  <si>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</si>
  <si>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</si>
  <si>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</si>
  <si>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</si>
  <si>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</si>
  <si>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</si>
  <si>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</si>
  <si>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</si>
  <si>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</si>
  <si>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</si>
  <si>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</si>
  <si>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</si>
  <si>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</si>
  <si>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</si>
  <si>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</si>
  <si>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</si>
  <si>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</si>
  <si>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</si>
  <si>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</si>
  <si>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</si>
  <si>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</si>
  <si>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</si>
  <si>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</si>
  <si>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</si>
  <si>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</si>
  <si>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</si>
  <si>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</si>
  <si>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</si>
  <si>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</si>
  <si>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</si>
  <si>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</si>
  <si>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</si>
  <si>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</si>
  <si>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</si>
  <si>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</si>
  <si>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</si>
  <si>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</si>
  <si>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</si>
  <si>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</si>
  <si>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</si>
  <si>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</si>
  <si>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</si>
  <si>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</si>
  <si>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</si>
  <si>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</si>
  <si>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</si>
  <si>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</si>
  <si>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</si>
  <si>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</si>
  <si>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</si>
  <si>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</si>
  <si>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</si>
  <si>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</si>
  <si>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</si>
  <si>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</si>
  <si>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</si>
  <si>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</si>
  <si>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</si>
  <si>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</si>
  <si>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</si>
  <si>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</si>
  <si>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</si>
  <si>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</si>
  <si>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</si>
  <si>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</si>
  <si>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</si>
  <si>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</si>
  <si>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</si>
  <si>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</si>
  <si>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</si>
  <si>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</si>
  <si>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</si>
  <si>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</si>
  <si>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</si>
  <si>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</si>
  <si>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</si>
  <si>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</si>
  <si>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</si>
  <si>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</si>
  <si>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</si>
  <si>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</si>
  <si>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</si>
  <si>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</si>
  <si>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</si>
  <si>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</si>
  <si>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</si>
  <si>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</si>
  <si>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</si>
  <si>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</si>
  <si>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</si>
  <si>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</si>
  <si>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</si>
  <si>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</si>
  <si>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</si>
  <si>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</si>
  <si>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</si>
  <si>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</si>
  <si>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</si>
  <si>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</si>
  <si>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</si>
  <si>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</si>
  <si>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</si>
  <si>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</si>
  <si>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</si>
  <si>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</si>
  <si>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</si>
  <si>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</si>
  <si>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</si>
  <si>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</si>
  <si>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</si>
  <si>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</si>
  <si>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</si>
  <si>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</si>
  <si>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</si>
  <si>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</si>
  <si>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</si>
  <si>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</si>
  <si>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</si>
  <si>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</si>
  <si>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</si>
  <si>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</si>
  <si>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</si>
  <si>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</si>
  <si>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</si>
  <si>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</si>
  <si>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</si>
  <si>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</si>
  <si>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</si>
  <si>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</si>
  <si>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</si>
  <si>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</si>
  <si>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</si>
  <si>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</si>
  <si>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</si>
  <si>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</si>
  <si>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</si>
  <si>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</si>
  <si>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</si>
  <si>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</si>
  <si>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</si>
  <si>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</si>
  <si>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</si>
  <si>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</si>
  <si>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</si>
  <si>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</si>
  <si>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</si>
  <si>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</si>
  <si>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</si>
  <si>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</si>
  <si>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</si>
  <si>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</si>
  <si>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</si>
  <si>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</si>
  <si>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</si>
  <si>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</si>
  <si>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Natural Factors, WomenSense, EstroSense, гормональный баланс, 120 вегетарианских капсул NFS-04956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</si>
  <si>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</si>
  <si>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</si>
  <si>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</si>
  <si>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</si>
  <si>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</si>
  <si>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</si>
  <si>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</si>
  <si>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</si>
  <si>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</si>
  <si>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</si>
  <si>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</si>
  <si>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</si>
  <si>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</si>
  <si>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</si>
  <si>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</si>
  <si>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</si>
  <si>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</si>
  <si>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</si>
  <si>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</si>
  <si>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</si>
  <si>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</si>
  <si>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</si>
  <si>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</si>
  <si>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</si>
  <si>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</si>
  <si>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</si>
  <si>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</si>
  <si>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</si>
  <si>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</si>
  <si>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</si>
  <si>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</si>
  <si>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</si>
  <si>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</si>
  <si>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</si>
  <si>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</si>
  <si>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</si>
  <si>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</si>
  <si>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</si>
  <si>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</si>
  <si>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</si>
  <si>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</si>
  <si>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</si>
  <si>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</si>
  <si>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</si>
  <si>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</si>
  <si>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</si>
  <si>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</si>
  <si>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</si>
  <si>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</si>
  <si>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</si>
  <si>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</si>
  <si>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</si>
  <si>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</si>
  <si>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</si>
  <si>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</si>
  <si>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</si>
  <si>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</si>
  <si>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</si>
  <si>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</si>
  <si>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</si>
  <si>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</si>
  <si>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</si>
  <si>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</si>
  <si>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</si>
  <si>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</si>
  <si>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</si>
  <si>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</si>
  <si>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</si>
  <si>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</si>
  <si>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</si>
  <si>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</si>
  <si>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</si>
  <si>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</si>
  <si>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</si>
  <si>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</si>
  <si>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</si>
  <si>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</si>
  <si>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</si>
  <si>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</si>
  <si>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</si>
  <si>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</si>
  <si>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</si>
  <si>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</si>
  <si>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</si>
  <si>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</si>
  <si>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</si>
  <si>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</si>
  <si>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</si>
  <si>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</si>
  <si>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</si>
  <si>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</si>
  <si>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</si>
  <si>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</si>
  <si>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</si>
  <si>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</si>
  <si>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</si>
  <si>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</si>
  <si>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</si>
  <si>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</si>
  <si>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</si>
  <si>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</si>
  <si>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</si>
  <si>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</si>
  <si>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</si>
  <si>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</si>
  <si>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</si>
  <si>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</si>
  <si>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</si>
  <si>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</si>
  <si>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</si>
  <si>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</si>
  <si>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</si>
  <si>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</si>
  <si>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</si>
  <si>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</si>
  <si>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</si>
  <si>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</si>
  <si>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</si>
  <si>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</si>
  <si>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</si>
  <si>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</si>
  <si>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</si>
  <si>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</si>
  <si>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</si>
  <si>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</si>
  <si>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</si>
  <si>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</si>
  <si>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</si>
  <si>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</si>
  <si>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</si>
  <si>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</si>
  <si>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</si>
  <si>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</si>
  <si>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</si>
  <si>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</si>
  <si>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</si>
  <si>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</si>
  <si>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</si>
  <si>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</si>
  <si>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</si>
  <si>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</si>
  <si>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</si>
  <si>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</si>
  <si>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</si>
  <si>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</si>
  <si>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</si>
  <si>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</si>
  <si>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</si>
  <si>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</si>
  <si>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</si>
  <si>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</si>
  <si>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</si>
  <si>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</si>
  <si>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</si>
  <si>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</si>
  <si>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</si>
  <si>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</si>
  <si>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</si>
  <si>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</si>
  <si>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</si>
  <si>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</si>
  <si>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</si>
  <si>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</si>
  <si>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</si>
  <si>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</si>
  <si>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</si>
  <si>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</si>
  <si>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</si>
  <si>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</si>
  <si>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</si>
  <si>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</si>
  <si>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</si>
  <si>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</si>
  <si>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</si>
  <si>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NOW Foods, Methyl B-12, метилкобаламин, 1000 мкг, 100 таблеток для рассасывания NOW-00495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</si>
  <si>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</si>
  <si>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</si>
  <si>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</si>
  <si>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</si>
  <si>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</si>
  <si>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</si>
  <si>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</si>
  <si>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</si>
  <si>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</si>
  <si>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</si>
  <si>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</si>
  <si>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</si>
  <si>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</si>
  <si>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</si>
  <si>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</si>
  <si>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</si>
  <si>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</si>
  <si>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</si>
  <si>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</si>
  <si>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</si>
  <si>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</si>
  <si>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</si>
  <si>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</si>
  <si>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</si>
  <si>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</si>
  <si>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</si>
  <si>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</si>
  <si>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</si>
  <si>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</si>
  <si>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</si>
  <si>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</si>
  <si>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</si>
  <si>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</si>
  <si>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</si>
  <si>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</si>
  <si>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The Smurfs, жевательные мультивитамины, для детей от 3 лет, ягодный вкус, 60 жевательных конфет SMS-55694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</si>
  <si>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</si>
  <si>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</si>
  <si>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</si>
  <si>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</si>
  <si>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</si>
  <si>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</si>
  <si>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</si>
  <si>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</si>
  <si>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</si>
  <si>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</si>
  <si>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</si>
  <si>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</si>
  <si>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</si>
  <si>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</si>
  <si>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</si>
  <si>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</si>
  <si>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</si>
  <si>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</si>
  <si>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</si>
  <si>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</si>
  <si>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</si>
  <si>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</si>
  <si>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</si>
  <si>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</si>
  <si>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</si>
  <si>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</si>
  <si>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</si>
  <si>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</si>
  <si>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</si>
  <si>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</si>
  <si>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</si>
  <si>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</si>
  <si>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</si>
  <si>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</si>
  <si>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</si>
  <si>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</si>
  <si>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</si>
  <si>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</si>
  <si>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</si>
  <si>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</si>
  <si>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</si>
  <si>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</si>
  <si>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</si>
  <si>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</si>
  <si>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</si>
  <si>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</si>
  <si>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</si>
  <si>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</si>
  <si>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</si>
  <si>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</si>
  <si>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</si>
  <si>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</si>
  <si>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</si>
  <si>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</si>
  <si>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</si>
  <si>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</si>
  <si>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</si>
  <si>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</si>
  <si>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</si>
  <si>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</si>
  <si>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</si>
  <si>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</si>
  <si>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</si>
  <si>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</si>
  <si>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</si>
  <si>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</si>
  <si>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</si>
  <si>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</si>
  <si>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</si>
  <si>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</si>
  <si>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</si>
  <si>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</si>
  <si>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</si>
  <si>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</si>
  <si>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</si>
  <si>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</si>
  <si>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</si>
  <si>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</si>
  <si>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</si>
  <si>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</si>
  <si>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</si>
  <si>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</si>
  <si>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</si>
  <si>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</si>
  <si>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</si>
  <si>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</si>
  <si>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</si>
  <si>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</si>
  <si>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</si>
  <si>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</si>
  <si>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</si>
  <si>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</si>
  <si>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</si>
  <si>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</si>
  <si>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</si>
  <si>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</si>
  <si>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</si>
  <si>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</si>
  <si>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</si>
  <si>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</si>
  <si>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</si>
  <si>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</si>
  <si>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</si>
  <si>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</si>
  <si>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</si>
  <si>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</si>
  <si>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</si>
  <si>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</si>
  <si>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</si>
  <si>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</si>
  <si>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</si>
  <si>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</si>
  <si>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</si>
  <si>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</si>
  <si>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</si>
  <si>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</si>
  <si>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</si>
  <si>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</si>
  <si>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</si>
  <si>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</si>
  <si>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</si>
  <si>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</si>
  <si>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</si>
  <si>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</si>
  <si>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</si>
  <si>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</si>
  <si>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</si>
  <si>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</si>
  <si>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</si>
  <si>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</si>
  <si>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</si>
  <si>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</si>
  <si>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</si>
  <si>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</si>
  <si>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</si>
  <si>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</si>
  <si>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</si>
  <si>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</si>
  <si>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</si>
  <si>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</si>
  <si>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</si>
  <si>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</si>
  <si>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</si>
  <si>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</si>
  <si>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</si>
  <si>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</si>
  <si>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</si>
  <si>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</si>
  <si>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</si>
  <si>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</si>
  <si>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</si>
  <si>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</si>
  <si>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</si>
  <si>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</si>
  <si>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</si>
  <si>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</si>
  <si>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</si>
  <si>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</si>
  <si>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</si>
  <si>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</si>
  <si>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</si>
  <si>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</si>
  <si>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</si>
  <si>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</si>
  <si>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</si>
  <si>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</si>
  <si>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</si>
  <si>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</si>
  <si>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</si>
  <si>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</si>
  <si>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</si>
  <si>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</si>
  <si>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</si>
  <si>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</si>
  <si>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</si>
  <si>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</si>
  <si>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</si>
  <si>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</si>
  <si>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</si>
  <si>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</si>
  <si>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</si>
  <si>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</si>
  <si>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</si>
  <si>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</si>
  <si>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</si>
  <si>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</si>
  <si>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</si>
  <si>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</si>
  <si>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</si>
  <si>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</si>
  <si>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</si>
  <si>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</si>
  <si>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</si>
  <si>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</si>
  <si>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</si>
  <si>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</si>
  <si>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</si>
  <si>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</si>
  <si>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</si>
  <si>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</si>
  <si>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</si>
  <si>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</si>
  <si>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</si>
  <si>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</si>
  <si>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</si>
  <si>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</si>
  <si>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</si>
  <si>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</si>
  <si>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</si>
  <si>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</si>
  <si>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</si>
  <si>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</si>
  <si>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</si>
  <si>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</si>
  <si>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</si>
  <si>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</si>
  <si>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</si>
  <si>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</si>
  <si>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</si>
  <si>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</si>
  <si>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</si>
  <si>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</si>
  <si>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</si>
  <si>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</si>
  <si>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</si>
  <si>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Natural Factors, CranRich, суперсила, концентрат клюквы, 500 мг, 180 капсул NFS-04513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</si>
  <si>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</si>
  <si>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</si>
  <si>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</si>
  <si>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</si>
  <si>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</si>
  <si>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Vplab, глюкозамин с хондроитином и МСМ, 90 таблеток VPB-81400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</si>
  <si>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</si>
  <si>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</si>
  <si>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</si>
  <si>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</si>
  <si>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</si>
  <si>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</si>
  <si>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</si>
  <si>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</si>
  <si>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</si>
  <si>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</si>
  <si>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</si>
  <si>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</si>
  <si>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</si>
  <si>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</si>
  <si>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</si>
  <si>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</si>
  <si>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</si>
  <si>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</si>
  <si>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</si>
  <si>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</si>
  <si>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</si>
  <si>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</si>
  <si>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</si>
  <si>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</si>
  <si>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</si>
  <si>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</si>
  <si>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</si>
  <si>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</si>
  <si>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</si>
  <si>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</si>
  <si>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</si>
  <si>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</si>
  <si>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</si>
  <si>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</si>
  <si>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</si>
  <si>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</si>
  <si>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</si>
  <si>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</si>
  <si>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</si>
  <si>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</si>
  <si>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</si>
  <si>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</si>
  <si>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</si>
  <si>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</si>
  <si>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</si>
  <si>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</si>
  <si>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</si>
  <si>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</si>
  <si>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</si>
  <si>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</si>
  <si>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</si>
  <si>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</si>
  <si>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</si>
  <si>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</si>
  <si>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</si>
  <si>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</si>
  <si>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</si>
  <si>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</si>
  <si>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</si>
  <si>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</si>
  <si>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</si>
  <si>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</si>
  <si>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</si>
  <si>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</si>
  <si>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</si>
  <si>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</si>
  <si>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</si>
  <si>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</si>
  <si>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</si>
  <si>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</si>
  <si>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</si>
  <si>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</si>
  <si>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</si>
  <si>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</si>
  <si>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</si>
  <si>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</si>
  <si>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</si>
  <si>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</si>
  <si>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</si>
  <si>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</si>
  <si>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</si>
  <si>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</si>
  <si>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</si>
  <si>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</si>
  <si>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</si>
  <si>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</si>
  <si>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</si>
  <si>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</si>
  <si>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</si>
  <si>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</si>
  <si>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</si>
  <si>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</si>
  <si>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</si>
  <si>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</si>
  <si>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</si>
  <si>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</si>
  <si>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</si>
  <si>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</si>
  <si>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</si>
  <si>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</si>
  <si>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</si>
  <si>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NOW Foods, L-карнозин, 500 мг, 50 растительных капсул NOW-00078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</si>
  <si>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</si>
  <si>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</si>
  <si>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</si>
  <si>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</si>
  <si>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</si>
  <si>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</si>
  <si>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</si>
  <si>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</si>
  <si>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</si>
  <si>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</si>
  <si>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</si>
  <si>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</si>
  <si>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</si>
  <si>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</si>
  <si>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</si>
  <si>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</si>
  <si>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</si>
  <si>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</si>
  <si>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</si>
  <si>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</si>
  <si>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</si>
  <si>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</si>
  <si>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</si>
  <si>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</si>
  <si>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</si>
  <si>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</si>
  <si>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</si>
  <si>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</si>
  <si>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</si>
  <si>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</si>
  <si>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</si>
  <si>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</si>
  <si>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</si>
  <si>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</si>
  <si>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</si>
  <si>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</si>
  <si>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</si>
  <si>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</si>
  <si>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</si>
  <si>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NOW Foods, Kid Cal, 100 жевательных таблеток NOW-01233</t>
  </si>
  <si>
    <t>520877849</t>
  </si>
  <si>
    <t>Solaray, монолаурин, 500 мг, 60 вегетарианских капсул SOR-62754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</si>
  <si>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</si>
  <si>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</si>
  <si>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</si>
  <si>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</si>
  <si>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</si>
  <si>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</si>
  <si>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</si>
  <si>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</si>
  <si>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</si>
  <si>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</si>
  <si>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</si>
  <si>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</si>
  <si>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</si>
  <si>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</si>
  <si>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</si>
  <si>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</si>
  <si>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</si>
  <si>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</si>
  <si>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</si>
  <si>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</si>
  <si>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</si>
  <si>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</si>
  <si>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</si>
  <si>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</si>
  <si>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</si>
  <si>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</si>
  <si>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</si>
  <si>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</si>
  <si>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</si>
  <si>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</si>
  <si>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</si>
  <si>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</si>
  <si>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</si>
  <si>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</si>
  <si>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</si>
  <si>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</si>
  <si>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</si>
  <si>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</si>
  <si>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</si>
  <si>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</si>
  <si>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</si>
  <si>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</si>
  <si>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</si>
  <si>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</si>
  <si>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</si>
  <si>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</si>
  <si>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</si>
  <si>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</si>
  <si>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</si>
  <si>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</si>
  <si>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</si>
  <si>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</si>
  <si>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</si>
  <si>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</si>
  <si>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</si>
  <si>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</si>
  <si>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</si>
  <si>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</si>
  <si>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</si>
  <si>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</si>
  <si>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</si>
  <si>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</si>
  <si>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</si>
  <si>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</si>
  <si>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</si>
  <si>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</si>
  <si>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</si>
  <si>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</si>
  <si>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</si>
  <si>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</si>
  <si>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</si>
  <si>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</si>
  <si>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</si>
  <si>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</si>
  <si>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</si>
  <si>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</si>
  <si>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</si>
  <si>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</si>
  <si>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</si>
  <si>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</si>
  <si>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</si>
  <si>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</si>
  <si>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</si>
  <si>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</si>
  <si>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</si>
  <si>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</si>
  <si>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</si>
  <si>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</si>
  <si>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</si>
  <si>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</si>
  <si>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</si>
  <si>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</si>
  <si>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</si>
  <si>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</si>
  <si>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</si>
  <si>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</si>
  <si>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</si>
  <si>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</si>
  <si>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</si>
  <si>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</si>
  <si>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</si>
  <si>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</si>
  <si>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</si>
  <si>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</si>
  <si>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</si>
  <si>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</si>
  <si>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</si>
  <si>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</si>
  <si>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</si>
  <si>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</si>
  <si>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</si>
  <si>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</si>
  <si>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</si>
  <si>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</si>
  <si>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</si>
  <si>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</si>
  <si>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</si>
  <si>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</si>
  <si>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</si>
  <si>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</si>
  <si>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</si>
  <si>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</si>
  <si>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</si>
  <si>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</si>
  <si>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</si>
  <si>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</si>
  <si>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</si>
  <si>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</si>
  <si>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</si>
  <si>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</si>
  <si>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</si>
  <si>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</si>
  <si>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</si>
  <si>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</si>
  <si>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</si>
  <si>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</si>
  <si>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</si>
  <si>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</si>
  <si>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</si>
  <si>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</si>
  <si>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</si>
  <si>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</si>
  <si>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</si>
  <si>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</si>
  <si>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</si>
  <si>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</si>
  <si>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</si>
  <si>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</si>
  <si>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</si>
  <si>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</si>
  <si>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</si>
  <si>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</si>
  <si>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</si>
  <si>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</si>
  <si>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</si>
  <si>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</si>
  <si>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</si>
  <si>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</si>
  <si>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</si>
  <si>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</si>
  <si>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</si>
  <si>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</si>
  <si>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</si>
  <si>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</si>
  <si>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</si>
  <si>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</si>
  <si>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</si>
  <si>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</si>
  <si>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</si>
  <si>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кора муравьиного дерева, 500 мг, 250 растительных капсул NOW04726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</si>
  <si>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</si>
  <si>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</si>
  <si>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</si>
  <si>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</si>
  <si>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</si>
  <si>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</si>
  <si>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</si>
  <si>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</si>
  <si>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</si>
  <si>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</si>
  <si>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</si>
  <si>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</si>
  <si>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</si>
  <si>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</si>
  <si>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</si>
  <si>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</si>
  <si>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</si>
  <si>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</si>
  <si>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</si>
  <si>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</si>
  <si>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</si>
  <si>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</si>
  <si>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</si>
  <si>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</si>
  <si>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</si>
  <si>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</si>
  <si>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</si>
  <si>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</si>
  <si>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</si>
  <si>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</si>
  <si>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</si>
  <si>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</si>
  <si>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</si>
  <si>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</si>
  <si>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</si>
  <si>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</si>
  <si>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</si>
  <si>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</si>
  <si>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</si>
  <si>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</si>
  <si>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</si>
  <si>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</si>
  <si>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</si>
  <si>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</si>
  <si>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</si>
  <si>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</si>
  <si>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</si>
  <si>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</si>
  <si>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</si>
  <si>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</si>
  <si>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</si>
  <si>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</si>
  <si>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</si>
  <si>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</si>
  <si>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</si>
  <si>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</si>
  <si>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</si>
  <si>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</si>
  <si>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</si>
  <si>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</si>
  <si>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</si>
  <si>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</si>
  <si>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</si>
  <si>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</si>
  <si>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</si>
  <si>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</si>
  <si>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</si>
  <si>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</si>
  <si>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</si>
  <si>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</si>
  <si>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</si>
  <si>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</si>
  <si>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</si>
  <si>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</si>
  <si>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</si>
  <si>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</si>
  <si>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</si>
  <si>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</si>
  <si>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</si>
  <si>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</si>
  <si>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</si>
  <si>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</si>
  <si>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</si>
  <si>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</si>
  <si>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</si>
  <si>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</si>
  <si>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</si>
  <si>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</si>
  <si>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</si>
  <si>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</si>
  <si>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</si>
  <si>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</si>
  <si>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</si>
  <si>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</si>
  <si>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</si>
  <si>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</si>
  <si>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</si>
  <si>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</si>
  <si>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</si>
  <si>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</si>
  <si>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</si>
  <si>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</si>
  <si>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</si>
  <si>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</si>
  <si>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</si>
  <si>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</si>
  <si>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</si>
  <si>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</si>
  <si>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</si>
  <si>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</si>
  <si>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</si>
  <si>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</si>
  <si>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</si>
  <si>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</si>
  <si>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</si>
  <si>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</si>
  <si>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</si>
  <si>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</si>
  <si>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</si>
  <si>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</si>
  <si>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</si>
  <si>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</si>
  <si>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</si>
  <si>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</si>
  <si>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Парфюм 4 ELEMENTS - Purple Air 100ml, 00004el04</t>
  </si>
  <si>
    <t>ESSENS, Духи для мужчин m037, 000m03750</t>
  </si>
  <si>
    <t>ESSENS, Духи для мужчин m038, 000m03850</t>
  </si>
  <si>
    <t>ESSENS, Духи для мужчин m039, 000m03950</t>
  </si>
  <si>
    <t>ESSENS, Духи для женщин w180, 000w18050</t>
  </si>
  <si>
    <t>4495023485</t>
  </si>
  <si>
    <t>ESSENS, Духи для женщин w118, 000w11850</t>
  </si>
  <si>
    <t>ESSENS, Духи для женщин w127, 000w12750</t>
  </si>
  <si>
    <t>ESSENS, Духи для мужчин m015, 000m01550</t>
  </si>
  <si>
    <t>ESSENS, Духи для женщин w150, 000w15050</t>
  </si>
  <si>
    <t>ESSENS, Духи для женщин w153, 000w15350</t>
  </si>
  <si>
    <t>ESSENS, Духи для женщин w159n, 000w15950n</t>
  </si>
  <si>
    <t>ESSENS, Духи для женщин w182, 000w18250</t>
  </si>
  <si>
    <t>ESSENS, Парфюм мужской m041, 000w04150</t>
  </si>
  <si>
    <t>ESSENS, Духи для мужчин m043, 000m04350</t>
  </si>
  <si>
    <t>ESSENS, Духи для женщин w184, 000w18450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</si>
  <si>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</si>
  <si>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</si>
  <si>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</si>
  <si>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</si>
  <si>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</si>
  <si>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</si>
  <si>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</si>
  <si>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</si>
  <si>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</si>
  <si>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</si>
  <si>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</si>
  <si>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</si>
  <si>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</si>
  <si>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</si>
  <si>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</si>
  <si>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</si>
  <si>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</si>
  <si>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</si>
  <si>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</si>
  <si>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</si>
  <si>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</si>
  <si>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</si>
  <si>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</si>
  <si>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</si>
  <si>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</si>
  <si>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</si>
  <si>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</si>
  <si>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</si>
  <si>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</si>
  <si>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</si>
  <si>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</si>
  <si>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</si>
  <si>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</si>
  <si>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</si>
  <si>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</si>
  <si>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</si>
  <si>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</si>
  <si>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</si>
  <si>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</si>
  <si>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</si>
  <si>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</si>
  <si>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</si>
  <si>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</si>
  <si>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</si>
  <si>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</si>
  <si>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</si>
  <si>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</si>
  <si>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</si>
  <si>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</si>
  <si>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</si>
  <si>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</si>
  <si>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</si>
  <si>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</si>
  <si>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</si>
  <si>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</si>
  <si>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</si>
  <si>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</si>
  <si>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</si>
  <si>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</si>
  <si>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</si>
  <si>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</si>
  <si>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</si>
  <si>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</si>
  <si>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</si>
  <si>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</si>
  <si>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</si>
  <si>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</si>
  <si>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</si>
  <si>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</si>
  <si>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</si>
  <si>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</si>
  <si>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</si>
  <si>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</si>
  <si>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</si>
  <si>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</si>
  <si>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</si>
  <si>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</si>
  <si>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</si>
  <si>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</si>
  <si>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</si>
  <si>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</si>
  <si>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</si>
  <si>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</si>
  <si>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</si>
  <si>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</si>
  <si>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</si>
  <si>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</si>
  <si>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</si>
  <si>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</si>
  <si>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</si>
  <si>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</si>
  <si>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</si>
  <si>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</si>
  <si>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</si>
  <si>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</si>
  <si>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</si>
  <si>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</si>
  <si>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</si>
  <si>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</si>
  <si>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</si>
  <si>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</si>
  <si>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</si>
  <si>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</si>
  <si>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</si>
  <si>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</si>
  <si>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</si>
  <si>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</si>
  <si>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</si>
  <si>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</si>
  <si>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</si>
  <si>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</si>
  <si>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</si>
  <si>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</si>
  <si>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</si>
  <si>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</si>
  <si>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</si>
  <si>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</si>
  <si>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</si>
  <si>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</si>
  <si>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</si>
  <si>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</si>
  <si>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</si>
  <si>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</si>
  <si>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</si>
  <si>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</si>
  <si>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</si>
  <si>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</si>
  <si>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</si>
  <si>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</si>
  <si>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</si>
  <si>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</si>
  <si>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</si>
  <si>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</si>
  <si>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</si>
  <si>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</si>
  <si>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</si>
  <si>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</si>
  <si>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</si>
  <si>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</si>
  <si>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</si>
  <si>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</si>
  <si>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</si>
  <si>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</si>
  <si>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</si>
  <si>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</si>
  <si>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</si>
  <si>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</si>
  <si>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</si>
  <si>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</si>
  <si>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</si>
  <si>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</si>
  <si>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</si>
  <si>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</si>
  <si>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</si>
  <si>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</si>
  <si>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</si>
  <si>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</si>
  <si>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</si>
  <si>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</si>
  <si>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</si>
  <si>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</si>
  <si>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</si>
  <si>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</si>
  <si>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</si>
  <si>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</si>
  <si>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</si>
  <si>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</si>
  <si>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</si>
  <si>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</si>
  <si>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</si>
  <si>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</si>
  <si>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</si>
  <si>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</si>
  <si>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</si>
  <si>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</si>
  <si>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</si>
  <si>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</si>
  <si>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</si>
  <si>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</si>
  <si>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</si>
  <si>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</si>
  <si>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</si>
  <si>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</si>
  <si>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</si>
  <si>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</si>
  <si>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</si>
  <si>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</si>
  <si>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</si>
  <si>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</si>
  <si>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</si>
  <si>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</si>
  <si>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</si>
  <si>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</si>
  <si>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</si>
  <si>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</si>
  <si>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</si>
  <si>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</si>
  <si>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</si>
  <si>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</si>
  <si>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</si>
  <si>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</si>
  <si>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</si>
  <si>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</si>
  <si>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</si>
  <si>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</si>
  <si>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</si>
  <si>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</si>
  <si>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</si>
  <si>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</si>
  <si>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</si>
  <si>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</si>
  <si>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</si>
  <si>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</si>
  <si>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</si>
  <si>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</si>
  <si>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</si>
  <si>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</si>
  <si>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</si>
  <si>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</si>
  <si>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</si>
  <si>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</si>
  <si>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</si>
  <si>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</si>
  <si>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</si>
  <si>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</si>
  <si>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</si>
  <si>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</si>
  <si>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</si>
  <si>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</si>
  <si>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</si>
  <si>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</si>
  <si>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</si>
  <si>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</si>
  <si>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</si>
  <si>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</si>
  <si>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</si>
  <si>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</si>
  <si>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</si>
  <si>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</si>
  <si>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</si>
  <si>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</si>
  <si>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</si>
  <si>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</si>
  <si>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</si>
  <si>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</si>
  <si>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</si>
  <si>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</si>
  <si>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</si>
  <si>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</si>
  <si>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</si>
  <si>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</si>
  <si>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</si>
  <si>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</si>
  <si>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</si>
  <si>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</si>
  <si>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</si>
  <si>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</si>
  <si>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</si>
  <si>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</si>
  <si>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</si>
  <si>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</si>
  <si>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</si>
  <si>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</si>
  <si>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</si>
  <si>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</si>
  <si>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</si>
  <si>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</si>
  <si>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</si>
  <si>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</si>
  <si>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</si>
  <si>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</si>
  <si>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</si>
  <si>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</si>
  <si>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</si>
  <si>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</si>
  <si>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</si>
  <si>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</si>
  <si>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</si>
  <si>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</si>
  <si>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</si>
  <si>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</si>
  <si>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</si>
  <si>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</si>
  <si>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</si>
  <si>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</si>
  <si>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</si>
  <si>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</si>
  <si>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</si>
  <si>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</si>
  <si>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</si>
  <si>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</si>
  <si>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</si>
  <si>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</si>
  <si>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</si>
  <si>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</si>
  <si>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</si>
  <si>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</si>
  <si>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</si>
  <si>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</si>
  <si>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</si>
  <si>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</si>
  <si>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</si>
  <si>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</si>
  <si>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</si>
  <si>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</si>
  <si>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</si>
  <si>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</si>
  <si>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</si>
  <si>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</si>
  <si>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</si>
  <si>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</si>
  <si>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</si>
  <si>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</si>
  <si>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</si>
  <si>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</si>
  <si>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</si>
  <si>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</si>
  <si>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</si>
  <si>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</si>
  <si>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</si>
  <si>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</si>
  <si>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</si>
  <si>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</si>
  <si>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</si>
  <si>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</si>
  <si>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</si>
  <si>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</si>
  <si>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</si>
  <si>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</si>
  <si>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</si>
  <si>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</si>
  <si>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</si>
  <si>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</si>
  <si>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мужчин m003, 000m00350</t>
  </si>
  <si>
    <t>ESSENS, Духи для женщин w142, 000w14250</t>
  </si>
  <si>
    <t>ESSENS, Духи для женщин w148, 000w14850</t>
  </si>
  <si>
    <t>ESSENS, Духи для женщин w151, 000w15150</t>
  </si>
  <si>
    <t>ESSENS, Духи для женщин w102, 000w10250</t>
  </si>
  <si>
    <t>ESSENS, Духи для женщин w104, 000w10450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</si>
  <si>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</si>
  <si>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</si>
  <si>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</si>
  <si>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</si>
  <si>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</si>
  <si>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</si>
  <si>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</si>
  <si>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женщин w117, 000w11750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</si>
  <si>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</si>
  <si>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</si>
  <si>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</si>
  <si>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</si>
  <si>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</si>
  <si>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Духи для женщин w166, 000w16650</t>
  </si>
  <si>
    <t>ESSENS, Духи для мужчин m901, 000m90150</t>
  </si>
  <si>
    <t>ESSENS, Духи для женщин w187, 000w18750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</si>
  <si>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</si>
  <si>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</si>
  <si>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</si>
  <si>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</si>
  <si>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w168, 000w16850</t>
  </si>
  <si>
    <t>ESSENS, Духи для женщин w164, 000w16450</t>
  </si>
  <si>
    <t>ESSENS, Духи для женщин w130, 000w13050</t>
  </si>
  <si>
    <t>ESSENS, Духи для женщин w144, 000w14450</t>
  </si>
  <si>
    <t>ESSENS, Духи для женщин w156, 000w15650</t>
  </si>
  <si>
    <t>ESSENS, Духи для мужчин m025, 000m02550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</si>
  <si>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</si>
  <si>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</si>
  <si>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</si>
  <si>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</si>
  <si>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</si>
  <si>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</si>
  <si>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</si>
  <si>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</si>
  <si>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</si>
  <si>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</si>
  <si>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</si>
  <si>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</si>
  <si>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</si>
  <si>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</si>
  <si>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</si>
  <si>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</si>
  <si>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</si>
  <si>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</si>
  <si>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</si>
  <si>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</si>
  <si>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</si>
  <si>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</si>
  <si>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</si>
  <si>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</si>
  <si>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</si>
  <si>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</si>
  <si>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</si>
  <si>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</si>
  <si>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</si>
  <si>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</si>
  <si>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</si>
  <si>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</si>
  <si>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</si>
  <si>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</si>
  <si>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</si>
  <si>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</si>
  <si>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</si>
  <si>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</si>
  <si>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</si>
  <si>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</si>
  <si>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</si>
  <si>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</si>
  <si>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</si>
  <si>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</si>
  <si>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</si>
  <si>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</si>
  <si>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</si>
  <si>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</si>
  <si>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</si>
  <si>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</si>
  <si>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</si>
  <si>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</si>
  <si>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</si>
  <si>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</si>
  <si>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</si>
  <si>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</si>
  <si>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</si>
  <si>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</si>
  <si>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</si>
  <si>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</si>
  <si>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</si>
  <si>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</si>
  <si>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</si>
  <si>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</si>
  <si>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</si>
  <si>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</si>
  <si>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</si>
  <si>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</si>
  <si>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</si>
  <si>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</si>
  <si>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</si>
  <si>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</si>
  <si>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</si>
  <si>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</si>
  <si>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</si>
  <si>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</si>
  <si>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</si>
  <si>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</si>
  <si>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</si>
  <si>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</si>
  <si>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</si>
  <si>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</si>
  <si>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</si>
  <si>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</si>
  <si>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</si>
  <si>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</si>
  <si>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</si>
  <si>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</si>
  <si>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</si>
  <si>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</si>
  <si>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</si>
  <si>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</si>
  <si>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</si>
  <si>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</si>
  <si>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</si>
  <si>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</si>
  <si>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</si>
  <si>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</si>
  <si>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</si>
  <si>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</si>
  <si>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№6, 0004eln06s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</si>
  <si>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</si>
  <si>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</si>
  <si>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</si>
  <si>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</si>
  <si>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</si>
  <si>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</si>
  <si>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</si>
  <si>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</si>
  <si>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</si>
  <si>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</si>
  <si>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</si>
  <si>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</si>
  <si>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</si>
  <si>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</si>
  <si>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</si>
  <si>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</si>
  <si>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</si>
  <si>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</si>
  <si>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</si>
  <si>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</si>
  <si>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</si>
  <si>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</si>
  <si>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</si>
  <si>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</si>
  <si>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</si>
  <si>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</si>
  <si>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</si>
  <si>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</si>
  <si>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</si>
  <si>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</si>
  <si>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</si>
  <si>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</si>
  <si>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</si>
  <si>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</si>
  <si>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Aloe Vera Зубная паста, 0000ave51</t>
  </si>
  <si>
    <t>ESSENS, Набор парфюмерный женский Chance Eau Tendre №182, 1395837779</t>
  </si>
  <si>
    <t>ESSENS, Духи женские по мотивам Eau de parfum II 50 мл, Парфюмерия для женщин, 1360051948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</si>
  <si>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</si>
  <si>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</si>
  <si>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</si>
  <si>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</si>
  <si>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</si>
  <si>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</si>
  <si>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</si>
  <si>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</si>
  <si>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</si>
  <si>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</si>
  <si>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</si>
  <si>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</si>
  <si>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</si>
  <si>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</si>
  <si>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</si>
  <si>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</si>
  <si>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</si>
  <si>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</si>
  <si>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w106, 000w10650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</si>
  <si>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</si>
  <si>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</si>
  <si>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</si>
  <si>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</si>
  <si>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</si>
  <si>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</si>
  <si>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</si>
  <si>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</si>
  <si>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</si>
  <si>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</si>
  <si>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Духи для женщин w194, 000w19450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</si>
  <si>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</si>
  <si>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</si>
  <si>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</si>
  <si>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</si>
  <si>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</si>
  <si>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</si>
  <si>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</si>
  <si>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</si>
  <si>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</si>
  <si>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</si>
  <si>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</si>
  <si>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</si>
  <si>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</si>
  <si>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</si>
  <si>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</si>
  <si>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</si>
  <si>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</si>
  <si>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</si>
  <si>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</si>
  <si>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</si>
  <si>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</si>
  <si>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</si>
  <si>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</si>
  <si>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</si>
  <si>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</si>
  <si>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</si>
  <si>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</si>
  <si>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</si>
  <si>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</si>
  <si>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</si>
  <si>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</si>
  <si>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</si>
  <si>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</si>
  <si>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</si>
  <si>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</si>
  <si>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</si>
  <si>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</si>
  <si>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</si>
  <si>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</si>
  <si>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</si>
  <si>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</si>
  <si>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</si>
  <si>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</si>
  <si>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</si>
  <si>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</si>
  <si>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</si>
  <si>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</si>
  <si>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</si>
  <si>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</si>
  <si>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</si>
  <si>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</si>
  <si>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</si>
  <si>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</si>
  <si>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</si>
  <si>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</si>
  <si>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</si>
  <si>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</si>
  <si>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</si>
  <si>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</si>
  <si>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</si>
  <si>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</si>
  <si>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</si>
  <si>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</si>
  <si>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</si>
  <si>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</si>
  <si>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</si>
  <si>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</si>
  <si>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</si>
  <si>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</si>
  <si>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</si>
  <si>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</si>
  <si>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</si>
  <si>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</si>
  <si>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</si>
  <si>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</si>
  <si>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</si>
  <si>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</si>
  <si>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</si>
  <si>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</si>
  <si>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</si>
  <si>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</si>
  <si>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</si>
  <si>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</si>
  <si>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</si>
  <si>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</si>
  <si>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</si>
  <si>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</si>
  <si>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</si>
  <si>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</si>
  <si>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</si>
  <si>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</si>
  <si>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</si>
  <si>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</si>
  <si>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</si>
  <si>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</si>
  <si>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</si>
  <si>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</si>
  <si>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</si>
  <si>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</si>
  <si>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</si>
  <si>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</si>
  <si>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</si>
  <si>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</si>
  <si>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</si>
  <si>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</si>
  <si>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</si>
  <si>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</si>
  <si>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</si>
  <si>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</si>
  <si>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</si>
  <si>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</si>
  <si>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</si>
  <si>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</si>
  <si>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</si>
  <si>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</si>
  <si>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</si>
  <si>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</si>
  <si>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</si>
  <si>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</si>
  <si>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</si>
  <si>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</si>
  <si>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</si>
  <si>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</si>
  <si>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</si>
  <si>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</si>
  <si>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</si>
  <si>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</si>
  <si>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</si>
  <si>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</si>
  <si>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</si>
  <si>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</si>
  <si>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</si>
  <si>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</si>
  <si>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</si>
  <si>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</si>
  <si>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</si>
  <si>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</si>
  <si>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</si>
  <si>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</si>
  <si>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</si>
  <si>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</si>
  <si>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</si>
  <si>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</si>
  <si>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</si>
  <si>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</si>
  <si>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</si>
  <si>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</si>
  <si>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</si>
  <si>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</si>
  <si>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</si>
  <si>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</si>
  <si>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</si>
  <si>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</si>
  <si>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</si>
  <si>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</si>
  <si>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</si>
  <si>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</si>
  <si>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</si>
  <si>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</si>
  <si>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</si>
  <si>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</si>
  <si>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</si>
  <si>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</si>
  <si>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</si>
  <si>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</si>
  <si>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</si>
  <si>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</si>
  <si>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</si>
  <si>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</si>
  <si>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</si>
  <si>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</si>
  <si>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</si>
  <si>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</si>
  <si>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</si>
  <si>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</si>
  <si>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</si>
  <si>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</si>
  <si>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</si>
  <si>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</si>
  <si>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</si>
  <si>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</si>
  <si>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</si>
  <si>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</si>
  <si>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</si>
  <si>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NOW Foods, E-200, 134 мг (200 МЕ), 100 мягких таблеток, NOW-00825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</si>
  <si>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</si>
  <si>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</si>
  <si>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</si>
  <si>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</si>
  <si>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</si>
  <si>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</si>
  <si>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</si>
  <si>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</si>
  <si>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</si>
  <si>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</si>
  <si>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</si>
  <si>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</si>
  <si>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</si>
  <si>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</si>
  <si>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</si>
  <si>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</si>
  <si>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</si>
  <si>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</si>
  <si>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</si>
  <si>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</si>
  <si>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</si>
  <si>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</si>
  <si>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</si>
  <si>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</si>
  <si>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</si>
  <si>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</si>
  <si>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</si>
  <si>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</si>
  <si>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</si>
  <si>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</si>
  <si>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</si>
  <si>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</si>
  <si>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</si>
  <si>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</si>
  <si>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</si>
  <si>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</si>
  <si>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</si>
  <si>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</si>
  <si>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</si>
  <si>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</si>
  <si>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</si>
  <si>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</si>
  <si>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</si>
  <si>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</si>
  <si>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</si>
  <si>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</si>
  <si>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</si>
  <si>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</si>
  <si>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</si>
  <si>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витамин D3, высокоактивный, 5000 МЕ, 120 капсул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</si>
  <si>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</si>
  <si>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</si>
  <si>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</si>
  <si>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</si>
  <si>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</si>
  <si>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</si>
  <si>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</si>
  <si>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</si>
  <si>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</si>
  <si>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</si>
  <si>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</si>
  <si>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</si>
  <si>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</si>
  <si>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</si>
  <si>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</si>
  <si>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</si>
  <si>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</si>
  <si>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</si>
  <si>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</si>
  <si>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</si>
  <si>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</si>
  <si>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</si>
  <si>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</si>
  <si>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</si>
  <si>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</si>
  <si>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</si>
  <si>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</si>
  <si>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</si>
  <si>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</si>
  <si>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</si>
  <si>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</si>
  <si>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</si>
  <si>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</si>
  <si>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</si>
  <si>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</si>
  <si>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</si>
  <si>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</si>
  <si>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</si>
  <si>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</si>
  <si>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</si>
  <si>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</si>
  <si>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</si>
  <si>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</si>
  <si>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</si>
  <si>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</si>
  <si>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</si>
  <si>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</si>
  <si>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</si>
  <si>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</si>
  <si>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</si>
  <si>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</si>
  <si>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</si>
  <si>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</si>
  <si>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</si>
  <si>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</si>
  <si>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</si>
  <si>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</si>
  <si>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</si>
  <si>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</si>
  <si>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</si>
  <si>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</si>
  <si>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</si>
  <si>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</si>
  <si>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</si>
  <si>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</si>
  <si>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</si>
  <si>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</si>
  <si>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</si>
  <si>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</si>
  <si>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</si>
  <si>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</si>
  <si>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</si>
  <si>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</si>
  <si>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</si>
  <si>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</si>
  <si>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</si>
  <si>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</si>
  <si>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</si>
  <si>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</si>
  <si>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</si>
  <si>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</si>
  <si>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</si>
  <si>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</si>
  <si>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</si>
  <si>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</si>
  <si>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</si>
  <si>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</si>
  <si>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</si>
  <si>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</si>
  <si>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</si>
  <si>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</si>
  <si>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</si>
  <si>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</si>
  <si>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</si>
  <si>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</si>
  <si>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</si>
  <si>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</si>
  <si>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</si>
  <si>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</si>
  <si>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</si>
  <si>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</si>
  <si>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</si>
  <si>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</si>
  <si>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</si>
  <si>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</si>
  <si>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</si>
  <si>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</si>
  <si>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</si>
  <si>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</si>
  <si>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</si>
  <si>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</si>
  <si>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</si>
  <si>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</si>
  <si>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</si>
  <si>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</si>
  <si>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</si>
  <si>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</si>
  <si>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</si>
  <si>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</si>
  <si>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</si>
  <si>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</si>
  <si>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</si>
  <si>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</si>
  <si>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</si>
  <si>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</si>
  <si>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</si>
  <si>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</si>
  <si>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</si>
  <si>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</si>
  <si>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</si>
  <si>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</si>
  <si>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</si>
  <si>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</si>
  <si>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</si>
  <si>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</si>
  <si>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</si>
  <si>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</si>
  <si>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</si>
  <si>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</si>
  <si>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</si>
  <si>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</si>
  <si>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</si>
  <si>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</si>
  <si>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</si>
  <si>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</si>
  <si>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</si>
  <si>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</si>
  <si>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</si>
  <si>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</si>
  <si>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</si>
  <si>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</si>
  <si>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</si>
  <si>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</si>
  <si>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</si>
  <si>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</si>
  <si>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</si>
  <si>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</si>
  <si>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</si>
  <si>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</si>
  <si>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</si>
  <si>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</si>
  <si>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</si>
  <si>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Цитрат магния, 200 мг, 250 таблеток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</si>
  <si>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</si>
  <si>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</si>
  <si>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</si>
  <si>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</si>
  <si>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</si>
  <si>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</si>
  <si>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</si>
  <si>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</si>
  <si>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</si>
  <si>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</si>
  <si>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</si>
  <si>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</si>
  <si>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</si>
  <si>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</si>
  <si>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витамин A, 3000 мкг, 100 капсул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</si>
  <si>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</si>
  <si>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</si>
  <si>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</si>
  <si>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</si>
  <si>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</si>
  <si>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</si>
  <si>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</si>
  <si>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</si>
  <si>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</si>
  <si>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</si>
  <si>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</si>
  <si>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</si>
  <si>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</si>
  <si>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</si>
  <si>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</si>
  <si>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</si>
  <si>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</si>
  <si>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</si>
  <si>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</si>
  <si>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</si>
  <si>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</si>
  <si>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</si>
  <si>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</si>
  <si>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</si>
  <si>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</si>
  <si>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</si>
  <si>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</si>
  <si>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</si>
  <si>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</si>
  <si>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</si>
  <si>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</si>
  <si>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</si>
  <si>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</si>
  <si>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</si>
  <si>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</si>
  <si>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</si>
  <si>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</si>
  <si>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</si>
  <si>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</si>
  <si>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</si>
  <si>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</si>
  <si>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</si>
  <si>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</si>
  <si>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</si>
  <si>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</si>
  <si>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</si>
  <si>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</si>
  <si>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</si>
  <si>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</si>
  <si>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</si>
  <si>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</si>
  <si>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</si>
  <si>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</si>
  <si>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</si>
  <si>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</si>
  <si>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</si>
  <si>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</si>
  <si>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</si>
  <si>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</si>
  <si>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</si>
  <si>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</si>
  <si>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</si>
  <si>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</si>
  <si>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</si>
  <si>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</si>
  <si>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</si>
  <si>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</si>
  <si>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</si>
  <si>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</si>
  <si>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</si>
  <si>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</si>
  <si>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</si>
  <si>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</si>
  <si>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</si>
  <si>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</si>
  <si>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</si>
  <si>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</si>
  <si>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</si>
  <si>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</si>
  <si>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</si>
  <si>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</si>
  <si>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</si>
  <si>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</si>
  <si>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</si>
  <si>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</si>
  <si>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</si>
  <si>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</si>
  <si>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</si>
  <si>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</si>
  <si>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</si>
  <si>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</si>
  <si>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</si>
  <si>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</si>
  <si>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</si>
  <si>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</si>
  <si>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</si>
  <si>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</si>
  <si>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</si>
  <si>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</si>
  <si>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</si>
  <si>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</si>
  <si>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</si>
  <si>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</si>
  <si>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</si>
  <si>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</si>
  <si>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</si>
  <si>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</si>
  <si>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</si>
  <si>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</si>
  <si>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</si>
  <si>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</si>
  <si>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</si>
  <si>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</si>
  <si>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</si>
  <si>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</si>
  <si>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</si>
  <si>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</si>
  <si>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</si>
  <si>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</si>
  <si>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</si>
  <si>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</si>
  <si>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</si>
  <si>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</si>
  <si>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</si>
  <si>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</si>
  <si>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</si>
  <si>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</si>
  <si>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</si>
  <si>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</si>
  <si>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</si>
  <si>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</si>
  <si>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</si>
  <si>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</si>
  <si>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</si>
  <si>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</si>
  <si>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</si>
  <si>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</si>
  <si>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</si>
  <si>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</si>
  <si>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</si>
  <si>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</si>
  <si>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</si>
  <si>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</si>
  <si>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</si>
  <si>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</si>
  <si>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</si>
  <si>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</si>
  <si>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</si>
  <si>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</si>
  <si>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</si>
  <si>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</si>
  <si>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</si>
  <si>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</si>
  <si>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</si>
  <si>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</si>
  <si>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</si>
  <si>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</si>
  <si>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</si>
  <si>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</si>
  <si>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</si>
  <si>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</si>
  <si>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</si>
  <si>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</si>
  <si>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</si>
  <si>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</si>
  <si>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</si>
  <si>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</si>
  <si>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</si>
  <si>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</si>
  <si>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</si>
  <si>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</si>
  <si>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</si>
  <si>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</si>
  <si>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</si>
  <si>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</si>
  <si>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</si>
  <si>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</si>
  <si>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</si>
  <si>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</si>
  <si>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</si>
  <si>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</si>
  <si>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</si>
  <si>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</si>
  <si>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</si>
  <si>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</si>
  <si>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</si>
  <si>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</si>
  <si>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</si>
  <si>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</si>
  <si>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</si>
  <si>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</si>
  <si>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</si>
  <si>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</si>
  <si>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</si>
  <si>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</si>
  <si>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</si>
  <si>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</si>
  <si>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</si>
  <si>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</si>
  <si>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</si>
  <si>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</si>
  <si>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</si>
  <si>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</si>
  <si>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</si>
  <si>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</si>
  <si>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</si>
  <si>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</si>
  <si>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</si>
  <si>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</si>
  <si>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</si>
  <si>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</si>
  <si>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</si>
  <si>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</si>
  <si>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</si>
  <si>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</si>
  <si>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</si>
  <si>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</si>
  <si>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</si>
  <si>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</si>
  <si>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</si>
  <si>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</si>
  <si>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</si>
  <si>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</si>
  <si>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</si>
  <si>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</si>
  <si>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</si>
  <si>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</si>
  <si>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M,V, Teen Мультивитамины для Подростков 90 капсул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</si>
  <si>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</si>
  <si>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</si>
  <si>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</si>
  <si>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</si>
  <si>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</si>
  <si>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</si>
  <si>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</si>
  <si>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</si>
  <si>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</si>
  <si>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</si>
  <si>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</si>
  <si>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</si>
  <si>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</si>
  <si>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</si>
  <si>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</si>
  <si>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</si>
  <si>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</si>
  <si>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</si>
  <si>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</si>
  <si>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</si>
  <si>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</si>
  <si>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</si>
  <si>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</si>
  <si>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</si>
  <si>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</si>
  <si>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</si>
  <si>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</si>
  <si>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</si>
  <si>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</si>
  <si>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</si>
  <si>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</si>
  <si>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</si>
  <si>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</si>
  <si>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</si>
  <si>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</si>
  <si>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</si>
  <si>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</si>
  <si>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</si>
  <si>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</si>
  <si>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</si>
  <si>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</si>
  <si>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</si>
  <si>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</si>
  <si>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</si>
  <si>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</si>
  <si>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</si>
  <si>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</si>
  <si>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</si>
  <si>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</si>
  <si>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</si>
  <si>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</si>
  <si>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</si>
  <si>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</si>
  <si>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</si>
  <si>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</si>
  <si>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</si>
  <si>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</si>
  <si>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</si>
  <si>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</si>
  <si>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</si>
  <si>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</si>
  <si>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</si>
  <si>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</si>
  <si>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</si>
  <si>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</si>
  <si>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</si>
  <si>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</si>
  <si>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</si>
  <si>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</si>
  <si>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</si>
  <si>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</si>
  <si>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</si>
  <si>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</si>
  <si>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</si>
  <si>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</si>
  <si>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</si>
  <si>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</si>
  <si>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</si>
  <si>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</si>
  <si>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</si>
  <si>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</si>
  <si>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</si>
  <si>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</si>
  <si>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</si>
  <si>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</si>
  <si>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</si>
  <si>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</si>
  <si>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</si>
  <si>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</si>
  <si>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</si>
  <si>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</si>
  <si>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</si>
  <si>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</si>
  <si>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</si>
  <si>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</si>
  <si>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</si>
  <si>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</si>
  <si>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</si>
  <si>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M.V. Для подростков, 180 капсул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</si>
  <si>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</si>
  <si>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</si>
  <si>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</si>
  <si>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</si>
  <si>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</si>
  <si>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</si>
  <si>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</si>
  <si>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</si>
  <si>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</si>
  <si>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</si>
  <si>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</si>
  <si>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</si>
  <si>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</si>
  <si>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</si>
  <si>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</si>
  <si>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</si>
  <si>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</si>
  <si>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</si>
  <si>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</si>
  <si>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</si>
  <si>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</si>
  <si>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</si>
  <si>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</si>
  <si>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</si>
  <si>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</si>
  <si>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</si>
  <si>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</si>
  <si>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</si>
  <si>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</si>
  <si>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</si>
  <si>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</si>
  <si>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</si>
  <si>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</si>
  <si>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</si>
  <si>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</si>
  <si>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</si>
  <si>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</si>
  <si>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</si>
  <si>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</si>
  <si>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</si>
  <si>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</si>
  <si>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</si>
  <si>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</si>
  <si>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</si>
  <si>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</si>
  <si>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</si>
  <si>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</si>
  <si>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</si>
  <si>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</si>
  <si>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</si>
  <si>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</si>
  <si>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</si>
  <si>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</si>
  <si>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</si>
  <si>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</si>
  <si>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</si>
  <si>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</si>
  <si>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</si>
  <si>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</si>
  <si>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</si>
  <si>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</si>
  <si>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</si>
  <si>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</si>
  <si>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</si>
  <si>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</si>
  <si>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</si>
  <si>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</si>
  <si>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</si>
  <si>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</si>
  <si>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</si>
  <si>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</si>
  <si>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</si>
  <si>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</si>
  <si>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ESSENS, Noir Парфюм - №2, 0004eln02</t>
  </si>
  <si>
    <t>ESSENS, Noir Парфюм - № 6, 0004eln06</t>
  </si>
  <si>
    <t>000w11650</t>
  </si>
  <si>
    <t>000w179ng</t>
  </si>
  <si>
    <t>000w11150</t>
  </si>
  <si>
    <t>000w14250</t>
  </si>
  <si>
    <t>000w15150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</si>
  <si>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</si>
  <si>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</si>
  <si>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</si>
  <si>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</si>
  <si>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</si>
  <si>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</si>
  <si>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</si>
  <si>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</si>
  <si>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</si>
  <si>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</si>
  <si>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</si>
  <si>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</si>
  <si>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</si>
  <si>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</si>
  <si>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</si>
  <si>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</si>
  <si>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</si>
  <si>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</si>
  <si>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</si>
  <si>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</si>
  <si>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</si>
  <si>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</si>
  <si>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</si>
  <si>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</si>
  <si>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</si>
  <si>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</si>
  <si>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</si>
  <si>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</si>
  <si>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</si>
  <si>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</si>
  <si>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</si>
  <si>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</si>
  <si>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</si>
  <si>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</si>
  <si>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</si>
  <si>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</si>
  <si>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</si>
  <si>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</si>
  <si>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</si>
  <si>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</si>
  <si>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</si>
  <si>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</si>
  <si>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</si>
  <si>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</si>
  <si>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</si>
  <si>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</si>
  <si>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</si>
  <si>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</si>
  <si>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</si>
  <si>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</si>
  <si>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</si>
  <si>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</si>
  <si>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</si>
  <si>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</si>
  <si>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</si>
  <si>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</si>
  <si>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</si>
  <si>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</si>
  <si>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</si>
  <si>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</si>
  <si>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</si>
  <si>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</si>
  <si>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</si>
  <si>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</si>
  <si>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</si>
  <si>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</si>
  <si>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</si>
  <si>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</si>
  <si>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</si>
  <si>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</si>
  <si>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</si>
  <si>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</si>
  <si>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</si>
  <si>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</si>
  <si>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</si>
  <si>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</si>
  <si>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</si>
  <si>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</si>
  <si>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</si>
  <si>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</si>
  <si>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</si>
  <si>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</si>
  <si>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</si>
  <si>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</si>
  <si>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</si>
  <si>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</si>
  <si>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</si>
  <si>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</si>
  <si>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</si>
  <si>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</si>
  <si>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</si>
  <si>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</si>
  <si>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</si>
  <si>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</si>
  <si>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</si>
  <si>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</si>
  <si>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</si>
  <si>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</si>
  <si>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</si>
  <si>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</si>
  <si>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</si>
  <si>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</si>
  <si>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</si>
  <si>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</si>
  <si>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</si>
  <si>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</si>
  <si>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</si>
  <si>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</si>
  <si>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</si>
  <si>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</si>
  <si>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</si>
  <si>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</si>
  <si>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</si>
  <si>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</si>
  <si>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</si>
  <si>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</si>
  <si>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</si>
  <si>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</si>
  <si>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</si>
  <si>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</si>
  <si>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</si>
  <si>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</si>
  <si>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</si>
  <si>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</si>
  <si>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</si>
  <si>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</si>
  <si>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</si>
  <si>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</si>
  <si>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</si>
  <si>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</si>
  <si>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</si>
  <si>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</si>
  <si>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</si>
  <si>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</si>
  <si>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</si>
  <si>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</si>
  <si>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</si>
  <si>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</si>
  <si>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</si>
  <si>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</si>
  <si>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</si>
  <si>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</si>
  <si>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</si>
  <si>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</si>
  <si>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</si>
  <si>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</si>
  <si>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</si>
  <si>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</si>
  <si>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</si>
  <si>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</si>
  <si>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</si>
  <si>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</si>
  <si>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</si>
  <si>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</si>
  <si>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</si>
  <si>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</si>
  <si>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</si>
  <si>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</si>
  <si>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</si>
  <si>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</si>
  <si>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</si>
  <si>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ESSENS, Духи для женщин w107</t>
  </si>
  <si>
    <t>ESSENS, Духи для женщин w137</t>
  </si>
  <si>
    <t>ESSENS, Духи для женщин w141</t>
  </si>
  <si>
    <t>ESSENS, Духи для женщин w148</t>
  </si>
  <si>
    <t>ESSENS, Духи для женщин w184</t>
  </si>
  <si>
    <t>ESSENS, Духи для женщин w187</t>
  </si>
  <si>
    <t>ESSENS, Духи для женщин w189</t>
  </si>
  <si>
    <t>ESSENS, Духи для женщин w194</t>
  </si>
  <si>
    <t>ESSENS, Духи для женщин w902</t>
  </si>
  <si>
    <t>ESSENS, Духи для женщин w903</t>
  </si>
  <si>
    <t>ESSENS, Духи для мужчин m024</t>
  </si>
  <si>
    <t>ESSENS, Духи для мужчин m025</t>
  </si>
  <si>
    <t>ESSENS, Духи для мужчин m041</t>
  </si>
  <si>
    <t>ESSENS, Духи для мужчин m901</t>
  </si>
  <si>
    <t>ESSENS, Пробник Noir Духи - №2, 0004eln02s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</si>
  <si>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</si>
  <si>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</si>
  <si>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</si>
  <si>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</si>
  <si>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</si>
  <si>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</si>
  <si>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</si>
  <si>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</si>
  <si>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</si>
  <si>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</si>
  <si>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California Gold Nutrition, омега-3, рыбий жир премиального качества, 180 мг ЭПК / 120 мг ДГК, 100 капсул из рыбьего желатина MLI-00954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</si>
  <si>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</si>
  <si>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</si>
  <si>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</si>
  <si>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</si>
  <si>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</si>
  <si>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</si>
  <si>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</si>
  <si>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</si>
  <si>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</si>
  <si>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</si>
  <si>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</si>
  <si>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</si>
  <si>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</si>
  <si>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</si>
  <si>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</si>
  <si>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</si>
  <si>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</si>
  <si>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</si>
  <si>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Source of Life, Animal Parade, витамин D3, со вкусом натуральной черешни, 500 МЕ, 90 таблеток в форме животных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</si>
  <si>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</si>
  <si>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</si>
  <si>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</si>
  <si>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</si>
  <si>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</si>
  <si>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</si>
  <si>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</si>
  <si>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</si>
  <si>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</si>
  <si>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</si>
  <si>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</si>
  <si>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</si>
  <si>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</si>
  <si>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</si>
  <si>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</si>
  <si>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</si>
  <si>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</si>
  <si>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</si>
  <si>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</si>
  <si>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</si>
  <si>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</si>
  <si>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</si>
  <si>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</si>
  <si>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</si>
  <si>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</si>
  <si>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</si>
  <si>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</si>
  <si>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</si>
  <si>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</si>
  <si>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</si>
  <si>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</si>
  <si>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</si>
  <si>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</si>
  <si>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</si>
  <si>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</si>
  <si>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</si>
  <si>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</si>
  <si>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</si>
  <si>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</si>
  <si>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</si>
  <si>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</si>
  <si>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</si>
  <si>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</si>
  <si>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</si>
  <si>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</si>
  <si>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</si>
  <si>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</si>
  <si>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</si>
  <si>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</si>
  <si>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</si>
  <si>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</si>
  <si>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</si>
  <si>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</si>
  <si>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</si>
  <si>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</si>
  <si>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</si>
  <si>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</si>
  <si>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</si>
  <si>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</si>
  <si>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</si>
  <si>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</si>
  <si>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</si>
  <si>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</si>
  <si>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</si>
  <si>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</si>
  <si>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</si>
  <si>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</si>
  <si>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</si>
  <si>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</si>
  <si>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</si>
  <si>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</si>
  <si>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</si>
  <si>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</si>
  <si>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</si>
  <si>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</si>
  <si>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</si>
  <si>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</si>
  <si>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</si>
  <si>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</si>
  <si>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</si>
  <si>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</si>
  <si>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</si>
  <si>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</si>
  <si>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</si>
  <si>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</si>
  <si>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</si>
  <si>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</si>
  <si>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</si>
  <si>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</si>
  <si>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</si>
  <si>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</si>
  <si>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</si>
  <si>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</si>
  <si>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</si>
  <si>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</si>
  <si>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</si>
  <si>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</si>
  <si>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</si>
  <si>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</si>
  <si>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</si>
  <si>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</si>
  <si>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</si>
  <si>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</si>
  <si>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</si>
  <si>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</si>
  <si>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</si>
  <si>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</si>
  <si>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</si>
  <si>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</si>
  <si>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</si>
  <si>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</si>
  <si>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</si>
  <si>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</si>
  <si>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</si>
  <si>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</si>
  <si>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</si>
  <si>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</si>
  <si>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</si>
  <si>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</si>
  <si>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</si>
  <si>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</si>
  <si>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</si>
  <si>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</si>
  <si>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</si>
  <si>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</si>
  <si>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</si>
  <si>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</si>
  <si>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</si>
  <si>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</si>
  <si>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</si>
  <si>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</si>
  <si>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</si>
  <si>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</si>
  <si>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</si>
  <si>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</si>
  <si>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</si>
  <si>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</si>
  <si>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</si>
  <si>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</si>
  <si>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</si>
  <si>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</si>
  <si>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</si>
  <si>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</si>
  <si>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</si>
  <si>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</si>
  <si>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</si>
  <si>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</si>
  <si>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</si>
  <si>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</si>
  <si>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</si>
  <si>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</si>
  <si>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</si>
  <si>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</si>
  <si>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</si>
  <si>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</si>
  <si>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</si>
  <si>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</si>
  <si>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</si>
  <si>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</si>
  <si>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</si>
  <si>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</si>
  <si>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</si>
  <si>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</si>
  <si>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</si>
  <si>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</si>
  <si>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</si>
  <si>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</si>
  <si>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</si>
  <si>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</si>
  <si>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</si>
  <si>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</si>
  <si>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</si>
  <si>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</si>
  <si>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</si>
  <si>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</si>
  <si>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</si>
  <si>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</si>
  <si>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</si>
  <si>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</si>
  <si>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</si>
  <si>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</si>
  <si>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</si>
  <si>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</si>
  <si>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</si>
  <si>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</si>
  <si>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</si>
  <si>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</si>
  <si>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</si>
  <si>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</si>
  <si>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</si>
  <si>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</si>
  <si>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</si>
  <si>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</si>
  <si>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</si>
  <si>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</si>
  <si>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</si>
  <si>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</si>
  <si>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</si>
  <si>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</si>
  <si>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</si>
  <si>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</si>
  <si>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кора муравьиного дерева, 1000 мг, 250 растительных капсул (500 мг в 1 капсуле)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</si>
  <si>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</si>
  <si>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</si>
  <si>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</si>
  <si>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</si>
  <si>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</si>
  <si>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</si>
  <si>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</si>
  <si>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</si>
  <si>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</si>
  <si>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</si>
  <si>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</si>
  <si>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</si>
  <si>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</si>
  <si>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</si>
  <si>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</si>
  <si>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</si>
  <si>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</si>
  <si>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</si>
  <si>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</si>
  <si>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</si>
  <si>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</si>
  <si>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</si>
  <si>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</si>
  <si>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</si>
  <si>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</si>
  <si>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</si>
  <si>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</si>
  <si>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</si>
  <si>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</si>
  <si>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</si>
  <si>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</si>
  <si>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</si>
  <si>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</si>
  <si>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Хелатные мультиминералы высокой эффективности, 120 капсул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</si>
  <si>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</si>
  <si>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</si>
  <si>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</si>
  <si>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</si>
  <si>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</si>
  <si>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</si>
  <si>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</si>
  <si>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</si>
  <si>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</si>
  <si>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</si>
  <si>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</si>
  <si>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</si>
  <si>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</si>
  <si>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</si>
  <si>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</si>
  <si>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</si>
  <si>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</si>
  <si>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</si>
  <si>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</si>
  <si>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</si>
  <si>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</si>
  <si>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</si>
  <si>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</si>
  <si>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</si>
  <si>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</si>
  <si>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</si>
  <si>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</si>
  <si>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</si>
  <si>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</si>
  <si>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</si>
  <si>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</si>
  <si>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</si>
  <si>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</si>
  <si>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</si>
  <si>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</si>
  <si>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</si>
  <si>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</si>
  <si>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</si>
  <si>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</si>
  <si>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</si>
  <si>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</si>
  <si>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</si>
  <si>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</si>
  <si>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</si>
  <si>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</si>
  <si>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</si>
  <si>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</si>
  <si>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</si>
  <si>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</si>
  <si>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</si>
  <si>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</si>
  <si>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</si>
  <si>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</si>
  <si>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</si>
  <si>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</si>
  <si>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</si>
  <si>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</si>
  <si>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</si>
  <si>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</si>
  <si>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</si>
  <si>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</si>
  <si>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</si>
  <si>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</si>
  <si>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</si>
  <si>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</si>
  <si>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</si>
  <si>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</si>
  <si>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</si>
  <si>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</si>
  <si>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</si>
  <si>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</si>
  <si>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</si>
  <si>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</si>
  <si>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</si>
  <si>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</si>
  <si>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</si>
  <si>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</si>
  <si>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</si>
  <si>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</si>
  <si>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</si>
  <si>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</si>
  <si>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</si>
  <si>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</si>
  <si>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</si>
  <si>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</si>
  <si>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</si>
  <si>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</si>
  <si>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</si>
  <si>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</si>
  <si>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</si>
  <si>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</si>
  <si>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</si>
  <si>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</si>
  <si>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</si>
  <si>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</si>
  <si>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</si>
  <si>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</si>
  <si>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</si>
  <si>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</si>
  <si>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</si>
  <si>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</si>
  <si>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</si>
  <si>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</si>
  <si>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</si>
  <si>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</si>
  <si>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</si>
  <si>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</si>
  <si>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</si>
  <si>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</si>
  <si>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</si>
  <si>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</si>
  <si>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</si>
  <si>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</si>
  <si>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</si>
  <si>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</si>
  <si>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</si>
  <si>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</si>
  <si>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</si>
  <si>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</si>
  <si>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</si>
  <si>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</si>
  <si>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</si>
  <si>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</si>
  <si>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</si>
  <si>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</si>
  <si>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</si>
  <si>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</si>
  <si>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</si>
  <si>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</si>
  <si>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</si>
  <si>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</si>
  <si>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</si>
  <si>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</si>
  <si>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</si>
  <si>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</si>
  <si>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</si>
  <si>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</si>
  <si>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</si>
  <si>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</si>
  <si>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</si>
  <si>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</si>
  <si>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</si>
  <si>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</si>
  <si>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</si>
  <si>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</si>
  <si>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</si>
  <si>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</si>
  <si>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</si>
  <si>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</si>
  <si>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</si>
  <si>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</si>
  <si>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</si>
  <si>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</si>
  <si>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</si>
  <si>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</si>
  <si>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</si>
  <si>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</si>
  <si>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</si>
  <si>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</si>
  <si>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</si>
  <si>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</si>
  <si>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</si>
  <si>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</si>
  <si>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</si>
  <si>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</si>
  <si>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</si>
  <si>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</si>
  <si>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</si>
  <si>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</si>
  <si>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</si>
  <si>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</si>
  <si>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</si>
  <si>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</si>
  <si>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</si>
  <si>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</si>
  <si>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</si>
  <si>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</si>
  <si>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</si>
  <si>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</si>
  <si>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</si>
  <si>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</si>
  <si>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</si>
  <si>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</si>
  <si>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</si>
  <si>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</si>
  <si>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</si>
  <si>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</si>
  <si>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</si>
  <si>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</si>
  <si>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</si>
  <si>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</si>
  <si>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</si>
  <si>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</si>
  <si>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</si>
  <si>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</si>
  <si>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</si>
  <si>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</si>
  <si>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</si>
  <si>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</si>
  <si>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</si>
  <si>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</si>
  <si>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</si>
  <si>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</si>
  <si>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</si>
  <si>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</si>
  <si>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</si>
  <si>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</si>
  <si>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</si>
  <si>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</si>
  <si>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</si>
  <si>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</si>
  <si>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</si>
  <si>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</si>
  <si>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</si>
  <si>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</si>
  <si>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</si>
  <si>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</si>
  <si>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</si>
  <si>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</si>
  <si>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</si>
  <si>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</si>
  <si>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</si>
  <si>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</si>
  <si>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</si>
  <si>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</si>
  <si>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</si>
  <si>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</si>
  <si>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</si>
  <si>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</si>
  <si>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</si>
  <si>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</si>
  <si>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</si>
  <si>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</si>
  <si>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</si>
  <si>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</si>
  <si>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</si>
  <si>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</si>
  <si>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</si>
  <si>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</si>
  <si>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</si>
  <si>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</si>
  <si>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</si>
  <si>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</si>
  <si>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</si>
  <si>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</si>
  <si>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</si>
  <si>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</si>
  <si>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</si>
  <si>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</si>
  <si>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</si>
  <si>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</si>
  <si>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</si>
  <si>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</si>
  <si>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</si>
  <si>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</si>
  <si>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</si>
  <si>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</si>
  <si>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</si>
  <si>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</si>
  <si>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</si>
  <si>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</si>
  <si>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</si>
  <si>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</si>
  <si>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</si>
  <si>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</si>
  <si>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</si>
  <si>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</si>
  <si>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</si>
  <si>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</si>
  <si>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</si>
  <si>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</si>
  <si>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</si>
  <si>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</si>
  <si>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</si>
  <si>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</si>
  <si>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</si>
  <si>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</si>
  <si>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</si>
  <si>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</si>
  <si>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</si>
  <si>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</si>
  <si>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</si>
  <si>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</si>
  <si>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</si>
  <si>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</si>
  <si>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</si>
  <si>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</si>
  <si>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</si>
  <si>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</si>
  <si>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</si>
  <si>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</si>
  <si>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</si>
  <si>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</si>
  <si>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</si>
  <si>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</si>
  <si>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</si>
  <si>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</si>
  <si>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</si>
  <si>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</si>
  <si>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</si>
  <si>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</si>
  <si>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</si>
  <si>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</si>
  <si>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</si>
  <si>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</si>
  <si>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</si>
  <si>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</si>
  <si>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</si>
  <si>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</si>
  <si>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</si>
  <si>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</si>
  <si>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</si>
  <si>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</si>
  <si>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</si>
  <si>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</si>
  <si>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</si>
  <si>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</si>
  <si>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</si>
  <si>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</si>
  <si>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</si>
  <si>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</si>
  <si>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</si>
  <si>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</si>
  <si>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</si>
  <si>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</si>
  <si>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</si>
  <si>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</si>
  <si>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</si>
  <si>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</si>
  <si>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</si>
  <si>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</si>
  <si>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</si>
  <si>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</si>
  <si>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</si>
  <si>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</si>
  <si>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</si>
  <si>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</si>
  <si>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</si>
  <si>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</si>
  <si>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</si>
  <si>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</si>
  <si>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</si>
  <si>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</si>
  <si>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</si>
  <si>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</si>
  <si>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</si>
  <si>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</si>
  <si>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</si>
  <si>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</si>
  <si>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</si>
  <si>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</si>
  <si>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</si>
  <si>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</si>
  <si>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</si>
  <si>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</si>
  <si>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</si>
  <si>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</si>
  <si>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</si>
  <si>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</si>
  <si>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</si>
  <si>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</si>
  <si>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</si>
  <si>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</si>
  <si>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</si>
  <si>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</si>
  <si>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</si>
  <si>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</si>
  <si>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</si>
  <si>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</si>
  <si>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</si>
  <si>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</si>
  <si>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</si>
  <si>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</si>
  <si>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</si>
  <si>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</si>
  <si>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</si>
  <si>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</si>
  <si>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</si>
  <si>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</si>
  <si>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</si>
  <si>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</si>
  <si>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</si>
  <si>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</si>
  <si>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</si>
  <si>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</si>
  <si>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</si>
  <si>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</si>
  <si>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</si>
  <si>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</si>
  <si>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</si>
  <si>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</si>
  <si>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</si>
  <si>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</si>
  <si>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</si>
  <si>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</si>
  <si>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</si>
  <si>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</si>
  <si>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</si>
  <si>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</si>
  <si>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</si>
  <si>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</si>
  <si>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</si>
  <si>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</si>
  <si>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</si>
  <si>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</si>
  <si>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</si>
  <si>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</si>
  <si>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</si>
  <si>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</si>
  <si>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</si>
  <si>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</si>
  <si>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</si>
  <si>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</si>
  <si>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</si>
  <si>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</si>
  <si>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</si>
  <si>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</si>
  <si>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</si>
  <si>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</si>
  <si>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</si>
  <si>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</si>
  <si>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</si>
  <si>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</si>
  <si>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</si>
  <si>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</si>
  <si>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</si>
  <si>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</si>
  <si>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</si>
  <si>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</si>
  <si>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</si>
  <si>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</si>
  <si>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</si>
  <si>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</si>
  <si>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</si>
  <si>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</si>
  <si>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</si>
  <si>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</si>
  <si>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</si>
  <si>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</si>
  <si>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</si>
  <si>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</si>
  <si>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</si>
  <si>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</si>
  <si>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</si>
  <si>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</si>
  <si>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</si>
  <si>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</si>
  <si>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</si>
  <si>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</si>
  <si>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</si>
  <si>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</si>
  <si>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</si>
  <si>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</si>
  <si>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</si>
  <si>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</si>
  <si>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</si>
  <si>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</si>
  <si>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</si>
  <si>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</si>
  <si>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</si>
  <si>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</si>
  <si>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</si>
  <si>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</si>
  <si>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</si>
  <si>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</si>
  <si>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</si>
  <si>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</si>
  <si>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</si>
  <si>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</si>
  <si>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</si>
  <si>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</si>
  <si>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</si>
  <si>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</si>
  <si>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</si>
  <si>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</si>
  <si>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</si>
  <si>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</si>
  <si>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</si>
  <si>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</si>
  <si>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</si>
  <si>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</si>
  <si>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</si>
  <si>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</si>
  <si>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</si>
  <si>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</si>
  <si>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</si>
  <si>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</si>
  <si>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</si>
  <si>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</si>
  <si>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</si>
  <si>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</si>
  <si>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</si>
  <si>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</si>
  <si>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</si>
  <si>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</si>
  <si>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</si>
  <si>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</si>
  <si>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</si>
  <si>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</si>
  <si>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</si>
  <si>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</si>
  <si>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</si>
  <si>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</si>
  <si>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</si>
  <si>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</si>
  <si>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</si>
  <si>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</si>
  <si>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</si>
  <si>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</si>
  <si>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</si>
  <si>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</si>
  <si>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</si>
  <si>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</si>
  <si>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</si>
  <si>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</si>
  <si>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Альфа-липоевая кислота, 600 мг, 240 растительных капсул (300 мг в 1 капсуле)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</si>
  <si>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</si>
  <si>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</si>
  <si>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</si>
  <si>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</si>
  <si>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</si>
  <si>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</si>
  <si>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</si>
  <si>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</si>
  <si>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</si>
  <si>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</si>
  <si>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</si>
  <si>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</si>
  <si>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</si>
  <si>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</si>
  <si>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</si>
  <si>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</si>
  <si>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</si>
  <si>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</si>
  <si>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</si>
  <si>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</si>
  <si>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</si>
  <si>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</si>
  <si>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</si>
  <si>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</si>
  <si>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</si>
  <si>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</si>
  <si>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</si>
  <si>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</si>
  <si>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</si>
  <si>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</si>
  <si>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</si>
  <si>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</si>
  <si>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</si>
  <si>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</si>
  <si>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</si>
  <si>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</si>
  <si>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</si>
  <si>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</si>
  <si>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</si>
  <si>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</si>
  <si>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</si>
  <si>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</si>
  <si>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</si>
  <si>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</si>
  <si>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</si>
  <si>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</si>
  <si>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</si>
  <si>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</si>
  <si>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</si>
  <si>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</si>
  <si>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</si>
  <si>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</si>
  <si>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</si>
  <si>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</si>
  <si>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</si>
  <si>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</si>
  <si>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</si>
  <si>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</si>
  <si>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</si>
  <si>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</si>
  <si>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</si>
  <si>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</si>
  <si>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</si>
  <si>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</si>
  <si>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</si>
  <si>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</si>
  <si>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</si>
  <si>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</si>
  <si>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</si>
  <si>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</si>
  <si>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</si>
  <si>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</si>
  <si>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</si>
  <si>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</si>
  <si>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</si>
  <si>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</si>
  <si>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</si>
  <si>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</si>
  <si>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</si>
  <si>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</si>
  <si>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</si>
  <si>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</si>
  <si>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</si>
  <si>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</si>
  <si>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</si>
  <si>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</si>
  <si>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</si>
  <si>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</si>
  <si>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</si>
  <si>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</si>
  <si>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</si>
  <si>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</si>
  <si>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</si>
  <si>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</si>
  <si>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</si>
  <si>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</si>
  <si>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</si>
  <si>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</si>
  <si>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</si>
  <si>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</si>
  <si>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</si>
  <si>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</si>
  <si>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</si>
  <si>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</si>
  <si>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</si>
  <si>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</si>
  <si>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</si>
  <si>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</si>
  <si>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</si>
  <si>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</si>
  <si>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</si>
  <si>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</si>
  <si>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</si>
  <si>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</si>
  <si>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</si>
  <si>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</si>
  <si>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</si>
  <si>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</si>
  <si>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</si>
  <si>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</si>
  <si>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</si>
  <si>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</si>
  <si>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</si>
  <si>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</si>
  <si>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</si>
  <si>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</si>
  <si>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</si>
  <si>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</si>
  <si>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</si>
  <si>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комплекс для поддержки суставов, 44 упаковки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</si>
  <si>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</si>
  <si>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</si>
  <si>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</si>
  <si>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</si>
  <si>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</si>
  <si>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</si>
  <si>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</si>
  <si>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Enhanced Energy, смесь для улучшения памяти и концентрации, для подростков, 60 вегетарианских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</si>
  <si>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</si>
  <si>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</si>
  <si>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</si>
  <si>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</si>
  <si>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</si>
  <si>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</si>
  <si>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</si>
  <si>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</si>
  <si>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</si>
  <si>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</si>
  <si>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</si>
  <si>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</si>
  <si>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</si>
  <si>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</si>
  <si>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</si>
  <si>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</si>
  <si>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</si>
  <si>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</si>
  <si>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</si>
  <si>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</si>
  <si>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</si>
  <si>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</si>
  <si>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</si>
  <si>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</si>
  <si>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</si>
  <si>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</si>
  <si>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</si>
  <si>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</si>
  <si>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</si>
  <si>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</si>
  <si>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</si>
  <si>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</si>
  <si>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</si>
  <si>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</si>
  <si>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</si>
  <si>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</si>
  <si>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</si>
  <si>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</si>
  <si>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</si>
  <si>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</si>
  <si>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</si>
  <si>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</si>
  <si>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</si>
  <si>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</si>
  <si>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</si>
  <si>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</si>
  <si>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</si>
  <si>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</si>
  <si>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</si>
  <si>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</si>
  <si>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</si>
  <si>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</si>
  <si>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</si>
  <si>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</si>
  <si>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</si>
  <si>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</si>
  <si>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</si>
  <si>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</si>
  <si>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</si>
  <si>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</si>
  <si>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</si>
  <si>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</si>
  <si>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</si>
  <si>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</si>
  <si>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</si>
  <si>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</si>
  <si>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</si>
  <si>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</si>
  <si>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</si>
  <si>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</si>
  <si>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</si>
  <si>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</si>
  <si>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</si>
  <si>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</si>
  <si>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</si>
  <si>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</si>
  <si>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</si>
  <si>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</si>
  <si>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</si>
  <si>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</si>
  <si>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</si>
  <si>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</si>
  <si>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</si>
  <si>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</si>
  <si>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</si>
  <si>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</si>
  <si>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</si>
  <si>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</si>
  <si>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</si>
  <si>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</si>
  <si>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</si>
  <si>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</si>
  <si>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</si>
  <si>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</si>
  <si>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</si>
  <si>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</si>
  <si>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</si>
  <si>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</si>
  <si>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Earths Blend, витамин D3, 5000 МЕ, 90 вегетарианских капсул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</si>
  <si>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</si>
  <si>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</si>
  <si>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</si>
  <si>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</si>
  <si>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</si>
  <si>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</si>
  <si>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</si>
  <si>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</si>
  <si>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глицинат магния, 200 мг, 180 таблеток (100 мг в 1 таблетке)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</si>
  <si>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</si>
  <si>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</si>
  <si>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</si>
  <si>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</si>
  <si>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</si>
  <si>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</si>
  <si>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Earth's Blend, Магний, 90 вегетарианских капсул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</si>
  <si>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</si>
  <si>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</si>
  <si>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</si>
  <si>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</si>
  <si>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</si>
  <si>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</si>
  <si>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</si>
  <si>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</si>
  <si>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</si>
  <si>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</si>
  <si>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</si>
  <si>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</si>
  <si>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</si>
  <si>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</si>
  <si>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</si>
  <si>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</si>
  <si>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</si>
  <si>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</si>
  <si>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</si>
  <si>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</si>
  <si>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</si>
  <si>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</si>
  <si>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</si>
  <si>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</si>
  <si>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</si>
  <si>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</si>
  <si>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</si>
  <si>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</si>
  <si>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</si>
  <si>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</si>
  <si>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</si>
  <si>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</si>
  <si>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</si>
  <si>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</si>
  <si>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</si>
  <si>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</si>
  <si>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</si>
  <si>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</si>
  <si>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</si>
  <si>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</si>
  <si>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</si>
  <si>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</si>
  <si>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</si>
  <si>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</si>
  <si>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</si>
  <si>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</si>
  <si>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</si>
  <si>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</si>
  <si>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</si>
  <si>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</si>
  <si>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</si>
  <si>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</si>
  <si>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</si>
  <si>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</si>
  <si>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</si>
  <si>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</si>
  <si>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</si>
  <si>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</si>
  <si>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</si>
  <si>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</si>
  <si>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</si>
  <si>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</si>
  <si>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</si>
  <si>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</si>
  <si>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</si>
  <si>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</si>
  <si>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</si>
  <si>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</si>
  <si>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</si>
  <si>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</si>
  <si>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</si>
  <si>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</si>
  <si>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</si>
  <si>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</si>
  <si>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</si>
  <si>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</si>
  <si>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</si>
  <si>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</si>
  <si>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</si>
  <si>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</si>
  <si>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</si>
  <si>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</si>
  <si>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</si>
  <si>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</si>
  <si>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</si>
  <si>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</si>
  <si>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</si>
  <si>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</si>
  <si>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</si>
  <si>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</si>
  <si>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</si>
  <si>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</si>
  <si>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</si>
  <si>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</si>
  <si>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</si>
  <si>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</si>
  <si>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</si>
  <si>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</si>
  <si>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</si>
  <si>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</si>
  <si>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</si>
  <si>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</si>
  <si>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</si>
  <si>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</si>
  <si>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</si>
  <si>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</si>
  <si>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</si>
  <si>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</si>
  <si>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</si>
  <si>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</si>
  <si>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</si>
  <si>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</si>
  <si>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</si>
  <si>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</si>
  <si>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</si>
  <si>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</si>
  <si>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</si>
  <si>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</si>
  <si>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</si>
  <si>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</si>
  <si>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</si>
  <si>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</si>
  <si>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</si>
  <si>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</si>
  <si>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</si>
  <si>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</si>
  <si>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</si>
  <si>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</si>
  <si>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</si>
  <si>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</si>
  <si>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</si>
  <si>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</si>
  <si>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</si>
  <si>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</si>
  <si>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</si>
  <si>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</si>
  <si>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</si>
  <si>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</si>
  <si>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</si>
  <si>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</si>
  <si>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</si>
  <si>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</si>
  <si>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</si>
  <si>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</si>
  <si>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</si>
  <si>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</si>
  <si>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</si>
  <si>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</si>
  <si>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</si>
  <si>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</si>
  <si>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</si>
  <si>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</si>
  <si>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</si>
  <si>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</si>
  <si>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хелат цинка, 25 мг, 90 таблеток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</si>
  <si>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</si>
  <si>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</si>
  <si>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</si>
  <si>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</si>
  <si>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</si>
  <si>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</si>
  <si>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</si>
  <si>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</si>
  <si>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</si>
  <si>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</si>
  <si>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</si>
  <si>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</si>
  <si>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</si>
  <si>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</si>
  <si>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</si>
  <si>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</si>
  <si>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</si>
  <si>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</si>
  <si>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</si>
  <si>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</si>
  <si>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</si>
  <si>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</si>
  <si>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</si>
  <si>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</si>
  <si>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</si>
  <si>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</si>
  <si>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</si>
  <si>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</si>
  <si>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</si>
  <si>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</si>
  <si>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</si>
  <si>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</si>
  <si>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</si>
  <si>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</si>
  <si>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</si>
  <si>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</si>
  <si>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</si>
  <si>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</si>
  <si>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</si>
  <si>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</si>
  <si>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</si>
  <si>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</si>
  <si>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</si>
  <si>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</si>
  <si>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</si>
  <si>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</si>
  <si>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</si>
  <si>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</si>
  <si>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</si>
  <si>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</si>
  <si>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</si>
  <si>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</si>
  <si>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</si>
  <si>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</si>
  <si>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</si>
  <si>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</si>
  <si>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</si>
  <si>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</si>
  <si>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</si>
  <si>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</si>
  <si>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</si>
  <si>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</si>
  <si>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</si>
  <si>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</si>
  <si>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</si>
  <si>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</si>
  <si>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</si>
  <si>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</si>
  <si>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</si>
  <si>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</si>
  <si>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</si>
  <si>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</si>
  <si>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</si>
  <si>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</si>
  <si>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</si>
  <si>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</si>
  <si>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</si>
  <si>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</si>
  <si>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</si>
  <si>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</si>
  <si>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</si>
  <si>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</si>
  <si>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</si>
  <si>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</si>
  <si>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</si>
  <si>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</si>
  <si>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</si>
  <si>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</si>
  <si>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</si>
  <si>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</si>
  <si>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</si>
  <si>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</si>
  <si>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</si>
  <si>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</si>
  <si>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</si>
  <si>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</si>
  <si>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</si>
  <si>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</si>
  <si>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</si>
  <si>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</si>
  <si>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</si>
  <si>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</si>
  <si>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</si>
  <si>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</si>
  <si>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</si>
  <si>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</si>
  <si>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</si>
  <si>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</si>
  <si>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</si>
  <si>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</si>
  <si>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</si>
  <si>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</si>
  <si>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</si>
  <si>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</si>
  <si>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</si>
  <si>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</si>
  <si>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</si>
  <si>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</si>
  <si>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</si>
  <si>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</si>
  <si>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</si>
  <si>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</si>
  <si>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</si>
  <si>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</si>
  <si>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</si>
  <si>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</si>
  <si>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</si>
  <si>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</si>
  <si>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</si>
  <si>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</si>
  <si>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</si>
  <si>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</si>
  <si>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</si>
  <si>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</si>
  <si>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</si>
  <si>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</si>
  <si>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</si>
  <si>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</si>
  <si>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</si>
  <si>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</si>
  <si>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1WIN</t>
  </si>
  <si>
    <t>50BMG pharm</t>
  </si>
  <si>
    <t>Alba Botanica</t>
  </si>
  <si>
    <t>ALLMAX</t>
  </si>
  <si>
    <t>Aminofood</t>
  </si>
  <si>
    <t>Andalou Naturals</t>
  </si>
  <si>
    <t>Applied Nutrition</t>
  </si>
  <si>
    <t>AumRa</t>
  </si>
  <si>
    <t>Avalon Organics</t>
  </si>
  <si>
    <t>AVRANGpro</t>
  </si>
  <si>
    <t>Axe</t>
  </si>
  <si>
    <t>Azelique</t>
  </si>
  <si>
    <t>Baking Powder</t>
  </si>
  <si>
    <t>Be First</t>
  </si>
  <si>
    <t>be young</t>
  </si>
  <si>
    <t>Beauty Box</t>
  </si>
  <si>
    <t>B-Fit</t>
  </si>
  <si>
    <t>BIG</t>
  </si>
  <si>
    <t>BIGSNT</t>
  </si>
  <si>
    <t>Bio Product</t>
  </si>
  <si>
    <t>Bio Produkt</t>
  </si>
  <si>
    <t>BioSil</t>
  </si>
  <si>
    <t>BioTech USA</t>
  </si>
  <si>
    <t>Black Panther</t>
  </si>
  <si>
    <t>Blithe</t>
  </si>
  <si>
    <t>Boiron</t>
  </si>
  <si>
    <t>Bragg</t>
  </si>
  <si>
    <t>Cardiovascular Research</t>
  </si>
  <si>
    <t>CeraVe</t>
  </si>
  <si>
    <t>Cococare</t>
  </si>
  <si>
    <t>Cult</t>
  </si>
  <si>
    <t>Dabur</t>
  </si>
  <si>
    <t>Davids Natural Toothpaste</t>
  </si>
  <si>
    <t>DERMA E</t>
  </si>
  <si>
    <t>Desert Essence</t>
  </si>
  <si>
    <t>Divya</t>
  </si>
  <si>
    <t>Dobro</t>
  </si>
  <si>
    <t>Dory_Room</t>
  </si>
  <si>
    <t>Dr.M.S.Basu's</t>
  </si>
  <si>
    <t>E.L.F.</t>
  </si>
  <si>
    <t>Eclectic Herb</t>
  </si>
  <si>
    <t>Eclectic Institute</t>
  </si>
  <si>
    <t>Eco Energy food</t>
  </si>
  <si>
    <t>ECODERMA</t>
  </si>
  <si>
    <t>Ecological Formulas</t>
  </si>
  <si>
    <t>EKEL</t>
  </si>
  <si>
    <t>Elianware</t>
  </si>
  <si>
    <t>Elizavecca</t>
  </si>
  <si>
    <t>ENOUGH</t>
  </si>
  <si>
    <t>Enzymedica</t>
  </si>
  <si>
    <t>EOS</t>
  </si>
  <si>
    <t>ESEDO</t>
  </si>
  <si>
    <t>EYENLIP</t>
  </si>
  <si>
    <t>Fairhaven Health</t>
  </si>
  <si>
    <t>FIGHT BALL</t>
  </si>
  <si>
    <t>FITCODE</t>
  </si>
  <si>
    <t>Flintstones</t>
  </si>
  <si>
    <t>FORTIUS</t>
  </si>
  <si>
    <t>Freeman Beauty</t>
  </si>
  <si>
    <t>Giovanni</t>
  </si>
  <si>
    <t>GLS</t>
  </si>
  <si>
    <t>GOLDEN FIT</t>
  </si>
  <si>
    <t>Green Leaf Formula</t>
  </si>
  <si>
    <t>Havasu Nutrition</t>
  </si>
  <si>
    <t>HealthyBiom</t>
  </si>
  <si>
    <t>Herbs Etc</t>
  </si>
  <si>
    <t>Hobe Labs</t>
  </si>
  <si>
    <t>Holy Land</t>
  </si>
  <si>
    <t>Honees</t>
  </si>
  <si>
    <t>Huatuo Zaizao Wan</t>
  </si>
  <si>
    <t>Hydroxycut</t>
  </si>
  <si>
    <t>I Dew Care</t>
  </si>
  <si>
    <t>iHerb Goods</t>
  </si>
  <si>
    <t>I'm From</t>
  </si>
  <si>
    <t>Incus</t>
  </si>
  <si>
    <t>Indigo</t>
  </si>
  <si>
    <t>Insane</t>
  </si>
  <si>
    <t>Insane Labz</t>
  </si>
  <si>
    <t>Iron mass</t>
  </si>
  <si>
    <t>It's Skin</t>
  </si>
  <si>
    <t>IVEKA SHOP</t>
  </si>
  <si>
    <t>JAGAT PHARMA</t>
  </si>
  <si>
    <t>Joyer</t>
  </si>
  <si>
    <t>JR</t>
  </si>
  <si>
    <t>Kirkland</t>
  </si>
  <si>
    <t>Kleem Organics</t>
  </si>
  <si>
    <t>Kulak</t>
  </si>
  <si>
    <t>Kyolic</t>
  </si>
  <si>
    <t>LA</t>
  </si>
  <si>
    <t>La Agera</t>
  </si>
  <si>
    <t>La Miso</t>
  </si>
  <si>
    <t>Lady choice</t>
  </si>
  <si>
    <t>Laneige</t>
  </si>
  <si>
    <t>LE PETIT OLIVIER</t>
  </si>
  <si>
    <t>L'il Critters</t>
  </si>
  <si>
    <t>LOREN COSMETIC</t>
  </si>
  <si>
    <t>Love Beauty and Planet</t>
  </si>
  <si>
    <t>LOVE SPORT</t>
  </si>
  <si>
    <t>LU MINATE</t>
  </si>
  <si>
    <t>MACLEN</t>
  </si>
  <si>
    <t>MEDIHEAL</t>
  </si>
  <si>
    <t>MediNatura</t>
  </si>
  <si>
    <t>MEDI-PEEL</t>
  </si>
  <si>
    <t>Minoxidil</t>
  </si>
  <si>
    <t>Mizon</t>
  </si>
  <si>
    <t>Montebello</t>
  </si>
  <si>
    <t>MoodBooster</t>
  </si>
  <si>
    <t>Morningstar Minerals</t>
  </si>
  <si>
    <t>Mr.Volos</t>
  </si>
  <si>
    <t>Mutant Mass</t>
  </si>
  <si>
    <t>Natural Vitality</t>
  </si>
  <si>
    <t>Nature's Secret</t>
  </si>
  <si>
    <t>Nature's Truth</t>
  </si>
  <si>
    <t>Neutrogena</t>
  </si>
  <si>
    <t>Nobi Nutrition</t>
  </si>
  <si>
    <t>NutraBio</t>
  </si>
  <si>
    <t>Nutrex Research</t>
  </si>
  <si>
    <t>NUTRICIA</t>
  </si>
  <si>
    <t>OK</t>
  </si>
  <si>
    <t>Optimum System</t>
  </si>
  <si>
    <t>Oslomega</t>
  </si>
  <si>
    <t>OstroVit</t>
  </si>
  <si>
    <t>Palmer's</t>
  </si>
  <si>
    <t>Patanjali</t>
  </si>
  <si>
    <t>Petitfee</t>
  </si>
  <si>
    <t>petnc NATURAL CARE</t>
  </si>
  <si>
    <t>PharmaMed</t>
  </si>
  <si>
    <t>PrescriptSkin</t>
  </si>
  <si>
    <t>PRIMEKRAFT</t>
  </si>
  <si>
    <t>Pure Co</t>
  </si>
  <si>
    <t>Radiant Seoul</t>
  </si>
  <si>
    <t>Real Health</t>
  </si>
  <si>
    <t>Red Ginseng</t>
  </si>
  <si>
    <t>RSP Nutrition</t>
  </si>
  <si>
    <t>Rusco Sport</t>
  </si>
  <si>
    <t>RUSHAKER</t>
  </si>
  <si>
    <t>RusLab</t>
  </si>
  <si>
    <t>Samyun Wan</t>
  </si>
  <si>
    <t>SANONBEAUTY</t>
  </si>
  <si>
    <t>Scitec Nutrition</t>
  </si>
  <si>
    <t>Secret Key</t>
  </si>
  <si>
    <t>Sierra Fit</t>
  </si>
  <si>
    <t>Six Star</t>
  </si>
  <si>
    <t>SKILLS NUTRITION</t>
  </si>
  <si>
    <t>Smart Bee</t>
  </si>
  <si>
    <t>SOLAB</t>
  </si>
  <si>
    <t>Space Nutrition</t>
  </si>
  <si>
    <t>Sports Element</t>
  </si>
  <si>
    <t>St. Ives</t>
  </si>
  <si>
    <t>Starwind</t>
  </si>
  <si>
    <t>Sumyin Wan Slim</t>
  </si>
  <si>
    <t>Sundown Naturals</t>
  </si>
  <si>
    <t>TAI YAN</t>
  </si>
  <si>
    <t>Thai Deodorant Stone</t>
  </si>
  <si>
    <t>The Grandpa Soap Co.</t>
  </si>
  <si>
    <t>The Organic Skin Co</t>
  </si>
  <si>
    <t>TOP100</t>
  </si>
  <si>
    <t>Trec Nutrition</t>
  </si>
  <si>
    <t>Ultamins</t>
  </si>
  <si>
    <t>Ultimate Nutrition</t>
  </si>
  <si>
    <t>Universal Nutrition</t>
  </si>
  <si>
    <t>VegLife</t>
  </si>
  <si>
    <t>VERIFIQUE</t>
  </si>
  <si>
    <t>Vital Proteins</t>
  </si>
  <si>
    <t>VitaLine</t>
  </si>
  <si>
    <t>VitaMeal</t>
  </si>
  <si>
    <t>V-Shape Supps</t>
  </si>
  <si>
    <t>Workout time</t>
  </si>
  <si>
    <t>Xenadrine</t>
  </si>
  <si>
    <t>XINOXIN</t>
  </si>
  <si>
    <t>Yeouth</t>
  </si>
  <si>
    <t>YumEarth</t>
  </si>
  <si>
    <t>Zahler</t>
  </si>
  <si>
    <t>Zozu</t>
  </si>
  <si>
    <t>АМИЛ0 ГЕЙНЕР</t>
  </si>
  <si>
    <t>Гантели-В-Деле</t>
  </si>
  <si>
    <t>Секрет Императора</t>
  </si>
  <si>
    <t>СОЛОЛЕТО</t>
  </si>
  <si>
    <t>ТОП100</t>
  </si>
  <si>
    <t>Чайлдлайф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</si>
  <si>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</si>
  <si>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</si>
  <si>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</si>
  <si>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</si>
  <si>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</si>
  <si>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</si>
  <si>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</si>
  <si>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</si>
  <si>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</si>
  <si>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</si>
  <si>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</si>
  <si>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</si>
  <si>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</si>
  <si>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</si>
  <si>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</si>
  <si>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</si>
  <si>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</si>
  <si>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</si>
  <si>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</si>
  <si>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</si>
  <si>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</si>
  <si>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</si>
  <si>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</si>
  <si>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</si>
  <si>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</si>
  <si>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</si>
  <si>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</si>
  <si>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</si>
  <si>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</si>
  <si>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</si>
  <si>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</si>
  <si>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</si>
  <si>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</si>
  <si>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</si>
  <si>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</si>
  <si>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</si>
  <si>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</si>
  <si>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</si>
  <si>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</si>
  <si>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</si>
  <si>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</si>
  <si>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</si>
  <si>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</si>
  <si>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</si>
  <si>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</si>
  <si>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</si>
  <si>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</si>
  <si>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</si>
  <si>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</si>
  <si>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</si>
  <si>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</si>
  <si>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</si>
  <si>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</si>
  <si>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</si>
  <si>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</si>
  <si>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</si>
  <si>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</si>
  <si>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</si>
  <si>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</si>
  <si>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</si>
  <si>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</si>
  <si>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</si>
  <si>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</si>
  <si>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</si>
  <si>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</si>
  <si>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</si>
  <si>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</si>
  <si>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</si>
  <si>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</si>
  <si>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</si>
  <si>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</si>
  <si>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</si>
  <si>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</si>
  <si>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</si>
  <si>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</si>
  <si>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</si>
  <si>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</si>
  <si>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</si>
  <si>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</si>
  <si>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</si>
  <si>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</si>
  <si>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</si>
  <si>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</si>
  <si>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</si>
  <si>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</si>
  <si>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</si>
  <si>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</si>
  <si>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</si>
  <si>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</si>
  <si>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</si>
  <si>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</si>
  <si>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</si>
  <si>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</si>
  <si>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</si>
  <si>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</si>
  <si>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</si>
  <si>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</si>
  <si>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</si>
  <si>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</si>
  <si>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</si>
  <si>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</si>
  <si>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</si>
  <si>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</si>
  <si>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</si>
  <si>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</si>
  <si>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</si>
  <si>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</si>
  <si>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</si>
  <si>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</si>
  <si>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</si>
  <si>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</si>
  <si>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</si>
  <si>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</si>
  <si>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</si>
  <si>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</si>
  <si>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</si>
  <si>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</si>
  <si>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</si>
  <si>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</si>
  <si>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</si>
  <si>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</si>
  <si>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</si>
  <si>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</si>
  <si>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</si>
  <si>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</si>
  <si>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</si>
  <si>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</si>
  <si>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</si>
  <si>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</si>
  <si>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</si>
  <si>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</si>
  <si>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</si>
  <si>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</si>
  <si>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</si>
  <si>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</si>
  <si>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</si>
  <si>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</si>
  <si>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</si>
  <si>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</si>
  <si>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</si>
  <si>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</si>
  <si>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</si>
  <si>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</si>
  <si>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</si>
  <si>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</si>
  <si>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</si>
  <si>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</si>
  <si>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</si>
  <si>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</si>
  <si>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</si>
  <si>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</si>
  <si>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</si>
  <si>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</si>
  <si>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</si>
  <si>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</si>
  <si>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</si>
  <si>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</si>
  <si>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</si>
  <si>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</si>
  <si>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</si>
  <si>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</si>
  <si>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</si>
  <si>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</si>
  <si>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</si>
  <si>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</si>
  <si>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</si>
  <si>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</si>
  <si>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</si>
  <si>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</si>
  <si>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</si>
  <si>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</si>
  <si>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</si>
  <si>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</si>
  <si>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</si>
  <si>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</si>
  <si>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</si>
  <si>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</si>
  <si>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</si>
  <si>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</si>
  <si>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</si>
  <si>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</si>
  <si>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</si>
  <si>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</si>
  <si>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</si>
  <si>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</si>
  <si>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</si>
  <si>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</si>
  <si>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</si>
  <si>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</si>
  <si>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</si>
  <si>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</si>
  <si>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</si>
  <si>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</si>
  <si>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</si>
  <si>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</si>
  <si>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</si>
  <si>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</si>
  <si>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</si>
  <si>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</si>
  <si>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</si>
  <si>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</si>
  <si>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</si>
  <si>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</si>
  <si>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</si>
  <si>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</si>
  <si>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</si>
  <si>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</si>
  <si>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</si>
  <si>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</si>
  <si>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</si>
  <si>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</si>
  <si>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</si>
  <si>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</si>
  <si>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</si>
  <si>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</si>
  <si>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</si>
  <si>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</si>
  <si>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</si>
  <si>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</si>
  <si>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</si>
  <si>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</si>
  <si>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</si>
  <si>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</si>
  <si>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</si>
  <si>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</si>
  <si>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</si>
  <si>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</si>
  <si>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</si>
  <si>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</si>
  <si>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</si>
  <si>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</si>
  <si>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</si>
  <si>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</si>
  <si>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</si>
  <si>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</si>
  <si>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</si>
  <si>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</si>
  <si>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</si>
  <si>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</si>
  <si>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</si>
  <si>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</si>
  <si>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</si>
  <si>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</si>
  <si>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</si>
  <si>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</si>
  <si>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</si>
  <si>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</si>
  <si>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</si>
  <si>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</si>
  <si>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</si>
  <si>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</si>
  <si>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</si>
  <si>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</si>
  <si>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</si>
  <si>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</si>
  <si>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</si>
  <si>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</si>
  <si>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</si>
  <si>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</si>
  <si>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</si>
  <si>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</si>
  <si>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</si>
  <si>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</si>
  <si>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</si>
  <si>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</si>
  <si>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</si>
  <si>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</si>
  <si>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</si>
  <si>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</si>
  <si>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</si>
  <si>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</si>
  <si>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</si>
  <si>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</si>
  <si>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</si>
  <si>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</si>
  <si>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</si>
  <si>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</si>
  <si>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</si>
  <si>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</si>
  <si>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</si>
  <si>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</si>
  <si>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</si>
  <si>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</si>
  <si>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</si>
  <si>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</si>
  <si>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</si>
  <si>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</si>
  <si>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</si>
  <si>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</si>
  <si>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</si>
  <si>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</si>
  <si>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</si>
  <si>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</si>
  <si>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</si>
  <si>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</si>
  <si>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</si>
  <si>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</si>
  <si>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</si>
  <si>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</si>
  <si>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</si>
  <si>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</si>
  <si>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</si>
  <si>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</si>
  <si>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</si>
  <si>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</si>
  <si>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</si>
  <si>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</si>
  <si>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</si>
  <si>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</si>
  <si>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</si>
  <si>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</si>
  <si>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</si>
  <si>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</si>
  <si>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</si>
  <si>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</si>
  <si>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</si>
  <si>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</si>
  <si>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</si>
  <si>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</si>
  <si>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</si>
  <si>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</si>
  <si>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</si>
  <si>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</si>
  <si>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</si>
  <si>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</si>
  <si>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</si>
  <si>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</si>
  <si>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</si>
  <si>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</si>
  <si>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</si>
  <si>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</si>
  <si>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</si>
  <si>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</si>
  <si>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</si>
  <si>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</si>
  <si>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</si>
  <si>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</si>
  <si>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</si>
  <si>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</si>
  <si>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</si>
  <si>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</si>
  <si>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</si>
  <si>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</si>
  <si>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</si>
  <si>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</si>
  <si>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</si>
  <si>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</si>
  <si>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</si>
  <si>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</si>
  <si>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</si>
  <si>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</si>
  <si>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</si>
  <si>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</si>
  <si>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</si>
  <si>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</si>
  <si>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</si>
  <si>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</si>
  <si>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</si>
  <si>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</si>
  <si>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</si>
  <si>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</si>
  <si>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</si>
  <si>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</si>
  <si>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</si>
  <si>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</si>
  <si>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</si>
  <si>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</si>
  <si>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</si>
  <si>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</si>
  <si>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</si>
  <si>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</si>
  <si>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</si>
  <si>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</si>
  <si>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</si>
  <si>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</si>
  <si>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</si>
  <si>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</si>
  <si>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</si>
  <si>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</si>
  <si>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</si>
  <si>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</si>
  <si>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</si>
  <si>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</si>
  <si>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</si>
  <si>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</si>
  <si>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</si>
  <si>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</si>
  <si>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</si>
  <si>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</si>
  <si>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</si>
  <si>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</si>
  <si>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</si>
  <si>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</si>
  <si>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</si>
  <si>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</si>
  <si>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</si>
  <si>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</si>
  <si>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</si>
  <si>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</si>
  <si>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</si>
  <si>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</si>
  <si>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</si>
  <si>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</si>
  <si>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</si>
  <si>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</si>
  <si>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</si>
  <si>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</si>
  <si>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</si>
  <si>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</si>
  <si>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</si>
  <si>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</si>
  <si>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</si>
  <si>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</si>
  <si>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</si>
  <si>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</si>
  <si>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</si>
  <si>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</si>
  <si>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</si>
  <si>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</si>
  <si>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</si>
  <si>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</si>
  <si>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</si>
  <si>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</si>
  <si>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</si>
  <si>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</si>
  <si>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</si>
  <si>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</si>
  <si>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</si>
  <si>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</si>
  <si>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</si>
  <si>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</si>
  <si>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</si>
  <si>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</si>
  <si>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</si>
  <si>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</si>
  <si>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</si>
  <si>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</si>
  <si>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</si>
  <si>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</si>
  <si>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</si>
  <si>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</si>
  <si>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</si>
  <si>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</si>
  <si>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</si>
  <si>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</si>
  <si>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</si>
  <si>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</si>
  <si>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</si>
  <si>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</si>
  <si>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</si>
  <si>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</si>
  <si>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</si>
  <si>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</si>
  <si>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</si>
  <si>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</si>
  <si>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</si>
  <si>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</si>
  <si>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</si>
  <si>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</si>
  <si>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</si>
  <si>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</si>
  <si>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</si>
  <si>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</si>
  <si>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</si>
  <si>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</si>
  <si>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</si>
  <si>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</si>
  <si>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</si>
  <si>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</si>
  <si>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</si>
  <si>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</si>
  <si>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</si>
  <si>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</si>
  <si>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</si>
  <si>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</si>
  <si>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</si>
  <si>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</si>
  <si>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</si>
  <si>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</si>
  <si>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</si>
  <si>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</si>
  <si>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</si>
  <si>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</si>
  <si>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</si>
  <si>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</si>
  <si>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</si>
  <si>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</si>
  <si>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</si>
  <si>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</si>
  <si>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</si>
  <si>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</si>
  <si>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</si>
  <si>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</si>
  <si>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</si>
  <si>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</si>
  <si>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</si>
  <si>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</si>
  <si>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</si>
  <si>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</si>
  <si>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</si>
  <si>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</si>
  <si>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</si>
  <si>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</si>
  <si>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</si>
  <si>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</si>
  <si>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</si>
  <si>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</si>
  <si>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</si>
  <si>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</si>
  <si>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</si>
  <si>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</si>
  <si>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</si>
  <si>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</si>
  <si>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</si>
  <si>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</si>
  <si>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</si>
  <si>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</si>
  <si>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</si>
  <si>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</si>
  <si>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</si>
  <si>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</si>
  <si>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</si>
  <si>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</si>
  <si>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</si>
  <si>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</si>
  <si>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</si>
  <si>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</si>
  <si>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</si>
  <si>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</si>
  <si>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</si>
  <si>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</si>
  <si>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</si>
  <si>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</si>
  <si>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</si>
  <si>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</si>
  <si>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</si>
  <si>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</si>
  <si>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</si>
  <si>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</si>
  <si>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</si>
  <si>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</si>
  <si>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</si>
  <si>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</si>
  <si>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</si>
  <si>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</si>
  <si>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</si>
  <si>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</si>
  <si>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</si>
  <si>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</si>
  <si>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</si>
  <si>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</si>
  <si>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</si>
  <si>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</si>
  <si>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</si>
  <si>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</si>
  <si>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</si>
  <si>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</si>
  <si>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</si>
  <si>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</si>
  <si>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</si>
  <si>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</si>
  <si>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</si>
  <si>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</si>
  <si>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</si>
  <si>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</si>
  <si>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</si>
  <si>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</si>
  <si>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</si>
  <si>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</si>
  <si>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</si>
  <si>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</si>
  <si>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</si>
  <si>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</si>
  <si>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</si>
  <si>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</si>
  <si>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</si>
  <si>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</si>
  <si>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</si>
  <si>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</si>
  <si>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</si>
  <si>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</si>
  <si>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</si>
  <si>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</si>
  <si>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</si>
  <si>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</si>
  <si>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</si>
  <si>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</si>
  <si>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</si>
  <si>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</si>
  <si>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</si>
  <si>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</si>
  <si>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</si>
  <si>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</si>
  <si>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</si>
  <si>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</si>
  <si>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</si>
  <si>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</si>
  <si>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</si>
  <si>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</si>
  <si>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</si>
  <si>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</si>
  <si>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</si>
  <si>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</si>
  <si>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</si>
  <si>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</si>
  <si>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</si>
  <si>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</si>
  <si>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</si>
  <si>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</si>
  <si>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</si>
  <si>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</si>
  <si>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</si>
  <si>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</si>
  <si>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</si>
  <si>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</si>
  <si>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</si>
  <si>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</si>
  <si>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</si>
  <si>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</si>
  <si>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</si>
  <si>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</si>
  <si>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</si>
  <si>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</si>
  <si>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</si>
  <si>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</si>
  <si>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</si>
  <si>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</si>
  <si>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</si>
  <si>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</si>
  <si>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</si>
  <si>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</si>
  <si>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</si>
  <si>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</si>
  <si>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</si>
  <si>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</si>
  <si>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</si>
  <si>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</si>
  <si>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</si>
  <si>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</si>
  <si>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</si>
  <si>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</si>
  <si>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</si>
  <si>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</si>
  <si>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</si>
  <si>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</si>
  <si>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</si>
  <si>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</si>
  <si>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</si>
  <si>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</si>
  <si>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</si>
  <si>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</si>
  <si>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</si>
  <si>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</si>
  <si>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</si>
  <si>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</si>
  <si>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</si>
  <si>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</si>
  <si>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</si>
  <si>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</si>
  <si>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</si>
  <si>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</si>
  <si>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</si>
  <si>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</si>
  <si>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</si>
  <si>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</si>
  <si>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</si>
  <si>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</si>
  <si>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</si>
  <si>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</si>
  <si>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</si>
  <si>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</si>
  <si>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</si>
  <si>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</si>
  <si>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</si>
  <si>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</si>
  <si>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</si>
  <si>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</si>
  <si>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</si>
  <si>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</si>
  <si>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</si>
  <si>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</si>
  <si>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</si>
  <si>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</si>
  <si>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</si>
  <si>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</si>
  <si>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</si>
  <si>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</si>
  <si>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</si>
  <si>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</si>
  <si>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</si>
  <si>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</si>
  <si>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</si>
  <si>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</si>
  <si>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</si>
  <si>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</si>
  <si>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</si>
  <si>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</si>
  <si>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</si>
  <si>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</si>
  <si>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</si>
  <si>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</si>
  <si>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</si>
  <si>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</si>
  <si>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</si>
  <si>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</si>
  <si>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</si>
  <si>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</si>
  <si>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</si>
  <si>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</si>
  <si>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</si>
  <si>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</si>
  <si>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</si>
  <si>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</si>
  <si>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</si>
  <si>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</si>
  <si>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</si>
  <si>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</si>
  <si>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</si>
  <si>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</si>
  <si>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</si>
  <si>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</si>
  <si>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</si>
  <si>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</si>
  <si>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</si>
  <si>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</si>
  <si>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</si>
  <si>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</si>
  <si>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</si>
  <si>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</si>
  <si>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</si>
  <si>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</si>
  <si>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</si>
  <si>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</si>
  <si>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</si>
  <si>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</si>
  <si>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</si>
  <si>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</si>
  <si>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</si>
  <si>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</si>
  <si>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</si>
  <si>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</si>
  <si>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</si>
  <si>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</si>
  <si>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</si>
  <si>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</si>
  <si>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</si>
  <si>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</si>
  <si>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</si>
  <si>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</si>
  <si>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</si>
  <si>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</si>
  <si>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</si>
  <si>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</si>
  <si>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</si>
  <si>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</si>
  <si>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</si>
  <si>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</si>
  <si>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</si>
  <si>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</si>
  <si>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</si>
  <si>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</si>
  <si>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</si>
  <si>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</si>
  <si>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</si>
  <si>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</si>
  <si>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</si>
  <si>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</si>
  <si>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</si>
  <si>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</si>
  <si>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</si>
  <si>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</si>
  <si>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</si>
  <si>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</si>
  <si>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</si>
  <si>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</si>
  <si>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</si>
  <si>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</si>
  <si>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</si>
  <si>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</si>
  <si>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</si>
  <si>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</si>
  <si>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</si>
  <si>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</si>
  <si>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</si>
  <si>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</si>
  <si>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</si>
  <si>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</si>
  <si>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</si>
  <si>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</si>
  <si>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</si>
  <si>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</si>
  <si>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</si>
  <si>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</si>
  <si>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</si>
  <si>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</si>
  <si>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</si>
  <si>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</si>
  <si>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</si>
  <si>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</si>
  <si>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</si>
  <si>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</si>
  <si>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</si>
  <si>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</si>
  <si>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</si>
  <si>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</si>
  <si>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</si>
  <si>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</si>
  <si>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</si>
  <si>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</si>
  <si>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</si>
  <si>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</si>
  <si>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</si>
  <si>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</si>
  <si>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</si>
  <si>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</si>
  <si>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</si>
  <si>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</si>
  <si>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</si>
  <si>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</si>
  <si>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</si>
  <si>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</si>
  <si>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</si>
  <si>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</si>
  <si>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</si>
  <si>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</si>
  <si>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</si>
  <si>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</si>
  <si>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</si>
  <si>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</si>
  <si>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</si>
  <si>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</si>
  <si>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</si>
  <si>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</si>
  <si>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</si>
  <si>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</si>
  <si>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</si>
  <si>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</si>
  <si>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</si>
  <si>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</si>
  <si>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</si>
  <si>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</si>
  <si>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</si>
  <si>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</si>
  <si>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</si>
  <si>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</si>
  <si>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</si>
  <si>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</si>
  <si>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</si>
  <si>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</si>
  <si>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</si>
  <si>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</si>
  <si>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</si>
  <si>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</si>
  <si>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</si>
  <si>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</si>
  <si>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</si>
  <si>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</si>
  <si>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</si>
  <si>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</si>
  <si>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</si>
  <si>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</si>
  <si>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</si>
  <si>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</si>
  <si>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</si>
  <si>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</si>
  <si>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</si>
  <si>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</si>
  <si>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</si>
  <si>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</si>
  <si>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</si>
  <si>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</si>
  <si>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</si>
  <si>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</si>
  <si>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</si>
  <si>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</si>
  <si>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</si>
  <si>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</si>
  <si>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</si>
  <si>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</si>
  <si>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</si>
  <si>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</si>
  <si>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</si>
  <si>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</si>
  <si>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</si>
  <si>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</si>
  <si>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</si>
  <si>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</si>
  <si>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</si>
  <si>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</si>
  <si>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</si>
  <si>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</si>
  <si>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</si>
  <si>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</si>
  <si>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</si>
  <si>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</si>
  <si>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</si>
  <si>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</si>
  <si>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</si>
  <si>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</si>
  <si>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</si>
  <si>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</si>
  <si>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</si>
  <si>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</si>
  <si>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</si>
  <si>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</si>
  <si>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</si>
  <si>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</si>
  <si>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</si>
  <si>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</si>
  <si>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</si>
  <si>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</si>
  <si>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</si>
  <si>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</si>
  <si>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</si>
  <si>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</si>
  <si>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</si>
  <si>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</si>
  <si>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</si>
  <si>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</si>
  <si>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</si>
  <si>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</si>
  <si>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</si>
  <si>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</si>
  <si>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</si>
  <si>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</si>
  <si>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</si>
  <si>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</si>
  <si>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</si>
  <si>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</si>
  <si>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</si>
  <si>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</si>
  <si>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</si>
  <si>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</si>
  <si>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</si>
  <si>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</si>
  <si>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</si>
  <si>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</si>
  <si>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</si>
  <si>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</si>
  <si>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</si>
  <si>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</si>
  <si>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</si>
  <si>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</si>
  <si>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</si>
  <si>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</si>
  <si>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</si>
  <si>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</si>
  <si>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</si>
  <si>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</si>
  <si>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</si>
  <si>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</si>
  <si>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</si>
  <si>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</si>
  <si>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</si>
  <si>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</si>
  <si>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</si>
  <si>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</si>
  <si>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</si>
  <si>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</si>
  <si>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</si>
  <si>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</si>
  <si>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</si>
  <si>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</si>
  <si>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</si>
  <si>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</si>
  <si>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</si>
  <si>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</si>
  <si>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</si>
  <si>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</si>
  <si>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</si>
  <si>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</si>
  <si>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</si>
  <si>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</si>
  <si>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</si>
  <si>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</si>
  <si>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</si>
  <si>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</si>
  <si>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</si>
  <si>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</si>
  <si>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</si>
  <si>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</si>
  <si>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</si>
  <si>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</si>
  <si>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</si>
  <si>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</si>
  <si>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</si>
  <si>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</si>
  <si>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</si>
  <si>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</si>
  <si>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</si>
  <si>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</si>
  <si>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</si>
  <si>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</si>
  <si>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</si>
  <si>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</si>
  <si>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</si>
  <si>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</si>
  <si>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</si>
  <si>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</si>
  <si>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</si>
  <si>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</si>
  <si>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</si>
  <si>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</si>
  <si>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</si>
  <si>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</si>
  <si>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</si>
  <si>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</si>
  <si>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</si>
  <si>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</si>
  <si>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</si>
  <si>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</si>
  <si>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</si>
  <si>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</si>
  <si>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</si>
  <si>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</si>
  <si>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</si>
  <si>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</si>
  <si>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</si>
  <si>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</si>
  <si>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</si>
  <si>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</si>
  <si>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</si>
  <si>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</si>
  <si>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</si>
  <si>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</si>
  <si>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</si>
  <si>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</si>
  <si>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</si>
  <si>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</si>
  <si>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</si>
  <si>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</si>
  <si>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</si>
  <si>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</si>
  <si>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</si>
  <si>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</si>
  <si>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</si>
  <si>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</si>
  <si>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</si>
  <si>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</si>
  <si>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</si>
  <si>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</si>
  <si>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</si>
  <si>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</si>
  <si>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</si>
  <si>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</si>
  <si>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</si>
  <si>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</si>
  <si>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</si>
  <si>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</si>
  <si>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</si>
  <si>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</si>
  <si>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</si>
  <si>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</si>
  <si>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</si>
  <si>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</si>
  <si>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</si>
  <si>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</si>
  <si>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</si>
  <si>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</si>
  <si>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</si>
  <si>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</si>
  <si>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</si>
  <si>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</si>
  <si>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</si>
  <si>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</si>
  <si>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</si>
  <si>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</si>
  <si>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</si>
  <si>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</si>
  <si>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</si>
  <si>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</si>
  <si>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</si>
  <si>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</si>
  <si>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</si>
  <si>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</si>
  <si>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</si>
  <si>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</si>
  <si>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</si>
  <si>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</si>
  <si>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</si>
  <si>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</si>
  <si>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</si>
  <si>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</si>
  <si>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</si>
  <si>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</si>
  <si>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</si>
  <si>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</si>
  <si>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</si>
  <si>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</si>
  <si>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</si>
  <si>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</si>
  <si>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</si>
  <si>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</si>
  <si>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</si>
  <si>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</si>
  <si>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</si>
  <si>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</si>
  <si>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</si>
  <si>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Костанай Мариуполь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</si>
  <si>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</si>
  <si>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</si>
  <si>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</si>
  <si>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</si>
  <si>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</si>
  <si>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</si>
  <si>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</si>
  <si>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</si>
  <si>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</si>
  <si>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</si>
  <si>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</si>
  <si>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</si>
  <si>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</si>
  <si>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Костанай Мариуполь 2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</si>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</sst>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09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49" fontId="4" fillId="0" borderId="1" xfId="0" applyNumberFormat="1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3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numFmt numFmtId="4" formatCode="#,##0.0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13" Type="http://schemas.openxmlformats.org/officeDocument/2006/relationships/externalLink" Target="externalLinks/externalLink1.xml" /><Relationship Id="rId1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worksheet" Target="worksheets/sheet12.xml" /><Relationship Id="rId1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6" Type="http://schemas.openxmlformats.org/officeDocument/2006/relationships/styles" Target="styles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worksheet" Target="worksheets/sheet11.xml" /><Relationship Id="rId5" Type="http://schemas.openxmlformats.org/officeDocument/2006/relationships/worksheet" Target="worksheets/sheet5.xml" /><Relationship Id="rId15" Type="http://schemas.openxmlformats.org/officeDocument/2006/relationships/theme" Target="theme/theme1.xml" /><Relationship Id="rId10" Type="http://schemas.openxmlformats.org/officeDocument/2006/relationships/worksheet" Target="worksheets/sheet10.xml" /><Relationship Id="rId19" Type="http://schemas.openxmlformats.org/officeDocument/2006/relationships/customXml" Target="../customXml/item1.xml" /><Relationship Id="rId4" Type="http://schemas.openxmlformats.org/officeDocument/2006/relationships/worksheet" Target="worksheets/sheet4.xml" /><Relationship Id="rId9" Type="http://schemas.openxmlformats.org/officeDocument/2006/relationships/worksheet" Target="worksheets/sheet9.xml" /><Relationship Id="rId14" Type="http://schemas.openxmlformats.org/officeDocument/2006/relationships/pivotCacheDefinition" Target="pivotCache/pivotCacheDefinition1.xml" 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СводнаяДоходы!$D$11:$D$53</c:f>
              <c:numCache>
                <c:formatCode>#,##0.00</c:formatCode>
                <c:ptCount val="43"/>
                <c:pt idx="0">
                  <c:v>0</c:v>
                </c:pt>
                <c:pt idx="1">
                  <c:v>8342.1855770468319</c:v>
                </c:pt>
                <c:pt idx="2">
                  <c:v>20454.989369533323</c:v>
                </c:pt>
                <c:pt idx="3">
                  <c:v>28060.364290781359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54043.982707034185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100686.91118407114</c:v>
                </c:pt>
                <c:pt idx="40">
                  <c:v>111995.53871735012</c:v>
                </c:pt>
                <c:pt idx="41">
                  <c:v>112897.1761298302</c:v>
                </c:pt>
                <c:pt idx="42">
                  <c:v>1641.860286004244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СводнаяДоходы!$E$11:$E$53</c:f>
              <c:numCache>
                <c:formatCode>#,##0.00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СводнаяДоходы!$F$11:$F$53</c:f>
              <c:numCache>
                <c:formatCode>#,##0.00</c:formatCode>
                <c:ptCount val="43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1965.6715480481155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СводнаяДоходы!$G$11:$G$53</c:f>
              <c:numCache>
                <c:formatCode>#,##0.00</c:formatCode>
                <c:ptCount val="4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9525</xdr:rowOff>
    </xdr:from>
    <xdr:to>
      <xdr:col>21</xdr:col>
      <xdr:colOff>276628</xdr:colOff>
      <xdr:row>53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 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030.47041238426" createdVersion="7" refreshedVersion="7" minRefreshableVersion="3" recordCount="5654" xr:uid="{36465A7D-92D5-412E-8B01-0244C1A65BDA}">
  <cacheSource type="worksheet">
    <worksheetSource ref="A1:V5655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1-07T00:00:00"/>
    </cacheField>
    <cacheField name="МесяцЗ" numFmtId="14">
      <sharedItems containsBlank="1" count="120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"/>
        <s v="04 2023" u="1"/>
        <s v="2 2024" u="1"/>
        <s v="9 2025" u="1"/>
        <s v="02 2024" u="1"/>
        <s v="08 2022" u="1"/>
        <s v="7 2022" u="1"/>
        <s v="06 2023" u="1"/>
        <s v="2 2025" u="1"/>
        <s v="04 2024" u="1"/>
        <s v="02 2025" u="1"/>
        <s v="7 2023" u="1"/>
        <s v="08 2023" u="1"/>
        <s v="06 2024" u="1"/>
        <s v="04 2025" u="1"/>
        <s v="7 2024" u="1"/>
        <s v="08 2024" u="1"/>
        <s v="06 2025" u="1"/>
        <s v="7 2025" u="1"/>
        <s v="08 2025" u="1"/>
        <s v="5 2023" u="1"/>
        <s v="5 2024" u="1"/>
        <s v="10 2022" u="1"/>
        <s v="5 2025" u="1"/>
        <s v="12 2022" u="1"/>
        <s v="10 2023" u="1"/>
        <s v="12 2023" u="1"/>
        <s v="3 2023" u="1"/>
        <s v="10 2024" u="1"/>
        <s v="3 2024" u="1"/>
        <s v="01 2023" u="1"/>
        <s v="12 2024" u="1"/>
        <s v="10 2025" u="1"/>
        <s v="8 2022" u="1"/>
        <s v="3 2025" u="1"/>
        <s v="03 2023" u="1"/>
        <s v="01 2024" u="1"/>
        <s v="12 2025" u="1"/>
        <s v="8 2023" u="1"/>
        <s v="07 2022" u="1"/>
        <s v="05 2023" u="1"/>
        <s v="03 2024" u="1"/>
        <s v="1 2023" u="1"/>
        <s v="8 2024" u="1"/>
        <s v="01 2025" u="1"/>
        <s v="09 2022" u="1"/>
        <s v="12 2026" u="1"/>
        <s v="07 2023" u="1"/>
        <s v="05 2024" u="1"/>
        <s v="1 2024" u="1"/>
        <s v="8 2025" u="1"/>
        <s v="03 2025" u="1"/>
        <s v="01 2026" u="1"/>
        <s v="09 2023" u="1"/>
        <s v="07 2024" u="1"/>
        <s v="1 2025" u="1"/>
        <s v="05 2025" u="1"/>
        <s v="6 2023" u="1"/>
        <s v="09 2024" u="1"/>
        <s v="1 2026" u="1"/>
        <s v="07 2025" u="1"/>
        <s v="6 2024" u="1"/>
        <s v="09 2025" u="1"/>
        <s v="6 2025" u="1"/>
        <s v="11 2022" u="1"/>
        <s v="4 2023" u="1"/>
        <s v="4 2024" u="1"/>
        <s v="11 2023" u="1"/>
        <s v="9 2022" u="1"/>
        <s v="4 2025" u="1"/>
        <s v="11 2024" u="1"/>
        <s v="9 2023" u="1"/>
        <s v="02 2023" u="1"/>
        <s v="2 2023" u="1"/>
        <s v="9 2024" u="1"/>
        <s v="11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43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</sharedItems>
    </cacheField>
    <cacheField name="Наименование" numFmtId="0">
      <sharedItems containsBlank="1" count="1866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California Gold Nutrition, омега-3, рыбий жир премиального качества, 180 мг ЭПК / 120 мг ДГК, 100 капсул из рыбьего желатина MLI-00954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ESSENS, Духи для женщин w102, 000w10250"/>
        <s v="ESSENS, Духи для женщин w104, 000w10450"/>
        <s v="ESSENS, Духи для женщин w116, 000w11650"/>
        <s v="ESSENS, Духи для мужчин m008, 000m00850"/>
        <s v="ESSENS, Духи для женщин w176, 000w17650"/>
        <s v="ESSENS, Духи для женщин w180, 000w18050"/>
        <s v="ESSENS, парфюмированный гель для душа w179, 0000w179ng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ESSENS, Духи для женщин w111, 000w11150"/>
        <s v="ESSENS, Духи для мужчин m003, 000m00350"/>
        <s v="ESSENS, Духи для женщин w142, 000w14250"/>
        <s v="ESSENS, Духи для женщин w148, 000w14850"/>
        <s v="ESSENS, Духи для женщин w151, 000w15150"/>
        <s v="ESSENS, Духи для женщин w159n, 000w15950n"/>
        <s v="CoralClub, Сильвер-Макс, 000091614"/>
        <s v="ESSENS, Духи для женщин w168, 000w16850"/>
        <s v="ESSENS, Духи для женщин w164, 000w16450"/>
        <s v="ESSENS, Духи для женщин w182, 000w18250"/>
        <s v="ESSENS, Духи для женщин w130, 000w1305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ESSENS, Духи для женщин w162, 000w16250"/>
        <s v="ESSENS, Пробник w162, 000w16201"/>
        <s v="ESSENS, Духи для женщин w172, 000w17250"/>
        <s v="ESSENS, Духи для женщин w173, 000w17350"/>
        <s v="ESSENS, Парфюм 4 ELEMENTS - Purple Air 100ml, 00004el04"/>
        <s v="ESSENS, Духи для мужчин m037, 000m03750"/>
        <s v="ESSENS, Духи для мужчин m038, 000m03850"/>
        <s v="ESSENS, Духи для мужчин m039, 000m03950"/>
        <s v="ESSENS, Духи для женщин w118, 000w11850"/>
        <s v="ESSENS, Духи для женщин w127, 000w12750"/>
        <s v="ESSENS, Духи для мужчин m015, 000m01550"/>
        <s v="ESSENS, Духи для женщин w150, 000w15050"/>
        <s v="ESSENS, Духи для женщин w153, 000w15350"/>
        <s v="ESSENS, Парфюм мужской m041, 000w04150"/>
        <s v="ESSENS, Духи для мужчин m043, 000m04350"/>
        <s v="ESSENS, Духи для женщин w184, 000w18450"/>
        <s v="ESSENS, Духи для женщин w185, 000w18550"/>
        <s v="ESSENS, Духи для женщин w186, 000w18650"/>
        <s v="ESSENS, Духи для женщин w190, 000w1905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ESSENS, Духи для женщин w117, 000w11750"/>
        <s v="ESSENS, Духи для мужчин m044, 000m04450"/>
        <s v="ESSENS, Духи для женщин w192, 000w19250"/>
        <s v="ESSENS, Пробник w185, 000w18501"/>
        <s v="ESSENS, Духи для женщин w124, 000w12450"/>
        <s v="ESSENS, Духи для мужчин m029, 000m02950"/>
        <s v="ESSENS, Духи для женщин w166, 000w16650"/>
        <s v="ESSENS, Духи для мужчин m901, 000m90150"/>
        <s v="ESSENS, Духи для женщин w187, 000w18750"/>
        <s v="ESSENS, Пробник w187, 000w18701"/>
        <s v="ESSENS, Духи для мужчин m007, 000m00750"/>
        <s v="ESSENS, Духи для женщин w144, 000w14450"/>
        <s v="ESSENS, Духи для женщин w156, 000w15650"/>
        <s v="ESSENS, Духи для мужчин m025, 000m02550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ESSENS, Noir Парфюм - №2, 0004eln02"/>
        <s v="ESSENS, Noir Парфюм - № 6, 0004eln0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ESSENS, Духи для мужчин m035, 000m03550"/>
        <s v="ESSENS, Пробник Noir Духи - №2, 0004eln02s"/>
        <s v="ESSENS, Noir Духи - №6, 0004eln06s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ESSENS, Aloe Vera Зубная паста, 0000ave51"/>
        <s v="ESSENS, Набор парфюмерный женский Chance Eau Tendre №182, 1395837779"/>
        <s v="ESSENS, Духи женские по мотивам Eau de parfum II 50 мл, Парфюмерия для женщин, 1360051948"/>
        <s v="ESSENS, Набор парфюмерный женский по мотивам J'adore №118, 1271446882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ESSENS, Духи для женщин w106, 000w10650"/>
        <s v="ESSENS, Духи для женщин w114, 000w11450"/>
        <s v="ESSENS, Духи для женщин w171, 000w17150"/>
        <s v="ESSENS, Духи для женщин w177, 000w17750"/>
        <s v="ESSENS, Духи для женщин w179, 000w17950"/>
        <s v="ESSENS, Духи для женщин w183, 000w18350"/>
        <s v="ESSENS, Духи для женщин w188, 000w18850"/>
        <s v="ESSENS, Духи для женщин w191, 000w19150"/>
        <s v="ESSENS, Духи для женщин w193, 000w19350"/>
        <s v="ESSENS, Духи для женщин w194, 000w19450"/>
        <s v="ESSENS, Пробник Niche Ultramarine Blue, 0000nc06s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03"/>
        <s v="Духи для женщин w148"/>
        <s v="Духи для мужчин m024"/>
        <s v="Духи для мужчин m025"/>
        <s v="Духи для женщин w902"/>
        <s v="Духи для женщин w903"/>
        <s v="Пробник w902"/>
        <s v="Пробник w903"/>
        <s v="Духи для женщин w102"/>
        <s v="Духи для женщин w107"/>
        <s v="Духи для женщин w127"/>
        <s v="Духи для женщин w137"/>
        <s v="Духи для женщин w141"/>
        <s v="Пробник Noir Духи -№6"/>
        <s v="Духи для мужчин m901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4"/>
        <s v="Духи для женщин w187"/>
        <s v="Духи для женщин w189"/>
        <s v="Духи для женщин w194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30"/>
        <s v="Духи для женщин w153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женщин w182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Natural Factors, WomenSense, EstroSense, гормональный баланс, 120 вегетарианских капсул NFS-04956" u="1"/>
        <s v="M.V. Для подростков, 180 капсул" u="1"/>
        <s v="глицинат магния, 200 мг, 180 таблеток (100 мг в 1 таблетке)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NOW Foods, кора муравьиного дерева, 500 мг, 250 растительных капсул, NOW04726" u="1"/>
        <s v="NOW Foods, E-200, 134 мг (200 МЕ), 100 мягких таблеток, NOW-00825" u="1"/>
        <s v="M,V, Teen Мультивитамины для Подростков 90 капсул" u="1"/>
        <s v="мелатонин, медленное высвобождение, 100 таблеток" u="1"/>
        <s v="хелат цинка, 25 мг, 90 таблеток" u="1"/>
        <s v="Flex, комплекс для поддержки суставов, 44 упаковки" u="1"/>
        <s v="Earths Blend, витамин D3, 5000 МЕ, 90 вегетарианских капсул" u="1"/>
        <s v="витамин A, 3000 мкг, 100 капсул" u="1"/>
        <s v="Earth's Blend, Магний, 90 вегетарианских капсул" u="1"/>
        <s v="Альфа-липоевая кислота, 600 мг, 240 растительных капсул (300 мг в 1 капсуле)" u="1"/>
        <s v="Solaray, монолаурин, 500 мг, 60 вегетарианских капсул SOR-62754" u="1"/>
        <s v="Source of Life, Animal Parade, витамин D3, со вкусом натуральной черешни, 500 МЕ, 90 таблеток в форме животных" u="1"/>
        <s v="NOW Foods, Methyl B-12, метилкобаламин, 1000 мкг, 100 таблеток для рассасывания NOW-00495" u="1"/>
        <s v="кора муравьиного дерева, 1000 мг, 250 растительных капсул (500 мг в 1 капсуле)" u="1"/>
        <s v="NaturesPlus, Source of Life, Animal Parade, добавка для укрепления детского иммунитета, вкус натуральных тропических ягод, 90 животных NAP-29978" u="1"/>
        <s v="Vplab, глюкозамин с хондроитином и МСМ, 90 таблеток VPB-81400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Хелатные мультиминералы высокой эффективности, 120 капсул" u="1"/>
        <s v="Natural Factors, CranRich, суперсила, концентрат клюквы, 500 мг, 180 капсул NFS-04513" u="1"/>
        <s v="витамин D3, высокоактивный, 5000 МЕ, 120 капсул" u="1"/>
        <s v="NOW Foods, кора муравьиного дерева, 500 мг, 250 растительных капсул NOW04726" u="1"/>
        <s v="магний с высокой степенью усвоения, 240 таблеток (100 мг в 1 таблетке)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02373.12601555228" maxValue="0"/>
    </cacheField>
    <cacheField name="Вознаграждение" numFmtId="2">
      <sharedItems containsSemiMixedTypes="0" containsString="0" containsNumber="1" minValue="-38605.097000000111" maxValue="68.129085747973932"/>
    </cacheField>
    <cacheField name="Разница в оплате" numFmtId="2">
      <sharedItems containsSemiMixedTypes="0" containsString="0" containsNumber="1" minValue="-1012.3829844478844" maxValue="775.33828550049111"/>
    </cacheField>
    <cacheField name="Логистика" numFmtId="2">
      <sharedItems containsSemiMixedTypes="0" containsString="0" containsNumber="1" minValue="-0.30779461859674778" maxValue="138238.13411622238"/>
    </cacheField>
    <cacheField name="Итоговая цена RUB" numFmtId="2">
      <sharedItems containsSemiMixedTypes="0" containsString="0" containsNumber="1" minValue="-256.48729465768776" maxValue="7270855.8840099182"/>
    </cacheField>
    <cacheField name="Продажа RUB" numFmtId="2">
      <sharedItems containsString="0" containsBlank="1" containsNumber="1" minValue="53.045054192970021" maxValue="10442745.407234209"/>
    </cacheField>
    <cacheField name="ДатаП" numFmtId="0">
      <sharedItems containsDate="1" containsString="0" containsBlank="1" containsMixedTypes="1" minDate="1900-01-03T16:59:04" maxDate="2026-01-06T00:00:00"/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3171889.5232242779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54">
  <r>
    <m/>
    <m/>
    <m/>
    <m/>
    <m/>
    <x v="0"/>
    <m/>
    <m/>
    <x v="0"/>
    <x v="0"/>
    <n v="5457"/>
    <n v="-102373.12601555228"/>
    <n v="-38605.097000000111"/>
    <n v="-1012.3829844478844"/>
    <n v="138238.13411622238"/>
    <n v="7270855.8840099182"/>
    <n v="10442745.407234209"/>
    <n v="4694"/>
    <m/>
    <n v="0"/>
    <n v="3171889.5232242779"/>
    <n v="0.82072403710433739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d v="2022-10-08T00:00:00"/>
    <s v="&lt;Клиент не выбран&gt;"/>
    <s v="10 2022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d v="2022-08-31T00:00:00"/>
    <s v="&lt;Клиент не выбран&gt;"/>
    <s v="8 2022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d v="2022-08-31T00:00:00"/>
    <s v="&lt;Клиент не выбран&gt;"/>
    <s v="8 2022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d v="2022-09-17T00:00:00"/>
    <s v="&lt;Клиент не выбран&gt;"/>
    <s v="9 2022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d v="2022-08-31T00:00:00"/>
    <s v="&lt;Клиент не выбран&gt;"/>
    <s v="8 2022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d v="2022-08-31T00:00:00"/>
    <s v="&lt;Клиент не выбран&gt;"/>
    <s v="8 2022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d v="2022-11-15T00:00:00"/>
    <s v="&lt;Клиент не выбран&gt;"/>
    <s v="11 2022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d v="2023-01-09T00:00:00"/>
    <s v="&lt;Клиент не выбран&gt;"/>
    <s v="1 2023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d v="2023-05-06T00:00:00"/>
    <s v="&lt;Клиент не выбран&gt;"/>
    <s v="5 2023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d v="2023-05-26T00:00:00"/>
    <s v="&lt;Клиент не выбран&gt;"/>
    <s v="5 2023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MLI-00954"/>
    <x v="1"/>
    <x v="9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10"/>
    <n v="244.27799999999999"/>
    <n v="-34.317"/>
    <n v="-64.569454266321898"/>
    <n v="4.5976082737610673E-4"/>
    <n v="104.73305672268904"/>
    <n v="500.25012443438897"/>
    <n v="1000"/>
    <d v="2022-11-12T00:00:00"/>
    <s v="&lt;Клиент не выбран&gt;"/>
    <s v="11 2022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1"/>
    <n v="188.18999999999997"/>
    <n v="-18.818999999999999"/>
    <n v="-52.086782967032953"/>
    <n v="3.7087912085348505E-4"/>
    <n v="84.485892857142829"/>
    <n v="403.54096153846143"/>
    <n v="800"/>
    <d v="2022-11-02T00:00:00"/>
    <s v="&lt;Клиент не выбран&gt;"/>
    <s v="11 2022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2"/>
    <n v="251.6"/>
    <n v="-214.6"/>
    <n v="-4.2805362462760677"/>
    <n v="3.7632187263030798E-15"/>
    <n v="25.135054617676264"/>
    <n v="86.781777557100298"/>
    <n v="1500"/>
    <d v="2022-11-04T00:00:00"/>
    <s v="&lt;Клиент не выбран&gt;"/>
    <s v="11 2022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7-06T00:00:00"/>
    <s v="&lt;Клиент не выбран&gt;"/>
    <s v="7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8-01T00:00:00"/>
    <s v="&lt;Клиент не выбран&gt;"/>
    <s v="8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3"/>
    <n v="310.8"/>
    <n v="-59.2"/>
    <n v="-29.10764647467726"/>
    <n v="2.5589887338860944E-14"/>
    <n v="170.91837140019859"/>
    <n v="590.11608738828204"/>
    <n v="900"/>
    <d v="2022-11-03T00:00:00"/>
    <s v="&lt;Клиент не выбран&gt;"/>
    <s v="11 2022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4"/>
    <n v="213.86"/>
    <n v="-42.919999999999995"/>
    <n v="-19.776077457795438"/>
    <n v="1.7386070515520229E-14"/>
    <n v="116.12395233366436"/>
    <n v="400.93181231380345"/>
    <n v="1000"/>
    <d v="2022-11-04T00:00:00"/>
    <s v="&lt;Клиент не выбран&gt;"/>
    <s v="11 2022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5"/>
    <n v="222"/>
    <n v="-111"/>
    <n v="-12.841608738828203"/>
    <n v="1.1289656178909238E-14"/>
    <n v="75.405163853028796"/>
    <n v="260.34533267130087"/>
    <n v="700"/>
    <d v="2022-11-06T00:00:00"/>
    <s v="&lt;Клиент не выбран&gt;"/>
    <s v="11 2022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6"/>
    <n v="103.6"/>
    <n v="-10.360000000000001"/>
    <n v="-10.78695134061569"/>
    <n v="9.4833111902837592E-15"/>
    <n v="63.340337636544184"/>
    <n v="218.69007944389278"/>
    <n v="1200"/>
    <d v="2022-11-06T00:00:00"/>
    <s v="&lt;Клиент не выбран&gt;"/>
    <s v="11 2022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7"/>
    <n v="332.26"/>
    <n v="-32.93"/>
    <n v="-34.629538232373385"/>
    <n v="3.0444439495791913E-14"/>
    <n v="203.34259185700094"/>
    <n v="702.06458043694147"/>
    <n v="1500"/>
    <d v="2022-11-29T00:00:00"/>
    <s v="&lt;Клиент не выбран&gt;"/>
    <s v="11 2022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8"/>
    <n v="713.84"/>
    <n v="-71.38"/>
    <n v="-101.40832257959437"/>
    <n v="13.755905838663733"/>
    <n v="99.658812132606442"/>
    <n v="981.69959308751379"/>
    <n v="2200"/>
    <d v="2022-09-17T00:00:00"/>
    <s v="&lt;Клиент не выбран&gt;"/>
    <s v="9 2022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9"/>
    <n v="387.16"/>
    <n v="-38.74"/>
    <n v="-54.995933993061463"/>
    <n v="7.4601262526962273"/>
    <n v="54.047136511600314"/>
    <n v="532.39699315685266"/>
    <n v="1500"/>
    <d v="2022-09-17T00:00:00"/>
    <s v="&lt;Клиент не выбран&gt;"/>
    <s v="9 2022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1"/>
    <n v="567.03"/>
    <n v="-56.7"/>
    <n v="-80.552422348542137"/>
    <n v="10.926830349975505"/>
    <n v="79.162720785158683"/>
    <n v="779.80069317988807"/>
    <n v="2100"/>
    <d v="2022-08-31T00:00:00"/>
    <s v="&lt;Клиент не выбран&gt;"/>
    <s v="8 2022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2"/>
    <n v="641.03"/>
    <n v="-64.099999999999994"/>
    <n v="-91.064818892764322"/>
    <n v="12.352823141518954"/>
    <n v="89.493756006077646"/>
    <n v="881.56764038224833"/>
    <n v="881.57"/>
    <d v="2022-09-01T00:00:00"/>
    <s v="&lt;Клиент не выбран&gt;"/>
    <s v="9 2022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3"/>
    <n v="180.27"/>
    <n v="-18.02"/>
    <n v="-25.610155244745485"/>
    <n v="3.4739839403592301"/>
    <n v="25.168325294205705"/>
    <n v="247.92323098472917"/>
    <n v="900"/>
    <d v="2022-08-31T00:00:00"/>
    <s v="&lt;Клиент не выбран&gt;"/>
    <s v="8 2022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4"/>
    <n v="808.85"/>
    <n v="-80.88"/>
    <n v="-114.90554522969104"/>
    <n v="15.586786373271549"/>
    <n v="112.92317882541094"/>
    <n v="1112.3616299534872"/>
    <n v="2500"/>
    <d v="2022-08-31T00:00:00"/>
    <s v="&lt;Клиент не выбран&gt;"/>
    <s v="8 2022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5"/>
    <n v="192.66"/>
    <n v="-154.13"/>
    <n v="-6.0817213040372486"/>
    <n v="0.82497751138392061"/>
    <n v="5.9767986045346424"/>
    <n v="58.875082217821983"/>
    <n v="600"/>
    <d v="2022-09-24T00:00:00"/>
    <s v="&lt;Клиент не выбран&gt;"/>
    <s v="9 2022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6"/>
    <n v="347.52"/>
    <n v="-34.75"/>
    <n v="-49.368802809855438"/>
    <n v="6.6968132944601315"/>
    <n v="48.517085376078391"/>
    <n v="477.9226437910246"/>
    <n v="1000"/>
    <d v="2022-08-31T00:00:00"/>
    <s v="&lt;Клиент не выбран&gt;"/>
    <s v="8 2022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7"/>
    <n v="892.38"/>
    <n v="-89.26"/>
    <n v="-0.85966256248842832"/>
    <n v="20.40188367894844"/>
    <n v="154.89415540332041"/>
    <n v="1466.3345647796707"/>
    <n v="2600"/>
    <d v="2022-09-24T00:00:00"/>
    <s v="&lt;Клиент не выбран&gt;"/>
    <s v="9 2022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8"/>
    <n v="327.73"/>
    <n v="-32.770000000000003"/>
    <n v="-0.31572625439733393"/>
    <n v="7.4929519996297342"/>
    <n v="56.887613404925041"/>
    <n v="538.53725872523614"/>
    <n v="905"/>
    <d v="2022-09-17T00:00:00"/>
    <s v="&lt;Клиент не выбран&gt;"/>
    <s v="9 2022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1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4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9"/>
    <n v="225.02"/>
    <n v="-22.5"/>
    <n v="-0.21677814293649331"/>
    <n v="5.1446726300685306"/>
    <n v="39.059124853422212"/>
    <n v="369.76052901083136"/>
    <n v="745"/>
    <d v="2022-09-17T00:00:00"/>
    <s v="&lt;Клиент не выбран&gt;"/>
    <s v="9 2022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n v="1500"/>
    <d v="2022-08-31T00:00:00"/>
    <s v="&lt;Клиент не выбран&gt;"/>
    <s v="8 2022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m/>
    <m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1"/>
    <n v="323.10000000000002"/>
    <n v="-32.299999999999997"/>
    <n v="-0.31127337530087029"/>
    <n v="7.3872743473431202"/>
    <n v="56.08529284700365"/>
    <n v="530.94194072856885"/>
    <n v="900"/>
    <d v="2022-08-31T00:00:00"/>
    <s v="&lt;Клиент не выбран&gt;"/>
    <s v="8 2022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2"/>
    <n v="115.6"/>
    <n v="-23.12"/>
    <n v="-9.8990927605998896E-2"/>
    <n v="2.3492955008331897"/>
    <n v="17.836203172252052"/>
    <n v="168.84976161821885"/>
    <n v="300"/>
    <d v="2022-10-16T00:00:00"/>
    <s v="&lt;Клиент не выбран&gt;"/>
    <s v="10 2022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5"/>
    <n v="231.19"/>
    <n v="-192.66"/>
    <n v="-4.1242651823736355E-2"/>
    <n v="0.97878844774116369"/>
    <n v="7.4311084367092528"/>
    <n v="70.347981348940024"/>
    <n v="700"/>
    <d v="2022-09-24T00:00:00"/>
    <s v="&lt;Клиент не выбран&gt;"/>
    <s v="9 2022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3"/>
    <n v="485.4"/>
    <n v="-72.81"/>
    <n v="-0.44163783327161649"/>
    <n v="10.481140037724543"/>
    <n v="79.574384373264223"/>
    <n v="753.30582986657578"/>
    <n v="1600"/>
    <d v="2022-10-16T00:00:00"/>
    <s v="&lt;Клиент не выбран&gt;"/>
    <s v="10 2022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4"/>
    <n v="239.85"/>
    <n v="-36.01"/>
    <n v="0"/>
    <n v="5.1862688875812273"/>
    <n v="32.639597769478037"/>
    <n v="362.4987999855889"/>
    <n v="750"/>
    <d v="2022-09-17T00:00:00"/>
    <s v="&lt;Клиент не выбран&gt;"/>
    <s v="9 2022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5"/>
    <n v="443.58"/>
    <n v="-66.53"/>
    <n v="0"/>
    <n v="9.5932235285640779"/>
    <n v="60.37460919830108"/>
    <n v="670.5267490902977"/>
    <n v="1500"/>
    <d v="2022-09-24T00:00:00"/>
    <s v="&lt;Клиент не выбран&gt;"/>
    <s v="9 2022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6"/>
    <n v="399.98"/>
    <n v="-59.99"/>
    <n v="0"/>
    <n v="8.6503118087163529"/>
    <n v="54.44042801042405"/>
    <n v="604.62110972871062"/>
    <n v="1100"/>
    <d v="2022-09-17T00:00:00"/>
    <s v="&lt;Клиент не выбран&gt;"/>
    <s v="9 2022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d v="2022-10-08T00:00:00"/>
    <s v="&lt;Клиент не выбран&gt;"/>
    <s v="10 2022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3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9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9"/>
    <n v="320.47000000000003"/>
    <n v="-48.07"/>
    <n v="0"/>
    <n v="6.9306301264576451"/>
    <n v="43.617672843435145"/>
    <n v="484.42245445483917"/>
    <n v="1000"/>
    <d v="2022-11-11T00:00:00"/>
    <s v="&lt;Клиент не выбран&gt;"/>
    <s v="11 2022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40"/>
    <n v="524.95000000000005"/>
    <n v="-78.78"/>
    <n v="-0.44221160852048702"/>
    <n v="11.333764009729121"/>
    <n v="79.677767300988634"/>
    <n v="805.10897955329597"/>
    <n v="1700"/>
    <d v="2022-09-17T00:00:00"/>
    <s v="&lt;Клиент не выбран&gt;"/>
    <s v="9 2022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1"/>
    <n v="346.79"/>
    <n v="-52.01"/>
    <n v="-0.29216473084176242"/>
    <n v="7.488103088033597"/>
    <n v="52.642293845362609"/>
    <n v="531.92734830383165"/>
    <n v="1000"/>
    <d v="2022-10-08T00:00:00"/>
    <s v="&lt;Клиент не выбран&gt;"/>
    <s v="10 2022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2"/>
    <n v="913.54"/>
    <m/>
    <n v="-0.90543513200754333"/>
    <n v="23.206057721155478"/>
    <n v="163.14146522658439"/>
    <n v="1648.4731317235983"/>
    <n v="2800"/>
    <d v="2022-09-17T00:00:00"/>
    <s v="&lt;Клиент не выбран&gt;"/>
    <s v="9 2022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3"/>
    <n v="249.02"/>
    <n v="-37.35"/>
    <n v="-0.20979207740442313"/>
    <n v="5.3769142433139008"/>
    <n v="37.800374307103269"/>
    <n v="381.95624470951918"/>
    <n v="900"/>
    <d v="2022-09-17T00:00:00"/>
    <s v="&lt;Клиент не выбран&gt;"/>
    <s v="9 2022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4"/>
    <n v="456.73"/>
    <n v="-68.5"/>
    <n v="-0.38478564846562668"/>
    <n v="9.8619521740527976"/>
    <n v="69.330747471284084"/>
    <n v="700.55687099530689"/>
    <n v="1350"/>
    <d v="2022-09-17T00:00:00"/>
    <s v="&lt;Клиент не выбран&gt;"/>
    <s v="9 2022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5"/>
    <n v="373.56"/>
    <n v="-56.03"/>
    <n v="-0.31471289430824617"/>
    <n v="8.0660064235813405"/>
    <n v="56.705026001485805"/>
    <n v="572.97947929613827"/>
    <n v="1050"/>
    <d v="2022-09-17T00:00:00"/>
    <s v="&lt;Клиент не выбран&gt;"/>
    <s v="9 2022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6"/>
    <n v="362.19"/>
    <n v="-54.32"/>
    <n v="-0.30513859720555464"/>
    <n v="7.8206197764872218"/>
    <n v="54.979927424424254"/>
    <n v="555.54811290555892"/>
    <n v="1050"/>
    <d v="2022-09-17T00:00:00"/>
    <s v="&lt;Клиент не выбран&gt;"/>
    <s v="9 2022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7"/>
    <n v="572.36"/>
    <n v="-85.85"/>
    <n v="-0.48219371464083666"/>
    <n v="12.358494583619056"/>
    <n v="86.881750385736325"/>
    <n v="877.9020768820717"/>
    <n v="1650"/>
    <d v="2022-09-17T00:00:00"/>
    <s v="&lt;Клиент не выбран&gt;"/>
    <s v="9 2022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2"/>
    <n v="524.03"/>
    <n v="-157.21"/>
    <n v="-0.36356559660552029"/>
    <n v="9.3180879800274212"/>
    <n v="65.507314703697347"/>
    <n v="661.92275563067892"/>
    <n v="1500"/>
    <d v="2022-09-17T00:00:00"/>
    <s v="&lt;Клиент не выбран&gt;"/>
    <s v="9 2022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8"/>
    <n v="1078.8900000000001"/>
    <n v="-280.51"/>
    <n v="-1.7651769655032303"/>
    <n v="20.256598366288433"/>
    <n v="66.790479775797891"/>
    <n v="1104.577376470729"/>
    <n v="5000"/>
    <d v="2024-08-31T00:00:00"/>
    <s v="&lt;Клиент не выбран&gt;"/>
    <s v="8 2024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600"/>
    <d v="2023-03-15T00:00:00"/>
    <s v="&lt;Клиент не выбран&gt;"/>
    <s v="3 202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8"/>
    <n v="467.99"/>
    <n v="-121.68"/>
    <n v="-0.76567353255770876"/>
    <n v="8.786621133081173"/>
    <n v="28.971430961643033"/>
    <n v="479.12797320270812"/>
    <n v="479.12797320270812"/>
    <d v="2022-12-06T00:00:00"/>
    <s v="&lt;Клиент не выбран&gt;"/>
    <s v="12 202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50"/>
    <n v="308.25"/>
    <n v="-154.12"/>
    <n v="-0.34077347339990083"/>
    <n v="3.9106058596107571"/>
    <n v="12.894131425942192"/>
    <n v="213.24245476519133"/>
    <n v="218.69"/>
    <d v="2023-01-01T00:00:00"/>
    <s v="&lt;Клиент не выбран&gt;"/>
    <s v="1 2023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1"/>
    <n v="1052.99"/>
    <n v="-273.77999999999997"/>
    <n v="-1.7227930851095616"/>
    <n v="19.770214701014066"/>
    <n v="65.186765382523944"/>
    <n v="1078.0552337480358"/>
    <n v="3400"/>
    <d v="2023-09-18T00:00:00"/>
    <s v="&lt;Клиент не выбран&gt;"/>
    <s v="9 2023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2"/>
    <n v="280.62"/>
    <n v="-72.959999999999994"/>
    <n v="-13.844439925005565"/>
    <n v="4.9425574374781904"/>
    <n v="36.953700467126389"/>
    <n v="294.63977247449884"/>
    <n v="295"/>
    <d v="2022-12-03T00:00:00"/>
    <s v="&lt;Клиент не выбран&gt;"/>
    <s v="12 202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3"/>
    <n v="474.77"/>
    <n v="-123.44"/>
    <n v="-23.422744288029492"/>
    <n v="8.3620760113127819"/>
    <n v="62.520194477104461"/>
    <n v="498.48690775048465"/>
    <n v="498.49"/>
    <d v="2022-09-15T00:00:00"/>
    <s v="&lt;Клиент не выбран&gt;"/>
    <s v="9 2022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4"/>
    <n v="385.96"/>
    <n v="-100.35"/>
    <n v="-19.041271727732056"/>
    <n v="6.7978610696241253"/>
    <n v="50.825129492516453"/>
    <n v="405.23964854301062"/>
    <n v="405.23964854301062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5"/>
    <n v="375.64"/>
    <n v="-97.67"/>
    <n v="-18.531922209158221"/>
    <n v="6.6160198925927585"/>
    <n v="49.465569290412787"/>
    <n v="394.3995837173091"/>
    <n v="394.3995837173091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6"/>
    <n v="308.25"/>
    <n v="-154.12"/>
    <n v="-10.275659855731039"/>
    <n v="3.6684791381995248"/>
    <n v="27.427881407099051"/>
    <n v="218.6883758619594"/>
    <m/>
    <m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7"/>
    <n v="180.94"/>
    <n v="-18.09"/>
    <n v="-10.857011662270807"/>
    <n v="3.876025612507576"/>
    <n v="28.979630747719984"/>
    <n v="231.06080587244594"/>
    <n v="231.25"/>
    <d v="2023-01-08T00:00:00"/>
    <s v="&lt;Клиент не выбран&gt;"/>
    <s v="1 2023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8"/>
    <n v="180.94"/>
    <n v="-47.04"/>
    <n v="-8.9269503320728347"/>
    <n v="3.1869808382853204"/>
    <n v="23.827894118020915"/>
    <n v="189.98490578029174"/>
    <n v="190"/>
    <d v="2023-02-13T00:00:00"/>
    <s v="&lt;Клиент не выбран&gt;"/>
    <s v="2 2023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9"/>
    <n v="293.33"/>
    <n v="0"/>
    <n v="-0.41797291104238959"/>
    <n v="7.4783261381098125"/>
    <n v="31.63038245726192"/>
    <n v="415.02591960541167"/>
    <n v="415.02591960541167"/>
    <d v="2023-01-01T00:00:00"/>
    <s v="&lt;Клиент не выбран&gt;"/>
    <s v="1 2023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d v="2022-12-30T00:00:00"/>
    <s v="&lt;Клиент не выбран&gt;"/>
    <s v="12 202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60"/>
    <n v="180.4"/>
    <n v="-46.9"/>
    <n v="-0.19022733312023665"/>
    <n v="3.4035268790701942"/>
    <n v="14.395581965855746"/>
    <n v="188.88610188975713"/>
    <n v="188.8861018897571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1"/>
    <n v="258.38"/>
    <n v="-67.180000000000007"/>
    <n v="-0.27244543889579959"/>
    <n v="4.8745643391627045"/>
    <n v="20.617492673195645"/>
    <n v="270.52451446682818"/>
    <n v="270.52451446682818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2"/>
    <n v="355.75"/>
    <n v="-92.5"/>
    <n v="-0.37511120182698354"/>
    <n v="6.7114490705260561"/>
    <n v="28.386793651771722"/>
    <n v="372.46641440058846"/>
    <n v="372.5"/>
    <d v="2023-02-14T00:00:00"/>
    <s v="&lt;Клиент не выбран&gt;"/>
    <s v="2 2023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5"/>
    <n v="443.58"/>
    <n v="-115.33"/>
    <n v="-0.46773125166080659"/>
    <n v="8.3685969891744652"/>
    <n v="35.395878504061038"/>
    <n v="464.43343030196843"/>
    <n v="464.4334303019684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3"/>
    <n v="272.60000000000002"/>
    <n v="-70.88"/>
    <n v="-0.28743563773044301"/>
    <n v="5.1427673561501095"/>
    <n v="21.751886098520011"/>
    <n v="285.40902227117459"/>
    <n v="286.25"/>
    <d v="2023-01-14T00:00:00"/>
    <s v="&lt;Клиент не выбран&gt;"/>
    <s v="1 2023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4"/>
    <n v="541.52"/>
    <n v="-140.80000000000001"/>
    <n v="-0.57099548260630129"/>
    <n v="10.216189445550622"/>
    <n v="43.210468953990372"/>
    <n v="566.96957864616832"/>
    <n v="2300"/>
    <d v="2023-09-21T00:00:00"/>
    <s v="&lt;Клиент не выбран&gt;"/>
    <s v="9 2023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5"/>
    <n v="231.19"/>
    <n v="-115.59"/>
    <n v="-0.16472119631984536"/>
    <n v="2.9471738368577856"/>
    <n v="12.46538782960992"/>
    <n v="163.5598005876848"/>
    <n v="337.5"/>
    <d v="2023-01-29T00:00:00"/>
    <s v="&lt;Клиент не выбран&gt;"/>
    <s v="1 2023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6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7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9"/>
    <n v="178.16"/>
    <n v="-46.32"/>
    <n v="0"/>
    <n v="3.3552828755923816"/>
    <n v="10.23063492503395"/>
    <n v="181.78239725078294"/>
    <m/>
    <m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70"/>
    <n v="90.31"/>
    <n v="-23.48"/>
    <n v="0"/>
    <n v="1.7008006263337292"/>
    <n v="5.1859324335559673"/>
    <n v="92.145916324862114"/>
    <m/>
    <m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1"/>
    <n v="261.51"/>
    <n v="-67.989999999999995"/>
    <n v="0"/>
    <n v="4.9250177645982829"/>
    <n v="15.01693318183078"/>
    <n v="266.82743868303635"/>
    <m/>
    <m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2"/>
    <n v="174.95"/>
    <n v="-45.49"/>
    <n v="0"/>
    <n v="3.2947126901865111"/>
    <n v="10.045949616162734"/>
    <n v="178.50082788293656"/>
    <m/>
    <m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3"/>
    <n v="310.70999999999998"/>
    <n v="-46.61"/>
    <n v="0"/>
    <n v="6.721254607432857"/>
    <n v="20.493861375162815"/>
    <n v="364.14389497824453"/>
    <n v="365"/>
    <d v="2023-01-08T00:00:00"/>
    <s v="&lt;Клиент не выбран&gt;"/>
    <s v="1 2023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4"/>
    <n v="284.01"/>
    <n v="-73.84"/>
    <n v="0"/>
    <n v="5.348754565862035"/>
    <n v="16.308954355236537"/>
    <n v="289.78463615137321"/>
    <m/>
    <m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5"/>
    <n v="542.63"/>
    <n v="-81.39"/>
    <n v="0"/>
    <n v="11.738400133026623"/>
    <n v="35.791702463764096"/>
    <n v="635.96262824598841"/>
    <n v="635.96262824598841"/>
    <d v="2022-12-06T00:00:00"/>
    <s v="&lt;Клиент не выбран&gt;"/>
    <s v="12 2022"/>
    <n v="0"/>
    <n v="0"/>
  </r>
  <r>
    <s v="214675"/>
    <n v="0"/>
    <s v="Protein"/>
    <s v="Доставлен"/>
    <d v="2022-09-10T00:00:00"/>
    <x v="3"/>
    <s v="Спортпит"/>
    <s v="XXXXXX025"/>
    <x v="34"/>
    <x v="76"/>
    <n v="756"/>
    <m/>
    <n v="0"/>
    <n v="0"/>
    <n v="800"/>
    <n v="1945"/>
    <n v="2500"/>
    <d v="2022-09-15T00:00:00"/>
    <s v="&lt;Клиент не выбран&gt;"/>
    <s v="9 2022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7"/>
    <n v="2146"/>
    <m/>
    <n v="0"/>
    <n v="0"/>
    <n v="666.66666666666663"/>
    <n v="4219"/>
    <n v="8200"/>
    <d v="2022-09-01T00:00:00"/>
    <s v="&lt;Клиент не выбран&gt;"/>
    <s v="9 2022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8"/>
    <n v="500.91"/>
    <n v="-130.24"/>
    <n v="0"/>
    <n v="13.157198129921927"/>
    <n v="24.420094633290116"/>
    <n v="510.30911595401506"/>
    <n v="511.25"/>
    <d v="2023-03-18T00:00:00"/>
    <s v="&lt;Клиент не выбран&gt;"/>
    <s v="3 202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9"/>
    <n v="305.54000000000002"/>
    <n v="-79.44"/>
    <n v="0"/>
    <n v="8.0255820464978225"/>
    <n v="14.895684561973985"/>
    <n v="311.27658326058975"/>
    <n v="312.5"/>
    <d v="2023-02-07T00:00:00"/>
    <s v="&lt;Клиент не выбран&gt;"/>
    <s v="2 2023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n v="1200"/>
    <d v="2023-09-21T00:00:00"/>
    <s v="&lt;Клиент не выбран&gt;"/>
    <s v="9 2023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m/>
    <m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d v="2022-12-06T00:00:00"/>
    <s v="&lt;Клиент не выбран&gt;"/>
    <s v="12 202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80"/>
    <n v="204.67"/>
    <n v="-53.21"/>
    <n v="0"/>
    <n v="5.376181586742856"/>
    <n v="9.9783298706615611"/>
    <n v="208.51813932175548"/>
    <n v="208.75"/>
    <d v="2023-01-04T00:00:00"/>
    <s v="&lt;Клиент не выбран&gt;"/>
    <s v="1 2023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2"/>
    <n v="257.56"/>
    <n v="-66.97"/>
    <n v="0"/>
    <n v="6.7651290678550193"/>
    <n v="12.556251749962943"/>
    <n v="262.38922602227245"/>
    <n v="262.5"/>
    <d v="2023-03-15T00:00:00"/>
    <s v="&lt;Клиент не выбран&gt;"/>
    <s v="3 202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3"/>
    <n v="254.42"/>
    <n v="-66.150000000000006"/>
    <n v="0"/>
    <n v="6.6827789999741034"/>
    <n v="12.403407927832117"/>
    <n v="259.19523365975772"/>
    <n v="260"/>
    <d v="2022-12-22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8"/>
    <n v="841.35"/>
    <n v="-218.75"/>
    <n v="0"/>
    <n v="22.099634595973214"/>
    <n v="41.017484335625838"/>
    <n v="857.14639866449886"/>
    <n v="857.5"/>
    <d v="2022-12-06T00:00:00"/>
    <s v="&lt;Клиент не выбран&gt;"/>
    <s v="12 202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4"/>
    <n v="956.75"/>
    <n v="-248.76"/>
    <n v="0"/>
    <n v="25.130614034055693"/>
    <n v="46.64305932344962"/>
    <n v="974.70459169688172"/>
    <n v="3200"/>
    <d v="2023-09-20T00:00:00"/>
    <s v="&lt;Клиент не выбран&gt;"/>
    <s v="9 2023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5"/>
    <n v="192.66"/>
    <n v="-154.13"/>
    <n v="0"/>
    <n v="1.367650049763649"/>
    <n v="2.5383933046123728"/>
    <n v="53.045054192970021"/>
    <n v="53.045054192970021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6"/>
    <n v="582.44000000000005"/>
    <n v="-151.43"/>
    <n v="0"/>
    <n v="15.299009809204009"/>
    <n v="28.395351627847884"/>
    <n v="593.3804517963149"/>
    <m/>
    <m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600"/>
    <d v="2022-10-16T00:00:00"/>
    <s v="&lt;Клиент не выбран&gt;"/>
    <s v="10 2022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6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06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12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2"/>
    <n v="360"/>
    <m/>
    <n v="0"/>
    <n v="-11.474530831099184"/>
    <n v="0"/>
    <n v="435.65683646112603"/>
    <n v="1500"/>
    <d v="2022-10-16T00:00:00"/>
    <s v="&lt;Клиент не выбран&gt;"/>
    <s v="10 2022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600"/>
    <d v="2022-10-15T00:00:00"/>
    <s v="&lt;Клиент не выбран&gt;"/>
    <s v="10 2022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9"/>
    <n v="360"/>
    <m/>
    <n v="0"/>
    <n v="-11.474530831099184"/>
    <n v="0"/>
    <n v="435.65683646112603"/>
    <n v="1000"/>
    <d v="2022-10-15T00:00:00"/>
    <s v="&lt;Клиент не выбран&gt;"/>
    <s v="10 2022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16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90"/>
    <n v="648"/>
    <m/>
    <n v="0"/>
    <n v="-20.654155495978532"/>
    <n v="0"/>
    <n v="784.1823056300268"/>
    <n v="2000"/>
    <d v="2022-10-16T00:00:00"/>
    <s v="&lt;Клиент не выбран&gt;"/>
    <s v="10 2022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1-09T00:00:00"/>
    <s v="&lt;Клиент не выбран&gt;"/>
    <s v="11 2022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2"/>
    <n v="472"/>
    <m/>
    <n v="0"/>
    <n v="-15.044384867441151"/>
    <n v="0"/>
    <n v="571.19451891569861"/>
    <n v="1200"/>
    <d v="2022-10-23T00:00:00"/>
    <s v="&lt;Клиент не выбран&gt;"/>
    <s v="10 2022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17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23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5"/>
    <n v="456"/>
    <m/>
    <n v="0"/>
    <n v="-14.534405719392302"/>
    <n v="0"/>
    <n v="551.83199285075966"/>
    <n v="1200"/>
    <d v="2022-10-23T00:00:00"/>
    <s v="&lt;Клиент не выбран&gt;"/>
    <s v="10 2022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3"/>
    <n v="720"/>
    <m/>
    <n v="0"/>
    <n v="-22.949061662198368"/>
    <n v="0"/>
    <n v="871.31367292225207"/>
    <n v="1900"/>
    <d v="2022-11-18T00:00:00"/>
    <s v="&lt;Клиент не выбран&gt;"/>
    <s v="11 2022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16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22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30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21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0-30T00:00:00"/>
    <s v="&lt;Клиент не выбран&gt;"/>
    <s v="10 2022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4"/>
    <n v="424"/>
    <m/>
    <n v="0"/>
    <n v="-17.966101694915253"/>
    <n v="0"/>
    <n v="507.5423728813559"/>
    <m/>
    <m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5"/>
    <n v="720"/>
    <m/>
    <n v="0"/>
    <n v="-30.508474576271187"/>
    <n v="0"/>
    <n v="861.86440677966107"/>
    <n v="1800"/>
    <d v="2022-11-18T00:00:00"/>
    <s v="&lt;Клиент не выбран&gt;"/>
    <s v="11 2022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6"/>
    <n v="436"/>
    <m/>
    <n v="0"/>
    <n v="-18.474576271186439"/>
    <n v="0"/>
    <n v="521.90677966101691"/>
    <n v="1200"/>
    <d v="2023-04-04T00:00:00"/>
    <s v="&lt;Клиент не выбран&gt;"/>
    <s v="4 2023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7"/>
    <n v="620"/>
    <m/>
    <n v="0"/>
    <n v="-26.271186440677965"/>
    <n v="0"/>
    <n v="742.16101694915255"/>
    <n v="1400"/>
    <d v="2022-11-21T00:00:00"/>
    <s v="&lt;Клиент не выбран&gt;"/>
    <s v="11 2022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8"/>
    <n v="316"/>
    <m/>
    <n v="0"/>
    <n v="-13.389830508474576"/>
    <n v="0"/>
    <n v="378.26271186440681"/>
    <n v="900"/>
    <d v="2022-10-23T00:00:00"/>
    <s v="&lt;Клиент не выбран&gt;"/>
    <s v="10 2022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9"/>
    <n v="388"/>
    <m/>
    <n v="0"/>
    <n v="-16.440677966101696"/>
    <n v="0"/>
    <n v="464.44915254237287"/>
    <n v="1200"/>
    <d v="2022-11-26T00:00:00"/>
    <s v="&lt;Клиент не выбран&gt;"/>
    <s v="11 2022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100"/>
    <n v="480"/>
    <m/>
    <n v="0"/>
    <n v="-20.338983050847457"/>
    <n v="0"/>
    <n v="574.57627118644064"/>
    <n v="1900"/>
    <d v="2024-01-08T00:00:00"/>
    <s v="&lt;Клиент не выбран&gt;"/>
    <s v="1 2024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0-17T00:00:00"/>
    <s v="&lt;Клиент не выбран&gt;"/>
    <s v="10 2022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2"/>
    <n v="276"/>
    <m/>
    <n v="0"/>
    <n v="-11.694915254237289"/>
    <n v="0"/>
    <n v="330.38135593220341"/>
    <n v="900"/>
    <d v="2022-11-12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3"/>
    <n v="456"/>
    <m/>
    <n v="0"/>
    <n v="-19.322033898305083"/>
    <n v="0"/>
    <n v="545.84745762711862"/>
    <n v="1300"/>
    <d v="2022-11-29T00:00:00"/>
    <s v="&lt;Клиент не выбран&gt;"/>
    <s v="11 2022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6"/>
    <n v="464"/>
    <m/>
    <n v="0"/>
    <n v="-19.661016949152543"/>
    <n v="0"/>
    <n v="555.42372881355936"/>
    <n v="1200"/>
    <d v="2022-10-18T00:00:00"/>
    <s v="&lt;Клиент не выбран&gt;"/>
    <s v="10 2022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4"/>
    <n v="208"/>
    <m/>
    <n v="0"/>
    <n v="-8.8135593220338979"/>
    <n v="0"/>
    <n v="248.9830508474576"/>
    <n v="800"/>
    <d v="2022-11-15T00:00:00"/>
    <s v="&lt;Клиент не выбран&gt;"/>
    <s v="11 2022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718.22"/>
    <d v="2022-09-01T00:00:00"/>
    <s v="&lt;Клиент не выбран&gt;"/>
    <s v="9 2022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6"/>
    <n v="388"/>
    <m/>
    <n v="0"/>
    <n v="-16.440677966101696"/>
    <n v="0"/>
    <n v="464.44915254237287"/>
    <n v="900"/>
    <d v="2022-11-12T00:00:00"/>
    <s v="&lt;Клиент не выбран&gt;"/>
    <s v="11 2022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2-03T00:00:00"/>
    <s v="&lt;Клиент не выбран&gt;"/>
    <s v="12 202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7"/>
    <n v="276"/>
    <m/>
    <n v="0"/>
    <n v="-11.694915254237289"/>
    <n v="0"/>
    <n v="330.38135593220341"/>
    <n v="900"/>
    <d v="2022-11-11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8"/>
    <n v="604"/>
    <m/>
    <n v="0"/>
    <n v="-25.593220338983052"/>
    <n v="0"/>
    <n v="723.00847457627117"/>
    <n v="1700"/>
    <d v="2022-10-23T00:00:00"/>
    <s v="&lt;Клиент не выбран&gt;"/>
    <s v="10 2022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0-23T00:00:00"/>
    <s v="&lt;Клиент не выбран&gt;"/>
    <s v="10 2022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1-02T00:00:00"/>
    <s v="&lt;Клиент не выбран&gt;"/>
    <s v="11 2022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1700"/>
    <d v="2022-10-18T00:00:00"/>
    <s v="&lt;Клиент не выбран&gt;"/>
    <s v="10 2022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9"/>
    <n v="535.20000000000005"/>
    <m/>
    <n v="0"/>
    <n v="-4.6339348079162175"/>
    <n v="61.370430733410942"/>
    <n v="739.9206199068683"/>
    <n v="1500"/>
    <d v="2022-10-23T00:00:00"/>
    <s v="&lt;Клиент не выбран&gt;"/>
    <s v="10 2022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10"/>
    <n v="839.2"/>
    <m/>
    <n v="0"/>
    <n v="-7.2660651920838735"/>
    <n v="96.229569266589067"/>
    <n v="1160.2043800931315"/>
    <n v="1700"/>
    <d v="2022-11-04T00:00:00"/>
    <s v="&lt;Клиент не выбран&gt;"/>
    <s v="11 2022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5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9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30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2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3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4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23T00:00:00"/>
    <s v="&lt;Клиент не выбран&gt;"/>
    <s v="11 2022"/>
    <n v="1000"/>
    <n v="1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000"/>
    <d v="2022-10-29T00:00:00"/>
    <s v="&lt;Клиент не выбран&gt;"/>
    <s v="10 2022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100"/>
    <d v="2022-11-06T00:00:00"/>
    <s v="&lt;Клиент не выбран&gt;"/>
    <s v="11 2022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2-11-04T00:00:00"/>
    <s v="&lt;Клиент не выбран&gt;"/>
    <s v="11 2022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3-01-04T00:00:00"/>
    <s v="&lt;Клиент не выбран&gt;"/>
    <s v="1 2023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200"/>
    <d v="2022-10-28T00:00:00"/>
    <s v="&lt;Клиент не выбран&gt;"/>
    <s v="10 2022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500"/>
    <d v="2022-11-06T00:00:00"/>
    <s v="&lt;Клиент не выбран&gt;"/>
    <s v="11 2022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10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24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5"/>
    <n v="160"/>
    <m/>
    <n v="0"/>
    <n v="-8.332234673698089"/>
    <n v="0"/>
    <n v="189.5847066578774"/>
    <n v="700"/>
    <d v="2022-11-04T00:00:00"/>
    <s v="&lt;Клиент не выбран&gt;"/>
    <s v="11 2022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90"/>
    <n v="648"/>
    <m/>
    <n v="0"/>
    <n v="-33.745550428477259"/>
    <n v="0"/>
    <n v="767.81806196440346"/>
    <n v="2000"/>
    <d v="2022-10-28T00:00:00"/>
    <s v="&lt;Клиент не выбран&gt;"/>
    <s v="10 2022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5"/>
    <n v="376"/>
    <m/>
    <n v="0"/>
    <n v="-19.580751483190507"/>
    <n v="0"/>
    <n v="445.52406064601189"/>
    <n v="800"/>
    <d v="2023-02-24T00:00:00"/>
    <s v="&lt;Клиент не выбран&gt;"/>
    <s v="2 2023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2"/>
    <n v="180"/>
    <m/>
    <n v="0"/>
    <n v="-9.3737640079103492"/>
    <n v="0"/>
    <n v="213.28279499011205"/>
    <n v="1500"/>
    <d v="2022-11-06T00:00:00"/>
    <s v="&lt;Клиент не выбран&gt;"/>
    <s v="11 2022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8"/>
    <n v="640"/>
    <m/>
    <n v="0"/>
    <n v="-33.328938694792356"/>
    <n v="0"/>
    <n v="758.33882663150962"/>
    <n v="1800"/>
    <d v="2022-11-12T00:00:00"/>
    <s v="&lt;Клиент не выбран&gt;"/>
    <s v="11 2022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5"/>
    <n v="436"/>
    <m/>
    <n v="0"/>
    <n v="-14.222342607282318"/>
    <n v="0"/>
    <n v="527.22207174089715"/>
    <n v="527.22"/>
    <d v="2022-10-02T00:00:00"/>
    <s v="&lt;Клиент не выбран&gt;"/>
    <s v="10 2022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500"/>
    <d v="2022-11-04T00:00:00"/>
    <s v="&lt;Клиент не выбран&gt;"/>
    <s v="11 2022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2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000"/>
    <d v="2023-01-04T00:00:00"/>
    <s v="&lt;Клиент не выбран&gt;"/>
    <s v="1 2023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6"/>
    <n v="1334.4"/>
    <m/>
    <n v="0"/>
    <n v="-43.528197190728271"/>
    <n v="0"/>
    <n v="1613.5897535115898"/>
    <n v="3200"/>
    <d v="2022-12-24T00:00:00"/>
    <s v="&lt;Клиент не выбран&gt;"/>
    <s v="12 202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500"/>
    <d v="2023-01-21T00:00:00"/>
    <s v="&lt;Клиент не выбран&gt;"/>
    <s v="1 2023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50"/>
    <d v="2023-01-30T00:00:00"/>
    <s v="&lt;Клиент не выбран&gt;"/>
    <s v="1 2023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700"/>
    <d v="2023-03-06T00:00:00"/>
    <s v="&lt;Клиент не выбран&gt;"/>
    <s v="3 202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554.30999999999995"/>
    <d v="2022-09-01T00:00:00"/>
    <s v="&lt;Клиент не выбран&gt;"/>
    <s v="9 2022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00"/>
    <d v="2023-03-15T00:00:00"/>
    <s v="&lt;Клиент не выбран&gt;"/>
    <s v="3 202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700"/>
    <d v="2022-12-24T00:00:00"/>
    <s v="&lt;Клиент не выбран&gt;"/>
    <s v="12 202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6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8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2-02T00:00:00"/>
    <s v="&lt;Клиент не выбран&gt;"/>
    <s v="12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d v="2022-12-10T00:00:00"/>
    <s v="&lt;Клиент не выбран&gt;"/>
    <s v="12 202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d v="2022-12-26T00:00:00"/>
    <s v="&lt;Клиент не выбран&gt;"/>
    <s v="12 202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d v="2023-01-04T00:00:00"/>
    <s v="&lt;Клиент не выбран&gt;"/>
    <s v="1 2023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d v="2023-01-09T00:00:00"/>
    <s v="&lt;Клиент не выбран&gt;"/>
    <s v="1 2023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0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6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24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05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11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24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2200"/>
    <d v="2023-01-04T00:00:00"/>
    <s v="&lt;Клиент не выбран&gt;"/>
    <s v="1 2023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7"/>
    <n v="264"/>
    <m/>
    <n v="0"/>
    <n v="-8.6116936888131459"/>
    <n v="0"/>
    <n v="319.23538288898357"/>
    <n v="850"/>
    <d v="2022-12-06T00:00:00"/>
    <s v="&lt;Клиент не выбран&gt;"/>
    <s v="12 202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8"/>
    <n v="512"/>
    <m/>
    <n v="0"/>
    <n v="0"/>
    <n v="61.44"/>
    <n v="716.80000000000007"/>
    <n v="1300"/>
    <d v="2022-10-23T00:00:00"/>
    <s v="&lt;Клиент не выбран&gt;"/>
    <s v="10 2022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9"/>
    <n v="360"/>
    <m/>
    <n v="0"/>
    <n v="-9.0667197748492701"/>
    <n v="0"/>
    <n v="438.66660028143838"/>
    <n v="1100"/>
    <d v="2022-11-12T00:00:00"/>
    <s v="&lt;Клиент не выбран&gt;"/>
    <s v="11 2022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12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3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7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0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9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2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6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700"/>
    <d v="2022-11-25T00:00:00"/>
    <s v="&lt;Клиент не выбран&gt;"/>
    <s v="11 2022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650"/>
    <d v="2022-11-27T00:00:00"/>
    <s v="&lt;Клиент не выбран&gt;"/>
    <s v="11 2022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5"/>
    <n v="560"/>
    <m/>
    <n v="0"/>
    <n v="-14.103786316432197"/>
    <n v="0"/>
    <n v="682.3702671044598"/>
    <n v="1600"/>
    <d v="2022-12-26T00:00:00"/>
    <s v="&lt;Клиент не выбран&gt;"/>
    <s v="12 202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2"/>
    <n v="472"/>
    <m/>
    <n v="0"/>
    <n v="-11.887477038135707"/>
    <n v="0"/>
    <n v="575.14065370233038"/>
    <n v="1200"/>
    <d v="2022-12-19T00:00:00"/>
    <s v="&lt;Клиент не выбран&gt;"/>
    <s v="12 202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4"/>
    <n v="503.2"/>
    <m/>
    <n v="0"/>
    <n v="-12.673259418622644"/>
    <n v="0"/>
    <n v="613.1584257267217"/>
    <n v="1200"/>
    <d v="2022-11-11T00:00:00"/>
    <s v="&lt;Клиент не выбран&gt;"/>
    <s v="11 2022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1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8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05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24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3"/>
    <n v="249.02"/>
    <m/>
    <n v="0"/>
    <n v="-6.2716515509249033"/>
    <n v="0"/>
    <n v="303.43543556134387"/>
    <n v="800"/>
    <d v="2022-11-11T00:00:00"/>
    <s v="&lt;Клиент не выбран&gt;"/>
    <s v="11 2022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1"/>
    <n v="260"/>
    <m/>
    <n v="0"/>
    <n v="-6.5481865040578064"/>
    <n v="0"/>
    <n v="316.81476686992772"/>
    <n v="800"/>
    <d v="2022-11-11T00:00:00"/>
    <s v="&lt;Клиент не выбран&gt;"/>
    <s v="11 2022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8"/>
    <n v="604"/>
    <m/>
    <n v="0"/>
    <n v="-15.21194095558044"/>
    <n v="0"/>
    <n v="735.98507380552451"/>
    <n v="1700"/>
    <d v="2022-11-24T00:00:00"/>
    <s v="&lt;Клиент не выбран&gt;"/>
    <s v="11 2022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1-15T00:00:00"/>
    <s v="&lt;Клиент не выбран&gt;"/>
    <s v="11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03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2-14T00:00:00"/>
    <s v="&lt;Клиент не выбран&gt;"/>
    <s v="12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29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02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21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2-04T00:00:00"/>
    <s v="&lt;Клиент не выбран&gt;"/>
    <s v="2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4-04T00:00:00"/>
    <s v="&lt;Клиент не выбран&gt;"/>
    <s v="4 2023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3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6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4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1900"/>
    <d v="2023-02-11T00:00:00"/>
    <s v="&lt;Клиент не выбран&gt;"/>
    <s v="2 2023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1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400"/>
    <d v="2022-11-13T00:00:00"/>
    <s v="&lt;Клиент не выбран&gt;"/>
    <s v="11 2022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17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0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1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06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15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3000"/>
    <d v="2023-01-05T00:00:00"/>
    <s v="&lt;Клиент не выбран&gt;"/>
    <s v="1 2023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1-29T00:00:00"/>
    <s v="&lt;Клиент не выбран&gt;"/>
    <s v="11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2-24T00:00:00"/>
    <s v="&lt;Клиент не выбран&gt;"/>
    <s v="12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500"/>
    <d v="2023-01-09T00:00:00"/>
    <s v="&lt;Клиент не выбран&gt;"/>
    <s v="1 2023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12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25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2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3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29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0"/>
    <m/>
    <n v="0"/>
    <n v="0"/>
    <n v="0"/>
    <n v="0"/>
    <n v="1000"/>
    <d v="2023-01-31T00:00:00"/>
    <s v="&lt;Клиент не выбран&gt;"/>
    <s v="1 2023"/>
    <n v="1000"/>
    <s v=""/>
  </r>
  <r>
    <s v="РО03"/>
    <n v="0"/>
    <s v="Roman"/>
    <s v="Доставлен"/>
    <d v="2022-11-09T00:00:00"/>
    <x v="5"/>
    <s v="Витамины"/>
    <s v="SOL-01721"/>
    <x v="19"/>
    <x v="127"/>
    <n v="800"/>
    <m/>
    <n v="0"/>
    <n v="0.44069546214334382"/>
    <n v="0"/>
    <n v="1000.5508693276793"/>
    <n v="2000"/>
    <d v="2022-11-12T00:00:00"/>
    <s v="&lt;Клиент не выбран&gt;"/>
    <s v="11 2022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8"/>
    <n v="988"/>
    <m/>
    <n v="0"/>
    <n v="0"/>
    <n v="118.55999999999999"/>
    <n v="1383.1999999999998"/>
    <n v="2300"/>
    <d v="2022-11-11T00:00:00"/>
    <s v="&lt;Клиент не выбран&gt;"/>
    <s v="11 2022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7"/>
    <n v="14.67"/>
    <n v="-3.81"/>
    <n v="-2.6526002703920688"/>
    <n v="1.7387323367180461E-15"/>
    <n v="10.50482336344221"/>
    <n v="1291.1433934204597"/>
    <n v="2400"/>
    <d v="2022-12-09T00:00:00"/>
    <s v="&lt;Клиент не выбран&gt;"/>
    <s v="12 202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9"/>
    <n v="11.41"/>
    <n v="-2.97"/>
    <n v="-2.0615051825146464"/>
    <n v="1.3512800112247061E-15"/>
    <n v="8.1639695384394333"/>
    <n v="1003.4300405588104"/>
    <n v="1700"/>
    <d v="2022-12-03T00:00:00"/>
    <s v="&lt;Клиент не выбран&gt;"/>
    <s v="12 202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30"/>
    <n v="6.47"/>
    <n v="-1.68"/>
    <n v="-1.1699774673276251"/>
    <n v="7.6689943765004065E-16"/>
    <n v="4.633342901555082"/>
    <n v="569.48221496169458"/>
    <n v="1000"/>
    <d v="2023-09-04T00:00:00"/>
    <s v="&lt;Клиент не выбран&gt;"/>
    <s v="9 2023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5"/>
    <n v="5"/>
    <n v="-4"/>
    <n v="-0.24425416854438939"/>
    <n v="1.6010426673278509E-16"/>
    <n v="0.96729496900941159"/>
    <n v="118.88981523208655"/>
    <n v="700"/>
    <d v="2022-12-05T00:00:00"/>
    <s v="&lt;Клиент не выбран&gt;"/>
    <s v="12 202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1"/>
    <n v="11.96"/>
    <n v="-3.11"/>
    <n v="-2.1616493916178463"/>
    <n v="1.4169227605851483E-15"/>
    <n v="8.5605604757332951"/>
    <n v="1052.1748648039661"/>
    <n v="1700"/>
    <d v="2022-12-14T00:00:00"/>
    <s v="&lt;Клиент не выбран&gt;"/>
    <s v="12 202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2"/>
    <n v="6"/>
    <n v="-1.56"/>
    <n v="-1.0844885083370888"/>
    <n v="7.1086294429356573E-16"/>
    <n v="4.2947896624017874"/>
    <n v="527.87077963046431"/>
    <n v="900"/>
    <d v="2022-12-19T00:00:00"/>
    <s v="&lt;Клиент не выбран&gt;"/>
    <s v="12 202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4"/>
    <n v="14"/>
    <n v="-7"/>
    <n v="-0.98427108624511772"/>
    <n v="-1.050100105630888E-15"/>
    <n v="2.9924162799841496"/>
    <n v="621.56201836799312"/>
    <n v="2000"/>
    <d v="2023-05-25T00:00:00"/>
    <s v="&lt;Клиент не выбран&gt;"/>
    <s v="5 2023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5"/>
    <n v="16.829999999999998"/>
    <n v="-4.21"/>
    <n v="-1.774500158344769"/>
    <n v="-1.8931804761516865E-15"/>
    <n v="5.3948990647714226"/>
    <n v="1120.5875245434388"/>
    <n v="2700"/>
    <d v="2023-02-16T00:00:00"/>
    <s v="&lt;Клиент не выбран&gt;"/>
    <s v="2 2023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d v="2023-02-17T00:00:00"/>
    <s v="&lt;Клиент не выбран&gt;"/>
    <s v="2 2023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6"/>
    <n v="7.75"/>
    <n v="-0.78"/>
    <n v="-0.98005278158978149"/>
    <n v="-1.0455996766067556E-15"/>
    <n v="2.9795916387842176"/>
    <n v="618.89818114641616"/>
    <m/>
    <m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7"/>
    <n v="26.45"/>
    <m/>
    <n v="-3.7191386044547663"/>
    <n v="-3.9678782562767126E-15"/>
    <n v="11.307058657940107"/>
    <n v="2348.6164836904882"/>
    <n v="2500"/>
    <d v="2023-01-30T00:00:00"/>
    <s v="&lt;Клиент не выбран&gt;"/>
    <s v="1 2023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3"/>
    <n v="6.31"/>
    <n v="-1.58"/>
    <n v="-0.66508603399134381"/>
    <n v="-7.0956764280487141E-16"/>
    <n v="2.0220184291892895"/>
    <n v="419.9983352686582"/>
    <n v="1700"/>
    <d v="2023-03-07T00:00:00"/>
    <s v="&lt;Клиент не выбран&gt;"/>
    <s v="3 202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8"/>
    <n v="6"/>
    <n v="-2.4"/>
    <n v="-0.50619655864034629"/>
    <n v="-5.4005148289588531E-16"/>
    <n v="1.5389569439918485"/>
    <n v="319.66046658925364"/>
    <n v="1200"/>
    <d v="2023-11-21T00:00:00"/>
    <s v="&lt;Клиент не выбран&gt;"/>
    <s v="11 2023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9"/>
    <n v="16.600000000000001"/>
    <n v="-4.32"/>
    <n v="-4.0078328981723248E-2"/>
    <n v="1.4238682759683472E-15"/>
    <n v="8.6680422484580184"/>
    <n v="1442.6495104438645"/>
    <n v="2200"/>
    <d v="2022-12-27T00:00:00"/>
    <s v="&lt;Клиент не выбран&gt;"/>
    <s v="12 202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40"/>
    <n v="18.920000000000002"/>
    <n v="-4.92"/>
    <n v="-4.5691906005221945E-2"/>
    <n v="1.6233025947521875E-15"/>
    <n v="9.88213285654823"/>
    <n v="1644.7144255874678"/>
    <n v="2500"/>
    <d v="2022-12-24T00:00:00"/>
    <s v="&lt;Клиент не выбран&gt;"/>
    <s v="12 202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1"/>
    <n v="11.96"/>
    <n v="-3.11"/>
    <n v="-2.8883812010443873E-2"/>
    <n v="1.0261591402540614E-15"/>
    <n v="6.246919698603703"/>
    <n v="1039.6944761749351"/>
    <n v="1600"/>
    <d v="2022-12-24T00:00:00"/>
    <s v="&lt;Клиент не выбран&gt;"/>
    <s v="12 202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1"/>
    <n v="15"/>
    <n v="-4.5"/>
    <n v="-3.4268929503916454E-2"/>
    <n v="1.2174769460641404E-15"/>
    <n v="7.4115996424111712"/>
    <n v="1233.5358191906007"/>
    <n v="1800"/>
    <d v="2023-06-24T00:00:00"/>
    <s v="&lt;Клиент не выбран&gt;"/>
    <s v="6 2023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2"/>
    <n v="21.15"/>
    <n v="-5.5"/>
    <n v="-5.1077023498694522E-2"/>
    <n v="1.8146204005622663E-15"/>
    <n v="11.046812800355697"/>
    <n v="1838.5557686031332"/>
    <n v="2500"/>
    <d v="2022-12-10T00:00:00"/>
    <s v="&lt;Клиент не выбран&gt;"/>
    <s v="12 202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4"/>
    <n v="9.15"/>
    <n v="-2.29"/>
    <n v="-0.3690806451612903"/>
    <n v="-1.1231159371691905E-15"/>
    <n v="3.3332484805984106"/>
    <n v="677.8675806451613"/>
    <n v="1300"/>
    <d v="2022-12-24T00:00:00"/>
    <s v="&lt;Клиент не выбран&gt;"/>
    <s v="12 202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5"/>
    <n v="5"/>
    <n v="-3"/>
    <n v="-0.10760368663594469"/>
    <n v="-3.2743904873737332E-16"/>
    <n v="0.9717925599412276"/>
    <n v="197.62903225806451"/>
    <n v="700"/>
    <d v="2022-12-23T00:00:00"/>
    <s v="&lt;Клиент не выбран&gt;"/>
    <s v="12 202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6"/>
    <n v="3.26"/>
    <n v="-0.82"/>
    <n v="-0.13127649769585251"/>
    <n v="-3.9947563945959545E-16"/>
    <n v="1.1855869231282974"/>
    <n v="241.10741935483867"/>
    <n v="1000"/>
    <d v="2023-03-18T00:00:00"/>
    <s v="&lt;Клиент не выбран&gt;"/>
    <s v="3 202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d v="2023-09-04T00:00:00"/>
    <s v="&lt;Клиент не выбран&gt;"/>
    <s v="9 2023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3"/>
    <n v="6.31"/>
    <n v="-1.58"/>
    <n v="-0.25448271889400914"/>
    <n v="-7.7439335026388781E-16"/>
    <n v="2.2982894042610025"/>
    <n v="467.39266129032245"/>
    <n v="1400"/>
    <d v="2022-12-24T00:00:00"/>
    <s v="&lt;Клиент не выбран&gt;"/>
    <s v="12 202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5"/>
    <n v="5"/>
    <n v="-2"/>
    <n v="-0.16140552995391702"/>
    <n v="-4.9115857310605998E-16"/>
    <n v="1.4576888399118411"/>
    <n v="296.44354838709671"/>
    <m/>
    <m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4"/>
    <n v="9.76"/>
    <n v="-2.15"/>
    <n v="-0.71545708862024171"/>
    <n v="-1.0804736175710583E-15"/>
    <n v="4.8247452450765316"/>
    <n v="808.6308827954839"/>
    <n v="1700"/>
    <d v="2023-02-11T00:00:00"/>
    <s v="&lt;Клиент не выбран&gt;"/>
    <s v="2 2023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6"/>
    <n v="35"/>
    <n v="-7.7"/>
    <n v="-2.566620041962234"/>
    <n v="-3.8760748698672661E-15"/>
    <n v="17.30821881610898"/>
    <n v="2900.8703154161253"/>
    <n v="2900.87"/>
    <d v="2023-01-02T00:00:00"/>
    <s v="&lt;Клиент не выбран&gt;"/>
    <s v="1 2023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5"/>
    <n v="5"/>
    <n v="-3"/>
    <n v="-0.18803077230492554"/>
    <n v="-2.8396152892800484E-16"/>
    <n v="1.2680013784695221"/>
    <n v="212.51797182535714"/>
    <n v="800"/>
    <d v="2023-01-12T00:00:00"/>
    <s v="&lt;Клиент не выбран&gt;"/>
    <s v="1 2023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5"/>
    <n v="6"/>
    <n v="-3.6"/>
    <n v="-0.22563692676591063"/>
    <n v="-3.4075383471360579E-16"/>
    <n v="1.5216016541634265"/>
    <n v="255.02156619042859"/>
    <n v="800"/>
    <d v="2023-01-04T00:00:00"/>
    <s v="&lt;Клиент не выбран&gt;"/>
    <s v="1 2023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d v="2023-01-04T00:00:00"/>
    <s v="&lt;Клиент не выбран&gt;"/>
    <s v="1 2023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d v="2023-01-18T00:00:00"/>
    <s v="&lt;Клиент не выбран&gt;"/>
    <s v="1 2023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9"/>
    <n v="8.7799999999999994"/>
    <n v="-2.63"/>
    <n v="-0.57819462483764594"/>
    <n v="-8.7318170145361477E-16"/>
    <n v="3.8991042387937807"/>
    <n v="653.49276336297328"/>
    <n v="1400"/>
    <d v="2023-02-09T00:00:00"/>
    <s v="&lt;Клиент не выбран&gt;"/>
    <s v="2 2023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2"/>
    <n v="6.36"/>
    <n v="-1.4"/>
    <n v="-0.46631631531621542"/>
    <n v="-7.0422459174145206E-16"/>
    <n v="3.1446434186044159"/>
    <n v="527.04457012688579"/>
    <n v="1500"/>
    <d v="2023-01-04T00:00:00"/>
    <s v="&lt;Клиент не выбран&gt;"/>
    <s v="1 2023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3"/>
    <n v="6.31"/>
    <n v="-1.39"/>
    <n v="-0.4625556998701168"/>
    <n v="-6.9854536116289184E-16"/>
    <n v="3.1192833910350246"/>
    <n v="522.79421069037858"/>
    <n v="1500"/>
    <d v="2023-01-19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1"/>
    <n v="6.31"/>
    <n v="-1.39"/>
    <n v="-0.4625556998701168"/>
    <n v="-6.9854536116289184E-16"/>
    <n v="3.1192833910350246"/>
    <n v="522.79421069037858"/>
    <n v="1500"/>
    <d v="2023-01-31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7"/>
    <n v="8.4499999999999993"/>
    <n v="-1.86"/>
    <n v="-0.61956139474472949"/>
    <n v="-9.3565323781777579E-16"/>
    <n v="4.1780645420570748"/>
    <n v="700.24671716455168"/>
    <n v="1200"/>
    <d v="2023-01-11T00:00:00"/>
    <s v="&lt;Клиент не выбран&gt;"/>
    <s v="1 2023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30"/>
    <n v="6.79"/>
    <n v="-1.49"/>
    <n v="-0.49828154660805263"/>
    <n v="-7.5249805165921278E-16"/>
    <n v="3.3602036529442336"/>
    <n v="563.17262533719634"/>
    <n v="1200"/>
    <d v="2023-10-05T00:00:00"/>
    <s v="&lt;Клиент не выбран&gt;"/>
    <s v="10 2023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8"/>
    <n v="8.57"/>
    <n v="-1.89"/>
    <n v="-0.62802277949845142"/>
    <n v="-9.4843150661953621E-16"/>
    <n v="4.2351246040882042"/>
    <n v="709.81002589669299"/>
    <n v="1400"/>
    <d v="2023-01-14T00:00:00"/>
    <s v="&lt;Клиент не выбран&gt;"/>
    <s v="1 2023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4"/>
    <n v="10.65"/>
    <n v="-2.34"/>
    <n v="-0.78126785892696571"/>
    <n v="-1.1798601526958601E-15"/>
    <n v="5.2685457275408645"/>
    <n v="883.012172934359"/>
    <n v="1300"/>
    <d v="2023-01-12T00:00:00"/>
    <s v="&lt;Клиент не выбран&gt;"/>
    <s v="1 2023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9"/>
    <n v="4"/>
    <n v="-2"/>
    <n v="-0.18803077230492554"/>
    <n v="-2.8396152892800484E-16"/>
    <n v="1.2680013784695221"/>
    <n v="212.51797182535714"/>
    <m/>
    <m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50"/>
    <n v="6.34"/>
    <n v="-1.39"/>
    <n v="-0.46537616145469074"/>
    <n v="-7.0280478409681198E-16"/>
    <n v="3.1383034117120672"/>
    <n v="525.98198026775901"/>
    <n v="1400"/>
    <d v="2023-01-14T00:00:00"/>
    <s v="&lt;Клиент не выбран&gt;"/>
    <s v="1 2023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1"/>
    <n v="633"/>
    <m/>
    <n v="0"/>
    <n v="0"/>
    <n v="125.02165354330708"/>
    <n v="758.02165354330714"/>
    <n v="1400"/>
    <d v="2022-11-07T00:00:00"/>
    <s v="&lt;Клиент не выбран&gt;"/>
    <s v="11 2022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2"/>
    <n v="503"/>
    <m/>
    <n v="0"/>
    <n v="0"/>
    <n v="99.34580052493439"/>
    <n v="602.34580052493436"/>
    <m/>
    <m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3"/>
    <n v="550"/>
    <m/>
    <n v="0"/>
    <n v="0"/>
    <n v="108.62860892388451"/>
    <n v="658.62860892388449"/>
    <m/>
    <m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18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20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4T00:00:00"/>
    <s v="&lt;Клиент не выбран&gt;"/>
    <s v="11 2022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7T00:00:00"/>
    <s v="&lt;Клиент не выбран&gt;"/>
    <s v="11 2022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6"/>
    <n v="22.6"/>
    <n v="-4.5199999999999996"/>
    <n v="-0.87572654303902597"/>
    <n v="3.5556636209639123E-15"/>
    <n v="12.141039069062206"/>
    <n v="2024.8265642955998"/>
    <n v="3100"/>
    <d v="2023-02-08T00:00:00"/>
    <s v="&lt;Клиент не выбран&gt;"/>
    <s v="2 2023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7"/>
    <n v="23"/>
    <n v="-11.8"/>
    <n v="-0.54248546913921947"/>
    <n v="2.2026234820130425E-15"/>
    <n v="7.5209976534013654"/>
    <n v="1254.317340714088"/>
    <n v="2900"/>
    <d v="2023-01-20T00:00:00"/>
    <s v="&lt;Клиент не выбран&gt;"/>
    <s v="1 2023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8"/>
    <n v="19.28"/>
    <n v="-11.57"/>
    <n v="-0.37344312205923064"/>
    <n v="1.5162702719929072E-15"/>
    <n v="5.1774010631896914"/>
    <n v="863.46309793800197"/>
    <n v="2500"/>
    <d v="2023-01-19T00:00:00"/>
    <s v="&lt;Клиент не выбран&gt;"/>
    <s v="1 2023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9"/>
    <n v="7.37"/>
    <n v="-2.21"/>
    <n v="-0.24993080542485474"/>
    <n v="1.0147801042131518E-15"/>
    <n v="3.4650310617456297"/>
    <n v="577.88191768613353"/>
    <n v="1600"/>
    <d v="2022-12-29T00:00:00"/>
    <s v="&lt;Клиент не выбран&gt;"/>
    <s v="12 202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60"/>
    <n v="17"/>
    <n v="-3.4"/>
    <n v="-0.65873235538333808"/>
    <n v="2.6746142281586944E-15"/>
    <n v="9.1326400077016583"/>
    <n v="1523.0996280099644"/>
    <n v="2500"/>
    <d v="2023-01-20T00:00:00"/>
    <s v="&lt;Клиент не выбран&gt;"/>
    <s v="1 2023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1"/>
    <n v="13.14"/>
    <n v="-2.63"/>
    <n v="-0.50906448934403559"/>
    <n v="2.0669261424961679E-15"/>
    <n v="7.057650476540033"/>
    <n v="1177.0424331165241"/>
    <n v="2200"/>
    <d v="2023-01-05T00:00:00"/>
    <s v="&lt;Клиент не выбран&gt;"/>
    <s v="1 2023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4"/>
    <n v="5"/>
    <n v="-1"/>
    <n v="-0.19374481040686412"/>
    <n v="7.8665124357608669E-16"/>
    <n v="2.686070590500488"/>
    <n v="447.97047882646007"/>
    <n v="1000"/>
    <d v="2023-02-02T00:00:00"/>
    <s v="&lt;Клиент не выбран&gt;"/>
    <s v="2 2023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5"/>
    <n v="5"/>
    <n v="-3"/>
    <n v="-9.6872405203432058E-2"/>
    <n v="3.9332562178804334E-16"/>
    <n v="1.343035295250244"/>
    <n v="223.98523941323003"/>
    <n v="600"/>
    <d v="2023-06-09T00:00:00"/>
    <s v="&lt;Клиент не выбран&gt;"/>
    <s v="6 2023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8"/>
    <n v="19.28"/>
    <n v="-11.57"/>
    <n v="-1.2524366471734891E-2"/>
    <n v="-1.7798195232977165E-15"/>
    <n v="4.6245168608921663"/>
    <n v="850.21748211500983"/>
    <n v="2500"/>
    <d v="2023-01-31T00:00:00"/>
    <s v="&lt;Клиент не выбран&gt;"/>
    <s v="1 2023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1700"/>
    <d v="2022-12-24T00:00:00"/>
    <s v="&lt;Клиент не выбран&gt;"/>
    <s v="12 202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2000"/>
    <d v="2023-01-15T00:00:00"/>
    <s v="&lt;Клиент не выбран&gt;"/>
    <s v="1 2023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3"/>
    <n v="9.4600000000000009"/>
    <n v="-4.7300000000000004"/>
    <n v="-7.6835607537361914E-3"/>
    <n v="-1.09189965566773E-15"/>
    <n v="2.8370901105084236"/>
    <n v="521.59905193307338"/>
    <n v="1300"/>
    <d v="2022-12-24T00:00:00"/>
    <s v="&lt;Клиент не выбран&gt;"/>
    <s v="12 202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7"/>
    <n v="23"/>
    <n v="-11.8"/>
    <n v="-1.819363222871994E-2"/>
    <n v="-2.5854706434415592E-15"/>
    <n v="6.7178455047979559"/>
    <n v="1235.075979207277"/>
    <n v="2900"/>
    <d v="2023-01-20T00:00:00"/>
    <s v="&lt;Клиент не выбран&gt;"/>
    <s v="1 2023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4"/>
    <n v="12.06"/>
    <n v="-2.41"/>
    <n v="-1.5675763482781022E-2"/>
    <n v="-2.227659974036701E-15"/>
    <n v="5.7881436715446686"/>
    <n v="1064.1502856562702"/>
    <n v="1800"/>
    <d v="2023-01-21T00:00:00"/>
    <s v="&lt;Клиент не выбран&gt;"/>
    <s v="1 2023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5"/>
    <n v="5"/>
    <n v="-3"/>
    <n v="-3.2488628979857044E-3"/>
    <n v="-4.616911863288499E-16"/>
    <n v="1.1996152687139208"/>
    <n v="220.5492820012995"/>
    <n v="700"/>
    <d v="2022-12-24T00:00:00"/>
    <s v="&lt;Клиент не выбран&gt;"/>
    <s v="12 202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4"/>
    <n v="6.48"/>
    <n v="-1.94"/>
    <n v="-7.3749187784275501E-3"/>
    <n v="-1.0480389929664895E-15"/>
    <n v="2.723126659980601"/>
    <n v="500.64687014294998"/>
    <n v="1100"/>
    <d v="2022-12-24T00:00:00"/>
    <s v="&lt;Клиент не выбран&gt;"/>
    <s v="12 202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1"/>
    <n v="192"/>
    <m/>
    <n v="0"/>
    <n v="-0.24838292367399742"/>
    <n v="0"/>
    <n v="239.68952134540751"/>
    <n v="650"/>
    <d v="2023-06-09T00:00:00"/>
    <s v="&lt;Клиент не выбран&gt;"/>
    <s v="6 2023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2"/>
    <n v="184"/>
    <m/>
    <n v="0"/>
    <n v="-0.23803363518758086"/>
    <n v="0"/>
    <n v="229.70245795601554"/>
    <n v="750"/>
    <d v="2022-12-22T00:00:00"/>
    <s v="&lt;Клиент не выбран&gt;"/>
    <s v="12 202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5"/>
    <n v="256"/>
    <m/>
    <n v="0"/>
    <n v="-0.33117723156532991"/>
    <n v="0"/>
    <n v="319.58602846054333"/>
    <n v="900"/>
    <d v="2022-11-27T00:00:00"/>
    <s v="&lt;Клиент не выбран&gt;"/>
    <s v="11 2022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6"/>
    <n v="200"/>
    <m/>
    <n v="0"/>
    <n v="-0.25873221216041398"/>
    <n v="0"/>
    <n v="249.67658473479946"/>
    <n v="750"/>
    <d v="2022-11-24T00:00:00"/>
    <s v="&lt;Клиент не выбран&gt;"/>
    <s v="11 2022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300"/>
    <d v="2022-11-18T00:00:00"/>
    <s v="&lt;Клиент не выбран&gt;"/>
    <s v="11 2022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m/>
    <m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500"/>
    <d v="2023-02-06T00:00:00"/>
    <s v="&lt;Клиент не выбран&gt;"/>
    <s v="2 2023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8"/>
    <n v="316"/>
    <m/>
    <n v="0"/>
    <n v="-0.40879689521345408"/>
    <n v="0"/>
    <n v="394.48900388098315"/>
    <n v="394.49"/>
    <d v="2023-02-20T00:00:00"/>
    <s v="&lt;Клиент не выбран&gt;"/>
    <s v="2 2023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5"/>
    <n v="456"/>
    <m/>
    <n v="0"/>
    <n v="-0.58990944372574383"/>
    <n v="0"/>
    <n v="569.26261319534285"/>
    <n v="1200"/>
    <d v="2022-12-19T00:00:00"/>
    <s v="&lt;Клиент не выбран&gt;"/>
    <s v="12 202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7"/>
    <n v="3608"/>
    <m/>
    <n v="0"/>
    <n v="20.851027397260275"/>
    <n v="544.32765410958905"/>
    <n v="4173.178681506849"/>
    <n v="4700"/>
    <d v="2022-11-23T00:00:00"/>
    <s v="&lt;Клиент не выбран&gt;"/>
    <s v="11 2022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8"/>
    <n v="815"/>
    <m/>
    <n v="0"/>
    <n v="0"/>
    <n v="122.25"/>
    <n v="937.25"/>
    <n v="1300"/>
    <d v="2022-11-23T00:00:00"/>
    <s v="&lt;Клиент не выбран&gt;"/>
    <s v="11 2022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50"/>
    <d v="2022-11-22T00:00:00"/>
    <s v="&lt;Клиент не выбран&gt;"/>
    <s v="11 2022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00"/>
    <d v="2022-11-29T00:00:00"/>
    <s v="&lt;Клиент не выбран&gt;"/>
    <s v="11 2022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2-11-23T00:00:00"/>
    <s v="&lt;Клиент не выбран&gt;"/>
    <s v="11 2022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3-01-04T00:00:00"/>
    <s v="&lt;Клиент не выбран&gt;"/>
    <s v="1 2023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2-12-24T00:00:00"/>
    <s v="&lt;Клиент не выбран&gt;"/>
    <s v="12 202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3-01-17T00:00:00"/>
    <s v="&lt;Клиент не выбран&gt;"/>
    <s v="1 2023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2"/>
    <n v="1230"/>
    <m/>
    <n v="0"/>
    <n v="0"/>
    <n v="184.5"/>
    <n v="1414.5"/>
    <n v="1900"/>
    <d v="2022-11-23T00:00:00"/>
    <s v="&lt;Клиент не выбран&gt;"/>
    <s v="11 2022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10"/>
    <n v="833"/>
    <m/>
    <n v="0"/>
    <n v="0"/>
    <n v="124.95"/>
    <n v="957.95"/>
    <n v="1600"/>
    <d v="2023-01-05T00:00:00"/>
    <s v="&lt;Клиент не выбран&gt;"/>
    <s v="1 2023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3"/>
    <n v="16.64"/>
    <n v="-4.99"/>
    <n v="0"/>
    <n v="1.3782588863811468E-15"/>
    <n v="3.8037201928506277"/>
    <n v="1066.3066933066934"/>
    <n v="1800"/>
    <d v="2023-03-05T00:00:00"/>
    <s v="&lt;Клиент не выбран&gt;"/>
    <s v="3 202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4"/>
    <n v="8"/>
    <n v="-3"/>
    <n v="0"/>
    <n v="5.9152741904770254E-16"/>
    <n v="1.6324979368457628"/>
    <n v="457.64235764235769"/>
    <m/>
    <m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5"/>
    <n v="13.27"/>
    <n v="-3.98"/>
    <n v="0"/>
    <n v="1.0990579445906312E-15"/>
    <n v="3.0331811666594275"/>
    <n v="850.29950049950048"/>
    <n v="1500"/>
    <d v="2023-01-12T00:00:00"/>
    <s v="&lt;Клиент не выбран&gt;"/>
    <s v="1 2023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1"/>
    <n v="6.08"/>
    <n v="-1.82"/>
    <n v="0"/>
    <n v="5.0398136102864248E-16"/>
    <n v="1.3908882421925899"/>
    <n v="389.91128871128876"/>
    <n v="1000"/>
    <d v="2023-01-12T00:00:00"/>
    <s v="&lt;Клиент не выбран&gt;"/>
    <s v="1 2023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6"/>
    <n v="7.11"/>
    <n v="-2.13"/>
    <n v="0"/>
    <n v="5.8916130937151171E-16"/>
    <n v="1.6259679450983799"/>
    <n v="455.81178821178833"/>
    <n v="800"/>
    <d v="2023-01-12T00:00:00"/>
    <s v="&lt;Клиент не выбран&gt;"/>
    <s v="1 2023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7"/>
    <n v="7.95"/>
    <n v="-2.39"/>
    <n v="0"/>
    <n v="6.5777848998104524E-16"/>
    <n v="1.8153377057724884"/>
    <n v="508.89830169830179"/>
    <n v="1500"/>
    <d v="2023-03-06T00:00:00"/>
    <s v="&lt;Клиент не выбран&gt;"/>
    <s v="3 202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8"/>
    <n v="10.1"/>
    <n v="-3.03"/>
    <n v="0"/>
    <n v="8.3641977053345134E-16"/>
    <n v="2.3083520826999093"/>
    <n v="647.10629370629385"/>
    <m/>
    <m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9"/>
    <n v="13.18"/>
    <n v="-2.64"/>
    <n v="0"/>
    <n v="1.2469397993525568E-15"/>
    <n v="3.4413056508708681"/>
    <n v="964.71008991009001"/>
    <n v="2000"/>
    <d v="2023-02-07T00:00:00"/>
    <s v="&lt;Клиент не выбран&gt;"/>
    <s v="2 2023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80"/>
    <n v="24.97"/>
    <n v="-4.99"/>
    <n v="0"/>
    <n v="2.3637435665146186E-15"/>
    <n v="6.523461755635668"/>
    <n v="1828.7388611388612"/>
    <n v="3700"/>
    <d v="2023-02-09T00:00:00"/>
    <s v="&lt;Клиент не выбран&gt;"/>
    <s v="2 2023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1"/>
    <n v="19.350000000000001"/>
    <n v="-3.87"/>
    <n v="0"/>
    <n v="1.8313688893716871E-15"/>
    <n v="5.0542136124744825"/>
    <n v="1416.8607392607394"/>
    <n v="2500"/>
    <d v="2023-01-15T00:00:00"/>
    <s v="&lt;Клиент не выбран&gt;"/>
    <s v="1 2023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2"/>
    <n v="2"/>
    <n v="-1"/>
    <n v="0"/>
    <n v="1.183054838095405E-16"/>
    <n v="0.32649958736915263"/>
    <n v="91.528471528471556"/>
    <m/>
    <m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3"/>
    <n v="11.3"/>
    <n v="-3.39"/>
    <n v="0"/>
    <n v="9.3579637693346534E-16"/>
    <n v="2.5826117360899969"/>
    <n v="723.99020979020986"/>
    <n v="1200"/>
    <d v="2023-03-07T00:00:00"/>
    <s v="&lt;Клиент не выбран&gt;"/>
    <s v="3 202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4"/>
    <n v="5.95"/>
    <n v="-1.79"/>
    <n v="0"/>
    <n v="4.9215081264768854E-16"/>
    <n v="1.3582382834556748"/>
    <n v="380.75844155844163"/>
    <m/>
    <m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1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2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3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d v="2023-02-14T00:00:00"/>
    <s v="&lt;Клиент не выбран&gt;"/>
    <s v="2 2023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15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6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3-13T00:00:00"/>
    <s v="&lt;Клиент не выбран&gt;"/>
    <s v="3 202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3-11-16T00:00:00"/>
    <s v="&lt;Клиент не выбран&gt;"/>
    <s v="11 2023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1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6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800"/>
    <d v="2024-05-29T00:00:00"/>
    <s v="&lt;Клиент не выбран&gt;"/>
    <s v="5 2024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5-09-24T00:00:00"/>
    <s v="Даша Калифорния"/>
    <s v="9 2025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2-12-03T00:00:00"/>
    <s v="&lt;Клиент не выбран&gt;"/>
    <s v="12 202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2-16T00:00:00"/>
    <s v="&lt;Клиент не выбран&gt;"/>
    <s v="2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3-03-18T00:00:00"/>
    <s v="&lt;Клиент не выбран&gt;"/>
    <s v="3 202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2-11-29T00:00:00"/>
    <s v="&lt;Клиент не выбран&gt;"/>
    <s v="11 2022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800"/>
    <d v="2022-12-03T00:00:00"/>
    <s v="&lt;Клиент не выбран&gt;"/>
    <s v="12 202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900"/>
    <d v="2022-12-26T00:00:00"/>
    <s v="&lt;Клиент не выбран&gt;"/>
    <s v="12 202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1-04T00:00:00"/>
    <s v="&lt;Клиент не выбран&gt;"/>
    <s v="1 2023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2-21T00:00:00"/>
    <s v="&lt;Клиент не выбран&gt;"/>
    <s v="2 2023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5"/>
    <n v="14.88"/>
    <m/>
    <n v="0"/>
    <n v="1.1430136116875999E-14"/>
    <n v="0"/>
    <n v="18.600000000000016"/>
    <n v="900"/>
    <d v="2023-03-13T00:00:00"/>
    <s v="&lt;Клиент не выбран&gt;"/>
    <s v="3 202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5"/>
    <n v="18.489999999999998"/>
    <n v="-4.62"/>
    <n v="0"/>
    <n v="0"/>
    <n v="4.4907836248227424"/>
    <n v="1266.8940701127692"/>
    <n v="2000"/>
    <d v="2023-01-19T00:00:00"/>
    <s v="&lt;Клиент не выбран&gt;"/>
    <s v="1 2023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6"/>
    <n v="10"/>
    <n v="-2.5"/>
    <n v="0"/>
    <n v="0"/>
    <n v="2.4283256803295297"/>
    <n v="685.05447194273745"/>
    <n v="1600"/>
    <d v="2023-01-14T00:00:00"/>
    <s v="&lt;Клиент не выбран&gt;"/>
    <s v="1 2023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3"/>
    <n v="6.97"/>
    <n v="-1.74"/>
    <n v="0"/>
    <n v="0"/>
    <n v="1.6933524410831249"/>
    <n v="477.71131843473557"/>
    <n v="1100"/>
    <d v="2023-01-31T00:00:00"/>
    <s v="&lt;Клиент не выбран&gt;"/>
    <s v="1 2023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7"/>
    <n v="15"/>
    <n v="-6"/>
    <n v="0"/>
    <n v="0"/>
    <n v="2.9139908163954353"/>
    <n v="822.06536633128496"/>
    <n v="1900"/>
    <d v="2023-09-16T00:00:00"/>
    <s v="&lt;Клиент не выбран&gt;"/>
    <s v="9 2023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8"/>
    <n v="11.41"/>
    <n v="-2.85"/>
    <n v="0"/>
    <n v="0"/>
    <n v="2.7715290431494366"/>
    <n v="781.87550397731115"/>
    <n v="1800"/>
    <d v="2023-01-14T00:00:00"/>
    <s v="&lt;Клиент не выбран&gt;"/>
    <s v="1 2023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9"/>
    <n v="8.9"/>
    <n v="-2.23"/>
    <n v="0"/>
    <n v="0"/>
    <n v="2.159590971706395"/>
    <n v="609.24177704774127"/>
    <n v="609.24"/>
    <d v="2023-02-22T00:00:00"/>
    <s v="&lt;Клиент не выбран&gt;"/>
    <s v="2 2023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8"/>
    <n v="12.58"/>
    <n v="-3.15"/>
    <n v="0"/>
    <n v="0"/>
    <n v="3.0532148220676616"/>
    <n v="861.34182272266867"/>
    <n v="1800"/>
    <d v="2023-01-16T00:00:00"/>
    <s v="&lt;Клиент не выбран&gt;"/>
    <s v="1 2023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90"/>
    <n v="7.57"/>
    <n v="-1.89"/>
    <n v="0"/>
    <n v="0"/>
    <n v="1.839051981902897"/>
    <n v="518.8145867513"/>
    <n v="1400"/>
    <d v="2023-01-12T00:00:00"/>
    <s v="&lt;Клиент не выбран&gt;"/>
    <s v="1 2023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1"/>
    <n v="24.75"/>
    <n v="-6.19"/>
    <n v="0"/>
    <n v="0"/>
    <n v="6.0092966169221418"/>
    <n v="1695.2814665676278"/>
    <n v="2800"/>
    <d v="2023-01-12T00:00:00"/>
    <s v="&lt;Клиент не выбран&gt;"/>
    <s v="1 2023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2"/>
    <n v="13.29"/>
    <n v="-3.32"/>
    <n v="0"/>
    <n v="0"/>
    <n v="3.2280542710513869"/>
    <n v="910.66574470254568"/>
    <n v="2000"/>
    <d v="2023-03-01T00:00:00"/>
    <s v="&lt;Клиент не выбран&gt;"/>
    <s v="3 202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2"/>
    <n v="17.7"/>
    <n v="-4.43"/>
    <n v="0"/>
    <n v="0"/>
    <n v="4.2965175703963805"/>
    <n v="1212.0897123573502"/>
    <n v="2800"/>
    <d v="2023-01-16T00:00:00"/>
    <s v="&lt;Клиент не выбран&gt;"/>
    <s v="1 2023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9"/>
    <n v="8.83"/>
    <n v="-2.21"/>
    <n v="0"/>
    <n v="0"/>
    <n v="2.1434021338375313"/>
    <n v="604.67474723478961"/>
    <n v="1000"/>
    <d v="2023-01-12T00:00:00"/>
    <s v="&lt;Клиент не выбран&gt;"/>
    <s v="1 2023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3"/>
    <n v="9"/>
    <n v="-2.25"/>
    <n v="0"/>
    <n v="0"/>
    <n v="2.1854931122965762"/>
    <n v="616.54902474846381"/>
    <m/>
    <m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3"/>
    <n v="25.16"/>
    <n v="-6.29"/>
    <n v="0"/>
    <n v="0"/>
    <n v="6.1096674117090961"/>
    <n v="1723.5970514079277"/>
    <n v="3300"/>
    <d v="2023-02-10T00:00:00"/>
    <s v="&lt;Клиент не выбран&gt;"/>
    <s v="2 2023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5"/>
    <n v="5"/>
    <n v="-3"/>
    <n v="0"/>
    <n v="0"/>
    <n v="0.64755351475454115"/>
    <n v="182.68119251806334"/>
    <n v="500"/>
    <d v="2023-09-16T00:00:00"/>
    <s v="&lt;Клиент не выбран&gt;"/>
    <s v="9 2023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4"/>
    <n v="3"/>
    <n v="-1.2"/>
    <n v="0"/>
    <n v="0"/>
    <n v="0.58279816327908707"/>
    <n v="164.41307326625702"/>
    <n v="500"/>
    <d v="2023-12-11T00:00:00"/>
    <s v="&lt;Клиент не выбран&gt;"/>
    <s v="12 2023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5"/>
    <n v="5.75"/>
    <n v="-1.44"/>
    <n v="0"/>
    <n v="0"/>
    <n v="1.3954778242960364"/>
    <n v="393.67796987642657"/>
    <m/>
    <m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6"/>
    <n v="5.0999999999999996"/>
    <n v="-1.28"/>
    <n v="0"/>
    <n v="0"/>
    <n v="1.7793308490562814"/>
    <n v="386.35382858488333"/>
    <n v="700"/>
    <d v="2023-01-16T00:00:00"/>
    <s v="&lt;Клиент не выбран&gt;"/>
    <s v="1 2023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7"/>
    <n v="5.07"/>
    <n v="-1.27"/>
    <n v="0"/>
    <n v="0"/>
    <n v="1.7700149807366155"/>
    <n v="384.33103367082651"/>
    <n v="700"/>
    <d v="2023-01-16T00:00:00"/>
    <s v="&lt;Клиент не выбран&gt;"/>
    <s v="1 2023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4"/>
    <n v="8"/>
    <n v="-4.25"/>
    <n v="0"/>
    <n v="0"/>
    <n v="1.7467253099374496"/>
    <n v="379.27404638568402"/>
    <m/>
    <m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9"/>
    <n v="8.68"/>
    <n v="-2.17"/>
    <n v="0"/>
    <n v="0"/>
    <n v="3.0323151380514117"/>
    <n v="658.41974452554734"/>
    <n v="1300"/>
    <d v="2023-01-12T00:00:00"/>
    <s v="&lt;Клиент не выбран&gt;"/>
    <s v="1 2023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9"/>
    <n v="9.99"/>
    <n v="-2.5"/>
    <n v="0"/>
    <n v="0"/>
    <n v="3.4887926857150657"/>
    <n v="757.53669531433957"/>
    <m/>
    <m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8"/>
    <n v="12.58"/>
    <n v="-3.15"/>
    <n v="0"/>
    <n v="0"/>
    <n v="4.3924319127227065"/>
    <n v="953.74780197786674"/>
    <n v="1800"/>
    <d v="2023-01-21T00:00:00"/>
    <s v="&lt;Клиент не выбран&gt;"/>
    <s v="1 2023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200"/>
    <n v="17.48"/>
    <n v="-4.37"/>
    <n v="0"/>
    <n v="0"/>
    <n v="6.1065516835413227"/>
    <n v="1325.9420661643512"/>
    <n v="2200"/>
    <d v="2023-01-12T00:00:00"/>
    <s v="&lt;Клиент не выбран&gt;"/>
    <s v="1 2023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2"/>
    <n v="440"/>
    <m/>
    <n v="0"/>
    <n v="0"/>
    <n v="0"/>
    <n v="440"/>
    <n v="1000"/>
    <d v="2022-11-26T00:00:00"/>
    <s v="&lt;Клиент не выбран&gt;"/>
    <s v="11 2022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4"/>
    <n v="25.03"/>
    <n v="-6.26"/>
    <n v="0"/>
    <n v="-2.1166302412660024E-15"/>
    <n v="6.5420071991103335"/>
    <n v="1746.5284967386131"/>
    <n v="3000"/>
    <d v="2023-01-12T00:00:00"/>
    <s v="&lt;Клиент не выбран&gt;"/>
    <s v="1 2023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1"/>
    <n v="25.36"/>
    <n v="-6.34"/>
    <n v="0"/>
    <n v="-2.1448219067064123E-15"/>
    <n v="6.6291410190238951"/>
    <n v="1769.7907303126485"/>
    <n v="3500"/>
    <d v="2023-02-18T00:00:00"/>
    <s v="&lt;Клиент не выбран&gt;"/>
    <s v="2 2023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2"/>
    <n v="23.19"/>
    <n v="-5.8"/>
    <n v="0"/>
    <n v="-1.9610122480349375E-15"/>
    <n v="6.0610285131874626"/>
    <n v="1618.1209674099348"/>
    <n v="3000"/>
    <d v="2023-01-12T00:00:00"/>
    <s v="&lt;Клиент не выбран&gt;"/>
    <s v="1 2023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3"/>
    <n v="14.99"/>
    <n v="-3.75"/>
    <n v="0"/>
    <n v="-1.2674972782008452E-15"/>
    <n v="3.9175365433138056"/>
    <n v="1045.8700214886524"/>
    <n v="2000"/>
    <d v="2023-01-12T00:00:00"/>
    <s v="&lt;Клиент не выбран&gt;"/>
    <s v="1 2023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7"/>
    <n v="19.07"/>
    <n v="-4.7699999999999996"/>
    <n v="0"/>
    <n v="-1.6125632631914669E-15"/>
    <n v="4.9840544990558211"/>
    <n v="1330.5997604348515"/>
    <n v="2700"/>
    <d v="2023-01-12T00:00:00"/>
    <s v="&lt;Клиент не выбран&gt;"/>
    <s v="1 2023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9"/>
    <n v="8.83"/>
    <n v="-2.21"/>
    <n v="0"/>
    <n v="-7.4651530086206366E-16"/>
    <n v="2.3073035513111559"/>
    <n v="615.98394504046973"/>
    <n v="1300"/>
    <d v="2023-01-31T00:00:00"/>
    <s v="&lt;Клиент не выбран&gt;"/>
    <s v="1 2023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3"/>
    <n v="17.71"/>
    <n v="-4.43"/>
    <n v="0"/>
    <n v="-1.4975412681945931E-15"/>
    <n v="4.6285485138084823"/>
    <n v="1235.6898474527854"/>
    <n v="2800"/>
    <d v="2023-01-13T00:00:00"/>
    <s v="&lt;Клиент не выбран&gt;"/>
    <s v="1 2023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5"/>
    <n v="6"/>
    <n v="-3.6"/>
    <n v="0"/>
    <n v="-2.7063998822793846E-16"/>
    <n v="0.83648467117020764"/>
    <n v="223.3174423107443"/>
    <n v="800"/>
    <d v="2023-01-10T00:00:00"/>
    <s v="&lt;Клиент не выбран&gt;"/>
    <s v="1 2023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4"/>
    <n v="12"/>
    <n v="-7.2"/>
    <n v="0"/>
    <n v="-5.4127997645587692E-16"/>
    <n v="1.6729693423404153"/>
    <n v="446.6348846214886"/>
    <n v="1800"/>
    <d v="2023-03-04T00:00:00"/>
    <s v="&lt;Клиент не выбран&gt;"/>
    <s v="3 202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20"/>
    <n v="8.9499999999999993"/>
    <n v="-2.2400000000000002"/>
    <n v="0"/>
    <n v="-7.5666430042061124E-16"/>
    <n v="2.3386717264800385"/>
    <n v="624.35834912712255"/>
    <n v="1300"/>
    <d v="2023-11-04T00:00:00"/>
    <s v="&lt;Клиент не выбран&gt;"/>
    <s v="11 2023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2-11-29T00:00:00"/>
    <s v="&lt;Клиент не выбран&gt;"/>
    <s v="11 2022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3-01-05T00:00:00"/>
    <s v="&lt;Клиент не выбран&gt;"/>
    <s v="1 2023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6"/>
    <n v="389"/>
    <m/>
    <n v="0"/>
    <n v="0"/>
    <n v="58.349999999999987"/>
    <n v="447.34999999999997"/>
    <n v="600"/>
    <d v="2022-11-30T00:00:00"/>
    <s v="&lt;Клиент не выбран&gt;"/>
    <s v="11 2022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7"/>
    <n v="523"/>
    <m/>
    <n v="0"/>
    <n v="0"/>
    <n v="78.449999999999989"/>
    <n v="601.45000000000005"/>
    <n v="800"/>
    <d v="2022-11-30T00:00:00"/>
    <s v="&lt;Клиент не выбран&gt;"/>
    <s v="11 2022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3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4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491.05"/>
    <d v="2023-06-14T00:00:00"/>
    <s v="&lt;Клиент не выбран&gt;"/>
    <s v="6 2023"/>
    <n v="0"/>
    <n v="0"/>
  </r>
  <r>
    <s v="OZA0006"/>
    <n v="0"/>
    <s v="OZON_AV"/>
    <s v="Доставлен"/>
    <d v="2022-11-22T00:00:00"/>
    <x v="5"/>
    <s v="Витамины"/>
    <s v="026995436"/>
    <x v="57"/>
    <x v="209"/>
    <n v="811"/>
    <m/>
    <n v="0"/>
    <n v="0"/>
    <n v="121.65"/>
    <n v="932.65"/>
    <n v="1700"/>
    <d v="2022-12-03T00:00:00"/>
    <s v="&lt;Клиент не выбран&gt;"/>
    <s v="12 202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700"/>
    <d v="2022-12-04T00:00:00"/>
    <s v="&lt;Клиент не выбран&gt;"/>
    <s v="12 202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650"/>
    <d v="2022-12-16T00:00:00"/>
    <s v="&lt;Клиент не выбран&gt;"/>
    <s v="12 202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10"/>
    <n v="305"/>
    <m/>
    <n v="0"/>
    <n v="0"/>
    <n v="45.75"/>
    <n v="350.75"/>
    <n v="1000"/>
    <d v="2022-12-06T00:00:00"/>
    <s v="&lt;Клиент не выбран&gt;"/>
    <s v="12 202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1"/>
    <n v="495"/>
    <m/>
    <n v="0"/>
    <n v="0"/>
    <n v="74.25"/>
    <n v="569.25"/>
    <n v="1000"/>
    <d v="2022-12-05T00:00:00"/>
    <s v="&lt;Клиент не выбран&gt;"/>
    <s v="12 202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4"/>
    <n v="6.65"/>
    <n v="-1.66"/>
    <n v="0"/>
    <n v="-9.4688429735422613E-16"/>
    <n v="1.9413363621233846"/>
    <n v="478.26220898651349"/>
    <n v="478.26220898651349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1"/>
    <n v="9.2799999999999994"/>
    <n v="-2.3199999999999998"/>
    <n v="0"/>
    <n v="-1.320704350618319E-15"/>
    <n v="2.7077557275308122"/>
    <n v="667.07514519962592"/>
    <n v="667.0751451996259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90"/>
    <n v="15"/>
    <n v="-3.75"/>
    <n v="0"/>
    <n v="-2.134759187421852E-15"/>
    <n v="4.3767603354485125"/>
    <n v="1078.2464631459472"/>
    <n v="1078.246463145947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3"/>
    <n v="21.77"/>
    <n v="-5.44"/>
    <n v="0"/>
    <n v="-3.0987215582754527E-15"/>
    <n v="6.3531107802554843"/>
    <n v="1565.1346438376281"/>
    <n v="1565.13464383762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4"/>
    <n v="10.56"/>
    <n v="-2.64"/>
    <n v="0"/>
    <n v="-1.5028704679449838E-15"/>
    <n v="3.0812392761557521"/>
    <n v="759.08551005474681"/>
    <n v="759.085510054746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5"/>
    <n v="19.59"/>
    <n v="-4.9000000000000004"/>
    <n v="0"/>
    <n v="-2.7875211078424005E-15"/>
    <n v="5.7150763846878787"/>
    <n v="1407.9502705434634"/>
    <n v="1407.9502705434634"/>
    <d v="2022-12-26T00:00:00"/>
    <s v="&lt;Клиент не выбран&gt;"/>
    <s v="12 2022"/>
    <n v="0"/>
    <n v="0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n v="500"/>
    <d v="2022-12-14T00:00:00"/>
    <s v="&lt;Клиент не выбран&gt;"/>
    <s v="12 202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m/>
    <m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00"/>
    <d v="2022-12-14T00:00:00"/>
    <s v="&lt;Клиент не выбран&gt;"/>
    <s v="12 202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50"/>
    <d v="2022-12-24T00:00:00"/>
    <s v="&lt;Клиент не выбран&gt;"/>
    <s v="12 202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2-12-14T00:00:00"/>
    <s v="&lt;Клиент не выбран&gt;"/>
    <s v="12 202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3-01-04T00:00:00"/>
    <s v="&lt;Клиент не выбран&gt;"/>
    <s v="1 2023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02-06T00:00:00"/>
    <s v="&lt;Клиент не выбран&gt;"/>
    <s v="2 2023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12-28T00:00:00"/>
    <s v="&lt;Клиент не выбран&gt;"/>
    <s v="12 2023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2-12-14T00:00:00"/>
    <s v="&lt;Клиент не выбран&gt;"/>
    <s v="12 202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3-01-04T00:00:00"/>
    <s v="&lt;Клиент не выбран&gt;"/>
    <s v="1 2023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n v="600"/>
    <d v="2023-03-07T00:00:00"/>
    <s v="&lt;Клиент не выбран&gt;"/>
    <s v="3 202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m/>
    <m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2"/>
    <n v="696"/>
    <m/>
    <n v="0"/>
    <n v="0"/>
    <n v="104.39999999999999"/>
    <n v="800.4"/>
    <m/>
    <m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3"/>
    <n v="672"/>
    <m/>
    <n v="0"/>
    <n v="0"/>
    <n v="100.8"/>
    <n v="772.8"/>
    <m/>
    <m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1000"/>
    <d v="2022-12-22T00:00:00"/>
    <s v="&lt;Клиент не выбран&gt;"/>
    <s v="12 202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900"/>
    <d v="2023-01-19T00:00:00"/>
    <s v="&lt;Клиент не выбран&gt;"/>
    <s v="1 2023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5"/>
    <n v="1297"/>
    <m/>
    <n v="0"/>
    <n v="0"/>
    <n v="194.54999999999998"/>
    <n v="1491.55"/>
    <n v="2000"/>
    <d v="2023-01-15T00:00:00"/>
    <s v="&lt;Клиент не выбран&gt;"/>
    <s v="1 2023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6"/>
    <n v="1200"/>
    <m/>
    <n v="0"/>
    <n v="-45"/>
    <n v="0"/>
    <n v="1155"/>
    <n v="1500"/>
    <d v="2023-01-18T00:00:00"/>
    <s v="&lt;Клиент не выбран&gt;"/>
    <s v="1 2023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7"/>
    <n v="960"/>
    <m/>
    <n v="0"/>
    <n v="-36"/>
    <n v="0"/>
    <n v="924"/>
    <n v="1250"/>
    <d v="2022-12-14T00:00:00"/>
    <s v="&lt;Клиент не выбран&gt;"/>
    <s v="12 202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8"/>
    <n v="845"/>
    <m/>
    <n v="0"/>
    <n v="18.287147004486673"/>
    <n v="0"/>
    <n v="863.28714700448666"/>
    <n v="1200"/>
    <d v="2022-12-18T00:00:00"/>
    <s v="&lt;Клиент не выбран&gt;"/>
    <s v="12 202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9"/>
    <n v="1024"/>
    <m/>
    <n v="0"/>
    <n v="22.160992346265505"/>
    <n v="0"/>
    <n v="1046.1609923462654"/>
    <n v="1350"/>
    <d v="2022-12-14T00:00:00"/>
    <s v="&lt;Клиент не выбран&gt;"/>
    <s v="12 202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30"/>
    <n v="1920"/>
    <m/>
    <n v="0"/>
    <n v="41.551860649247821"/>
    <n v="0"/>
    <n v="1961.5518606492478"/>
    <n v="2300"/>
    <d v="2023-02-11T00:00:00"/>
    <s v="&lt;Клиент не выбран&gt;"/>
    <s v="2 2023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1"/>
    <n v="2746"/>
    <m/>
    <n v="0"/>
    <n v="0"/>
    <n v="411.9"/>
    <n v="3157.9"/>
    <n v="3700"/>
    <d v="2022-12-22T00:00:00"/>
    <s v="&lt;Клиент не выбран&gt;"/>
    <s v="12 202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9"/>
    <n v="435"/>
    <m/>
    <n v="0"/>
    <n v="0"/>
    <n v="65.25"/>
    <n v="500.25"/>
    <n v="950"/>
    <d v="2023-01-09T00:00:00"/>
    <s v="&lt;Клиент не выбран&gt;"/>
    <s v="1 2023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900"/>
    <d v="2023-07-08T00:00:00"/>
    <s v="&lt;Клиент не выбран&gt;"/>
    <s v="7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500.25"/>
    <d v="2022-12-19T00:00:00"/>
    <s v="&lt;Клиент не выбран&gt;"/>
    <s v="12 2022"/>
    <n v="0"/>
    <n v="0"/>
  </r>
  <r>
    <s v="OZA0025"/>
    <n v="0"/>
    <s v="OZON_AV"/>
    <s v="Доставлен"/>
    <d v="2022-12-20T00:00:00"/>
    <x v="6"/>
    <s v="Косметика"/>
    <s v="155827100"/>
    <x v="74"/>
    <x v="232"/>
    <n v="730"/>
    <m/>
    <n v="0"/>
    <n v="0"/>
    <n v="109.5"/>
    <n v="839.5"/>
    <n v="1000"/>
    <d v="2024-02-22T00:00:00"/>
    <s v="&lt;Клиент не выбран&gt;"/>
    <s v="2 2024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200"/>
    <d v="2023-01-06T00:00:00"/>
    <s v="&lt;Клиент не выбран&gt;"/>
    <s v="1 2023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9"/>
    <n v="1024"/>
    <m/>
    <n v="0"/>
    <n v="4.5714285714285712"/>
    <n v="0"/>
    <n v="1028.5714285714287"/>
    <n v="1400"/>
    <d v="2022-12-21T00:00:00"/>
    <s v="&lt;Клиент не выбран&gt;"/>
    <s v="12 202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3"/>
    <n v="960"/>
    <m/>
    <n v="0"/>
    <n v="4.2857142857142856"/>
    <n v="0"/>
    <n v="964.28571428571433"/>
    <n v="1300"/>
    <d v="2022-12-19T00:00:00"/>
    <s v="&lt;Клиент не выбран&gt;"/>
    <s v="12 202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4"/>
    <n v="1152"/>
    <m/>
    <n v="0"/>
    <n v="5.1428571428571432"/>
    <n v="0"/>
    <n v="1157.1428571428571"/>
    <n v="1500"/>
    <d v="2023-01-18T00:00:00"/>
    <s v="&lt;Клиент не выбран&gt;"/>
    <s v="1 2023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5"/>
    <n v="13.79"/>
    <n v="-3.03"/>
    <n v="0"/>
    <n v="1.8675883570757079E-15"/>
    <n v="5.1139143303462777"/>
    <n v="1095.3000887938933"/>
    <n v="2800"/>
    <d v="2023-09-05T00:00:00"/>
    <s v="&lt;Клиент не выбран&gt;"/>
    <s v="9 2023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6"/>
    <n v="17.350000000000001"/>
    <n v="-3.82"/>
    <n v="0"/>
    <n v="2.3483708616388784E-15"/>
    <n v="6.4304145808164632"/>
    <n v="1377.268606076336"/>
    <n v="2300"/>
    <d v="2023-06-20T00:00:00"/>
    <s v="&lt;Клиент не выбран&gt;"/>
    <s v="6 2023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9"/>
    <n v="7.09"/>
    <n v="-1.56"/>
    <n v="0"/>
    <n v="9.5982933221455973E-16"/>
    <n v="2.6282477924549177"/>
    <n v="562.91909767938944"/>
    <n v="1200"/>
    <d v="2023-04-10T00:00:00"/>
    <s v="&lt;Клиент не выбран&gt;"/>
    <s v="4 2023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2"/>
    <n v="6.36"/>
    <n v="-1.4"/>
    <n v="0"/>
    <n v="8.6089574824307741E-16"/>
    <n v="2.3573434087841587"/>
    <n v="504.8966952061071"/>
    <n v="1700"/>
    <d v="2023-03-21T00:00:00"/>
    <s v="&lt;Клиент не выбран&gt;"/>
    <s v="3 202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7"/>
    <n v="20.079999999999998"/>
    <n v="-4.42"/>
    <n v="0"/>
    <n v="2.7180700438481025E-15"/>
    <n v="7.4427414882177247"/>
    <n v="1594.0891626870232"/>
    <n v="2200"/>
    <d v="2023-11-07T00:00:00"/>
    <s v="&lt;Клиент не выбран&gt;"/>
    <s v="11 2023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8"/>
    <n v="20.78"/>
    <n v="-4.57"/>
    <n v="0"/>
    <n v="2.8135322739960248E-15"/>
    <n v="7.7041404549175825"/>
    <n v="1650.0756913893135"/>
    <n v="2600"/>
    <d v="2023-06-06T00:00:00"/>
    <s v="&lt;Клиент не выбран&gt;"/>
    <s v="6 2023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9"/>
    <n v="8.36"/>
    <n v="-1.84"/>
    <n v="0"/>
    <n v="1.1316613464808192E-15"/>
    <n v="3.0987659325146599"/>
    <n v="663.69484934351158"/>
    <n v="1700"/>
    <d v="2023-02-21T00:00:00"/>
    <s v="&lt;Клиент не выбран&gt;"/>
    <s v="2 2023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4"/>
    <n v="6.48"/>
    <n v="-1.43"/>
    <n v="0"/>
    <n v="8.7651684044910095E-16"/>
    <n v="2.4001177851532258"/>
    <n v="514.05812717557274"/>
    <n v="1000"/>
    <d v="2023-02-11T00:00:00"/>
    <s v="&lt;Клиент не выбран&gt;"/>
    <s v="2 2023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40"/>
    <n v="11.44"/>
    <n v="-2.52"/>
    <n v="0"/>
    <n v="1.5482238053081147E-15"/>
    <n v="4.2394159690231232"/>
    <n v="907.99970186259566"/>
    <n v="1700"/>
    <d v="2023-04-07T00:00:00"/>
    <s v="&lt;Клиент не выбран&gt;"/>
    <s v="4 2023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3"/>
    <n v="24.51"/>
    <n v="-5.39"/>
    <n v="0"/>
    <n v="3.3186142553241206E-15"/>
    <n v="9.0871786241840926"/>
    <n v="1946.2953250687026"/>
    <n v="3300"/>
    <d v="2023-02-11T00:00:00"/>
    <s v="&lt;Клиент не выбран&gt;"/>
    <s v="2 2023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8"/>
    <n v="14.95"/>
    <n v="-3.29"/>
    <n v="0"/>
    <n v="2.0237992791359437E-15"/>
    <n v="5.5416580940369533"/>
    <n v="1186.91440848855"/>
    <n v="2200"/>
    <d v="2023-02-09T00:00:00"/>
    <s v="&lt;Клиент не выбран&gt;"/>
    <s v="2 2023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8"/>
    <n v="12.14"/>
    <n v="-2.67"/>
    <n v="0"/>
    <n v="1.6436860354560368E-15"/>
    <n v="4.5008149357229801"/>
    <n v="963.98623056488577"/>
    <n v="2000"/>
    <d v="2023-03-07T00:00:00"/>
    <s v="&lt;Клиент не выбран&gt;"/>
    <s v="3 202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1"/>
    <n v="3.79"/>
    <n v="-0.83"/>
    <n v="0"/>
    <n v="5.1376036588699769E-16"/>
    <n v="1.4068017116937719"/>
    <n v="301.30931810687025"/>
    <n v="700"/>
    <d v="2023-02-18T00:00:00"/>
    <s v="&lt;Клиент не выбран&gt;"/>
    <s v="2 2023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5"/>
    <n v="9.09"/>
    <n v="-2"/>
    <n v="0"/>
    <n v="1.2305949304523019E-15"/>
    <n v="3.3696703161854193"/>
    <n v="721.71725181679403"/>
    <n v="1500"/>
    <d v="2023-02-12T00:00:00"/>
    <s v="&lt;Клиент не выбран&gt;"/>
    <s v="2 2023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8"/>
    <n v="8.57"/>
    <n v="-1.89"/>
    <n v="0"/>
    <n v="1.1594321770693058E-15"/>
    <n v="3.1748092682818907"/>
    <n v="679.98183951145052"/>
    <n v="1400"/>
    <d v="2023-02-20T00:00:00"/>
    <s v="&lt;Клиент не выбран&gt;"/>
    <s v="2 2023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2"/>
    <n v="15"/>
    <n v="-3"/>
    <n v="0"/>
    <n v="2.0828122941364774E-15"/>
    <n v="5.7032501825423179"/>
    <n v="1221.5242625954202"/>
    <n v="2200"/>
    <d v="2023-03-10T00:00:00"/>
    <s v="&lt;Клиент не выбран&gt;"/>
    <s v="3 202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3"/>
    <n v="10.9"/>
    <n v="-3.27"/>
    <n v="0"/>
    <n v="1.3243214836884435E-15"/>
    <n v="3.6263165743998242"/>
    <n v="776.68584363358798"/>
    <n v="1600"/>
    <d v="2023-04-30T00:00:00"/>
    <s v="&lt;Клиент не выбран&gt;"/>
    <s v="4 2023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7"/>
    <n v="20.079999999999998"/>
    <n v="-4.42"/>
    <n v="0"/>
    <n v="0"/>
    <n v="5.4891663536897264"/>
    <n v="1459.2924784045911"/>
    <n v="2200"/>
    <d v="2023-12-07T00:00:00"/>
    <s v="&lt;Клиент не выбран&gt;"/>
    <s v="12 2023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8"/>
    <n v="18.38"/>
    <n v="-4.04"/>
    <n v="0"/>
    <n v="0"/>
    <n v="5.0264780020377193"/>
    <n v="1336.2869821406027"/>
    <n v="2800"/>
    <d v="2023-02-24T00:00:00"/>
    <s v="&lt;Клиент не выбран&gt;"/>
    <s v="2 2023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4"/>
    <n v="19"/>
    <n v="-3.8"/>
    <n v="0"/>
    <n v="0"/>
    <n v="5.3279264735685725"/>
    <n v="1416.4269266762312"/>
    <n v="3200"/>
    <d v="2023-03-19T00:00:00"/>
    <s v="&lt;Клиент не выбран&gt;"/>
    <s v="3 202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5"/>
    <n v="23.15"/>
    <n v="-5.09"/>
    <n v="0"/>
    <n v="0"/>
    <n v="6.3304179021479223"/>
    <n v="1682.9388352482065"/>
    <n v="2000"/>
    <d v="2023-03-08T00:00:00"/>
    <s v="&lt;Клиент не выбран&gt;"/>
    <s v="3 202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6"/>
    <n v="16"/>
    <n v="-3.52"/>
    <n v="0"/>
    <n v="0"/>
    <n v="4.3745080519826178"/>
    <n v="1162.9610555868007"/>
    <n v="2300"/>
    <d v="2023-04-07T00:00:00"/>
    <s v="&lt;Клиент не выбран&gt;"/>
    <s v="4 2023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7"/>
    <n v="23.97"/>
    <n v="-5.27"/>
    <n v="0"/>
    <n v="0"/>
    <n v="6.5547516484034416"/>
    <n v="1742.5778637398375"/>
    <n v="3300"/>
    <d v="2023-08-20T00:00:00"/>
    <s v="&lt;Клиент не выбран&gt;"/>
    <s v="8 2023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8"/>
    <n v="27"/>
    <n v="-5.94"/>
    <n v="0"/>
    <n v="0"/>
    <n v="7.3819823377206673"/>
    <n v="1962.496781302726"/>
    <n v="3000"/>
    <d v="2023-02-24T00:00:00"/>
    <s v="&lt;Клиент не выбран&gt;"/>
    <s v="2 2023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9"/>
    <n v="6.38"/>
    <n v="-1.38"/>
    <n v="0"/>
    <n v="0"/>
    <n v="1.7526073926212411"/>
    <n v="465.92991009086569"/>
    <n v="1200"/>
    <d v="2023-03-10T00:00:00"/>
    <s v="&lt;Клиент не выбран&gt;"/>
    <s v="3 202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4"/>
    <n v="6.48"/>
    <n v="-1.43"/>
    <n v="0"/>
    <n v="0"/>
    <n v="1.7701334665474535"/>
    <n v="470.58920919177433"/>
    <n v="1000"/>
    <d v="2023-03-02T00:00:00"/>
    <s v="&lt;Клиент не выбран&gt;"/>
    <s v="3 202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5"/>
    <n v="6"/>
    <n v="-3"/>
    <n v="0"/>
    <n v="0"/>
    <n v="1.0515644355727447"/>
    <n v="279.55794605451939"/>
    <n v="800"/>
    <d v="2023-03-07T00:00:00"/>
    <s v="&lt;Клиент не выбран&gt;"/>
    <s v="3 202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2"/>
    <n v="6"/>
    <n v="-1.8"/>
    <n v="0"/>
    <n v="0"/>
    <n v="1.4721902098018425"/>
    <n v="391.3811244763271"/>
    <n v="391.38"/>
    <d v="2023-03-03T00:00:00"/>
    <s v="&lt;Клиент не выбран&gt;"/>
    <s v="3 202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d v="2025-01-25T00:00:00"/>
    <s v="&lt;Клиент не выбран&gt;"/>
    <s v="1 2025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7"/>
    <n v="5.05"/>
    <n v="-0.76"/>
    <n v="0"/>
    <n v="0"/>
    <n v="1.5037371428690247"/>
    <n v="399.76786285796271"/>
    <n v="850"/>
    <d v="2023-07-06T00:00:00"/>
    <s v="&lt;Клиент не выбран&gt;"/>
    <s v="7 2023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9"/>
    <n v="7.37"/>
    <n v="-1.62"/>
    <n v="0"/>
    <n v="0"/>
    <n v="2.0154985015144269"/>
    <n v="535.81939660449552"/>
    <n v="1700"/>
    <d v="2023-02-24T00:00:00"/>
    <s v="&lt;Клиент не выбран&gt;"/>
    <s v="2 2023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50"/>
    <n v="18.559999999999999"/>
    <n v="-4.08"/>
    <n v="0"/>
    <n v="0"/>
    <n v="5.0755510090311136"/>
    <n v="1349.3330196231468"/>
    <n v="2700"/>
    <d v="2023-05-12T00:00:00"/>
    <s v="&lt;Клиент не выбран&gt;"/>
    <s v="5 2023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40"/>
    <n v="14.18"/>
    <n v="-3.12"/>
    <n v="0"/>
    <n v="0"/>
    <n v="3.8767675524781846"/>
    <n v="1030.6369611209948"/>
    <n v="1900"/>
    <d v="2023-02-28T00:00:00"/>
    <s v="&lt;Клиент не выбран&gt;"/>
    <s v="2 2023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4"/>
    <n v="6.48"/>
    <n v="-1.43"/>
    <n v="-0.25044868050761965"/>
    <n v="7.6211773282822852E-16"/>
    <n v="2.0868650099232235"/>
    <n v="475.16272672967676"/>
    <n v="1000"/>
    <d v="2023-02-16T00:00:00"/>
    <s v="&lt;Клиент не выбран&gt;"/>
    <s v="2 2023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8"/>
    <n v="14.95"/>
    <n v="-3.29"/>
    <n v="-0.57826368608293954"/>
    <n v="1.7596619336192362E-15"/>
    <n v="4.8183853496445126"/>
    <n v="1097.1083947857487"/>
    <n v="2200"/>
    <d v="2023-02-11T00:00:00"/>
    <s v="&lt;Клиент не выбран&gt;"/>
    <s v="2 2023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1"/>
    <n v="5.24"/>
    <n v="-1.1499999999999999"/>
    <n v="-0.20283863431211174"/>
    <n v="6.1723990638959482E-16"/>
    <n v="1.6901540377397988"/>
    <n v="384.83476283651044"/>
    <m/>
    <m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2"/>
    <n v="13.97"/>
    <n v="-3.07"/>
    <n v="-0.54057239951149583"/>
    <n v="1.6449669876886515E-15"/>
    <n v="4.5043224966659681"/>
    <n v="1025.5987567036589"/>
    <n v="1700"/>
    <d v="2025-04-17T00:00:00"/>
    <s v="&lt;Клиент не выбран&gt;"/>
    <s v="4 2025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5"/>
    <n v="15.37"/>
    <n v="-3.38"/>
    <n v="-0.59462963946264535"/>
    <n v="1.8094636864575161E-15"/>
    <n v="4.9547547463325632"/>
    <n v="1128.1586323740244"/>
    <n v="2200"/>
    <d v="2023-03-07T00:00:00"/>
    <s v="&lt;Клиент не выбран&gt;"/>
    <s v="3 202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5"/>
    <n v="9.09"/>
    <n v="-2"/>
    <n v="-0.3516200286730739"/>
    <n v="1.0699831140103246E-15"/>
    <n v="2.9298758258130007"/>
    <n v="667.10965000265503"/>
    <n v="1500"/>
    <d v="2023-03-06T00:00:00"/>
    <s v="&lt;Клиент не выбран&gt;"/>
    <s v="3 202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3"/>
    <n v="23.15"/>
    <n v="-5.09"/>
    <n v="-0.89566399405299213"/>
    <n v="2.7255141098767926E-15"/>
    <n v="7.4631251642006751"/>
    <n v="1699.2948207401903"/>
    <n v="3400"/>
    <d v="2023-02-11T00:00:00"/>
    <s v="&lt;Клиент не выбран&gt;"/>
    <s v="2 2023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4"/>
    <n v="11.01"/>
    <n v="-3.01"/>
    <n v="-0.39675038496256576"/>
    <n v="1.2073152203219459E-15"/>
    <n v="3.3059247681952053"/>
    <n v="752.73303244305214"/>
    <n v="1500"/>
    <d v="2023-03-17T00:00:00"/>
    <s v="&lt;Клиент не выбран&gt;"/>
    <s v="3 202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9"/>
    <n v="7.09"/>
    <m/>
    <n v="-0.3516200286730739"/>
    <n v="1.0699831140103246E-15"/>
    <n v="2.9298758258130007"/>
    <n v="667.10965000265503"/>
    <n v="1500"/>
    <d v="2024-03-27T00:00:00"/>
    <s v="&lt;Клиент не выбран&gt;"/>
    <s v="3 2024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2"/>
    <n v="12.94"/>
    <n v="-2.85"/>
    <n v="-0.50040142303403601"/>
    <n v="1.5227263216310542E-15"/>
    <n v="4.1695976138862019"/>
    <n v="949.38453716879951"/>
    <n v="2000"/>
    <d v="2023-03-18T00:00:00"/>
    <s v="&lt;Клиент не выбран&gt;"/>
    <s v="3 202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6"/>
    <n v="4.47"/>
    <n v="-0.98"/>
    <n v="-0.17308235543991929"/>
    <n v="5.2669126486544888E-16"/>
    <n v="1.4422096801251583"/>
    <n v="328.37978540328152"/>
    <n v="750"/>
    <d v="2023-02-11T00:00:00"/>
    <s v="&lt;Клиент не выбран&gt;"/>
    <s v="2 2023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d v="2023-04-07T00:00:00"/>
    <s v="&lt;Клиент не выбран&gt;"/>
    <s v="4 2023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5"/>
    <n v="8.24"/>
    <n v="-1.81"/>
    <n v="-0.31888812191366223"/>
    <n v="9.7037960833376393E-16"/>
    <n v="2.6571370324368964"/>
    <n v="605.00917482610316"/>
    <n v="1700"/>
    <d v="2023-02-20T00:00:00"/>
    <s v="&lt;Клиент не выбран&gt;"/>
    <s v="2 2023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3"/>
    <n v="6.31"/>
    <n v="-1.39"/>
    <n v="-0.24400148675197791"/>
    <n v="7.4249886049799679E-16"/>
    <n v="2.0331437324400516"/>
    <n v="462.93081495247714"/>
    <n v="1700"/>
    <d v="2023-03-22T00:00:00"/>
    <s v="&lt;Клиент не выбран&gt;"/>
    <s v="3 202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6"/>
    <n v="30"/>
    <n v="-9"/>
    <n v="-1.0414697605267349"/>
    <n v="3.1692024533451081E-15"/>
    <n v="8.6780525165124143"/>
    <n v="1975.9242101630123"/>
    <n v="2800"/>
    <d v="2023-02-15T00:00:00"/>
    <s v="&lt;Клиент не выбран&gt;"/>
    <s v="2 2023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7"/>
    <n v="11.41"/>
    <n v="-2.5099999999999998"/>
    <n v="-0.44138480327085439"/>
    <n v="1.343138182608165E-15"/>
    <n v="3.6778413046171661"/>
    <n v="837.41549859289569"/>
    <n v="2100"/>
    <d v="2023-09-05T00:00:00"/>
    <s v="&lt;Клиент не выбран&gt;"/>
    <s v="9 2023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8"/>
    <n v="7"/>
    <n v="-1.4"/>
    <n v="-0.277725269473796"/>
    <n v="8.4512065422536205E-16"/>
    <n v="2.3141473377366433"/>
    <n v="526.91312271013646"/>
    <n v="1100"/>
    <d v="2023-02-09T00:00:00"/>
    <s v="&lt;Клиент не выбран&gt;"/>
    <s v="2 2023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9"/>
    <n v="8.61"/>
    <n v="-1.89"/>
    <n v="-0.33327032336855517"/>
    <n v="1.0141447850704345E-15"/>
    <n v="2.7769768052839723"/>
    <n v="632.29574725216389"/>
    <n v="1150"/>
    <d v="2023-03-29T00:00:00"/>
    <s v="&lt;Клиент не выбран&gt;"/>
    <s v="3 202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9"/>
    <n v="20.27"/>
    <n v="-4.46"/>
    <n v="-0.7840779482822704"/>
    <n v="2.3859567041612456E-15"/>
    <n v="6.5333338231457736"/>
    <n v="1487.5886553655816"/>
    <n v="2900"/>
    <d v="2023-02-10T00:00:00"/>
    <s v="&lt;Клиент не выбран&gt;"/>
    <s v="2 2023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3"/>
    <n v="17.23"/>
    <n v="-3.79"/>
    <n v="-0.66654064673711055"/>
    <n v="2.0282895701408694E-15"/>
    <n v="5.5539536105679455"/>
    <n v="1264.5914945043278"/>
    <n v="2600"/>
    <d v="2023-04-10T00:00:00"/>
    <s v="&lt;Клиент не выбран&gt;"/>
    <s v="4 2023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4"/>
    <n v="5"/>
    <n v="-1"/>
    <n v="-0.19837519248128288"/>
    <n v="6.0365761016097295E-16"/>
    <n v="1.6529623840976027"/>
    <n v="376.36651622152607"/>
    <n v="1000"/>
    <d v="2023-02-16T00:00:00"/>
    <s v="&lt;Клиент не выбран&gt;"/>
    <s v="2 2023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1"/>
    <n v="9"/>
    <n v="-5.4"/>
    <n v="-0.13775732622911116"/>
    <n v="-4.1300619177143141E-16"/>
    <n v="1.5547618435877726"/>
    <n v="346.17331169774758"/>
    <n v="1200"/>
    <d v="2023-01-30T00:00:00"/>
    <s v="&lt;Клиент не выбран&gt;"/>
    <s v="1 2023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9"/>
    <n v="8.61"/>
    <n v="-1.89"/>
    <n v="-0.25714700896100751"/>
    <n v="-7.7094489130667193E-16"/>
    <n v="2.9022221080305091"/>
    <n v="646.19018183579556"/>
    <n v="1500"/>
    <d v="2023-11-22T00:00:00"/>
    <s v="&lt;Клиент не выбран&gt;"/>
    <s v="11 2023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4"/>
    <n v="6.48"/>
    <n v="-1.43"/>
    <n v="-0.19324291596028098"/>
    <n v="-5.793559079015914E-16"/>
    <n v="2.1809853639217369"/>
    <n v="485.60422890934046"/>
    <n v="1000"/>
    <d v="2023-01-30T00:00:00"/>
    <s v="&lt;Клиент не выбран&gt;"/>
    <s v="1 2023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3"/>
    <n v="24.51"/>
    <n v="-5.39"/>
    <n v="-0.73164446597239052"/>
    <n v="-2.1935217740749358E-15"/>
    <n v="8.2575129026106158"/>
    <n v="1838.5649221280376"/>
    <n v="3300"/>
    <d v="2023-02-11T00:00:00"/>
    <s v="&lt;Клиент не выбран&gt;"/>
    <s v="2 2023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5"/>
    <n v="15.37"/>
    <n v="-3.38"/>
    <n v="-0.45880842819084516"/>
    <n v="-1.375540066483184E-15"/>
    <n v="5.1782206957270525"/>
    <n v="1152.9494464599979"/>
    <n v="2300"/>
    <d v="2023-01-31T00:00:00"/>
    <s v="&lt;Клиент не выбран&gt;"/>
    <s v="1 2023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5"/>
    <n v="6"/>
    <n v="-3.6"/>
    <n v="-9.1838217486074097E-2"/>
    <n v="-2.7533746118095428E-16"/>
    <n v="1.0365078957251816"/>
    <n v="230.7822077984984"/>
    <n v="800"/>
    <d v="2023-02-09T00:00:00"/>
    <s v="&lt;Клиент не выбран&gt;"/>
    <s v="2 2023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6"/>
    <n v="4.47"/>
    <n v="-0.98"/>
    <n v="-0.13354807459433277"/>
    <n v="-4.0038655813397099E-16"/>
    <n v="1.5072552317003685"/>
    <n v="335.59579384031639"/>
    <n v="750"/>
    <d v="2023-02-09T00:00:00"/>
    <s v="&lt;Клиент не выбран&gt;"/>
    <s v="2 2023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60"/>
    <n v="6.46"/>
    <n v="-1.42"/>
    <n v="-0.19286025672075563"/>
    <n v="-5.78208668480004E-16"/>
    <n v="2.1766665810228818"/>
    <n v="484.64263637684661"/>
    <n v="900"/>
    <d v="2023-01-30T00:00:00"/>
    <s v="&lt;Клиент не выбран&gt;"/>
    <s v="1 2023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1"/>
    <n v="13.73"/>
    <n v="-3.02"/>
    <n v="-0.40982804553160573"/>
    <n v="-1.2286934205200087E-15"/>
    <n v="4.6254164846736243"/>
    <n v="1029.8656023007993"/>
    <n v="1500"/>
    <d v="2023-01-30T00:00:00"/>
    <s v="&lt;Клиент не выбран&gt;"/>
    <s v="1 2023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9"/>
    <n v="15.28"/>
    <n v="-3.36"/>
    <n v="-0.45612981351416809"/>
    <n v="-1.367509390532073E-15"/>
    <n v="5.1479892154350697"/>
    <n v="1146.2182987325421"/>
    <n v="2100"/>
    <d v="2023-06-03T00:00:00"/>
    <s v="&lt;Клиент не выбран&gt;"/>
    <s v="6 2023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2"/>
    <n v="17.28"/>
    <n v="-3.8"/>
    <n v="-0.51582465488011631"/>
    <n v="-1.5464787402996933E-15"/>
    <n v="5.8217193476564377"/>
    <n v="1296.2267338015661"/>
    <n v="2800"/>
    <d v="2023-01-28T00:00:00"/>
    <s v="&lt;Клиент не выбран&gt;"/>
    <s v="1 2023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9"/>
    <n v="7.44"/>
    <n v="-1.64"/>
    <n v="-0.22194235892467912"/>
    <n v="-6.6539886452063963E-16"/>
    <n v="2.5048940813358564"/>
    <n v="557.7236688463712"/>
    <n v="1000"/>
    <d v="2023-03-21T00:00:00"/>
    <s v="&lt;Клиент не выбран&gt;"/>
    <s v="3 202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2"/>
    <n v="12.94"/>
    <n v="-2.85"/>
    <n v="-0.38610317268103655"/>
    <n v="-1.1575645763815954E-15"/>
    <n v="4.3576519449446174"/>
    <n v="970.24686528618702"/>
    <n v="2400"/>
    <d v="2023-12-30T00:00:00"/>
    <s v="&lt;Клиент не выбран&gt;"/>
    <s v="12 2023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20"/>
    <n v="11.62"/>
    <n v="-1.1599999999999999"/>
    <n v="-0.40026156454347295"/>
    <n v="-1.2000124349803257E-15"/>
    <n v="4.5174469122022503"/>
    <n v="1005.8257889884553"/>
    <n v="1700"/>
    <d v="2023-01-20T00:00:00"/>
    <s v="&lt;Клиент не выбран&gt;"/>
    <s v="1 2023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2"/>
    <n v="5.43"/>
    <n v="-1.43"/>
    <n v="-0.15306369581012352"/>
    <n v="-4.5889576863492383E-16"/>
    <n v="1.7275131595419695"/>
    <n v="384.63701299749732"/>
    <n v="1100"/>
    <d v="2023-02-20T00:00:00"/>
    <s v="&lt;Клиент не выбран&gt;"/>
    <s v="2 2023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d v="2023-03-13T00:00:00"/>
    <s v="&lt;Клиент не выбран&gt;"/>
    <s v="3 202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d v="2023-03-14T00:00:00"/>
    <s v="&lt;Клиент не выбран&gt;"/>
    <s v="3 202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9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4"/>
    <n v="532"/>
    <m/>
    <n v="0"/>
    <n v="-0.13996316758747698"/>
    <n v="0"/>
    <n v="531.86003683241256"/>
    <n v="1600"/>
    <d v="2023-01-16T00:00:00"/>
    <s v="&lt;Клиент не выбран&gt;"/>
    <s v="1 2023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2-12-22T00:00:00"/>
    <s v="&lt;Клиент не выбран&gt;"/>
    <s v="12 202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800"/>
    <d v="2023-01-10T00:00:00"/>
    <s v="&lt;Клиент не выбран&gt;"/>
    <s v="1 2023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3-01-13T00:00:00"/>
    <s v="&lt;Клиент не выбран&gt;"/>
    <s v="1 2023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3"/>
    <n v="523.6"/>
    <m/>
    <n v="0"/>
    <n v="-0.13775322283609576"/>
    <n v="0"/>
    <n v="523.46224677716395"/>
    <n v="1500"/>
    <d v="2023-02-09T00:00:00"/>
    <s v="&lt;Клиент не выбран&gt;"/>
    <s v="2 2023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8"/>
    <n v="463.4"/>
    <m/>
    <n v="0"/>
    <n v="-0.12191528545119705"/>
    <n v="0"/>
    <n v="463.27808471454875"/>
    <n v="1000"/>
    <d v="2023-01-06T00:00:00"/>
    <s v="&lt;Клиент не выбран&gt;"/>
    <s v="1 2023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6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21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04T00:00:00"/>
    <s v="&lt;Клиент не выбран&gt;"/>
    <s v="1 2023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19T00:00:00"/>
    <s v="&lt;Клиент не выбран&gt;"/>
    <s v="1 2023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150"/>
    <d v="2023-01-28T00:00:00"/>
    <s v="&lt;Клиент не выбран&gt;"/>
    <s v="1 2023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200"/>
    <d v="2023-01-30T00:00:00"/>
    <s v="&lt;Клиент не выбран&gt;"/>
    <s v="1 2023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7"/>
    <n v="3665"/>
    <m/>
    <n v="0"/>
    <n v="93.704261221519857"/>
    <n v="229.82993099480817"/>
    <n v="633.3792297239529"/>
    <n v="633.38"/>
    <d v="2022-12-24T00:00:00"/>
    <s v="&lt;Клиент не выбран&gt;"/>
    <s v="12 202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8"/>
    <n v="8679"/>
    <m/>
    <n v="0"/>
    <n v="221.89884942471235"/>
    <n v="544.25483522617742"/>
    <n v="1499.8904051225613"/>
    <n v="1600"/>
    <d v="2023-05-11T00:00:00"/>
    <s v="&lt;Клиент не выбран&gt;"/>
    <s v="5 2023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70"/>
    <n v="9432"/>
    <m/>
    <n v="0"/>
    <n v="241.15104825139844"/>
    <n v="591.47500931597028"/>
    <n v="1630.0226179416982"/>
    <n v="1630.02"/>
    <d v="2023-01-02T00:00:00"/>
    <s v="&lt;Клиент не выбран&gt;"/>
    <s v="1 2023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1"/>
    <n v="9432"/>
    <m/>
    <n v="0"/>
    <n v="241.15104825139844"/>
    <n v="591.47500931597028"/>
    <n v="1630.0226179416982"/>
    <n v="1630.02"/>
    <d v="2022-12-24T00:00:00"/>
    <s v="&lt;Клиент не выбран&gt;"/>
    <s v="12 202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2"/>
    <n v="7102"/>
    <m/>
    <n v="0"/>
    <n v="181.57917140388375"/>
    <n v="445.36212003414124"/>
    <n v="1227.3558770803584"/>
    <n v="1227.3599999999999"/>
    <d v="2022-12-24T00:00:00"/>
    <s v="&lt;Клиент не выбран&gt;"/>
    <s v="12 202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3"/>
    <n v="8787"/>
    <m/>
    <n v="0"/>
    <n v="224.6601209695757"/>
    <n v="551.0274498366656"/>
    <n v="1518.5547862440312"/>
    <m/>
    <m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4"/>
    <n v="3418"/>
    <m/>
    <n v="0"/>
    <n v="87.389130929100915"/>
    <n v="214.34071054304346"/>
    <n v="590.69309882577647"/>
    <n v="590.69000000000005"/>
    <d v="2023-01-21T00:00:00"/>
    <s v="&lt;Клиент не выбран&gt;"/>
    <s v="1 2023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5"/>
    <n v="5748"/>
    <m/>
    <n v="0"/>
    <n v="146.96100777661559"/>
    <n v="360.45359982487241"/>
    <n v="993.35983968711616"/>
    <n v="1700"/>
    <d v="2025-01-25T00:00:00"/>
    <s v="&lt;Клиент не выбран&gt;"/>
    <s v="1 2025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3"/>
    <n v="960"/>
    <m/>
    <n v="0"/>
    <n v="0"/>
    <n v="0"/>
    <n v="960"/>
    <n v="1300"/>
    <d v="2022-12-26T00:00:00"/>
    <s v="&lt;Клиент не выбран&gt;"/>
    <s v="12 202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6"/>
    <n v="1280"/>
    <m/>
    <n v="0"/>
    <n v="0"/>
    <n v="0"/>
    <n v="1280"/>
    <n v="1600"/>
    <d v="2023-01-11T00:00:00"/>
    <s v="&lt;Клиент не выбран&gt;"/>
    <s v="1 2023"/>
    <n v="320"/>
    <n v="0.25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1-30T00:00:00"/>
    <s v="&lt;Клиент не выбран&gt;"/>
    <s v="1 2023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2-14T00:00:00"/>
    <s v="&lt;Клиент не выбран&gt;"/>
    <s v="2 2023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2"/>
    <n v="15"/>
    <n v="-3"/>
    <n v="-0.86233320829537541"/>
    <n v="-1.827664718744162E-15"/>
    <n v="4.6987246806614209"/>
    <n v="1251.0749263169175"/>
    <m/>
    <m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5"/>
    <n v="5"/>
    <n v="-2.95"/>
    <n v="-0.14731525641712659"/>
    <n v="-3.122260561187943E-16"/>
    <n v="0.80269879961299273"/>
    <n v="213.72529991247342"/>
    <n v="500"/>
    <d v="2023-09-16T00:00:00"/>
    <s v="&lt;Клиент не выбран&gt;"/>
    <s v="9 2023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90"/>
    <n v="15"/>
    <n v="-3"/>
    <n v="-0.86233320829537541"/>
    <n v="-1.827664718744162E-15"/>
    <n v="4.6987246806614209"/>
    <n v="1251.0749263169175"/>
    <n v="2300"/>
    <d v="2023-03-06T00:00:00"/>
    <s v="&lt;Клиент не выбран&gt;"/>
    <s v="3 202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7"/>
    <n v="15"/>
    <n v="-4.5"/>
    <n v="-0.7545415572584534"/>
    <n v="-1.5992066289011416E-15"/>
    <n v="4.1113840955787433"/>
    <n v="1094.6905605273025"/>
    <n v="2000"/>
    <d v="2023-10-06T00:00:00"/>
    <s v="&lt;Клиент не выбран&gt;"/>
    <s v="10 2023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8"/>
    <n v="10"/>
    <n v="-3"/>
    <n v="-0.50302770483896897"/>
    <n v="-1.0661377526007612E-15"/>
    <n v="2.740922730385829"/>
    <n v="729.79370701820187"/>
    <n v="1600"/>
    <d v="2023-03-10T00:00:00"/>
    <s v="&lt;Клиент не выбран&gt;"/>
    <s v="3 202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9"/>
    <n v="16.97"/>
    <n v="-8.9700000000000006"/>
    <n v="-0.57488880553025001"/>
    <n v="-1.2184431458294411E-15"/>
    <n v="3.1324831204409471"/>
    <n v="834.04995087794487"/>
    <n v="600"/>
    <d v="2024-07-29T00:00:00"/>
    <s v="&lt;Клиент не выбран&gt;"/>
    <s v="7 2024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5"/>
    <n v="5"/>
    <n v="-2.5"/>
    <n v="-0.17965275172820319"/>
    <n v="-3.8076348307170043E-16"/>
    <n v="0.97890097513779617"/>
    <n v="260.64060964935783"/>
    <m/>
    <m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80"/>
    <n v="20.95"/>
    <n v="-4.1900000000000004"/>
    <n v="-1.204392047585874"/>
    <n v="-2.5526383905126794E-15"/>
    <n v="6.5625521373237845"/>
    <n v="1747.3346470892945"/>
    <n v="3400"/>
    <d v="2023-04-04T00:00:00"/>
    <s v="&lt;Клиент не выбран&gt;"/>
    <s v="4 2023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1"/>
    <n v="10.79"/>
    <n v="-2.16"/>
    <n v="-0.62016129896575733"/>
    <n v="-1.3143955435635096E-15"/>
    <n v="3.3791661661756724"/>
    <n v="899.73138450958311"/>
    <n v="3300"/>
    <d v="2023-03-18T00:00:00"/>
    <s v="&lt;Клиент не выбран&gt;"/>
    <s v="3 202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9"/>
    <n v="5.45"/>
    <n v="-1.0900000000000001"/>
    <n v="-0.31331439901398639"/>
    <n v="-6.640515144770456E-16"/>
    <n v="1.7072033006403167"/>
    <n v="454.55722322848004"/>
    <n v="1700"/>
    <d v="2023-02-24T00:00:00"/>
    <s v="&lt;Клиент не выбран&gt;"/>
    <s v="2 2023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2"/>
    <n v="11.02"/>
    <n v="-2.2000000000000002"/>
    <n v="-0.63381490809710084"/>
    <n v="-1.343333568276959E-15"/>
    <n v="3.4535626402861448"/>
    <n v="919.54007084293448"/>
    <n v="2000"/>
    <d v="2023-03-16T00:00:00"/>
    <s v="&lt;Клиент не выбран&gt;"/>
    <s v="3 202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3"/>
    <n v="23.79"/>
    <n v="-7.14"/>
    <n v="-1.196487326509833"/>
    <n v="-2.5358847972575247E-15"/>
    <n v="6.5194804944177216"/>
    <n v="1735.8664602647227"/>
    <n v="3400"/>
    <d v="2023-04-09T00:00:00"/>
    <s v="&lt;Клиент не выбран&gt;"/>
    <s v="4 2023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4"/>
    <n v="23.39"/>
    <n v="-2.34"/>
    <n v="-1.512676169551471"/>
    <n v="-3.2060285274637175E-15"/>
    <n v="8.2423462106602443"/>
    <n v="2194.5939332475928"/>
    <n v="2800"/>
    <d v="2023-03-02T00:00:00"/>
    <s v="&lt;Клиент не выбран&gt;"/>
    <s v="3 202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5"/>
    <n v="21.08"/>
    <n v="-4.22"/>
    <n v="-1.2115781576550024"/>
    <n v="-2.5678689298355476E-15"/>
    <n v="6.6017081763292955"/>
    <n v="1757.7602714752691"/>
    <n v="2800"/>
    <d v="2023-11-15T00:00:00"/>
    <s v="&lt;Клиент не выбран&gt;"/>
    <s v="11 2023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4"/>
    <n v="21.99"/>
    <n v="-4.4000000000000004"/>
    <n v="-1.2640367611596373"/>
    <n v="-2.6790518668924837E-15"/>
    <n v="6.8875472610695319"/>
    <n v="1833.867329492881"/>
    <n v="2700"/>
    <d v="2023-06-06T00:00:00"/>
    <s v="&lt;Клиент не выбран&gt;"/>
    <s v="6 2023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5"/>
    <n v="14.38"/>
    <n v="-2.88"/>
    <n v="-0.82640265794973466"/>
    <n v="-1.7515120221298219E-15"/>
    <n v="4.5029444856338623"/>
    <n v="1198.9468043870459"/>
    <n v="2400"/>
    <d v="2023-02-25T00:00:00"/>
    <s v="&lt;Клиент не выбран&gt;"/>
    <s v="2 2023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6"/>
    <n v="12.93"/>
    <n v="-2.59"/>
    <n v="-0.74304378114784841"/>
    <n v="-1.5748377659845528E-15"/>
    <n v="4.0487344331699253"/>
    <n v="1078.0095615097439"/>
    <n v="2100"/>
    <d v="2023-11-09T00:00:00"/>
    <s v="&lt;Клиент не выбран&gt;"/>
    <s v="11 2023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00"/>
    <d v="2023-03-18T00:00:00"/>
    <s v="&lt;Клиент не выбран&gt;"/>
    <s v="3 202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50"/>
    <d v="2023-03-19T00:00:00"/>
    <s v="&lt;Клиент не выбран&gt;"/>
    <s v="3 202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7"/>
    <n v="12"/>
    <n v="-3.6"/>
    <n v="-0.29455445544554459"/>
    <n v="9.8491072283578252E-16"/>
    <n v="3.2946133904853907"/>
    <n v="934.80483267326747"/>
    <n v="1800"/>
    <d v="2023-03-04T00:00:00"/>
    <s v="&lt;Клиент не выбран&gt;"/>
    <s v="3 202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4"/>
    <n v="17.5"/>
    <n v="-1.75"/>
    <n v="-0.55228960396039606"/>
    <n v="1.8467076053170921E-15"/>
    <n v="6.177400107160107"/>
    <n v="1752.7590612623765"/>
    <n v="3200"/>
    <d v="2023-03-22T00:00:00"/>
    <s v="&lt;Клиент не выбран&gt;"/>
    <s v="3 202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9"/>
    <n v="8"/>
    <n v="-0.8"/>
    <n v="-0.25247524752475253"/>
    <n v="8.4420919100209929E-16"/>
    <n v="2.8239543347017633"/>
    <n v="801.26128514851496"/>
    <n v="801.26"/>
    <d v="2023-02-10T00:00:00"/>
    <s v="&lt;Клиент не выбран&gt;"/>
    <s v="2 2023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8"/>
    <n v="18.690000000000001"/>
    <n v="-1.87"/>
    <n v="-0.58981023102310237"/>
    <n v="1.9721664712021263E-15"/>
    <n v="6.5970710985671737"/>
    <n v="1871.8353911386143"/>
    <n v="2500"/>
    <d v="2023-03-01T00:00:00"/>
    <s v="&lt;Клиент не выбран&gt;"/>
    <s v="3 202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8"/>
    <n v="12.14"/>
    <n v="-2.4300000000000002"/>
    <n v="-0.34049092409240933"/>
    <n v="1.1385098950875536E-15"/>
    <n v="3.808416193049184"/>
    <n v="1080.5898720544558"/>
    <n v="2000"/>
    <d v="2023-03-29T00:00:00"/>
    <s v="&lt;Клиент не выбран&gt;"/>
    <s v="3 202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90"/>
    <n v="15"/>
    <n v="-4.5"/>
    <n v="-0.36819306930693074"/>
    <n v="1.2311384035447282E-15"/>
    <n v="4.1182667381067386"/>
    <n v="1168.5060408415843"/>
    <n v="2300"/>
    <d v="2023-03-07T00:00:00"/>
    <s v="&lt;Клиент не выбран&gt;"/>
    <s v="3 202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3"/>
    <n v="24.51"/>
    <n v="-2.4500000000000002"/>
    <n v="-0.77355610561056121"/>
    <n v="2.58656316020921E-15"/>
    <n v="8.6522823088223468"/>
    <n v="2454.9755486633671"/>
    <n v="3300"/>
    <d v="2023-03-01T00:00:00"/>
    <s v="&lt;Клиент не выбран&gt;"/>
    <s v="3 202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1"/>
    <n v="5.24"/>
    <n v="-0.52"/>
    <n v="-0.16551155115511554"/>
    <n v="5.534260252124874E-16"/>
    <n v="1.851258952748934"/>
    <n v="525.27128693069324"/>
    <n v="900"/>
    <d v="2023-03-07T00:00:00"/>
    <s v="&lt;Клиент не выбран&gt;"/>
    <s v="3 202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8"/>
    <n v="14.95"/>
    <n v="-1.5"/>
    <n v="-0.47163778877887791"/>
    <n v="1.5770296693025327E-15"/>
    <n v="5.2753035835748214"/>
    <n v="1496.8005951732673"/>
    <n v="2400"/>
    <d v="2023-03-13T00:00:00"/>
    <s v="&lt;Клиент не выбран&gt;"/>
    <s v="3 202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4"/>
    <n v="6.48"/>
    <n v="-1.94"/>
    <n v="-0.15919966996699675"/>
    <n v="5.323207954374349E-16"/>
    <n v="1.7806600943813902"/>
    <n v="505.23975480198038"/>
    <n v="1000"/>
    <d v="2023-02-16T00:00:00"/>
    <s v="&lt;Клиент не выбран&gt;"/>
    <s v="2 2023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9"/>
    <n v="1185"/>
    <m/>
    <n v="0"/>
    <n v="0"/>
    <n v="177.75"/>
    <n v="1362.75"/>
    <n v="1500"/>
    <d v="2023-01-30T00:00:00"/>
    <s v="&lt;Клиент не выбран&gt;"/>
    <s v="1 2023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1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2"/>
    <n v="706"/>
    <m/>
    <n v="0"/>
    <n v="0"/>
    <n v="105.9"/>
    <n v="811.9"/>
    <n v="1400"/>
    <d v="2023-01-18T00:00:00"/>
    <s v="&lt;Клиент не выбран&gt;"/>
    <s v="1 2023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3"/>
    <n v="730"/>
    <m/>
    <n v="0"/>
    <n v="0"/>
    <n v="109.5"/>
    <n v="839.5"/>
    <n v="1800"/>
    <d v="2023-01-17T00:00:00"/>
    <s v="&lt;Клиент не выбран&gt;"/>
    <s v="1 2023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8T00:00:00"/>
    <s v="&lt;Клиент не выбран&gt;"/>
    <s v="1 2023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9T00:00:00"/>
    <s v="&lt;Клиент не выбран&gt;"/>
    <s v="1 2023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1700"/>
    <d v="2023-01-19T00:00:00"/>
    <s v="&lt;Клиент не выбран&gt;"/>
    <s v="1 2023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883.2"/>
    <d v="2024-12-26T00:00:00"/>
    <s v="&lt;Клиент не выбран&gt;"/>
    <s v="12 2024"/>
    <n v="0"/>
    <n v="0"/>
  </r>
  <r>
    <s v="WB0003"/>
    <n v="0"/>
    <s v="WBRS"/>
    <s v="Доставлен"/>
    <d v="2023-01-09T00:00:00"/>
    <x v="7"/>
    <s v="Косметика"/>
    <s v="065844364"/>
    <x v="88"/>
    <x v="295"/>
    <n v="698"/>
    <m/>
    <n v="0"/>
    <n v="0"/>
    <n v="104.7"/>
    <n v="802.7"/>
    <n v="802.7"/>
    <d v="2023-01-22T00:00:00"/>
    <s v="&lt;Клиент не выбран&gt;"/>
    <s v="1 2023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6"/>
    <n v="6.99"/>
    <n v="-1.4"/>
    <n v="-0.10673361849854318"/>
    <n v="9.8491944526661974E-16"/>
    <n v="1.7783675523017091"/>
    <n v="595.45398257185957"/>
    <n v="1500"/>
    <d v="2024-04-13T00:00:00"/>
    <s v="&lt;Клиент не выбран&gt;"/>
    <s v="4 202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7"/>
    <n v="13.27"/>
    <n v="-1.33"/>
    <n v="-0.22797842663195092"/>
    <n v="2.1037456487448011E-15"/>
    <n v="3.7985167396211819"/>
    <n v="1271.8641416651169"/>
    <n v="1700"/>
    <d v="2023-03-21T00:00:00"/>
    <s v="&lt;Клиент не выбран&gt;"/>
    <s v="3 202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4"/>
    <n v="6.48"/>
    <n v="-1.3"/>
    <n v="-9.890521356394523E-2"/>
    <n v="9.1268027307354036E-16"/>
    <n v="1.6479327228842315"/>
    <n v="551.78025576426353"/>
    <n v="1000"/>
    <d v="2023-03-07T00:00:00"/>
    <s v="&lt;Клиент не выбран&gt;"/>
    <s v="3 202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8"/>
    <n v="20.350000000000001"/>
    <n v="-10.17"/>
    <n v="-0.19437356642489623"/>
    <n v="1.7936457876232897E-15"/>
    <n v="3.2386013743168873"/>
    <n v="1084.3866802471434"/>
    <n v="2500"/>
    <d v="2023-04-21T00:00:00"/>
    <s v="&lt;Клиент не выбран&gt;"/>
    <s v="4 2023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9"/>
    <n v="24.97"/>
    <n v="-4.99"/>
    <n v="-0.38149153803236002"/>
    <n v="3.5203381961407976E-15"/>
    <n v="6.3563119311248908"/>
    <n v="2128.2952722335876"/>
    <n v="3200"/>
    <d v="2023-04-21T00:00:00"/>
    <s v="&lt;Клиент не выбран&gt;"/>
    <s v="4 2023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5"/>
    <n v="13.6"/>
    <n v="-1.36"/>
    <n v="-0.23370652780360804"/>
    <n v="2.1566035796177864E-15"/>
    <n v="3.8939568587071411"/>
    <n v="1303.8205271340898"/>
    <n v="2200"/>
    <d v="2023-02-24T00:00:00"/>
    <s v="&lt;Клиент не выбран&gt;"/>
    <s v="2 2023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300"/>
    <n v="9.89"/>
    <n v="-1.98"/>
    <n v="-0.15103093422602445"/>
    <n v="1.3936874440177033E-15"/>
    <n v="2.5164378065664619"/>
    <n v="842.58336353191612"/>
    <n v="1000"/>
    <d v="2023-03-08T00:00:00"/>
    <s v="&lt;Клиент не выбран&gt;"/>
    <s v="3 202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1"/>
    <n v="12"/>
    <n v="-3.6"/>
    <n v="-0.16038683280639768"/>
    <n v="1.4800220644435789E-15"/>
    <n v="2.6723233344068618"/>
    <n v="894.77879313123833"/>
    <n v="1900"/>
    <d v="2023-03-01T00:00:00"/>
    <s v="&lt;Клиент не выбран&gt;"/>
    <s v="3 202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2"/>
    <n v="22.91"/>
    <n v="-4.58"/>
    <n v="-0.34998698158824626"/>
    <n v="3.2296195763393808E-15"/>
    <n v="5.8313912761521154"/>
    <n v="1952.5351521542375"/>
    <n v="3200"/>
    <d v="2023-03-15T00:00:00"/>
    <s v="&lt;Клиент не выбран&gt;"/>
    <s v="3 202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3"/>
    <n v="4.3899999999999997"/>
    <n v="-0.88"/>
    <n v="-6.7018783708387597E-2"/>
    <n v="6.1843779121392396E-16"/>
    <n v="1.1166493933057242"/>
    <n v="373.88970998698159"/>
    <n v="1200"/>
    <d v="2023-02-04T00:00:00"/>
    <s v="&lt;Клиент не выбран&gt;"/>
    <s v="2 2023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1"/>
    <n v="19.350000000000001"/>
    <n v="-1.94"/>
    <n v="-0.33242080466183133"/>
    <n v="3.0675219216622272E-15"/>
    <n v="5.5387082442885074"/>
    <n v="1854.5355700493876"/>
    <n v="2600"/>
    <d v="2023-03-15T00:00:00"/>
    <s v="&lt;Клиент не выбран&gt;"/>
    <s v="3 202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8"/>
    <n v="6"/>
    <n v="-3"/>
    <n v="-5.7281011716570587E-2"/>
    <n v="5.2857930872984956E-16"/>
    <n v="0.9544011908595933"/>
    <n v="319.56385468972792"/>
    <n v="1200"/>
    <d v="2024-02-09T00:00:00"/>
    <s v="&lt;Клиент не выбран&gt;"/>
    <s v="2 2024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3"/>
    <n v="20.52"/>
    <n v="-2.0499999999999998"/>
    <n v="-0.35266009546835292"/>
    <n v="3.2542866107467737E-15"/>
    <n v="5.8759299983922304"/>
    <n v="1967.4481320397583"/>
    <n v="3100"/>
    <d v="2023-04-26T00:00:00"/>
    <s v="&lt;Клиент не выбран&gt;"/>
    <s v="4 2023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4"/>
    <n v="3.59"/>
    <n v="-0.36"/>
    <n v="-6.1672555948174328E-2"/>
    <n v="5.6910372239913806E-16"/>
    <n v="1.0275719488254957"/>
    <n v="344.06375021594039"/>
    <n v="900"/>
    <d v="2023-03-04T00:00:00"/>
    <s v="&lt;Клиент не выбран&gt;"/>
    <s v="3 202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8"/>
    <n v="12.14"/>
    <n v="-2.4300000000000002"/>
    <n v="-0.18539954125596683"/>
    <n v="1.7108350292556132E-15"/>
    <n v="3.0890785210822176"/>
    <n v="1034.3216763457528"/>
    <n v="1700"/>
    <d v="2023-05-26T00:00:00"/>
    <s v="&lt;Клиент не выбран&gt;"/>
    <s v="5 2023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5"/>
    <n v="6.92"/>
    <n v="-0.69"/>
    <n v="-0.11895356766474494"/>
    <n v="1.0976830311289877E-15"/>
    <n v="1.9819731396850893"/>
    <n v="663.62760490566836"/>
    <n v="1500"/>
    <d v="2023-05-16T00:00:00"/>
    <s v="&lt;Клиент не выбран&gt;"/>
    <s v="5 2023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1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d v="2023-03-27T00:00:00"/>
    <s v="&lt;Клиент не выбран&gt;"/>
    <s v="3 202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4-07T00:00:00"/>
    <s v="&lt;Клиент не выбран&gt;"/>
    <s v="4 2023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700"/>
    <d v="2023-01-30T00:00:00"/>
    <s v="&lt;Клиент не выбран&gt;"/>
    <s v="1 2023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2-16T00:00:00"/>
    <s v="&lt;Клиент не выбран&gt;"/>
    <s v="2 2023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4-04T00:00:00"/>
    <s v="&lt;Клиент не выбран&gt;"/>
    <s v="4 2023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8"/>
    <n v="420"/>
    <m/>
    <n v="0"/>
    <n v="-1.0797700759138835"/>
    <n v="0"/>
    <n v="418.92022992408613"/>
    <n v="1200"/>
    <d v="2023-01-19T00:00:00"/>
    <s v="&lt;Клиент не выбран&gt;"/>
    <s v="1 2023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6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1-28T00:00:00"/>
    <s v="&lt;Клиент не выбран&gt;"/>
    <s v="1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2-04T00:00:00"/>
    <s v="&lt;Клиент не выбран&gt;"/>
    <s v="2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3-19T00:00:00"/>
    <s v="&lt;Клиент не выбран&gt;"/>
    <s v="3 202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19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24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600"/>
    <d v="2023-03-15T00:00:00"/>
    <s v="&lt;Клиент не выбран&gt;"/>
    <s v="3 202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700"/>
    <d v="2023-04-24T00:00:00"/>
    <s v="&lt;Клиент не выбран&gt;"/>
    <s v="4 2023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6"/>
    <n v="450.8"/>
    <m/>
    <n v="0"/>
    <n v="-1.1589532148142352"/>
    <n v="0"/>
    <n v="449.64104678518578"/>
    <n v="2000"/>
    <d v="2023-02-25T00:00:00"/>
    <s v="&lt;Клиент не выбран&gt;"/>
    <s v="2 2023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19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26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01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28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8"/>
    <n v="840"/>
    <m/>
    <n v="0"/>
    <n v="-2.159540151827767"/>
    <n v="0"/>
    <n v="837.84045984817226"/>
    <n v="2200"/>
    <d v="2023-01-31T00:00:00"/>
    <s v="&lt;Клиент не выбран&gt;"/>
    <s v="1 2023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5"/>
    <n v="644"/>
    <m/>
    <n v="0"/>
    <n v="-1.6556474497346214"/>
    <n v="0"/>
    <n v="642.3443525502654"/>
    <n v="1800"/>
    <d v="2023-01-14T00:00:00"/>
    <s v="&lt;Клиент не выбран&gt;"/>
    <s v="1 2023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8"/>
    <n v="175"/>
    <m/>
    <n v="0"/>
    <n v="-0.44990419829745149"/>
    <n v="0"/>
    <n v="174.55009580170255"/>
    <n v="800"/>
    <d v="2023-05-16T00:00:00"/>
    <s v="&lt;Клиент не выбран&gt;"/>
    <s v="5 2023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9"/>
    <n v="770"/>
    <m/>
    <n v="0"/>
    <n v="-1.9795784725087866"/>
    <n v="0"/>
    <n v="768.02042152749118"/>
    <n v="2100"/>
    <d v="2023-11-29T00:00:00"/>
    <s v="&lt;Клиент не выбран&gt;"/>
    <s v="11 2023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10"/>
    <n v="504"/>
    <m/>
    <n v="0"/>
    <n v="-1.2957240910966603"/>
    <n v="0"/>
    <n v="502.70427590890336"/>
    <n v="1400"/>
    <d v="2023-09-16T00:00:00"/>
    <s v="&lt;Клиент не выбран&gt;"/>
    <s v="9 2023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07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21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4"/>
    <n v="3190"/>
    <m/>
    <n v="0"/>
    <n v="0"/>
    <n v="478.5"/>
    <n v="3668.5"/>
    <n v="4800"/>
    <d v="2023-02-02T00:00:00"/>
    <s v="&lt;Клиент не выбран&gt;"/>
    <s v="2 2023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1000"/>
    <d v="2023-01-31T00:00:00"/>
    <s v="&lt;Клиент не выбран&gt;"/>
    <s v="1 2023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900"/>
    <d v="2023-01-31T00:00:00"/>
    <s v="&lt;Клиент не выбран&gt;"/>
    <s v="1 2023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8"/>
    <n v="306"/>
    <m/>
    <n v="0"/>
    <n v="0"/>
    <n v="45.9"/>
    <n v="351.9"/>
    <n v="1100"/>
    <d v="2023-03-06T00:00:00"/>
    <s v="&lt;Клиент не выбран&gt;"/>
    <s v="3 202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700"/>
    <d v="2023-02-06T00:00:00"/>
    <s v="&lt;Клиент не выбран&gt;"/>
    <s v="2 2023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550"/>
    <d v="2023-03-06T00:00:00"/>
    <s v="&lt;Клиент не выбран&gt;"/>
    <s v="3 202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1"/>
    <n v="1266"/>
    <m/>
    <n v="0"/>
    <n v="0"/>
    <n v="189.9"/>
    <n v="1455.9"/>
    <n v="2500"/>
    <d v="2023-01-19T00:00:00"/>
    <s v="&lt;Клиент не выбран&gt;"/>
    <s v="1 2023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2"/>
    <n v="782"/>
    <m/>
    <n v="0"/>
    <n v="0"/>
    <n v="117.29999999999998"/>
    <n v="899.3"/>
    <n v="1900"/>
    <d v="2023-01-20T00:00:00"/>
    <s v="&lt;Клиент не выбран&gt;"/>
    <s v="1 2023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3"/>
    <n v="656"/>
    <m/>
    <n v="0"/>
    <n v="0"/>
    <n v="98.399999999999991"/>
    <n v="754.4"/>
    <n v="700"/>
    <d v="2023-03-07T00:00:00"/>
    <s v="&lt;Клиент не выбран&gt;"/>
    <s v="3 202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4"/>
    <n v="617"/>
    <m/>
    <n v="0"/>
    <n v="0"/>
    <n v="92.55"/>
    <n v="709.55"/>
    <m/>
    <m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5"/>
    <n v="2766"/>
    <m/>
    <n v="0"/>
    <n v="0"/>
    <n v="414.9"/>
    <n v="3180.9"/>
    <n v="4000"/>
    <d v="2023-02-02T00:00:00"/>
    <s v="&lt;Клиент не выбран&gt;"/>
    <s v="2 2023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18T00:00:00"/>
    <s v="&lt;Клиент не выбран&gt;"/>
    <s v="1 2023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21T00:00:00"/>
    <s v="&lt;Клиент не выбран&gt;"/>
    <s v="1 2023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1"/>
    <n v="1203"/>
    <m/>
    <n v="0"/>
    <n v="0"/>
    <n v="180.45"/>
    <n v="1383.45"/>
    <n v="2500"/>
    <d v="2023-01-17T00:00:00"/>
    <s v="&lt;Клиент не выбран&gt;"/>
    <s v="1 2023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2"/>
    <n v="627"/>
    <m/>
    <n v="0"/>
    <n v="0"/>
    <n v="94.05"/>
    <n v="721.05"/>
    <n v="1400"/>
    <d v="2023-01-19T00:00:00"/>
    <s v="&lt;Клиент не выбран&gt;"/>
    <s v="1 2023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7"/>
    <n v="7.19"/>
    <n v="-0.72"/>
    <n v="-0.58972987948469324"/>
    <n v="0"/>
    <n v="3.3078400050791896"/>
    <n v="689.10825941958728"/>
    <n v="1200"/>
    <d v="2023-03-01T00:00:00"/>
    <s v="&lt;Клиент не выбран&gt;"/>
    <s v="3 202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8"/>
    <n v="24.99"/>
    <n v="-2.5"/>
    <n v="-2.049926582629173"/>
    <n v="0"/>
    <n v="11.498195009927505"/>
    <n v="2395.3701320473751"/>
    <n v="2800"/>
    <d v="2023-03-27T00:00:00"/>
    <s v="&lt;Клиент не выбран&gt;"/>
    <s v="3 202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5"/>
    <n v="12.24"/>
    <n v="-2.4500000000000002"/>
    <n v="-0.89234242969940436"/>
    <n v="0"/>
    <n v="5.0052169474073045"/>
    <n v="1042.7155888280925"/>
    <n v="2200"/>
    <d v="2023-03-01T00:00:00"/>
    <s v="&lt;Клиент не выбран&gt;"/>
    <s v="3 202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2"/>
    <n v="16.43"/>
    <n v="-3.29"/>
    <n v="-1.1976894306690677"/>
    <n v="0"/>
    <n v="6.7179316331901937"/>
    <n v="1399.5181651890844"/>
    <n v="2800"/>
    <d v="2023-03-01T00:00:00"/>
    <s v="&lt;Клиент не выбран&gt;"/>
    <s v="3 202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300"/>
    <n v="13.99"/>
    <n v="-2.8"/>
    <n v="-1.0199501315971744"/>
    <n v="0"/>
    <n v="5.7209783086300039"/>
    <n v="1191.8271132774623"/>
    <n v="2000"/>
    <d v="2023-07-24T00:00:00"/>
    <s v="&lt;Клиент не выбран&gt;"/>
    <s v="7 2023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5"/>
    <n v="11.35"/>
    <n v="-1.1399999999999999"/>
    <n v="-0.93062474026873521"/>
    <n v="0"/>
    <n v="5.2199453557741133"/>
    <n v="1087.4490461629032"/>
    <n v="1600"/>
    <d v="2023-03-06T00:00:00"/>
    <s v="&lt;Клиент не выбран&gt;"/>
    <s v="3 202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2"/>
    <n v="12.86"/>
    <n v="-2.57"/>
    <n v="-0.93791660894860773"/>
    <n v="0"/>
    <n v="5.2608460049868393"/>
    <n v="1095.9697047028671"/>
    <n v="2000"/>
    <d v="2023-03-13T00:00:00"/>
    <s v="&lt;Клиент не выбран&gt;"/>
    <s v="3 202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7"/>
    <n v="3.67"/>
    <n v="-0.37"/>
    <n v="-0.30078958304474301"/>
    <n v="0"/>
    <n v="1.6871517800249343"/>
    <n v="351.47716477351435"/>
    <n v="1000"/>
    <d v="2023-09-05T00:00:00"/>
    <s v="&lt;Клиент не выбран&gt;"/>
    <s v="9 2023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2"/>
    <n v="12.24"/>
    <n v="-2.4500000000000002"/>
    <n v="-0.89234242969940436"/>
    <n v="0"/>
    <n v="5.0052169474073045"/>
    <n v="1042.7155888280925"/>
    <n v="2600"/>
    <d v="2024-02-25T00:00:00"/>
    <s v="&lt;Клиент не выбран&gt;"/>
    <s v="2 2024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9"/>
    <n v="5.45"/>
    <n v="-0.55000000000000004"/>
    <n v="-0.44662695664219426"/>
    <n v="0"/>
    <n v="2.5051647642794479"/>
    <n v="521.89033557279413"/>
    <n v="1700"/>
    <d v="2023-03-07T00:00:00"/>
    <s v="&lt;Клиент не выбран&gt;"/>
    <s v="3 202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9"/>
    <n v="20.55"/>
    <n v="-4.1100000000000003"/>
    <n v="-1.4984790137138109"/>
    <n v="0"/>
    <n v="8.4050834132151255"/>
    <n v="1750.9953299625988"/>
    <n v="3200"/>
    <d v="2023-11-01T00:00:00"/>
    <s v="&lt;Клиент не выбран&gt;"/>
    <s v="11 2023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7"/>
    <n v="14.67"/>
    <m/>
    <n v="-1.3371464191716305"/>
    <n v="0"/>
    <n v="7.5001565493835702"/>
    <n v="1562.4757597658954"/>
    <n v="2400"/>
    <d v="2023-03-01T00:00:00"/>
    <s v="&lt;Клиент не выбран&gt;"/>
    <s v="3 202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1700"/>
    <d v="2023-03-08T00:00:00"/>
    <s v="&lt;Клиент не выбран&gt;"/>
    <s v="3 202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383.43"/>
    <d v="2023-01-10T00:00:00"/>
    <s v="&lt;Клиент не выбран&gt;"/>
    <s v="1 2023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30"/>
    <n v="11.26"/>
    <n v="-6.76"/>
    <n v="-0.41016761324283141"/>
    <n v="0"/>
    <n v="2.300661518215819"/>
    <n v="479.2870428729741"/>
    <n v="1500"/>
    <d v="2023-03-02T00:00:00"/>
    <s v="&lt;Клиент не выбран&gt;"/>
    <s v="3 202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1-18T00:00:00"/>
    <s v="&lt;Клиент не выбран&gt;"/>
    <s v="1 2023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2-08T00:00:00"/>
    <s v="&lt;Клиент не выбран&gt;"/>
    <s v="2 2023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8"/>
    <n v="832"/>
    <m/>
    <n v="0"/>
    <n v="1.9622641509433962"/>
    <n v="0"/>
    <n v="833.96226415094338"/>
    <n v="1200"/>
    <d v="2023-02-11T00:00:00"/>
    <s v="&lt;Клиент не выбран&gt;"/>
    <s v="2 2023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0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3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4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9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d v="2023-04-19T00:00:00"/>
    <s v="&lt;Клиент не выбран&gt;"/>
    <s v="4 2023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200"/>
    <d v="2023-01-19T00:00:00"/>
    <s v="&lt;Клиент не выбран&gt;"/>
    <s v="1 2023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000"/>
    <d v="2023-03-02T00:00:00"/>
    <s v="&lt;Клиент не выбран&gt;"/>
    <s v="3 202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100"/>
    <d v="2023-04-15T00:00:00"/>
    <s v="&lt;Клиент не выбран&gt;"/>
    <s v="4 2023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0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600"/>
    <d v="2023-03-10T00:00:00"/>
    <s v="&lt;Клиент не выбран&gt;"/>
    <s v="3 202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800"/>
    <d v="2023-04-04T00:00:00"/>
    <s v="&lt;Клиент не выбран&gt;"/>
    <s v="4 2023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1-19T00:00:00"/>
    <s v="&lt;Клиент не выбран&gt;"/>
    <s v="1 2023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2-23T00:00:00"/>
    <s v="&lt;Клиент не выбран&gt;"/>
    <s v="2 2023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2"/>
    <n v="900"/>
    <m/>
    <n v="0"/>
    <n v="0.10910413383447033"/>
    <n v="0"/>
    <n v="900.10910413383442"/>
    <m/>
    <m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700"/>
    <d v="2023-01-19T00:00:00"/>
    <s v="&lt;Клиент не выбран&gt;"/>
    <s v="1 2023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600"/>
    <d v="2023-02-02T00:00:00"/>
    <s v="&lt;Клиент не выбран&gt;"/>
    <s v="2 2023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3"/>
    <n v="1068.2"/>
    <m/>
    <n v="0"/>
    <n v="0.12949448417997914"/>
    <n v="0"/>
    <n v="1068.32949448418"/>
    <n v="700"/>
    <d v="2023-06-25T00:00:00"/>
    <s v="&lt;Клиент не выбран&gt;"/>
    <s v="6 2023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2000"/>
    <d v="2023-04-10T00:00:00"/>
    <s v="&lt;Клиент не выбран&gt;"/>
    <s v="4 2023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1900"/>
    <d v="2023-05-11T00:00:00"/>
    <s v="&lt;Клиент не выбран&gt;"/>
    <s v="5 2023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1-25T00:00:00"/>
    <s v="&lt;Клиент не выбран&gt;"/>
    <s v="1 2023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2-07T00:00:00"/>
    <s v="&lt;Клиент не выбран&gt;"/>
    <s v="2 2023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500"/>
    <d v="2023-02-07T00:00:00"/>
    <s v="&lt;Клиент не выбран&gt;"/>
    <s v="2 2023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400"/>
    <d v="2023-02-23T00:00:00"/>
    <s v="&lt;Клиент не выбран&gt;"/>
    <s v="2 2023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6"/>
    <n v="606"/>
    <m/>
    <n v="0"/>
    <n v="0"/>
    <n v="90.9"/>
    <n v="696.9"/>
    <n v="1400"/>
    <d v="2023-04-04T00:00:00"/>
    <s v="&lt;Клиент не выбран&gt;"/>
    <s v="4 2023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7"/>
    <n v="1129"/>
    <m/>
    <n v="0"/>
    <n v="0"/>
    <n v="169.35"/>
    <n v="1298.3499999999999"/>
    <n v="2500"/>
    <d v="2023-02-02T00:00:00"/>
    <s v="&lt;Клиент не выбран&gt;"/>
    <s v="2 2023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000"/>
    <d v="2023-02-03T00:00:00"/>
    <s v="&lt;Клиент не выбран&gt;"/>
    <s v="2 2023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100"/>
    <d v="2023-02-16T00:00:00"/>
    <s v="&lt;Клиент не выбран&gt;"/>
    <s v="2 2023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3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4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07T00:00:00"/>
    <s v="&lt;Клиент не выбран&gt;"/>
    <s v="2 2023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14T00:00:00"/>
    <s v="&lt;Клиент не выбран&gt;"/>
    <s v="2 2023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7-02T00:00:00"/>
    <s v="&lt;Клиент не выбран&gt;"/>
    <s v="7 2024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9-13T00:00:00"/>
    <s v="&lt;Клиент не выбран&gt;"/>
    <s v="9 2024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6"/>
    <n v="1152"/>
    <m/>
    <n v="0"/>
    <n v="14.19718309859155"/>
    <n v="0"/>
    <n v="1166.1971830985915"/>
    <n v="1500"/>
    <d v="2023-01-30T00:00:00"/>
    <s v="&lt;Клиент не выбран&gt;"/>
    <s v="1 2023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1"/>
    <n v="1280"/>
    <m/>
    <n v="0"/>
    <n v="15.774647887323944"/>
    <n v="0"/>
    <n v="1295.7746478873239"/>
    <n v="1600"/>
    <d v="2023-02-16T00:00:00"/>
    <s v="&lt;Клиент не выбран&gt;"/>
    <s v="2 2023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1050"/>
    <d v="2023-05-21T00:00:00"/>
    <s v="&lt;Клиент не выбран&gt;"/>
    <s v="5 2023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8"/>
    <n v="420"/>
    <m/>
    <n v="0"/>
    <n v="12.160804020100503"/>
    <n v="0"/>
    <n v="432.1608040201005"/>
    <n v="1200"/>
    <d v="2023-02-04T00:00:00"/>
    <s v="&lt;Клиент не выбран&gt;"/>
    <s v="2 2023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2-13T00:00:00"/>
    <s v="&lt;Клиент не выбран&gt;"/>
    <s v="2 2023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3-17T00:00:00"/>
    <s v="&lt;Клиент не выбран&gt;"/>
    <s v="3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4-04T00:00:00"/>
    <s v="&lt;Клиент не выбран&gt;"/>
    <s v="4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7-09T00:00:00"/>
    <s v="&lt;Клиент не выбран&gt;"/>
    <s v="7 2023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5"/>
    <n v="999.6"/>
    <m/>
    <n v="0"/>
    <n v="28.942713567839196"/>
    <n v="0"/>
    <n v="1028.5427135678392"/>
    <n v="2500"/>
    <d v="2023-01-31T00:00:00"/>
    <s v="&lt;Клиент не выбран&gt;"/>
    <s v="1 2023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3"/>
    <n v="445.2"/>
    <m/>
    <n v="0"/>
    <n v="12.890452261306534"/>
    <n v="0"/>
    <n v="458.0904522613065"/>
    <n v="1200"/>
    <d v="2023-01-26T00:00:00"/>
    <s v="&lt;Клиент не выбран&gt;"/>
    <s v="1 2023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4"/>
    <n v="798"/>
    <m/>
    <n v="0"/>
    <n v="23.105527638190956"/>
    <n v="0"/>
    <n v="821.10552763819101"/>
    <n v="2000"/>
    <d v="2023-02-11T00:00:00"/>
    <s v="&lt;Клиент не выбран&gt;"/>
    <s v="2 2023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5"/>
    <n v="389.2"/>
    <m/>
    <n v="0"/>
    <n v="11.269011725293133"/>
    <n v="0"/>
    <n v="400.46901172529311"/>
    <n v="1200"/>
    <d v="2023-12-06T00:00:00"/>
    <s v="&lt;Клиент не выбран&gt;"/>
    <s v="12 2023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6"/>
    <n v="882"/>
    <m/>
    <n v="0"/>
    <n v="25.537688442211056"/>
    <n v="0"/>
    <n v="907.53768844221111"/>
    <n v="1800"/>
    <d v="2023-02-12T00:00:00"/>
    <s v="&lt;Клиент не выбран&gt;"/>
    <s v="2 2023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n v="1750"/>
    <d v="2023-05-25T00:00:00"/>
    <s v="&lt;Клиент не выбран&gt;"/>
    <s v="5 2023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m/>
    <m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1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2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8"/>
    <n v="434"/>
    <m/>
    <n v="0"/>
    <n v="12.566164154103852"/>
    <n v="0"/>
    <n v="446.56616415410383"/>
    <m/>
    <m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9"/>
    <n v="485.8"/>
    <m/>
    <n v="0"/>
    <n v="14.065996649916247"/>
    <n v="0"/>
    <n v="499.86599664991627"/>
    <n v="1100"/>
    <d v="2023-03-07T00:00:00"/>
    <s v="&lt;Клиент не выбран&gt;"/>
    <s v="3 202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50"/>
    <n v="364"/>
    <m/>
    <n v="0"/>
    <n v="10.539363484087103"/>
    <n v="0"/>
    <n v="374.53936348408712"/>
    <n v="700"/>
    <d v="2023-02-21T00:00:00"/>
    <s v="&lt;Клиент не выбран&gt;"/>
    <s v="2 2023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1"/>
    <n v="7.46"/>
    <n v="-0.75"/>
    <n v="0.16988153243527282"/>
    <n v="9.1100444386171276E-16"/>
    <n v="1.1680656212040563"/>
    <n v="619.69193083022833"/>
    <n v="1500"/>
    <d v="2023-11-23T00:00:00"/>
    <s v="&lt;Клиент не выбран&gt;"/>
    <s v="11 2023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2"/>
    <n v="8.02"/>
    <n v="-0.8"/>
    <n v="0.18279354160695527"/>
    <n v="9.8024621232214085E-16"/>
    <n v="1.2568455715489253"/>
    <n v="666.79221171300287"/>
    <n v="1300"/>
    <d v="2023-02-16T00:00:00"/>
    <s v="&lt;Клиент не выбран&gt;"/>
    <s v="2 2023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713.89"/>
    <d v="2023-02-10T00:00:00"/>
    <s v="&lt;Клиент не выбран&gt;"/>
    <s v="2 2023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1500"/>
    <d v="2024-05-24T00:00:00"/>
    <s v="&lt;Клиент не выбран&gt;"/>
    <s v="5 2024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3"/>
    <n v="9.5399999999999991"/>
    <n v="-0.95"/>
    <n v="0.21747874271520024"/>
    <n v="1.1662486099511344E-15"/>
    <n v="1.4953328891420041"/>
    <n v="793.31649565300484"/>
    <n v="1500"/>
    <d v="2023-02-16T00:00:00"/>
    <s v="&lt;Клиент не выбран&gt;"/>
    <s v="2 2023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4"/>
    <n v="7.43"/>
    <n v="-0.74"/>
    <n v="0.16937517913442252"/>
    <n v="9.082890803926762E-16"/>
    <n v="1.1645840545238655"/>
    <n v="617.84486099168828"/>
    <n v="1200"/>
    <d v="2023-02-16T00:00:00"/>
    <s v="&lt;Клиент не выбран&gt;"/>
    <s v="2 2023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6"/>
    <n v="8"/>
    <n v="-2.4"/>
    <n v="0.14177892423808164"/>
    <n v="7.6030177133019237E-16"/>
    <n v="0.97483867045345995"/>
    <n v="517.17955479124873"/>
    <m/>
    <m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5"/>
    <n v="6"/>
    <n v="-1.8"/>
    <n v="0.10633419317856124"/>
    <n v="5.7022632849764435E-16"/>
    <n v="0.73112900284009508"/>
    <n v="387.88466609343669"/>
    <n v="700"/>
    <d v="2023-03-06T00:00:00"/>
    <s v="&lt;Клиент не выбран&gt;"/>
    <s v="3 202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2"/>
    <n v="13.1"/>
    <n v="-2.62"/>
    <n v="0.26532912964555283"/>
    <n v="1.4228504577750744E-15"/>
    <n v="1.8243409404200466"/>
    <n v="967.86459539505131"/>
    <n v="2400"/>
    <d v="2024-08-06T00:00:00"/>
    <s v="&lt;Клиент не выбран&gt;"/>
    <s v="8 2024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7"/>
    <n v="15.29"/>
    <n v="-3.06"/>
    <n v="0.3096350434699533"/>
    <n v="1.6604447613157594E-15"/>
    <n v="2.1289780249367527"/>
    <n v="1129.4832062673165"/>
    <n v="2200"/>
    <d v="2023-08-17T00:00:00"/>
    <s v="&lt;Клиент не выбран&gt;"/>
    <s v="8 2023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4"/>
    <n v="18.88"/>
    <n v="-1.89"/>
    <n v="0.43014712907232261"/>
    <n v="2.3067012669464227E-15"/>
    <n v="2.9575908948221938"/>
    <n v="1569.085827839878"/>
    <n v="3200"/>
    <d v="2023-02-18T00:00:00"/>
    <s v="&lt;Клиент не выбран&gt;"/>
    <s v="2 2023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7"/>
    <n v="15"/>
    <n v="-4.5"/>
    <n v="0.26583548294640308"/>
    <n v="1.4255658212441107E-15"/>
    <n v="1.8278225071002376"/>
    <n v="969.71166523359159"/>
    <n v="2100"/>
    <d v="2023-11-26T00:00:00"/>
    <s v="&lt;Клиент не выбран&gt;"/>
    <s v="11 2023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5"/>
    <n v="31.13"/>
    <n v="-3.11"/>
    <n v="3.3620311251116641"/>
    <n v="0"/>
    <n v="3.6305775187716036"/>
    <n v="2695.9708655790118"/>
    <n v="5500"/>
    <d v="2023-03-03T00:00:00"/>
    <s v="&lt;Клиент не выбран&gt;"/>
    <s v="3 202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8"/>
    <n v="13"/>
    <n v="-3.9"/>
    <n v="1.0918802012318396"/>
    <n v="0"/>
    <n v="1.1790954825418127"/>
    <n v="875.56512765057118"/>
    <m/>
    <m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18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22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100"/>
    <d v="2023-06-24T00:00:00"/>
    <s v="&lt;Клиент не выбран&gt;"/>
    <s v="6 2023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7"/>
    <n v="23"/>
    <n v="-6.9"/>
    <n v="1.9317880483332548"/>
    <n v="0"/>
    <n v="2.0860920075739768"/>
    <n v="1549.0767643048569"/>
    <n v="2900"/>
    <d v="2023-03-05T00:00:00"/>
    <s v="&lt;Клиент не выбран&gt;"/>
    <s v="3 202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8"/>
    <n v="20.69"/>
    <n v="-2.0699999999999998"/>
    <n v="2.2341548732897643"/>
    <n v="0"/>
    <n v="2.412610756585555"/>
    <n v="1791.5409535003996"/>
    <n v="2900"/>
    <d v="2023-03-18T00:00:00"/>
    <s v="&lt;Клиент не выбран&gt;"/>
    <s v="3 202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9"/>
    <n v="11.37"/>
    <n v="-1.1399999999999999"/>
    <n v="1.2274653251210679"/>
    <n v="0"/>
    <n v="1.3255106358684332"/>
    <n v="984.28914899619144"/>
    <n v="1700"/>
    <d v="2023-03-23T00:00:00"/>
    <s v="&lt;Клиент не выбран&gt;"/>
    <s v="3 202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n v="1400"/>
    <d v="2023-03-06T00:00:00"/>
    <s v="&lt;Клиент не выбран&gt;"/>
    <s v="3 202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m/>
    <m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n v="600"/>
    <d v="2024-02-22T00:00:00"/>
    <s v="&lt;Клиент не выбран&gt;"/>
    <s v="2 2024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m/>
    <m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7"/>
    <n v="24"/>
    <n v="-7.2"/>
    <n v="2.0157788330433961"/>
    <n v="0"/>
    <n v="2.1767916600771926"/>
    <n v="1616.4279279702853"/>
    <n v="2700"/>
    <d v="2023-03-23T00:00:00"/>
    <s v="&lt;Клиент не выбран&gt;"/>
    <s v="3 202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8"/>
    <n v="19.28"/>
    <n v="-11.57"/>
    <n v="0.92509850016455875"/>
    <n v="0"/>
    <n v="0.99899188685685469"/>
    <n v="741.82495980064891"/>
    <n v="2500"/>
    <d v="2023-03-27T00:00:00"/>
    <s v="&lt;Клиент не выбран&gt;"/>
    <s v="3 202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8"/>
    <n v="15.43"/>
    <n v="-1.54"/>
    <n v="1.666617142319808"/>
    <n v="0"/>
    <n v="1.7997402475281077"/>
    <n v="1336.4395190182895"/>
    <n v="2100"/>
    <d v="2023-03-01T00:00:00"/>
    <s v="&lt;Клиент не выбран&gt;"/>
    <s v="3 202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9"/>
    <n v="6.61"/>
    <n v="-1.61"/>
    <n v="0.59993417650101077"/>
    <n v="0"/>
    <n v="0.64785466073725972"/>
    <n v="481.07974046734677"/>
    <n v="1200"/>
    <d v="2023-06-30T00:00:00"/>
    <s v="&lt;Клиент не выбран&gt;"/>
    <s v="6 2023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2000"/>
    <d v="2023-03-26T00:00:00"/>
    <s v="&lt;Клиент не выбран&gt;"/>
    <s v="3 202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1900"/>
    <d v="2023-03-27T00:00:00"/>
    <s v="&lt;Клиент не выбран&gt;"/>
    <s v="3 202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000"/>
    <d v="2023-03-23T00:00:00"/>
    <s v="&lt;Клиент не выбран&gt;"/>
    <s v="3 202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100"/>
    <d v="2023-04-14T00:00:00"/>
    <s v="&lt;Клиент не выбран&gt;"/>
    <s v="4 2023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50"/>
    <d v="2023-05-25T00:00:00"/>
    <s v="&lt;Клиент не выбран&gt;"/>
    <s v="5 2023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00"/>
    <d v="2023-08-04T00:00:00"/>
    <s v="&lt;Клиент не выбран&gt;"/>
    <s v="8 2023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10"/>
    <n v="786"/>
    <n v="0"/>
    <n v="0"/>
    <n v="0"/>
    <n v="117.89999999999999"/>
    <n v="903.9"/>
    <n v="1500"/>
    <d v="2023-02-07T00:00:00"/>
    <s v="&lt;Клиент не выбран&gt;"/>
    <s v="2 2023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60"/>
    <n v="1313"/>
    <n v="0"/>
    <n v="0"/>
    <n v="0"/>
    <n v="196.94999999999996"/>
    <n v="1509.95"/>
    <n v="2000"/>
    <d v="2023-01-31T00:00:00"/>
    <s v="&lt;Клиент не выбран&gt;"/>
    <s v="1 2023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n v="600"/>
    <d v="2023-02-06T00:00:00"/>
    <s v="&lt;Клиент не выбран&gt;"/>
    <s v="2 2023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m/>
    <m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0T00:00:00"/>
    <s v="&lt;Клиент не выбран&gt;"/>
    <s v="1 2023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1T00:00:00"/>
    <s v="&lt;Клиент не выбран&gt;"/>
    <s v="1 2023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00"/>
    <d v="2023-02-15T00:00:00"/>
    <s v="&lt;Клиент не выбран&gt;"/>
    <s v="2 2023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2-16T00:00:00"/>
    <s v="&lt;Клиент не выбран&gt;"/>
    <s v="2 2023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2"/>
    <n v="750"/>
    <n v="0"/>
    <n v="0"/>
    <n v="0"/>
    <n v="112.5"/>
    <n v="862.5"/>
    <n v="1200"/>
    <d v="2023-02-23T00:00:00"/>
    <s v="&lt;Клиент не выбран&gt;"/>
    <s v="2 2023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3"/>
    <n v="750"/>
    <n v="0"/>
    <n v="0"/>
    <n v="0"/>
    <n v="112.5"/>
    <n v="862.5"/>
    <n v="1200"/>
    <d v="2023-07-08T00:00:00"/>
    <s v="&lt;Клиент не выбран&gt;"/>
    <s v="7 2023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4"/>
    <n v="750"/>
    <n v="0"/>
    <n v="0"/>
    <n v="0"/>
    <n v="112.5"/>
    <n v="862.5"/>
    <n v="1100"/>
    <d v="2023-06-02T00:00:00"/>
    <s v="&lt;Клиент не выбран&gt;"/>
    <s v="6 2023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d v="2023-04-19T00:00:00"/>
    <s v="&lt;Клиент не выбран&gt;"/>
    <s v="4 2023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d v="2023-05-13T00:00:00"/>
    <s v="&lt;Клиент не выбран&gt;"/>
    <s v="5 2023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8"/>
    <n v="411.6"/>
    <n v="0"/>
    <n v="0"/>
    <n v="-0.31201157742412627"/>
    <n v="0"/>
    <n v="411.28798842257589"/>
    <n v="1100"/>
    <d v="2023-03-18T00:00:00"/>
    <s v="&lt;Клиент не выбран&gt;"/>
    <s v="3 202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6"/>
    <n v="730.8"/>
    <n v="0"/>
    <n v="0"/>
    <n v="-0.5539797395081425"/>
    <n v="0"/>
    <n v="730.24602026049183"/>
    <n v="730.25"/>
    <d v="2023-02-01T00:00:00"/>
    <s v="&lt;Клиент не выбран&gt;"/>
    <s v="2 2023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200"/>
    <d v="2023-05-02T00:00:00"/>
    <s v="&lt;Клиент не выбран&gt;"/>
    <s v="5 2023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300"/>
    <d v="2023-05-13T00:00:00"/>
    <s v="&lt;Клиент не выбран&gt;"/>
    <s v="5 2023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5"/>
    <n v="999.6"/>
    <n v="0"/>
    <n v="0"/>
    <n v="-0.75774240231573531"/>
    <n v="0"/>
    <n v="998.84225759768424"/>
    <n v="2600"/>
    <d v="2023-02-20T00:00:00"/>
    <s v="&lt;Клиент не выбран&gt;"/>
    <s v="2 2023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n v="200"/>
    <d v="2023-04-04T00:00:00"/>
    <s v="&lt;Клиент не выбран&gt;"/>
    <s v="4 2023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700"/>
    <d v="2023-03-14T00:00:00"/>
    <s v="&lt;Клиент не выбран&gt;"/>
    <s v="3 202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800"/>
    <d v="2023-03-28T00:00:00"/>
    <s v="&lt;Клиент не выбран&gt;"/>
    <s v="3 202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1"/>
    <n v="735"/>
    <n v="0"/>
    <n v="0"/>
    <n v="-0.55716353111451122"/>
    <n v="0"/>
    <n v="734.4428364688855"/>
    <n v="1700"/>
    <d v="2023-03-23T00:00:00"/>
    <s v="&lt;Клиент не выбран&gt;"/>
    <s v="3 202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7"/>
    <n v="408.8"/>
    <n v="0"/>
    <n v="0"/>
    <n v="-0.30988904968654724"/>
    <n v="0"/>
    <n v="408.49011095031346"/>
    <n v="1100"/>
    <d v="2023-03-06T00:00:00"/>
    <s v="&lt;Клиент не выбран&gt;"/>
    <s v="3 202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8"/>
    <n v="502.6"/>
    <n v="0"/>
    <n v="0"/>
    <n v="-0.38099372889544669"/>
    <n v="0"/>
    <n v="502.2190062711046"/>
    <n v="1500"/>
    <d v="2023-05-11T00:00:00"/>
    <s v="&lt;Клиент не выбран&gt;"/>
    <s v="5 2023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9"/>
    <n v="536.20000000000005"/>
    <n v="0"/>
    <n v="0"/>
    <n v="-0.40646406174639582"/>
    <n v="0"/>
    <n v="535.79353593825363"/>
    <n v="1500"/>
    <d v="2023-02-04T00:00:00"/>
    <s v="&lt;Клиент не выбран&gt;"/>
    <s v="2 2023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100"/>
    <d v="2023-03-06T00:00:00"/>
    <s v="&lt;Клиент не выбран&gt;"/>
    <s v="3 202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000"/>
    <d v="2023-03-07T00:00:00"/>
    <s v="&lt;Клиент не выбран&gt;"/>
    <s v="3 202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n v="750"/>
    <d v="2023-02-12T00:00:00"/>
    <s v="&lt;Клиент не выбран&gt;"/>
    <s v="2 2023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m/>
    <m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07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1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3T00:00:00"/>
    <s v="&lt;Клиент не выбран&gt;"/>
    <s v="3 202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n v="500"/>
    <d v="2023-03-06T00:00:00"/>
    <s v="&lt;Клиент не выбран&gt;"/>
    <s v="3 202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m/>
    <m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n v="1100"/>
    <d v="2023-02-07T00:00:00"/>
    <s v="&lt;Клиент не выбран&gt;"/>
    <s v="2 2023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m/>
    <m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3"/>
    <n v="17.63"/>
    <n v="-1.76"/>
    <n v="-2.2460208397180508"/>
    <n v="0"/>
    <n v="4.9242576563675371"/>
    <n v="1428.2142348820103"/>
    <n v="2700"/>
    <d v="2023-12-30T00:00:00"/>
    <s v="&lt;Клиент не выбран&gt;"/>
    <s v="12 2023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400"/>
    <d v="2023-03-03T00:00:00"/>
    <s v="&lt;Клиент не выбран&gt;"/>
    <s v="3 202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d v="2023-03-25T00:00:00"/>
    <s v="&lt;Клиент не выбран&gt;"/>
    <s v="3 202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2"/>
    <n v="12.86"/>
    <n v="-2.57"/>
    <n v="-1.456304627643273"/>
    <n v="0"/>
    <n v="3.1928551533725238"/>
    <n v="926.04439048115216"/>
    <n v="2000"/>
    <d v="2023-04-19T00:00:00"/>
    <s v="&lt;Клиент не выбран&gt;"/>
    <s v="4 2023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6"/>
    <n v="12.8"/>
    <n v="-1.28"/>
    <n v="-1.630381857186638"/>
    <n v="0"/>
    <n v="3.574508393280027"/>
    <n v="1036.7377432791911"/>
    <n v="1900"/>
    <d v="2023-03-05T00:00:00"/>
    <s v="&lt;Клиент не выбран&gt;"/>
    <s v="3 202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8"/>
    <n v="18.38"/>
    <n v="-1.84"/>
    <n v="-2.3408433956481765"/>
    <n v="0"/>
    <n v="5.1321500716017052"/>
    <n v="1488.5106140484215"/>
    <n v="2900"/>
    <d v="2023-03-25T00:00:00"/>
    <s v="&lt;Клиент не выбран&gt;"/>
    <s v="3 202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7"/>
    <n v="24"/>
    <n v="-7.2"/>
    <n v="-2.3776402083971808"/>
    <n v="0"/>
    <n v="5.2128247402000385"/>
    <n v="1511.9092089488199"/>
    <n v="2800"/>
    <d v="2023-04-05T00:00:00"/>
    <s v="&lt;Клиент не выбран&gt;"/>
    <s v="4 2023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7"/>
    <n v="10.29"/>
    <n v="-2.06"/>
    <n v="-1.1647606497088567"/>
    <n v="0"/>
    <n v="2.5536635483241854"/>
    <n v="740.6555231933803"/>
    <n v="1800"/>
    <d v="2023-03-27T00:00:00"/>
    <s v="&lt;Клиент не выбран&gt;"/>
    <s v="3 202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3-29T00:00:00"/>
    <s v="&lt;Клиент не выбран&gt;"/>
    <s v="3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025.51"/>
    <d v="2023-02-09T00:00:00"/>
    <s v="&lt;Клиент не выбран&gt;"/>
    <s v="2 2023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600"/>
    <d v="2023-02-09T00:00:00"/>
    <s v="&lt;Клиент не выбран&gt;"/>
    <s v="2 2023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2-26T00:00:00"/>
    <s v="&lt;Клиент не выбран&gt;"/>
    <s v="2 2023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3-13T00:00:00"/>
    <s v="&lt;Клиент не выбран&gt;"/>
    <s v="3 202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8"/>
    <n v="832"/>
    <m/>
    <n v="0"/>
    <n v="1.2270408163264701"/>
    <n v="0"/>
    <n v="833.22704081632651"/>
    <n v="1200"/>
    <d v="2023-03-02T00:00:00"/>
    <s v="&lt;Клиент не выбран&gt;"/>
    <s v="3 202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3-12-22T00:00:00"/>
    <s v="&lt;Клиент не выбран&gt;"/>
    <s v="12 2023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4-02-12T00:00:00"/>
    <s v="&lt;Клиент не выбран&gt;"/>
    <s v="2 2024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600"/>
    <d v="2023-03-14T00:00:00"/>
    <s v="&lt;Клиент не выбран&gt;"/>
    <s v="3 202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800"/>
    <d v="2023-03-24T00:00:00"/>
    <s v="&lt;Клиент не выбран&gt;"/>
    <s v="3 202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9"/>
    <n v="12.79"/>
    <n v="-1.28"/>
    <n v="0.86614820143884885"/>
    <n v="0"/>
    <n v="1.0951767143730511"/>
    <n v="945.38668489208624"/>
    <n v="1800"/>
    <d v="2023-03-14T00:00:00"/>
    <s v="&lt;Клиент не выбран&gt;"/>
    <s v="3 202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80"/>
    <n v="10.26"/>
    <m/>
    <n v="0.77208345323741001"/>
    <n v="0"/>
    <n v="0.97623919109187696"/>
    <n v="842.71654100719411"/>
    <n v="1700"/>
    <d v="2023-03-24T00:00:00"/>
    <s v="&lt;Клиент не выбран&gt;"/>
    <s v="3 202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1"/>
    <n v="19.62"/>
    <n v="-2.78"/>
    <n v="1.2672402877697841"/>
    <n v="0"/>
    <n v="1.6023263136439774"/>
    <n v="1383.1721784172662"/>
    <n v="1900"/>
    <d v="2025-01-29T00:00:00"/>
    <s v="&lt;Клиент не выбран&gt;"/>
    <s v="1 2025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3"/>
    <n v="24.04"/>
    <n v="-2.4"/>
    <n v="1.6284489208633095"/>
    <n v="0"/>
    <n v="2.0590464030436859"/>
    <n v="1777.4255309352516"/>
    <n v="3400"/>
    <d v="2023-03-17T00:00:00"/>
    <s v="&lt;Клиент не выбран&gt;"/>
    <s v="3 202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2"/>
    <n v="25.67"/>
    <n v="-3.59"/>
    <n v="1.6615597122302159"/>
    <n v="0"/>
    <n v="2.1009124112386592"/>
    <n v="1813.5654215827337"/>
    <n v="2900"/>
    <d v="2023-03-23T00:00:00"/>
    <s v="&lt;Клиент не выбран&gt;"/>
    <s v="3 202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80"/>
    <n v="28.17"/>
    <n v="-3.94"/>
    <n v="1.8233510791366907"/>
    <n v="0"/>
    <n v="2.3054849512822786"/>
    <n v="1990.1580690647479"/>
    <m/>
    <m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3"/>
    <n v="7.35"/>
    <n v="-1.02"/>
    <n v="0.47634388489208634"/>
    <n v="0"/>
    <n v="0.6022996178958655"/>
    <n v="519.92160863309346"/>
    <n v="1000"/>
    <d v="2023-03-27T00:00:00"/>
    <s v="&lt;Клиент не выбран&gt;"/>
    <s v="3 202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5"/>
    <n v="15.61"/>
    <n v="-2.1800000000000002"/>
    <n v="1.010631654676259"/>
    <n v="0"/>
    <n v="1.2778647501329343"/>
    <n v="1103.0880258992806"/>
    <m/>
    <m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5"/>
    <n v="16.760000000000002"/>
    <n v="-2.34"/>
    <n v="1.0851309352517986"/>
    <n v="0"/>
    <n v="1.3720632685716245"/>
    <n v="1184.4027798561151"/>
    <n v="1184.4000000000001"/>
    <d v="2023-11-29T00:00:00"/>
    <s v="&lt;Клиент не выбран&gt;"/>
    <s v="11 2023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3"/>
    <n v="25.37"/>
    <n v="-2.54"/>
    <n v="1.7179985611510791"/>
    <n v="0"/>
    <n v="2.1722749252073639"/>
    <n v="1875.1675079136692"/>
    <n v="3400"/>
    <d v="2023-03-15T00:00:00"/>
    <s v="&lt;Клиент не выбран&gt;"/>
    <s v="3 202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4"/>
    <n v="510"/>
    <m/>
    <n v="0"/>
    <n v="0"/>
    <n v="76.5"/>
    <n v="586.5"/>
    <n v="1200"/>
    <d v="2023-02-17T00:00:00"/>
    <s v="&lt;Клиент не выбран&gt;"/>
    <s v="2 2023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500"/>
    <d v="2023-03-07T00:00:00"/>
    <s v="&lt;Клиент не выбран&gt;"/>
    <s v="3 202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600"/>
    <d v="2023-03-19T00:00:00"/>
    <s v="&lt;Клиент не выбран&gt;"/>
    <s v="3 202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m/>
    <m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5000"/>
    <d v="2023-02-15T00:00:00"/>
    <s v="&lt;Клиент не выбран&gt;"/>
    <s v="2 2023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6000"/>
    <d v="2023-02-21T00:00:00"/>
    <s v="&lt;Клиент не выбран&gt;"/>
    <s v="2 2023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16T00:00:00"/>
    <s v="&lt;Клиент не выбран&gt;"/>
    <s v="2 2023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23T00:00:00"/>
    <s v="&lt;Клиент не выбран&gt;"/>
    <s v="2 2023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8"/>
    <n v="1513"/>
    <m/>
    <n v="0"/>
    <n v="0"/>
    <n v="226.95000000000002"/>
    <n v="1739.95"/>
    <n v="2400"/>
    <d v="2023-02-23T00:00:00"/>
    <s v="&lt;Клиент не выбран&gt;"/>
    <s v="2 2023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9"/>
    <n v="854"/>
    <m/>
    <n v="0"/>
    <n v="0"/>
    <n v="128.1"/>
    <n v="982.1"/>
    <n v="1500"/>
    <d v="2023-03-07T00:00:00"/>
    <s v="&lt;Клиент не выбран&gt;"/>
    <s v="3 202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2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6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048.52"/>
    <d v="2023-01-21T00:00:00"/>
    <s v="&lt;Клиент не выбран&gt;"/>
    <s v="1 2023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1"/>
    <n v="38750"/>
    <m/>
    <n v="0"/>
    <n v="775.33828550049111"/>
    <n v="2295.785854823418"/>
    <n v="6381.9035438134297"/>
    <m/>
    <m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4"/>
    <n v="3418"/>
    <m/>
    <n v="0"/>
    <n v="68.38983896363041"/>
    <n v="202.50312391706947"/>
    <n v="562.92506613559488"/>
    <n v="600"/>
    <d v="2023-02-24T00:00:00"/>
    <s v="&lt;Клиент не выбран&gt;"/>
    <s v="2 2023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n v="946.66"/>
    <d v="2023-01-17T00:00:00"/>
    <s v="&lt;Клиент не выбран&gt;"/>
    <s v="1 2023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m/>
    <m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2100"/>
    <d v="2023-03-15T00:00:00"/>
    <s v="&lt;Клиент не выбран&gt;"/>
    <s v="3 202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3000"/>
    <d v="2024-08-06T00:00:00"/>
    <s v="&lt;Клиент не выбран&gt;"/>
    <s v="8 2024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3-22T00:00:00"/>
    <s v="&lt;Клиент не выбран&gt;"/>
    <s v="3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4-18T00:00:00"/>
    <s v="&lt;Клиент не выбран&gt;"/>
    <s v="4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4-21T00:00:00"/>
    <s v="&lt;Клиент не выбран&gt;"/>
    <s v="4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6-03T00:00:00"/>
    <s v="&lt;Клиент не выбран&gt;"/>
    <s v="6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2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9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5"/>
    <n v="19.46"/>
    <n v="-3.89"/>
    <n v="1.4691989613443734"/>
    <n v="2.1680761149938294E-15"/>
    <n v="1.3617395333290412"/>
    <n v="1480.0806452403119"/>
    <n v="3000"/>
    <d v="2023-03-15T00:00:00"/>
    <s v="&lt;Клиент не выбран&gt;"/>
    <s v="3 202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2"/>
    <n v="9.75"/>
    <n v="-1.95"/>
    <n v="0.73601489392974384"/>
    <n v="1.0861267628100108E-15"/>
    <n v="0.68218165446156198"/>
    <n v="741.46621919553195"/>
    <n v="1700"/>
    <d v="2023-11-23T00:00:00"/>
    <s v="&lt;Клиент не выбран&gt;"/>
    <s v="11 2023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6"/>
    <n v="14.72"/>
    <n v="-2.94"/>
    <n v="1.1115712116015877"/>
    <n v="1.6403299058848627E-15"/>
    <n v="1.0302692166098977"/>
    <n v="1119.8041105286368"/>
    <n v="2200"/>
    <d v="2023-04-19T00:00:00"/>
    <s v="&lt;Клиент не выбран&gt;"/>
    <s v="4 2023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600"/>
    <d v="2023-06-29T00:00:00"/>
    <s v="&lt;Клиент не выбран&gt;"/>
    <s v="6 2023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800"/>
    <d v="2023-08-23T00:00:00"/>
    <s v="&lt;Клиент не выбран&gt;"/>
    <s v="8 2023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700"/>
    <d v="2023-03-24T00:00:00"/>
    <s v="&lt;Клиент не выбран&gt;"/>
    <s v="3 202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600"/>
    <d v="2023-08-15T00:00:00"/>
    <s v="&lt;Клиент не выбран&gt;"/>
    <s v="8 2023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19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24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2300"/>
    <d v="2023-07-25T00:00:00"/>
    <s v="&lt;Клиент не выбран&gt;"/>
    <s v="7 2023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1499.06"/>
    <d v="2023-02-13T00:00:00"/>
    <s v="&lt;Клиент не выбран&gt;"/>
    <s v="2 2023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5-28T00:00:00"/>
    <s v="&lt;Клиент не выбран&gt;"/>
    <s v="5 2023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6-07T00:00:00"/>
    <s v="&lt;Клиент не выбран&gt;"/>
    <s v="6 2023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400"/>
    <n v="19.82"/>
    <n v="-8.32"/>
    <n v="0.82452570471003639"/>
    <n v="-1.9561293820674248E-15"/>
    <n v="1.2261691654833464"/>
    <n v="1092.1283440062241"/>
    <n v="2500"/>
    <d v="2023-08-07T00:00:00"/>
    <s v="&lt;Клиент не выбран&gt;"/>
    <s v="8 2023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9"/>
    <n v="9.64"/>
    <n v="-0.96"/>
    <n v="0.62233766233766219"/>
    <n v="-1.476452437943065E-15"/>
    <n v="0.92549116142569121"/>
    <n v="824.31948051948041"/>
    <n v="900"/>
    <d v="2024-09-28T00:00:00"/>
    <s v="&lt;Клиент не выбран&gt;"/>
    <s v="9 2024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4"/>
    <n v="11.01"/>
    <n v="-1.54"/>
    <n v="0.67897899335687339"/>
    <n v="-1.6108300215807402E-15"/>
    <n v="1.0097236519241124"/>
    <n v="899.34394936860349"/>
    <n v="1700"/>
    <d v="2023-03-14T00:00:00"/>
    <s v="&lt;Клиент не выбран&gt;"/>
    <s v="3 202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4"/>
    <n v="6.64"/>
    <n v="-0.66"/>
    <n v="0.42875336644921891"/>
    <n v="-1.0171872786750609E-15"/>
    <n v="0.63760796605134018"/>
    <n v="567.90673888323647"/>
    <n v="1000"/>
    <d v="2023-06-15T00:00:00"/>
    <s v="&lt;Клиент не выбран&gt;"/>
    <s v="6 2023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5"/>
    <n v="13.94"/>
    <n v="-1.39"/>
    <n v="1.1167971548459725"/>
    <n v="0"/>
    <n v="1.1462933981357299"/>
    <n v="1155.4168867055571"/>
    <n v="2200"/>
    <d v="2023-03-21T00:00:00"/>
    <s v="&lt;Клиент не выбран&gt;"/>
    <s v="3 202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1"/>
    <n v="13.44"/>
    <n v="-1.34"/>
    <n v="1.0767526353495036"/>
    <n v="0"/>
    <n v="1.1051912444177157"/>
    <n v="1113.9875959471906"/>
    <n v="1900"/>
    <d v="2023-03-18T00:00:00"/>
    <s v="&lt;Клиент не выбран&gt;"/>
    <s v="3 202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2"/>
    <n v="12.99"/>
    <n v="-1.3"/>
    <n v="1.040267628697165"/>
    <n v="0"/>
    <n v="1.0677426154746361"/>
    <n v="1076.2409088117897"/>
    <n v="1700"/>
    <d v="2023-03-24T00:00:00"/>
    <s v="&lt;Клиент не выбран&gt;"/>
    <s v="3 202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3"/>
    <n v="6"/>
    <n v="-0.6"/>
    <n v="0.48053423395762973"/>
    <n v="0"/>
    <n v="0.49322584461617064"/>
    <n v="497.15148910039909"/>
    <n v="1000"/>
    <d v="2023-07-11T00:00:00"/>
    <s v="&lt;Клиент не выбран&gt;"/>
    <s v="7 2023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90"/>
    <n v="15"/>
    <n v="-4.5"/>
    <n v="0.93437212158427996"/>
    <n v="0"/>
    <n v="0.9590502534203319"/>
    <n v="966.68345102855369"/>
    <n v="2100"/>
    <d v="2023-06-26T00:00:00"/>
    <s v="&lt;Клиент не выбран&gt;"/>
    <s v="6 2023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13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22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6-01T00:00:00"/>
    <s v="&lt;Клиент не выбран&gt;"/>
    <s v="6 2023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7-05T00:00:00"/>
    <s v="&lt;Клиент не выбран&gt;"/>
    <s v="7 2023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7"/>
    <n v="23"/>
    <n v="-6.9"/>
    <n v="1.4327039197625628"/>
    <n v="0"/>
    <n v="1.4705437219111757"/>
    <n v="1482.2479582437827"/>
    <n v="3000"/>
    <d v="2024-01-27T00:00:00"/>
    <s v="&lt;Клиент не выбран&gt;"/>
    <s v="1 2024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1"/>
    <n v="12"/>
    <n v="-3.6"/>
    <n v="0.7474976972674241"/>
    <n v="0"/>
    <n v="0.76724020273626548"/>
    <n v="773.34676082284307"/>
    <n v="1900"/>
    <d v="2023-04-22T00:00:00"/>
    <s v="&lt;Клиент не выбран&gt;"/>
    <s v="4 2023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8"/>
    <n v="12.24"/>
    <n v="-1.22"/>
    <n v="0.98064578855797757"/>
    <n v="0"/>
    <n v="1.0065460754944817"/>
    <n v="1014.5572981271106"/>
    <n v="1900"/>
    <d v="2023-03-17T00:00:00"/>
    <s v="&lt;Клиент не выбран&gt;"/>
    <s v="3 202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50"/>
    <n v="5.26"/>
    <n v="-0.53"/>
    <n v="0.42091239381844231"/>
    <n v="0"/>
    <n v="0.43202930463601613"/>
    <n v="435.46787841571984"/>
    <n v="700"/>
    <d v="2025-09-30T00:00:00"/>
    <m/>
    <s v="9 2025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900"/>
    <d v="2023-04-07T00:00:00"/>
    <s v="&lt;Клиент не выбран&gt;"/>
    <s v="4 2023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1000"/>
    <d v="2023-11-04T00:00:00"/>
    <s v="&lt;Клиент не выбран&gt;"/>
    <s v="11 2023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6"/>
    <n v="14.35"/>
    <n v="-2.87"/>
    <n v="1.0215801862654794"/>
    <n v="0"/>
    <n v="1.0485616104062296"/>
    <n v="1056.9072397912189"/>
    <n v="2300"/>
    <d v="2023-05-06T00:00:00"/>
    <s v="&lt;Клиент не выбран&gt;"/>
    <s v="5 2023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40"/>
    <n v="14.39"/>
    <n v="-2.88"/>
    <n v="1.0242498208985775"/>
    <n v="0"/>
    <n v="1.0513017539874305"/>
    <n v="1059.6691925084433"/>
    <m/>
    <m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8"/>
    <n v="17.440000000000001"/>
    <n v="-7.26"/>
    <n v="0.90589601883123538"/>
    <n v="0"/>
    <n v="0.92982205522085537"/>
    <n v="937.22262204482649"/>
    <n v="2500"/>
    <d v="2023-05-13T00:00:00"/>
    <s v="&lt;Клиент не выбран&gt;"/>
    <s v="5 2023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1"/>
    <n v="16.71"/>
    <n v="-3.34"/>
    <n v="1.1897671681506499"/>
    <n v="0"/>
    <n v="1.2211906560218893"/>
    <n v="1230.9102609763586"/>
    <n v="2500"/>
    <d v="2023-05-13T00:00:00"/>
    <s v="&lt;Клиент не выбран&gt;"/>
    <s v="5 2023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4"/>
    <n v="25.78"/>
    <n v="-5.16"/>
    <n v="1.8349288711493195"/>
    <n v="0"/>
    <n v="1.8833920214787851"/>
    <n v="1898.3821676389312"/>
    <n v="3000"/>
    <d v="2023-06-03T00:00:00"/>
    <s v="&lt;Клиент не выбран&gt;"/>
    <s v="6 2023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n v="842.59"/>
    <d v="2023-05-15T00:00:00"/>
    <s v="&lt;Клиент не выбран&gt;"/>
    <s v="5 2023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m/>
    <m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5"/>
    <n v="1792"/>
    <m/>
    <n v="0"/>
    <n v="22.814814814814813"/>
    <n v="0"/>
    <n v="1814.8148148148148"/>
    <n v="2200"/>
    <d v="2023-02-16T00:00:00"/>
    <s v="&lt;Клиент не выбран&gt;"/>
    <s v="2 2023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d v="2023-05-25T00:00:00"/>
    <s v="&lt;Клиент не выбран&gt;"/>
    <s v="5 2023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2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2"/>
    <n v="569.1"/>
    <m/>
    <n v="0"/>
    <n v="-1.1163615247984018"/>
    <n v="0"/>
    <n v="567.98363847520159"/>
    <n v="1600"/>
    <d v="2023-03-02T00:00:00"/>
    <s v="&lt;Клиент не выбран&gt;"/>
    <s v="3 202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600"/>
    <d v="2023-03-15T00:00:00"/>
    <s v="&lt;Клиент не выбран&gt;"/>
    <s v="3 202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500"/>
    <d v="2023-03-17T00:00:00"/>
    <s v="&lt;Клиент не выбран&gt;"/>
    <s v="3 202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6"/>
    <n v="289.8"/>
    <m/>
    <n v="0"/>
    <n v="-0.56847930045084671"/>
    <n v="0"/>
    <n v="289.23152069954915"/>
    <n v="800"/>
    <d v="2023-03-31T00:00:00"/>
    <s v="&lt;Клиент не выбран&gt;"/>
    <s v="3 202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7"/>
    <n v="11593"/>
    <m/>
    <n v="0"/>
    <n v="231.82834387657579"/>
    <n v="705.0582809322824"/>
    <n v="2174.6870420971159"/>
    <n v="2174.69"/>
    <d v="2023-02-13T00:00:00"/>
    <s v="&lt;Клиент не выбран&gt;"/>
    <s v="2 2023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8"/>
    <n v="8112"/>
    <m/>
    <n v="0"/>
    <n v="162.21784917853731"/>
    <n v="493.35226213427711"/>
    <n v="1521.6994121876826"/>
    <n v="2200"/>
    <d v="2023-03-22T00:00:00"/>
    <s v="&lt;Клиент не выбран&gt;"/>
    <s v="3 202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2600"/>
    <d v="2023-03-24T00:00:00"/>
    <s v="&lt;Клиент не выбран&gt;"/>
    <s v="3 202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1880.93"/>
    <d v="2023-02-20T00:00:00"/>
    <s v="&lt;Клиент не выбран&gt;"/>
    <s v="2 2023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2700"/>
    <d v="2023-03-24T00:00:00"/>
    <s v="&lt;Клиент не выбран&gt;"/>
    <s v="3 202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1990.85"/>
    <d v="2023-02-20T00:00:00"/>
    <s v="&lt;Клиент не выбран&gt;"/>
    <s v="2 2023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10"/>
    <n v="11646"/>
    <m/>
    <n v="0"/>
    <n v="232.88819915350658"/>
    <n v="708.28161301969806"/>
    <n v="2184.6291117280266"/>
    <n v="3500"/>
    <d v="2023-03-27T00:00:00"/>
    <s v="&lt;Клиент не выбран&gt;"/>
    <s v="3 202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1"/>
    <n v="11722"/>
    <m/>
    <n v="0"/>
    <n v="234.40799162608656"/>
    <n v="712.90374959787914"/>
    <n v="2198.8856644063135"/>
    <n v="3100"/>
    <d v="2023-07-08T00:00:00"/>
    <s v="&lt;Клиент не выбран&gt;"/>
    <s v="7 2023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2"/>
    <n v="7285"/>
    <m/>
    <n v="0"/>
    <n v="145.68010740454193"/>
    <n v="443.05611805328016"/>
    <n v="1366.5656087015861"/>
    <n v="1365.57"/>
    <d v="2023-02-20T00:00:00"/>
    <s v="&lt;Клиент не выбран&gt;"/>
    <s v="2 2023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3"/>
    <n v="7787"/>
    <m/>
    <n v="0"/>
    <n v="155.71873663132027"/>
    <n v="473.58654650389741"/>
    <n v="1460.7338908660606"/>
    <n v="1460.73"/>
    <d v="2023-02-20T00:00:00"/>
    <s v="&lt;Клиент не выбран&gt;"/>
    <s v="2 2023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3-27T00:00:00"/>
    <s v="&lt;Клиент не выбран&gt;"/>
    <s v="3 202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4-26T00:00:00"/>
    <s v="&lt;Клиент не выбран&gt;"/>
    <s v="4 2023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4"/>
    <n v="259"/>
    <m/>
    <n v="0"/>
    <n v="0"/>
    <n v="38.85"/>
    <n v="297.85000000000002"/>
    <n v="550"/>
    <d v="2023-02-28T00:00:00"/>
    <s v="&lt;Клиент не выбран&gt;"/>
    <s v="2 2023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2-24T00:00:00"/>
    <s v="&lt;Клиент не выбран&gt;"/>
    <s v="2 2023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5-13T00:00:00"/>
    <s v="&lt;Клиент не выбран&gt;"/>
    <s v="5 2023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2-23T00:00:00"/>
    <s v="&lt;Клиент не выбран&gt;"/>
    <s v="2 2023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3-05T00:00:00"/>
    <s v="&lt;Клиент не выбран&gt;"/>
    <s v="3 202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7"/>
    <n v="797"/>
    <m/>
    <n v="0"/>
    <n v="0"/>
    <n v="119.54999999999998"/>
    <n v="916.55"/>
    <n v="1500"/>
    <d v="2023-03-14T00:00:00"/>
    <s v="&lt;Клиент не выбран&gt;"/>
    <s v="3 202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8"/>
    <n v="1242"/>
    <m/>
    <n v="0"/>
    <n v="0"/>
    <n v="186.29999999999998"/>
    <n v="1428.3"/>
    <n v="2400"/>
    <d v="2023-03-23T00:00:00"/>
    <s v="&lt;Клиент не выбран&gt;"/>
    <s v="3 202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9"/>
    <n v="634"/>
    <m/>
    <n v="0"/>
    <n v="0"/>
    <n v="95.09999999999998"/>
    <n v="729.1"/>
    <n v="1400"/>
    <d v="2023-04-07T00:00:00"/>
    <s v="&lt;Клиент не выбран&gt;"/>
    <s v="4 2023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5"/>
    <n v="1307"/>
    <m/>
    <n v="0"/>
    <n v="0"/>
    <n v="196.04999999999998"/>
    <n v="1503.05"/>
    <n v="2500"/>
    <d v="2023-04-19T00:00:00"/>
    <s v="&lt;Клиент не выбран&gt;"/>
    <s v="4 2023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1"/>
    <n v="1208"/>
    <m/>
    <n v="0"/>
    <n v="0"/>
    <n v="181.19999999999996"/>
    <n v="1389.2"/>
    <n v="2500"/>
    <d v="2023-10-09T00:00:00"/>
    <s v="&lt;Клиент не выбран&gt;"/>
    <s v="10 2023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2-20T00:00:00"/>
    <s v="&lt;Клиент не выбран&gt;"/>
    <s v="2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3-21T00:00:00"/>
    <s v="&lt;Клиент не выбран&gt;"/>
    <s v="3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m/>
    <m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1"/>
    <n v="260"/>
    <m/>
    <n v="0"/>
    <n v="0"/>
    <n v="39"/>
    <n v="299"/>
    <n v="800"/>
    <d v="2023-03-01T00:00:00"/>
    <s v="&lt;Клиент не выбран&gt;"/>
    <s v="3 202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n v="500"/>
    <d v="2023-03-25T00:00:00"/>
    <s v="&lt;Клиент не выбран&gt;"/>
    <s v="3 202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m/>
    <m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3-27T00:00:00"/>
    <s v="&lt;Клиент не выбран&gt;"/>
    <s v="3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5-22T00:00:00"/>
    <s v="&lt;Клиент не выбран&gt;"/>
    <s v="5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4"/>
    <n v="11.66"/>
    <m/>
    <n v="0.98746885813148766"/>
    <n v="-1.4333785984364648E-15"/>
    <n v="0.87850157990514821"/>
    <n v="1114.9405977508648"/>
    <n v="1500"/>
    <d v="2023-03-14T00:00:00"/>
    <s v="&lt;Клиент не выбран&gt;"/>
    <s v="3 202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400"/>
    <d v="2023-07-26T00:00:00"/>
    <s v="&lt;Клиент не выбран&gt;"/>
    <s v="7 2023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500"/>
    <d v="2023-07-30T00:00:00"/>
    <s v="&lt;Клиент не выбран&gt;"/>
    <s v="7 2023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06-13T00:00:00"/>
    <s v="&lt;Клиент не выбран&gt;"/>
    <s v="6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0-19T00:00:00"/>
    <s v="&lt;Клиент не выбран&gt;"/>
    <s v="10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1-08T00:00:00"/>
    <s v="&lt;Клиент не выбран&gt;"/>
    <s v="11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2000"/>
    <d v="2023-11-11T00:00:00"/>
    <s v="&lt;Клиент не выбран&gt;"/>
    <s v="11 2023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5"/>
    <n v="15.31"/>
    <n v="-1.53"/>
    <n v="1.1670086505190309"/>
    <n v="-1.6939928890612766E-15"/>
    <n v="1.0382291398879027"/>
    <n v="1317.6570700692041"/>
    <n v="2200"/>
    <d v="2023-05-13T00:00:00"/>
    <s v="&lt;Клиент не выбран&gt;"/>
    <s v="5 2023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4-30T00:00:00"/>
    <s v="&lt;Клиент не выбран&gt;"/>
    <s v="4 2023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5-04T00:00:00"/>
    <s v="&lt;Клиент не выбран&gt;"/>
    <s v="5 2023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3-25T00:00:00"/>
    <s v="&lt;Клиент не выбран&gt;"/>
    <s v="3 202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4-14T00:00:00"/>
    <s v="&lt;Клиент не выбран&gt;"/>
    <s v="4 2023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000"/>
    <d v="2023-03-02T00:00:00"/>
    <s v="&lt;Клиент не выбран&gt;"/>
    <s v="3 202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100"/>
    <d v="2024-02-13T00:00:00"/>
    <s v="&lt;Клиент не выбран&gt;"/>
    <s v="2 2024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01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15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d v="2023-08-20T00:00:00"/>
    <s v="&lt;Клиент не выбран&gt;"/>
    <s v="8 2023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2"/>
    <n v="12.99"/>
    <n v="-1.3"/>
    <n v="0.98506036615536841"/>
    <n v="-3.2879741043188791E-15"/>
    <n v="1.0199291939278323"/>
    <n v="1115.2057550717459"/>
    <n v="1900"/>
    <d v="2023-03-24T00:00:00"/>
    <s v="&lt;Клиент не выбран&gt;"/>
    <s v="3 202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8"/>
    <n v="8.64"/>
    <n v="-0.86"/>
    <n v="0.65558337456704585"/>
    <n v="-2.1882325518905801E-15"/>
    <n v="0.6787894892009011"/>
    <n v="742.198526472043"/>
    <n v="1300"/>
    <d v="2023-03-24T00:00:00"/>
    <s v="&lt;Клиент не выбран&gt;"/>
    <s v="3 202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9"/>
    <n v="8.51"/>
    <n v="-0.85"/>
    <n v="0.6454715487382483"/>
    <n v="-2.154480892992525E-15"/>
    <n v="0.66831972844201837"/>
    <n v="730.75073428995506"/>
    <n v="1300"/>
    <d v="2023-03-24T00:00:00"/>
    <s v="&lt;Клиент не выбран&gt;"/>
    <s v="3 202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7"/>
    <n v="17.87"/>
    <m/>
    <n v="1.5058193963384463"/>
    <n v="-5.0261845375687235E-15"/>
    <n v="1.559121873010296"/>
    <n v="1704.7670524492817"/>
    <n v="2700"/>
    <d v="2023-03-24T00:00:00"/>
    <s v="&lt;Клиент не выбран&gt;"/>
    <s v="3 202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30"/>
    <n v="28.6"/>
    <n v="-2.86"/>
    <n v="2.1689866402770903"/>
    <n v="-7.2397308336328453E-15"/>
    <n v="2.2457636827803595"/>
    <n v="2455.551423057891"/>
    <n v="4500"/>
    <d v="2023-03-24T00:00:00"/>
    <s v="&lt;Клиент не выбран&gt;"/>
    <s v="3 202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3"/>
    <n v="25.37"/>
    <n v="-2.54"/>
    <n v="1.923774863928748"/>
    <n v="-6.4212531053550065E-15"/>
    <n v="1.9918719843774517"/>
    <n v="2177.9424626422551"/>
    <n v="3400"/>
    <d v="2023-05-05T00:00:00"/>
    <s v="&lt;Клиент не выбран&gt;"/>
    <s v="5 2023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1"/>
    <n v="14.91"/>
    <n v="-1.49"/>
    <n v="1.1308391885205342"/>
    <n v="-3.7745605200991758E-15"/>
    <n v="1.1708682448683925"/>
    <n v="1280.2447590301824"/>
    <n v="2300"/>
    <d v="2023-03-24T00:00:00"/>
    <s v="&lt;Клиент не выбран&gt;"/>
    <s v="3 202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1-31T00:00:00"/>
    <s v="&lt;Клиент не выбран&gt;"/>
    <s v="1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3-02T00:00:00"/>
    <s v="&lt;Клиент не выбран&gt;"/>
    <s v="3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2"/>
    <n v="25.63"/>
    <n v="-2.56"/>
    <n v="1.9439985155863431"/>
    <n v="-6.4887564231511159E-15"/>
    <n v="2.0128115058952174"/>
    <n v="2200.8380470064312"/>
    <n v="3500"/>
    <d v="2023-03-24T00:00:00"/>
    <s v="&lt;Клиент не выбран&gt;"/>
    <s v="3 202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3"/>
    <n v="19.68"/>
    <n v="-8.68"/>
    <n v="0.92691736763978216"/>
    <n v="-3.0939020656550619E-15"/>
    <n v="0.95972806956425616"/>
    <n v="1049.3809500247396"/>
    <n v="2400"/>
    <d v="2023-03-27T00:00:00"/>
    <s v="&lt;Клиент не выбран&gt;"/>
    <s v="3 202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4"/>
    <n v="13.7"/>
    <n v="-2.06"/>
    <n v="0.70993728841778148"/>
    <n v="3.6719984213319577E-15"/>
    <n v="1.0217017418371193"/>
    <n v="1114.805674010767"/>
    <m/>
    <m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5"/>
    <n v="19.05"/>
    <n v="-9.5299999999999994"/>
    <n v="0.58063599533825438"/>
    <n v="3.0032152037010522E-15"/>
    <n v="0.8356186067258915"/>
    <n v="911.76546534213946"/>
    <n v="2500"/>
    <d v="2023-04-02T00:00:00"/>
    <s v="&lt;Клиент не выбран&gt;"/>
    <s v="4 2023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9"/>
    <n v="10.27"/>
    <n v="-1.54"/>
    <n v="0.53245296631333616"/>
    <n v="2.7539988159989685E-15"/>
    <n v="0.7662763063778395"/>
    <n v="836.10425550807543"/>
    <n v="1600"/>
    <d v="2023-04-05T00:00:00"/>
    <s v="&lt;Клиент не выбран&gt;"/>
    <s v="4 2023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6"/>
    <n v="10.9"/>
    <n v="-1.64"/>
    <n v="0.56477828958321785"/>
    <n v="2.9211946204066949E-15"/>
    <n v="0.81279709015564638"/>
    <n v="886.86430767523234"/>
    <n v="1900"/>
    <d v="2023-06-01T00:00:00"/>
    <s v="&lt;Клиент не выбран&gt;"/>
    <s v="6 2023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7"/>
    <n v="20.85"/>
    <n v="-4.17"/>
    <n v="1.0173328153615631"/>
    <n v="5.2619358821148679E-15"/>
    <n v="1.4640880630449442"/>
    <n v="1597.5050380154289"/>
    <m/>
    <m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8"/>
    <n v="22.14"/>
    <n v="-4.43"/>
    <n v="1.0801537266218995"/>
    <n v="5.5868635774732797E-15"/>
    <n v="1.554496378688607"/>
    <n v="1696.1519318497153"/>
    <n v="2800"/>
    <d v="2023-09-25T00:00:00"/>
    <s v="&lt;Клиент не выбран&gt;"/>
    <s v="9 2023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5"/>
    <n v="19.46"/>
    <n v="-3.89"/>
    <n v="0.94963261002275412"/>
    <n v="4.9117710842043458E-15"/>
    <n v="1.3666577423027446"/>
    <n v="1491.1962495144023"/>
    <n v="3000"/>
    <d v="2023-04-25T00:00:00"/>
    <s v="&lt;Клиент не выбран&gt;"/>
    <s v="4 2023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9"/>
    <n v="20.32"/>
    <n v="-4.0599999999999996"/>
    <n v="0.99171652144958145"/>
    <n v="5.129441093716292E-15"/>
    <n v="1.4272225362776256"/>
    <n v="1557.2800910150406"/>
    <n v="2600"/>
    <d v="2023-06-06T00:00:00"/>
    <s v="&lt;Клиент не выбран&gt;"/>
    <s v="6 2023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40"/>
    <n v="21.9"/>
    <n v="-4.38"/>
    <n v="1.0685654031855267"/>
    <n v="5.5269254589120189E-15"/>
    <n v="1.5378191165795816"/>
    <n v="1677.9549320162062"/>
    <n v="2700"/>
    <d v="2023-10-17T00:00:00"/>
    <s v="&lt;Клиент не выбран&gt;"/>
    <s v="10 2023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1"/>
    <n v="5.73"/>
    <n v="-1.1499999999999999"/>
    <n v="0.27933958599256353"/>
    <n v="1.4448241211082791E-15"/>
    <n v="0.4020097918912377"/>
    <n v="438.64346967090319"/>
    <n v="1500"/>
    <d v="2023-11-21T00:00:00"/>
    <s v="&lt;Клиент не выбран&gt;"/>
    <s v="11 2023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500"/>
    <d v="2023-03-29T00:00:00"/>
    <s v="&lt;Клиент не выбран&gt;"/>
    <s v="3 202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600"/>
    <d v="2023-07-30T00:00:00"/>
    <s v="&lt;Клиент не выбран&gt;"/>
    <s v="7 2023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2"/>
    <n v="19.72"/>
    <n v="-2.96"/>
    <n v="1.0222121094400358"/>
    <n v="5.2871729846669766E-15"/>
    <n v="1.4711100681434808"/>
    <n v="1605.1669326821695"/>
    <n v="2800"/>
    <d v="2023-07-12T00:00:00"/>
    <s v="&lt;Клиент не выбран&gt;"/>
    <s v="7 2023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40"/>
    <n v="11.7"/>
    <n v="-1.76"/>
    <n v="0.60625228925023611"/>
    <n v="3.1357099920996273E-15"/>
    <n v="0.87248413349321019"/>
    <n v="951.99041234252786"/>
    <n v="1800"/>
    <d v="2023-05-26T00:00:00"/>
    <s v="&lt;Клиент не выбран&gt;"/>
    <s v="5 2023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3-03T00:00:00"/>
    <s v="&lt;Клиент не выбран&gt;"/>
    <s v="3 202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4-07T00:00:00"/>
    <s v="&lt;Клиент не выбран&gt;"/>
    <s v="4 2023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4"/>
    <n v="538"/>
    <m/>
    <n v="0"/>
    <n v="0"/>
    <n v="80.7"/>
    <n v="618.70000000000005"/>
    <n v="1200"/>
    <d v="2023-09-28T00:00:00"/>
    <s v="&lt;Клиент не выбран&gt;"/>
    <s v="9 2023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5"/>
    <n v="801"/>
    <m/>
    <n v="0"/>
    <n v="0"/>
    <n v="120.14999999999999"/>
    <n v="921.15"/>
    <n v="1400"/>
    <d v="2023-05-02T00:00:00"/>
    <s v="&lt;Клиент не выбран&gt;"/>
    <s v="5 2023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6"/>
    <n v="1515"/>
    <m/>
    <n v="0"/>
    <n v="0"/>
    <n v="227.25"/>
    <n v="1742.25"/>
    <n v="2900"/>
    <d v="2023-01-17T00:00:00"/>
    <s v="&lt;Клиент не выбран&gt;"/>
    <s v="1 2023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n v="1100"/>
    <d v="2023-03-19T00:00:00"/>
    <s v="&lt;Клиент не выбран&gt;"/>
    <s v="3 202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m/>
    <m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06T00:00:00"/>
    <s v="&lt;Клиент не выбран&gt;"/>
    <s v="3 202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18T00:00:00"/>
    <s v="&lt;Клиент не выбран&gt;"/>
    <s v="3 202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n v="450"/>
    <d v="2023-09-04T00:00:00"/>
    <s v="&lt;Клиент не выбран&gt;"/>
    <s v="9 2023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m/>
    <m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4"/>
    <n v="10.199999999999999"/>
    <n v="-1.53"/>
    <n v="1.0404944187312823"/>
    <n v="1.3417708726468977E-15"/>
    <n v="0.74453188044810537"/>
    <n v="874.15080261366779"/>
    <n v="1500"/>
    <d v="2023-04-02T00:00:00"/>
    <s v="&lt;Клиент не выбран&gt;"/>
    <s v="4 2023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9"/>
    <n v="13.26"/>
    <n v="-1.99"/>
    <n v="1.3525227334603867"/>
    <n v="1.7441473742480434E-15"/>
    <n v="0.96780557008652213"/>
    <n v="1136.2952186223799"/>
    <n v="2000"/>
    <d v="2023-04-02T00:00:00"/>
    <s v="&lt;Клиент не выбран&gt;"/>
    <s v="4 2023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4"/>
    <n v="10.85"/>
    <n v="-1.63"/>
    <n v="1.1065004083855159"/>
    <n v="1.4268889787548324E-15"/>
    <n v="0.79176285325623197"/>
    <n v="929.60442907704908"/>
    <n v="1700"/>
    <d v="2023-07-08T00:00:00"/>
    <s v="&lt;Клиент не выбран&gt;"/>
    <s v="7 2023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4"/>
    <n v="13.23"/>
    <n v="-1.98"/>
    <n v="1.3501225156547783"/>
    <n v="1.7410521703895732E-15"/>
    <n v="0.96608808016622671"/>
    <n v="1134.2787231146206"/>
    <n v="2000"/>
    <d v="2023-03-29T00:00:00"/>
    <s v="&lt;Клиент не выбран&gt;"/>
    <s v="3 202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4"/>
    <n v="23.8"/>
    <n v="-6.8"/>
    <n v="2.0401851347672206"/>
    <n v="2.6309232796997997E-15"/>
    <n v="1.4598664322511872"/>
    <n v="1714.0211815954267"/>
    <n v="3200"/>
    <d v="2024-05-16T00:00:00"/>
    <s v="&lt;Клиент не выбран&gt;"/>
    <s v="5 2024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5"/>
    <n v="15.31"/>
    <n v="-2.2999999999999998"/>
    <n v="1.5613416825483259"/>
    <n v="2.0134301099349644E-15"/>
    <n v="1.117227193152232"/>
    <n v="1311.7303277974413"/>
    <n v="2400"/>
    <d v="2023-11-30T00:00:00"/>
    <s v="&lt;Клиент не выбран&gt;"/>
    <s v="11 2023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8"/>
    <n v="20.69"/>
    <n v="-3.1"/>
    <n v="2.1109915600326707"/>
    <n v="2.7222317935246748E-15"/>
    <n v="1.5105323848999046"/>
    <n v="1773.5077990743266"/>
    <n v="2900"/>
    <d v="2023-05-22T00:00:00"/>
    <s v="&lt;Клиент не выбран&gt;"/>
    <s v="5 2023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3"/>
    <n v="25.37"/>
    <n v="-3.81"/>
    <n v="2.5874347944459575"/>
    <n v="3.3366297594310404E-15"/>
    <n v="1.8514541340785644"/>
    <n v="2173.7821573645533"/>
    <n v="3300"/>
    <d v="2023-08-20T00:00:00"/>
    <s v="&lt;Клиент не выбран&gt;"/>
    <s v="8 2023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04-22T00:00:00"/>
    <s v="&lt;Клиент не выбран&gt;"/>
    <s v="4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11-23T00:00:00"/>
    <s v="&lt;Клиент не выбран&gt;"/>
    <s v="11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1"/>
    <n v="11.47"/>
    <n v="-1.72"/>
    <n v="1.170106180234141"/>
    <n v="1.5089118810042968E-15"/>
    <n v="0.83727633614406316"/>
    <n v="983.04156003267121"/>
    <n v="1800"/>
    <d v="2023-09-07T00:00:00"/>
    <s v="&lt;Клиент не выбран&gt;"/>
    <s v="9 2023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2"/>
    <n v="8.69"/>
    <n v="-1.3"/>
    <n v="0.8868804791723387"/>
    <n v="1.1436778257047952E-15"/>
    <n v="0.63461252554919245"/>
    <n v="745.09509011707075"/>
    <n v="1500"/>
    <d v="2023-03-31T00:00:00"/>
    <s v="&lt;Клиент не выбран&gt;"/>
    <s v="3 202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200"/>
    <d v="2023-05-02T00:00:00"/>
    <s v="&lt;Клиент не выбран&gt;"/>
    <s v="5 2023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000"/>
    <d v="2023-06-18T00:00:00"/>
    <s v="&lt;Клиент не выбран&gt;"/>
    <s v="6 2023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3-29T00:00:00"/>
    <s v="&lt;Клиент не выбран&gt;"/>
    <s v="3 202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4-20T00:00:00"/>
    <s v="&lt;Клиент не выбран&gt;"/>
    <s v="4 2023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5"/>
    <n v="557"/>
    <m/>
    <n v="0"/>
    <n v="0"/>
    <n v="83.55"/>
    <n v="640.54999999999995"/>
    <n v="1200"/>
    <d v="2023-03-02T00:00:00"/>
    <s v="&lt;Клиент не выбран&gt;"/>
    <s v="3 202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6"/>
    <n v="997.84"/>
    <m/>
    <n v="0"/>
    <n v="29.436677717597863"/>
    <n v="37.169868953340234"/>
    <n v="1064.4465466709382"/>
    <n v="1470"/>
    <d v="2023-03-31T00:00:00"/>
    <s v="&lt;Клиент не выбран&gt;"/>
    <s v="3 202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8"/>
    <n v="1031.0999999999999"/>
    <m/>
    <n v="0"/>
    <n v="30.417860974319684"/>
    <n v="38.40881491801202"/>
    <n v="1099.9266758923316"/>
    <n v="1515"/>
    <d v="2023-03-31T00:00:00"/>
    <s v="&lt;Клиент не выбран&gt;"/>
    <s v="3 202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000"/>
    <d v="2023-03-17T00:00:00"/>
    <s v="&lt;Клиент не выбран&gt;"/>
    <s v="3 202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100"/>
    <d v="2023-04-02T00:00:00"/>
    <s v="&lt;Клиент не выбран&gt;"/>
    <s v="4 2023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00"/>
    <d v="2023-03-23T00:00:00"/>
    <s v="&lt;Клиент не выбран&gt;"/>
    <s v="3 202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50"/>
    <d v="2023-04-21T00:00:00"/>
    <s v="&lt;Клиент не выбран&gt;"/>
    <s v="4 2023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00"/>
    <d v="2023-04-27T00:00:00"/>
    <s v="&lt;Клиент не выбран&gt;"/>
    <s v="4 2023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04T00:00:00"/>
    <s v="&lt;Клиент не выбран&gt;"/>
    <s v="4 2023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27T00:00:00"/>
    <s v="&lt;Клиент не выбран&gt;"/>
    <s v="4 2023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5"/>
    <n v="288"/>
    <m/>
    <n v="0"/>
    <n v="0"/>
    <n v="43.2"/>
    <n v="331.2"/>
    <n v="700"/>
    <d v="2023-05-06T00:00:00"/>
    <s v="&lt;Клиент не выбран&gt;"/>
    <s v="5 2023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6"/>
    <n v="287"/>
    <m/>
    <n v="0"/>
    <n v="0"/>
    <n v="43.05"/>
    <n v="330.05"/>
    <n v="700"/>
    <d v="2023-03-21T00:00:00"/>
    <s v="&lt;Клиент не выбран&gt;"/>
    <s v="3 202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7"/>
    <n v="311"/>
    <m/>
    <n v="0"/>
    <n v="0"/>
    <n v="46.65"/>
    <n v="357.65"/>
    <n v="700"/>
    <d v="2023-03-25T00:00:00"/>
    <s v="&lt;Клиент не выбран&gt;"/>
    <s v="3 202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n v="500"/>
    <d v="2023-11-26T00:00:00"/>
    <s v="&lt;Клиент не выбран&gt;"/>
    <s v="11 2023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m/>
    <m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9"/>
    <n v="30.67"/>
    <n v="-3.07"/>
    <n v="2.0671007064690405"/>
    <n v="7.2442090804742194E-15"/>
    <n v="2.0916448317049348"/>
    <n v="2665.4945006233556"/>
    <n v="3700"/>
    <d v="2023-04-18T00:00:00"/>
    <s v="&lt;Клиент не выбран&gt;"/>
    <s v="4 2023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450"/>
    <d v="2023-05-20T00:00:00"/>
    <s v="&lt;Клиент не выбран&gt;"/>
    <s v="5 2023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500"/>
    <d v="2023-08-16T00:00:00"/>
    <s v="&lt;Клиент не выбран&gt;"/>
    <s v="8 2023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70"/>
    <n v="28.8"/>
    <n v="-2.88"/>
    <n v="1.9412771852057076"/>
    <n v="6.8032572234018756E-15"/>
    <n v="1.9643273202098521"/>
    <n v="2503.2470092810645"/>
    <n v="3500"/>
    <d v="2023-04-19T00:00:00"/>
    <s v="&lt;Клиент не выбран&gt;"/>
    <s v="4 2023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09-10T00:00:00"/>
    <s v="&lt;Клиент не выбран&gt;"/>
    <s v="9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d v="2023-09-12T00:00:00"/>
    <s v="&lt;Клиент не выбран&gt;"/>
    <s v="9 2023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10-07T00:00:00"/>
    <s v="&lt;Клиент не выбран&gt;"/>
    <s v="10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1"/>
    <n v="14.34"/>
    <n v="-7.17"/>
    <n v="0.53699681396315291"/>
    <n v="1.8819195328623243E-15"/>
    <n v="0.5433729508450863"/>
    <n v="692.44911483584997"/>
    <n v="2000"/>
    <d v="2023-06-25T00:00:00"/>
    <s v="&lt;Клиент не выбран&gt;"/>
    <s v="6 2023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400"/>
    <d v="2023-04-29T00:00:00"/>
    <s v="&lt;Клиент не выбран&gt;"/>
    <s v="4 2023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500"/>
    <d v="2023-05-02T00:00:00"/>
    <s v="&lt;Клиент не выбран&gt;"/>
    <s v="5 2023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6"/>
    <n v="35"/>
    <n v="-10.5"/>
    <n v="1.8349263517569381"/>
    <n v="6.430547915638347E-15"/>
    <n v="1.8567137093032935"/>
    <n v="2366.1092487417468"/>
    <n v="3800"/>
    <d v="2023-05-13T00:00:00"/>
    <s v="&lt;Клиент не выбран&gt;"/>
    <s v="5 2023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5"/>
    <n v="52.15"/>
    <n v="-13.04"/>
    <n v="2.9291416170291367"/>
    <n v="1.0265254244106765E-14"/>
    <n v="2.963921353912319"/>
    <n v="3777.082968093458"/>
    <n v="5500"/>
    <d v="2023-07-30T00:00:00"/>
    <s v="&lt;Клиент не выбран&gt;"/>
    <s v="7 2023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40"/>
    <n v="11.7"/>
    <n v="-1.17"/>
    <n v="0.78864385648981872"/>
    <n v="2.7638232470070118E-15"/>
    <n v="0.79800797383525224"/>
    <n v="1016.9440975204325"/>
    <n v="1800"/>
    <d v="2023-06-19T00:00:00"/>
    <s v="&lt;Клиент не выбран&gt;"/>
    <s v="6 2023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800"/>
    <d v="2023-05-05T00:00:00"/>
    <s v="&lt;Клиент не выбран&gt;"/>
    <s v="5 2023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450"/>
    <d v="2023-07-30T00:00:00"/>
    <s v="&lt;Клиент не выбран&gt;"/>
    <s v="7 2023"/>
    <n v="0"/>
    <n v="0"/>
  </r>
  <r>
    <s v="OZA0080"/>
    <n v="0"/>
    <s v="OZON_AV"/>
    <s v="Доставлен"/>
    <d v="2023-03-09T00:00:00"/>
    <x v="9"/>
    <s v="Спортпит"/>
    <s v="707636546"/>
    <x v="135"/>
    <x v="474"/>
    <n v="1008"/>
    <m/>
    <n v="0"/>
    <n v="0"/>
    <n v="151.19999999999999"/>
    <n v="1159.2"/>
    <n v="1600"/>
    <d v="2023-03-23T00:00:00"/>
    <s v="&lt;Клиент не выбран&gt;"/>
    <s v="3 202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5"/>
    <n v="1039"/>
    <m/>
    <n v="0"/>
    <n v="0"/>
    <n v="155.85"/>
    <n v="1194.8499999999999"/>
    <n v="1700"/>
    <d v="2023-03-23T00:00:00"/>
    <s v="&lt;Клиент не выбран&gt;"/>
    <s v="3 202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50"/>
    <d v="2023-04-04T00:00:00"/>
    <s v="&lt;Клиент не выбран&gt;"/>
    <s v="4 2023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00"/>
    <d v="2023-05-15T00:00:00"/>
    <s v="&lt;Клиент не выбран&gt;"/>
    <s v="5 2023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5-23T00:00:00"/>
    <s v="&lt;Клиент не выбран&gt;"/>
    <s v="5 2023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6-27T00:00:00"/>
    <s v="&lt;Клиент не выбран&gt;"/>
    <s v="6 2023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4"/>
    <n v="890"/>
    <m/>
    <n v="0"/>
    <n v="0"/>
    <n v="133.5"/>
    <n v="1023.5"/>
    <n v="1500"/>
    <d v="2023-03-27T00:00:00"/>
    <s v="&lt;Клиент не выбран&gt;"/>
    <s v="3 202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10"/>
    <n v="890"/>
    <m/>
    <n v="0"/>
    <n v="0"/>
    <n v="133.5"/>
    <n v="1023.5"/>
    <n v="1500"/>
    <d v="2023-03-23T00:00:00"/>
    <s v="&lt;Клиент не выбран&gt;"/>
    <s v="3 202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6"/>
    <n v="897"/>
    <m/>
    <n v="0"/>
    <n v="0"/>
    <n v="134.55000000000001"/>
    <n v="1031.55"/>
    <n v="1500"/>
    <d v="2023-04-04T00:00:00"/>
    <s v="&lt;Клиент не выбран&gt;"/>
    <s v="4 2023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8"/>
    <n v="897"/>
    <m/>
    <n v="0"/>
    <n v="0"/>
    <n v="134.55000000000001"/>
    <n v="1031.55"/>
    <n v="1500"/>
    <d v="2023-03-30T00:00:00"/>
    <s v="&lt;Клиент не выбран&gt;"/>
    <s v="3 202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50"/>
    <d v="2023-04-26T00:00:00"/>
    <s v="&lt;Клиент не выбран&gt;"/>
    <s v="4 2023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00"/>
    <d v="2023-08-04T00:00:00"/>
    <s v="&lt;Клиент не выбран&gt;"/>
    <s v="8 2023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m/>
    <m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80"/>
    <n v="368"/>
    <m/>
    <n v="0"/>
    <n v="0"/>
    <n v="55.199999999999996"/>
    <n v="423.2"/>
    <n v="800"/>
    <d v="2023-03-29T00:00:00"/>
    <s v="&lt;Клиент не выбран&gt;"/>
    <s v="3 202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1"/>
    <n v="1491"/>
    <m/>
    <n v="0"/>
    <n v="13.30813953488372"/>
    <n v="0"/>
    <n v="1504.3081395348838"/>
    <n v="1504.31"/>
    <d v="2023-03-21T00:00:00"/>
    <s v="&lt;Клиент не выбран&gt;"/>
    <s v="3 202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n v="1200"/>
    <d v="2024-02-25T00:00:00"/>
    <s v="&lt;Клиент не выбран&gt;"/>
    <s v="2 2024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m/>
    <m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3"/>
    <n v="4792.5"/>
    <m/>
    <n v="0"/>
    <n v="27.25"/>
    <n v="0"/>
    <n v="4819.75"/>
    <m/>
    <m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2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817.15"/>
    <d v="2023-04-30T00:00:00"/>
    <s v="&lt;Клиент не выбран&gt;"/>
    <s v="4 2023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6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3-02T00:00:00"/>
    <s v="&lt;Клиент не выбран&gt;"/>
    <s v="3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6-25T00:00:00"/>
    <s v="&lt;Клиент не выбран&gt;"/>
    <s v="6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700"/>
    <d v="2024-04-25T00:00:00"/>
    <s v="&lt;Клиент не выбран&gt;"/>
    <s v="4 202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4"/>
    <n v="46.25"/>
    <n v="-6.94"/>
    <n v="3.3779025285481232"/>
    <n v="-9.1130293450993584E-15"/>
    <n v="1.2754576579527901"/>
    <n v="3693.6041525285473"/>
    <n v="5000"/>
    <d v="2023-04-18T00:00:00"/>
    <s v="&lt;Клиент не выбран&gt;"/>
    <s v="4 2023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5"/>
    <n v="35.54"/>
    <n v="-5.33"/>
    <n v="2.5959408646003261"/>
    <n v="-7.0034244852569735E-15"/>
    <n v="0.9801978083631081"/>
    <n v="2838.5596908645998"/>
    <n v="4800"/>
    <d v="2023-12-30T00:00:00"/>
    <s v="&lt;Клиент не выбран&gt;"/>
    <s v="12 2023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300"/>
    <d v="2023-08-21T00:00:00"/>
    <s v="&lt;Клиент не выбран&gt;"/>
    <s v="8 2023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200"/>
    <d v="2023-09-03T00:00:00"/>
    <s v="&lt;Клиент не выбран&gt;"/>
    <s v="9 2023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100"/>
    <d v="2023-04-21T00:00:00"/>
    <s v="&lt;Клиент не выбран&gt;"/>
    <s v="4 2023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000"/>
    <d v="2023-04-23T00:00:00"/>
    <s v="&lt;Клиент не выбран&gt;"/>
    <s v="4 2023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6"/>
    <n v="10.79"/>
    <n v="-1.62"/>
    <n v="0.78797675367047282"/>
    <n v="-2.1258325895334799E-15"/>
    <n v="0.29753107920190996"/>
    <n v="861.62172675367003"/>
    <n v="1500"/>
    <d v="2023-06-12T00:00:00"/>
    <s v="&lt;Клиент не выбран&gt;"/>
    <s v="6 2023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7"/>
    <n v="8.2200000000000006"/>
    <n v="-1.23"/>
    <n v="0.60064967373572586"/>
    <n v="-1.6204547220107992E-15"/>
    <n v="0.22679849984965658"/>
    <n v="656.78689967373555"/>
    <n v="1400"/>
    <d v="2023-10-03T00:00:00"/>
    <s v="&lt;Клиент не выбран&gt;"/>
    <s v="10 2023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000"/>
    <d v="2023-04-19T00:00:00"/>
    <s v="&lt;Клиент не выбран&gt;"/>
    <s v="4 2023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100"/>
    <d v="2023-09-30T00:00:00"/>
    <s v="&lt;Клиент не выбран&gt;"/>
    <s v="9 2023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9"/>
    <n v="28.23"/>
    <n v="-5.65"/>
    <n v="1.9402960848287107"/>
    <n v="-5.2346019489275885E-15"/>
    <n v="0.73263378063022111"/>
    <n v="2121.6377960848281"/>
    <m/>
    <m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06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11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5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01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14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000"/>
    <d v="2023-08-22T00:00:00"/>
    <s v="&lt;Клиент не выбран&gt;"/>
    <s v="8 2023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200"/>
    <d v="2023-10-17T00:00:00"/>
    <s v="&lt;Клиент не выбран&gt;"/>
    <s v="10 2023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000"/>
    <d v="2023-06-02T00:00:00"/>
    <s v="&lt;Клиент не выбран&gt;"/>
    <s v="6 2023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500"/>
    <d v="2024-10-08T00:00:00"/>
    <s v="&lt;Клиент не выбран&gt;"/>
    <s v="10 2024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m/>
    <m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8-07T00:00:00"/>
    <s v="&lt;Клиент не выбран&gt;"/>
    <s v="8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500"/>
    <d v="2023-04-23T00:00:00"/>
    <s v="&lt;Клиент не выбран&gt;"/>
    <s v="4 2023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400"/>
    <d v="2023-09-06T00:00:00"/>
    <s v="&lt;Клиент не выбран&gt;"/>
    <s v="9 2023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09-13T00:00:00"/>
    <s v="&lt;Клиент не выбран&gt;"/>
    <s v="9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400"/>
    <d v="2023-09-19T00:00:00"/>
    <s v="&lt;Клиент не выбран&gt;"/>
    <s v="9 2023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11-16T00:00:00"/>
    <s v="&lt;Клиент не выбран&gt;"/>
    <s v="11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600"/>
    <d v="2023-04-22T00:00:00"/>
    <s v="&lt;Клиент не выбран&gt;"/>
    <s v="4 2023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800"/>
    <d v="2024-04-14T00:00:00"/>
    <s v="&lt;Клиент не выбран&gt;"/>
    <s v="4 202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3"/>
    <n v="22.3"/>
    <n v="-3.35"/>
    <n v="1.3627496655749802"/>
    <n v="-2.4843922399841132E-15"/>
    <n v="1.4315269909864272"/>
    <n v="1828.9717629964478"/>
    <n v="3000"/>
    <d v="2023-09-18T00:00:00"/>
    <s v="&lt;Клиент не выбран&gt;"/>
    <s v="9 2023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5"/>
    <n v="19.46"/>
    <n v="-2.92"/>
    <n v="1.1894395497947323"/>
    <n v="-2.168435232154999E-15"/>
    <n v="1.2494699963543801"/>
    <n v="1596.3690216338389"/>
    <n v="2800"/>
    <d v="2023-07-21T00:00:00"/>
    <s v="&lt;Клиент не выбран&gt;"/>
    <s v="7 2023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90"/>
    <n v="19.84"/>
    <n v="-2.98"/>
    <n v="1.2124516813506157"/>
    <n v="-2.2103880298750472E-15"/>
    <n v="1.2736435392100875"/>
    <n v="1627.2540329350979"/>
    <n v="2800"/>
    <d v="2024-02-03T00:00:00"/>
    <s v="&lt;Клиент не выбран&gt;"/>
    <s v="2 2024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1"/>
    <n v="11.84"/>
    <n v="-1.78"/>
    <n v="0.72344388578808994"/>
    <n v="-1.3188910783240201E-15"/>
    <n v="0.75995575352630385"/>
    <n v="970.94754278333858"/>
    <n v="1700"/>
    <d v="2024-09-09T00:00:00"/>
    <s v="&lt;Клиент не выбран&gt;"/>
    <s v="9 2024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1"/>
    <n v="14.34"/>
    <n v="-7.17"/>
    <n v="0.51561557267401636"/>
    <n v="-9.4000487391483328E-16"/>
    <n v="0.54163844461069566"/>
    <n v="692.01728446884067"/>
    <n v="1900"/>
    <d v="2023-07-11T00:00:00"/>
    <s v="&lt;Клиент не выбран&gt;"/>
    <s v="7 2023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8"/>
    <n v="8.82"/>
    <n v="-1.32"/>
    <n v="0.53934683334102129"/>
    <n v="-9.8326869656363309E-16"/>
    <n v="0.56656741068064398"/>
    <n v="723.86745237326431"/>
    <n v="1500"/>
    <d v="2023-11-13T00:00:00"/>
    <s v="&lt;Клиент не выбран&gt;"/>
    <s v="11 2023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5"/>
    <n v="9.3699999999999992"/>
    <n v="-1.41"/>
    <n v="0.57242677245260387"/>
    <n v="-1.0435758432862025E-15"/>
    <n v="0.60131687853572346"/>
    <n v="768.26465611882429"/>
    <n v="1500"/>
    <d v="2023-05-11T00:00:00"/>
    <s v="&lt;Клиент не выбран&gt;"/>
    <s v="5 2023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8"/>
    <n v="14.1"/>
    <n v="-2.12"/>
    <n v="0.86151667512339136"/>
    <n v="-1.5706078646443102E-15"/>
    <n v="0.90499701066054872"/>
    <n v="1156.2576105908943"/>
    <n v="1700"/>
    <d v="2024-05-28T00:00:00"/>
    <s v="&lt;Клиент не выбран&gt;"/>
    <s v="5 2024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2"/>
    <n v="10.24"/>
    <n v="-1.02"/>
    <n v="0.54744092150575951"/>
    <n v="1.5559206801349306E-15"/>
    <n v="0.43073787377134698"/>
    <n v="866.34277639235279"/>
    <n v="1700"/>
    <d v="2023-04-18T00:00:00"/>
    <s v="&lt;Клиент не выбран&gt;"/>
    <s v="4 2023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6"/>
    <n v="4.07"/>
    <n v="-0.41"/>
    <n v="0.21731385821161389"/>
    <n v="6.1764313332905055E-16"/>
    <n v="0.17098705184415725"/>
    <n v="343.90613466334179"/>
    <n v="700"/>
    <d v="2023-04-29T00:00:00"/>
    <s v="&lt;Клиент не выбран&gt;"/>
    <s v="4 2023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3"/>
    <n v="5.17"/>
    <n v="-0.52"/>
    <n v="0.27609547559672254"/>
    <n v="7.8471053824592497E-16"/>
    <n v="0.21723764783478997"/>
    <n v="436.92992518703261"/>
    <n v="800"/>
    <d v="2023-04-25T00:00:00"/>
    <s v="&lt;Клиент не выбран&gt;"/>
    <s v="4 2023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700"/>
    <d v="2024-05-28T00:00:00"/>
    <s v="&lt;Клиент не выбран&gt;"/>
    <s v="5 2024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07-07T00:00:00"/>
    <s v="&lt;Клиент не выбран&gt;"/>
    <s v="7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10-04T00:00:00"/>
    <s v="&lt;Клиент не выбран&gt;"/>
    <s v="10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7-08T00:00:00"/>
    <s v="&lt;Клиент не выбран&gt;"/>
    <s v="7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8-07T00:00:00"/>
    <s v="&lt;Клиент не выбран&gt;"/>
    <s v="8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300"/>
    <d v="2023-05-06T00:00:00"/>
    <s v="&lt;Клиент не выбран&gt;"/>
    <s v="5 2023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200"/>
    <d v="2023-05-25T00:00:00"/>
    <s v="&lt;Клиент не выбран&gt;"/>
    <s v="5 2023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4-19T00:00:00"/>
    <s v="&lt;Клиент не выбран&gt;"/>
    <s v="4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200"/>
    <d v="2023-04-27T00:00:00"/>
    <s v="&lt;Клиент не выбран&gt;"/>
    <s v="4 2023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9-05T00:00:00"/>
    <s v="&lt;Клиент не выбран&gt;"/>
    <s v="9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11-08T00:00:00"/>
    <s v="&lt;Клиент не выбран&gt;"/>
    <s v="11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700"/>
    <d v="2024-05-02T00:00:00"/>
    <s v="&lt;Клиент не выбран&gt;"/>
    <s v="5 2024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600"/>
    <d v="2024-04-06T00:00:00"/>
    <s v="&lt;Клиент не выбран&gt;"/>
    <s v="4 202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40"/>
    <n v="11.7"/>
    <n v="-3.51"/>
    <n v="0.48628428927680806"/>
    <n v="1.3821030770395967E-15"/>
    <n v="0.38261856683159773"/>
    <n v="769.5604488778057"/>
    <n v="1700"/>
    <d v="2023-06-24T00:00:00"/>
    <s v="&lt;Клиент не выбран&gt;"/>
    <s v="6 2023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426"/>
    <d v="2024-02-01T00:00:00"/>
    <s v="&lt;Клиент не выбран&gt;"/>
    <s v="2 2024"/>
    <n v="0"/>
    <n v="0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06T00:00:00"/>
    <s v="&lt;Клиент не выбран&gt;"/>
    <s v="5 2023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25T00:00:00"/>
    <s v="&lt;Клиент не выбран&gt;"/>
    <s v="5 2023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7"/>
    <n v="2316"/>
    <m/>
    <n v="0"/>
    <n v="0"/>
    <n v="347.4"/>
    <n v="2663.4"/>
    <n v="3200"/>
    <d v="2023-03-30T00:00:00"/>
    <s v="&lt;Клиент не выбран&gt;"/>
    <s v="3 202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8"/>
    <n v="908"/>
    <m/>
    <n v="0"/>
    <n v="0"/>
    <n v="136.19999999999999"/>
    <n v="1044.2"/>
    <n v="1500"/>
    <d v="2023-04-12T00:00:00"/>
    <s v="&lt;Клиент не выбран&gt;"/>
    <s v="4 2023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04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13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97.88"/>
    <d v="2023-03-20T00:00:00"/>
    <s v="&lt;Клиент не выбран&gt;"/>
    <s v="3 202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26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4-02T00:00:00"/>
    <s v="&lt;Клиент не выбран&gt;"/>
    <s v="4 2023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5-02T00:00:00"/>
    <s v="&lt;Клиент не выбран&gt;"/>
    <s v="5 2023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800"/>
    <d v="2023-04-24T00:00:00"/>
    <s v="&lt;Клиент не выбран&gt;"/>
    <s v="4 2023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338.48"/>
    <d v="2023-06-20T00:00:00"/>
    <s v="&lt;Клиент не выбран&gt;"/>
    <s v="6 2023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8"/>
    <n v="1444"/>
    <m/>
    <n v="0"/>
    <n v="0"/>
    <n v="216.6"/>
    <n v="1660.6"/>
    <n v="2500"/>
    <d v="2023-04-04T00:00:00"/>
    <s v="&lt;Клиент не выбран&gt;"/>
    <s v="4 2023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6-21T00:00:00"/>
    <s v="&lt;Клиент не выбран&gt;"/>
    <s v="6 2023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4-04T00:00:00"/>
    <s v="&lt;Клиент не выбран&gt;"/>
    <s v="4 2023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9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10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7"/>
    <n v="2265"/>
    <m/>
    <n v="0"/>
    <n v="0"/>
    <n v="339.75"/>
    <n v="2604.75"/>
    <n v="3600"/>
    <d v="2023-04-25T00:00:00"/>
    <s v="&lt;Клиент не выбран&gt;"/>
    <s v="4 2023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9"/>
    <n v="942"/>
    <m/>
    <n v="0"/>
    <n v="0"/>
    <n v="141.30000000000001"/>
    <n v="1083.3"/>
    <n v="1500"/>
    <d v="2023-04-21T00:00:00"/>
    <s v="&lt;Клиент не выбран&gt;"/>
    <s v="4 2023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n v="500"/>
    <d v="2024-02-22T00:00:00"/>
    <s v="&lt;Клиент не выбран&gt;"/>
    <s v="2 2024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m/>
    <m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n v="400"/>
    <d v="2023-12-28T00:00:00"/>
    <s v="&lt;Клиент не выбран&gt;"/>
    <s v="12 2023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m/>
    <m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700"/>
    <d v="2024-02-24T00:00:00"/>
    <s v="&lt;Клиент не выбран&gt;"/>
    <s v="2 2024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500"/>
    <d v="2025-10-22T00:00:00"/>
    <s v="Татьяна от Елены б-р Шевченко"/>
    <s v="10 2025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3-04-02T00:00:00"/>
    <s v="&lt;Клиент не выбран&gt;"/>
    <s v="4 2023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050"/>
    <d v="2024-05-11T00:00:00"/>
    <s v="&lt;Клиент не выбран&gt;"/>
    <s v="5 2024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4-12-18T00:00:00"/>
    <s v="&lt;Клиент не выбран&gt;"/>
    <s v="12 2024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2"/>
    <n v="529"/>
    <m/>
    <n v="0"/>
    <n v="0"/>
    <n v="79.349999999999994"/>
    <n v="608.35"/>
    <n v="1200"/>
    <d v="2023-04-12T00:00:00"/>
    <s v="&lt;Клиент не выбран&gt;"/>
    <s v="4 2023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n v="700"/>
    <d v="2023-04-20T00:00:00"/>
    <s v="&lt;Клиент не выбран&gt;"/>
    <s v="4 2023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m/>
    <m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4"/>
    <n v="22.06"/>
    <n v="-4.41"/>
    <n v="4.7305542883211565E-2"/>
    <n v="2.8606476473918267E-15"/>
    <n v="1.5719176014383853"/>
    <n v="1637.8839672673359"/>
    <n v="3200"/>
    <d v="2023-09-18T00:00:00"/>
    <s v="&lt;Клиент не выбран&gt;"/>
    <s v="9 2023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d v="2023-12-29T00:00:00"/>
    <s v="&lt;Клиент не выбран&gt;"/>
    <s v="12 2023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17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28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6-19T00:00:00"/>
    <s v="&lt;Клиент не выбран&gt;"/>
    <s v="6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100"/>
    <d v="2023-07-01T00:00:00"/>
    <s v="&lt;Клиент не выбран&gt;"/>
    <s v="7 2023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7-06T00:00:00"/>
    <s v="&lt;Клиент не выбран&gt;"/>
    <s v="7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5"/>
    <n v="18"/>
    <n v="-10.26"/>
    <n v="2.0744753649634989E-2"/>
    <n v="1.254470979649447E-15"/>
    <n v="0.68932817196221563"/>
    <n v="718.25619867700732"/>
    <n v="1800"/>
    <d v="2023-04-26T00:00:00"/>
    <s v="&lt;Клиент не выбран&gt;"/>
    <s v="4 2023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4"/>
    <n v="22.01"/>
    <n v="-2.2000000000000002"/>
    <n v="5.3094776459853901E-2"/>
    <n v="3.2107325719451613E-15"/>
    <n v="1.7642882540790039"/>
    <n v="1838.3275575958037"/>
    <n v="3300"/>
    <d v="2023-04-27T00:00:00"/>
    <s v="&lt;Клиент не выбран&gt;"/>
    <s v="4 2023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800"/>
    <d v="2024-04-20T00:00:00"/>
    <s v="&lt;Клиент не выбран&gt;"/>
    <s v="4 202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7"/>
    <n v="6.92"/>
    <n v="-1.73"/>
    <n v="1.3910241788321134E-2"/>
    <n v="8.4117627705176092E-16"/>
    <n v="0.46222392926148559"/>
    <n v="481.62140453923359"/>
    <n v="1200"/>
    <d v="2023-09-16T00:00:00"/>
    <s v="&lt;Клиент не выбран&gt;"/>
    <s v="9 2023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8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9"/>
    <n v="27.76"/>
    <n v="-8.76"/>
    <n v="5.092381386861302E-2"/>
    <n v="3.0794507252376608E-15"/>
    <n v="1.6921492593387721"/>
    <n v="1763.1612112226283"/>
    <n v="2700"/>
    <d v="2023-05-02T00:00:00"/>
    <s v="&lt;Клиент не выбран&gt;"/>
    <s v="5 2023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5-15T00:00:00"/>
    <s v="&lt;Клиент не выбран&gt;"/>
    <s v="5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7-12T00:00:00"/>
    <s v="&lt;Клиент не выбран&gt;"/>
    <s v="7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900"/>
    <d v="2023-08-29T00:00:00"/>
    <s v="&lt;Клиент не выбран&gt;"/>
    <s v="8 2023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1-23T00:00:00"/>
    <s v="&lt;Клиент не выбран&gt;"/>
    <s v="11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11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26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7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9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1"/>
    <n v="5.14"/>
    <n v="-0.51"/>
    <n v="0.25743543964802651"/>
    <n v="0"/>
    <n v="0.45714074160081758"/>
    <n v="458.19434164381812"/>
    <n v="800"/>
    <d v="2023-05-02T00:00:00"/>
    <s v="&lt;Клиент не выбран&gt;"/>
    <s v="5 2023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8"/>
    <n v="20.69"/>
    <n v="-2.0699999999999998"/>
    <n v="1.035301919275649"/>
    <n v="0"/>
    <n v="1.8384364165458367"/>
    <n v="1842.6735726582924"/>
    <n v="2700"/>
    <d v="2023-10-27T00:00:00"/>
    <s v="&lt;Клиент не выбран&gt;"/>
    <s v="10 2023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9"/>
    <n v="11.77"/>
    <n v="-1.18"/>
    <n v="0.58882101638717077"/>
    <n v="0"/>
    <n v="1.0455983700977662"/>
    <n v="1048.0082241917999"/>
    <n v="1700"/>
    <d v="2023-10-19T00:00:00"/>
    <s v="&lt;Клиент не выбран&gt;"/>
    <s v="10 2023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2"/>
    <n v="5.29"/>
    <n v="-0.53"/>
    <n v="0.26466364853663205"/>
    <n v="0"/>
    <n v="0.46997622678615358"/>
    <n v="471.05940955174384"/>
    <n v="1700"/>
    <d v="2023-04-26T00:00:00"/>
    <s v="&lt;Клиент не выбран&gt;"/>
    <s v="4 2023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3"/>
    <n v="5.21"/>
    <n v="-0.52"/>
    <n v="0.26077153605815212"/>
    <n v="0"/>
    <n v="0.46306481168635727"/>
    <n v="464.13206529362992"/>
    <n v="1600"/>
    <d v="2023-10-02T00:00:00"/>
    <s v="&lt;Клиент не выбран&gt;"/>
    <s v="10 2023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d v="2023-05-13T00:00:00"/>
    <s v="&lt;Клиент не выбран&gt;"/>
    <s v="5 2023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d v="2023-09-04T00:00:00"/>
    <s v="&lt;Клиент не выбран&gt;"/>
    <s v="9 2023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9"/>
    <n v="6.13"/>
    <n v="-0.61"/>
    <n v="0.30692086973155641"/>
    <n v="0"/>
    <n v="0.54501444786965714"/>
    <n v="546.27057578269455"/>
    <n v="1700"/>
    <d v="2023-07-03T00:00:00"/>
    <s v="&lt;Клиент не выбран&gt;"/>
    <s v="7 2023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2"/>
    <n v="10.210000000000001"/>
    <n v="-1.02"/>
    <n v="0.51097876681757326"/>
    <n v="0"/>
    <n v="0.90737006810183873"/>
    <n v="909.46133902952249"/>
    <n v="1500"/>
    <d v="2023-09-04T00:00:00"/>
    <s v="&lt;Клиент не выбран&gt;"/>
    <s v="9 2023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60"/>
    <n v="6.73"/>
    <n v="-1.35"/>
    <n v="0.29913664477459673"/>
    <n v="0"/>
    <n v="0.53119161767006451"/>
    <n v="532.41588726646694"/>
    <n v="900"/>
    <d v="2023-04-26T00:00:00"/>
    <s v="&lt;Клиент не выбран&gt;"/>
    <s v="4 2023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3"/>
    <n v="7.79"/>
    <n v="-0.78"/>
    <n v="0.38976726391634253"/>
    <n v="0"/>
    <n v="0.69212885499389432"/>
    <n v="693.72404641969001"/>
    <n v="1200"/>
    <d v="2023-04-26T00:00:00"/>
    <s v="&lt;Клиент не выбран&gt;"/>
    <s v="4 2023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8"/>
    <n v="19.28"/>
    <n v="-5.78"/>
    <n v="0.75062169227826314"/>
    <n v="0"/>
    <n v="1.3329157692464444"/>
    <n v="1335.9878212076771"/>
    <n v="2500"/>
    <d v="2023-09-04T00:00:00"/>
    <s v="&lt;Клиент не выбран&gt;"/>
    <s v="9 2023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9"/>
    <n v="8.83"/>
    <n v="-0.88"/>
    <n v="0.44203277434164384"/>
    <n v="0"/>
    <n v="0.78493928633401711"/>
    <n v="786.74838360007652"/>
    <n v="1300"/>
    <d v="2023-04-25T00:00:00"/>
    <s v="&lt;Клиент не выбран&gt;"/>
    <s v="4 2023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4"/>
    <n v="5.51"/>
    <n v="-0.55000000000000004"/>
    <n v="0.36058323458189501"/>
    <n v="0"/>
    <n v="0.40935609879124985"/>
    <n v="492.74120665670569"/>
    <n v="800"/>
    <d v="2023-05-10T00:00:00"/>
    <s v="&lt;Клиент не выбран&gt;"/>
    <s v="5 2023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7-16T00:00:00"/>
    <s v="&lt;Клиент не выбран&gt;"/>
    <s v="7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9-05T00:00:00"/>
    <s v="&lt;Клиент не выбран&gt;"/>
    <s v="9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13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25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1900"/>
    <d v="2023-05-25T00:00:00"/>
    <s v="&lt;Клиент не выбран&gt;"/>
    <s v="5 2023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2000"/>
    <d v="2023-08-20T00:00:00"/>
    <s v="&lt;Клиент не выбран&gt;"/>
    <s v="8 2023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13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22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6-19T00:00:00"/>
    <s v="&lt;Клиент не выбран&gt;"/>
    <s v="6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8-08T00:00:00"/>
    <s v="&lt;Клиент не выбран&gt;"/>
    <s v="8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500"/>
    <d v="2023-12-29T00:00:00"/>
    <s v="&lt;Клиент не выбран&gt;"/>
    <s v="12 2023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600"/>
    <d v="2024-03-20T00:00:00"/>
    <s v="&lt;Клиент не выбран&gt;"/>
    <s v="3 2024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6"/>
    <n v="12.26"/>
    <n v="-2.4500000000000002"/>
    <n v="0.71316966355814315"/>
    <n v="0"/>
    <n v="0.80963373571414521"/>
    <n v="974.55468493997626"/>
    <n v="2000"/>
    <d v="2023-05-10T00:00:00"/>
    <s v="&lt;Клиент не выбран&gt;"/>
    <s v="5 2023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200"/>
    <d v="2023-05-10T00:00:00"/>
    <s v="&lt;Клиент не выбран&gt;"/>
    <s v="5 2023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100"/>
    <d v="2023-05-11T00:00:00"/>
    <s v="&lt;Клиент не выбран&gt;"/>
    <s v="5 2023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7"/>
    <n v="15.33"/>
    <n v="-3.07"/>
    <n v="0.89128033386573247"/>
    <n v="0"/>
    <n v="1.0118358409638555"/>
    <n v="1217.9449987119376"/>
    <m/>
    <m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2"/>
    <n v="13.6"/>
    <n v="-2.72"/>
    <n v="0.79095677263125364"/>
    <n v="0"/>
    <n v="0.89794241025177368"/>
    <n v="1080.8516791179352"/>
    <n v="1080.8499999999999"/>
    <d v="2023-07-20T00:00:00"/>
    <s v="&lt;Клиент не выбран&gt;"/>
    <s v="7 2023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8"/>
    <n v="16.760000000000002"/>
    <n v="-5.76"/>
    <n v="0.79968056056468662"/>
    <n v="0"/>
    <n v="0.90784618683543306"/>
    <n v="1092.7728373435007"/>
    <n v="2500"/>
    <d v="2023-08-14T00:00:00"/>
    <s v="&lt;Клиент не выбран&gt;"/>
    <s v="8 2023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8T00:00:00"/>
    <s v="&lt;Клиент не выбран&gt;"/>
    <s v="4 2023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4-22T00:00:00"/>
    <s v="&lt;Клиент не выбран&gt;"/>
    <s v="4 2023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8-23T00:00:00"/>
    <s v="&lt;Клиент не выбран&gt;"/>
    <s v="8 2023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1"/>
    <n v="852"/>
    <n v="0"/>
    <n v="0"/>
    <n v="0"/>
    <n v="0"/>
    <n v="852"/>
    <n v="1100"/>
    <d v="2023-04-13T00:00:00"/>
    <s v="&lt;Клиент не выбран&gt;"/>
    <s v="4 2023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n v="1200"/>
    <d v="2023-06-06T00:00:00"/>
    <s v="&lt;Клиент не выбран&gt;"/>
    <s v="6 2023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m/>
    <m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6"/>
    <n v="534.79999999999995"/>
    <n v="0"/>
    <n v="0"/>
    <n v="0"/>
    <n v="80.219999999999985"/>
    <n v="615.02"/>
    <n v="1600"/>
    <d v="2023-04-19T00:00:00"/>
    <s v="&lt;Клиент не выбран&gt;"/>
    <s v="4 2023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9"/>
    <n v="802.2"/>
    <n v="0"/>
    <n v="0"/>
    <n v="0"/>
    <n v="120.33000000000001"/>
    <n v="922.53000000000009"/>
    <n v="1300"/>
    <d v="2023-05-02T00:00:00"/>
    <s v="&lt;Клиент не выбран&gt;"/>
    <s v="5 2023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2"/>
    <n v="1007"/>
    <n v="0"/>
    <n v="0"/>
    <n v="0"/>
    <n v="151.04999999999998"/>
    <n v="1158.05"/>
    <n v="1600"/>
    <d v="2023-04-19T00:00:00"/>
    <s v="&lt;Клиент не выбран&gt;"/>
    <s v="4 2023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9"/>
    <n v="775"/>
    <n v="0"/>
    <n v="0"/>
    <n v="0"/>
    <n v="116.25"/>
    <n v="891.25"/>
    <m/>
    <m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3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4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5"/>
    <n v="1237"/>
    <n v="0"/>
    <n v="0"/>
    <n v="0"/>
    <n v="185.54999999999998"/>
    <n v="1422.55"/>
    <n v="1900"/>
    <d v="2023-04-19T00:00:00"/>
    <s v="&lt;Клиент не выбран&gt;"/>
    <s v="4 2023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6"/>
    <n v="1791"/>
    <n v="0"/>
    <n v="0"/>
    <n v="0"/>
    <n v="268.64999999999998"/>
    <n v="2059.65"/>
    <n v="2800"/>
    <d v="2023-09-04T00:00:00"/>
    <s v="&lt;Клиент не выбран&gt;"/>
    <s v="9 2023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7"/>
    <n v="1791"/>
    <n v="0"/>
    <n v="0"/>
    <n v="0"/>
    <n v="268.64999999999998"/>
    <n v="2059.65"/>
    <n v="2700"/>
    <d v="2023-05-25T00:00:00"/>
    <s v="&lt;Клиент не выбран&gt;"/>
    <s v="5 2023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8"/>
    <n v="1994"/>
    <n v="0"/>
    <n v="0"/>
    <n v="0"/>
    <n v="299.09999999999997"/>
    <n v="2293.1"/>
    <n v="3000"/>
    <d v="2023-04-27T00:00:00"/>
    <s v="&lt;Клиент не выбран&gt;"/>
    <s v="4 2023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9"/>
    <n v="4823"/>
    <n v="0"/>
    <n v="0"/>
    <n v="0"/>
    <n v="723.44999999999993"/>
    <n v="5546.45"/>
    <n v="6200"/>
    <d v="2023-05-04T00:00:00"/>
    <s v="&lt;Клиент не выбран&gt;"/>
    <s v="5 2023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600"/>
    <d v="2023-04-26T00:00:00"/>
    <s v="&lt;Клиент не выбран&gt;"/>
    <s v="4 2023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8-20T00:00:00"/>
    <s v="&lt;Клиент не выбран&gt;"/>
    <s v="8 2023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9-06T00:00:00"/>
    <s v="&lt;Клиент не выбран&gt;"/>
    <s v="9 2023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2-12T00:00:00"/>
    <s v="&lt;Клиент не выбран&gt;"/>
    <s v="2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8"/>
    <n v="19.28"/>
    <n v="-5.78"/>
    <n v="1.0425594885758258"/>
    <n v="3.0282394326226602E-15"/>
    <n v="0.91305848971288162"/>
    <n v="1400.10811530721"/>
    <n v="2500"/>
    <d v="2023-09-04T00:00:00"/>
    <s v="&lt;Клиент не выбран&gt;"/>
    <s v="9 2023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1"/>
    <n v="11.76"/>
    <n v="-2.35"/>
    <n v="0.72670257685174233"/>
    <n v="2.1107950415540173E-15"/>
    <n v="0.63643558431097891"/>
    <n v="975.9272122252479"/>
    <n v="1900"/>
    <d v="2023-11-01T00:00:00"/>
    <s v="&lt;Клиент не выбран&gt;"/>
    <s v="11 2023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2"/>
    <n v="18.579999999999998"/>
    <n v="-3.72"/>
    <n v="1.1475877037212423"/>
    <n v="3.3333065162053869E-15"/>
    <n v="1.0050406783061792"/>
    <n v="1541.1560439603807"/>
    <n v="2800"/>
    <d v="2024-12-28T00:00:00"/>
    <s v="&lt;Клиент не выбран&gt;"/>
    <s v="12 2024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3"/>
    <n v="36"/>
    <n v="-14.4"/>
    <n v="1.6680951817213217"/>
    <n v="4.8451830921962564E-15"/>
    <n v="1.4608935835406107"/>
    <n v="2240.1729844915358"/>
    <n v="3700"/>
    <d v="2023-11-21T00:00:00"/>
    <s v="&lt;Клиент не выбран&gt;"/>
    <s v="11 2023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9"/>
    <n v="27.76"/>
    <n v="-8.76"/>
    <n v="1.4673059468844956"/>
    <n v="4.2619666088763362E-15"/>
    <n v="1.2850452818181297"/>
    <n v="1970.5225326545915"/>
    <n v="3700"/>
    <d v="2023-11-15T00:00:00"/>
    <s v="&lt;Клиент не выбран&gt;"/>
    <s v="11 2023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4"/>
    <n v="35.57"/>
    <n v="-3.56"/>
    <n v="2.4720243873564582"/>
    <n v="7.1802921657963955E-15"/>
    <n v="2.1649631300525436"/>
    <n v="3319.8119089617617"/>
    <n v="4700"/>
    <d v="2023-09-04T00:00:00"/>
    <s v="&lt;Клиент не выбран&gt;"/>
    <s v="9 2023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5"/>
    <n v="23.74"/>
    <n v="-4.75"/>
    <n v="1.4665336805966618"/>
    <n v="4.2597234685558748E-15"/>
    <n v="1.28436894219612"/>
    <n v="1969.485415532142"/>
    <n v="3300"/>
    <d v="2023-08-05T00:00:00"/>
    <s v="&lt;Клиент не выбран&gt;"/>
    <s v="8 2023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6"/>
    <n v="38.96"/>
    <n v="-7.79"/>
    <n v="2.4071540191784071"/>
    <n v="6.9918683788776537E-15"/>
    <n v="2.1081506018037421"/>
    <n v="3232.6940706759806"/>
    <n v="4000"/>
    <d v="2023-06-06T00:00:00"/>
    <s v="&lt;Клиент не выбран&gt;"/>
    <s v="6 2023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7"/>
    <n v="17.71"/>
    <n v="-1.77"/>
    <n v="1.2309924628073086"/>
    <n v="3.5755656708152008E-15"/>
    <n v="1.0780853574832099"/>
    <n v="1653.1646931849577"/>
    <n v="2600"/>
    <d v="2023-05-22T00:00:00"/>
    <s v="&lt;Клиент не выбран&gt;"/>
    <s v="5 2023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8"/>
    <n v="21.5"/>
    <n v="-4.3"/>
    <n v="1.3282980150743855"/>
    <n v="3.8582013511933146E-15"/>
    <n v="1.1633041498564121"/>
    <n v="1783.8414506136303"/>
    <m/>
    <m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9"/>
    <n v="37.32"/>
    <n v="-7.46"/>
    <n v="3.5838647044274028"/>
    <n v="-2.099115121424346E-14"/>
    <n v="2.9689993413751496"/>
    <n v="3119.3378617363328"/>
    <n v="3900"/>
    <d v="2023-08-14T00:00:00"/>
    <s v="&lt;Клиент не выбран&gt;"/>
    <s v="8 2023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2"/>
    <n v="8.69"/>
    <n v="-1.74"/>
    <n v="0.83415471184763723"/>
    <n v="-4.8857501988945756E-15"/>
    <n v="0.69104304831069285"/>
    <n v="726.0347668810283"/>
    <n v="1400"/>
    <d v="2023-10-13T00:00:00"/>
    <s v="&lt;Клиент не выбран&gt;"/>
    <s v="10 2023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40"/>
    <n v="20.49"/>
    <n v="-4.0999999999999996"/>
    <n v="1.9671648528320542"/>
    <n v="-1.1521934641709655E-14"/>
    <n v="1.6296684261600369"/>
    <n v="1712.1884646302244"/>
    <n v="3200"/>
    <d v="2023-05-13T00:00:00"/>
    <s v="&lt;Клиент не выбран&gt;"/>
    <s v="5 2023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4"/>
    <n v="22.01"/>
    <n v="-4.4000000000000004"/>
    <n v="2.1135920108830062"/>
    <n v="-1.2379577122666688E-14"/>
    <n v="1.7509738245685322"/>
    <n v="1839.6362942122178"/>
    <n v="3400"/>
    <d v="2023-10-15T00:00:00"/>
    <s v="&lt;Клиент не выбран&gt;"/>
    <s v="10 2023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171.66"/>
    <d v="2023-06-17T00:00:00"/>
    <s v="&lt;Клиент не выбран&gt;"/>
    <s v="6 2023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2"/>
    <n v="21.4"/>
    <n v="-4.28"/>
    <n v="2.05478110314123"/>
    <n v="-1.2035114159003616E-14"/>
    <n v="1.7022528038962677"/>
    <n v="1788.448231511253"/>
    <n v="2700"/>
    <d v="2023-09-05T00:00:00"/>
    <s v="&lt;Клиент не выбран&gt;"/>
    <s v="9 2023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2"/>
    <n v="8.02"/>
    <n v="-1.6"/>
    <n v="0.77054291367796135"/>
    <n v="-4.5131678096263564E-15"/>
    <n v="0.6383448014611004"/>
    <n v="670.66808681671978"/>
    <n v="1300"/>
    <d v="2023-10-25T00:00:00"/>
    <s v="&lt;Клиент не выбран&gt;"/>
    <s v="10 2023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3"/>
    <n v="11.92"/>
    <n v="-1.79"/>
    <n v="0.64085048442000525"/>
    <n v="0"/>
    <n v="0.91688706728365132"/>
    <n v="1049.9489031159987"/>
    <n v="2000"/>
    <d v="2023-05-18T00:00:00"/>
    <s v="&lt;Клиент не выбран&gt;"/>
    <s v="5 2023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4"/>
    <n v="6.12"/>
    <n v="-0.92"/>
    <n v="0.32896569782665624"/>
    <n v="0"/>
    <n v="0.47066266040226923"/>
    <n v="538.96686043466866"/>
    <n v="1200"/>
    <d v="2023-05-16T00:00:00"/>
    <s v="&lt;Клиент не выбран&gt;"/>
    <s v="5 2023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5"/>
    <n v="8.9700000000000006"/>
    <n v="-1.79"/>
    <n v="0.45422571353757535"/>
    <n v="0"/>
    <n v="0.6498765195554409"/>
    <n v="744.18885729248495"/>
    <n v="1400"/>
    <d v="2024-03-22T00:00:00"/>
    <s v="&lt;Клиент не выбран&gt;"/>
    <s v="3 2024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6"/>
    <n v="17.14"/>
    <n v="-3.43"/>
    <n v="0.86733071484681867"/>
    <n v="0"/>
    <n v="1.2409202065605982"/>
    <n v="1421.0068570306364"/>
    <m/>
    <m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7"/>
    <n v="16.72"/>
    <n v="-3.34"/>
    <n v="0.84645404556166526"/>
    <n v="0"/>
    <n v="1.2110512300350693"/>
    <n v="1386.8031908876667"/>
    <m/>
    <m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8"/>
    <n v="8.51"/>
    <n v="-1.7"/>
    <n v="0.43081853888452476"/>
    <n v="0"/>
    <n v="0.61638706102681784"/>
    <n v="705.83929222309496"/>
    <m/>
    <m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4"/>
    <n v="46.25"/>
    <n v="-9.25"/>
    <n v="2.3407174653050538"/>
    <n v="0"/>
    <n v="3.3489458528623"/>
    <n v="3834.9565069389892"/>
    <n v="6000"/>
    <d v="2023-12-23T00:00:00"/>
    <s v="&lt;Клиент не выбран&gt;"/>
    <s v="12 2023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9"/>
    <n v="6.2"/>
    <n v="-0.93"/>
    <n v="0.33339408222047662"/>
    <n v="0"/>
    <n v="0.47699850390768439"/>
    <n v="546.22218355590473"/>
    <m/>
    <m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40"/>
    <n v="11.7"/>
    <n v="-2.34"/>
    <n v="0.59213825608798121"/>
    <n v="0"/>
    <n v="0.84719278872408454"/>
    <n v="970.14034878240363"/>
    <n v="1900"/>
    <d v="2023-09-14T00:00:00"/>
    <s v="&lt;Клиент не выбран&gt;"/>
    <s v="9 2023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19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22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50"/>
    <n v="16.54"/>
    <n v="-2.48"/>
    <n v="0.88947263681592037"/>
    <n v="0"/>
    <n v="1.2725994240876739"/>
    <n v="1457.2834726368155"/>
    <n v="2500"/>
    <d v="2023-05-15T00:00:00"/>
    <s v="&lt;Клиент не выбран&gt;"/>
    <s v="5 2023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400"/>
    <d v="2023-11-29T00:00:00"/>
    <s v="&lt;Клиент не выбран&gt;"/>
    <s v="11 2023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500"/>
    <d v="2023-12-09T00:00:00"/>
    <s v="&lt;Клиент не выбран&gt;"/>
    <s v="12 2023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3-11-11T00:00:00"/>
    <s v="&lt;Клиент не выбран&gt;"/>
    <s v="11 202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4-03-18T00:00:00"/>
    <s v="&lt;Клиент не выбран&gt;"/>
    <s v="3 2024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2"/>
    <n v="5.29"/>
    <n v="-0.79"/>
    <n v="0.28468185388845246"/>
    <n v="0"/>
    <n v="0.40730422534811755"/>
    <n v="466.41362922230945"/>
    <n v="900"/>
    <d v="2025-09-08T00:00:00"/>
    <m/>
    <s v="9 2025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3"/>
    <n v="5.21"/>
    <n v="-0.78"/>
    <n v="0.28025346949463209"/>
    <n v="0"/>
    <n v="0.40096838184270234"/>
    <n v="459.15830610107344"/>
    <n v="1600"/>
    <d v="2024-10-27T00:00:00"/>
    <s v="&lt;Клиент не выбран&gt;"/>
    <s v="10 2024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4-23T00:00:00"/>
    <s v="&lt;Клиент не выбран&gt;"/>
    <s v="4 2023"/>
    <n v="300"/>
    <n v="0.2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5-19T00:00:00"/>
    <s v="&lt;Клиент не выбран&gt;"/>
    <s v="5 2023"/>
    <n v="300"/>
    <n v="0.25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600"/>
    <d v="2023-04-27T00:00:00"/>
    <s v="&lt;Клиент не выбран&gt;"/>
    <s v="4 2023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700"/>
    <d v="2023-09-26T00:00:00"/>
    <s v="&lt;Клиент не выбран&gt;"/>
    <s v="9 2023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500"/>
    <d v="2023-06-06T00:00:00"/>
    <s v="&lt;Клиент не выбран&gt;"/>
    <s v="6 2023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06T00:00:00"/>
    <s v="&lt;Клиент не выбран&gt;"/>
    <s v="6 2023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21T00:00:00"/>
    <s v="&lt;Клиент не выбран&gt;"/>
    <s v="6 2023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000"/>
    <d v="2023-04-25T00:00:00"/>
    <s v="&lt;Клиент не выбран&gt;"/>
    <s v="4 2023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100"/>
    <d v="2023-05-15T00:00:00"/>
    <s v="&lt;Клиент не выбран&gt;"/>
    <s v="5 2023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1"/>
    <n v="307"/>
    <n v="0"/>
    <n v="0"/>
    <n v="0"/>
    <n v="46.05"/>
    <n v="353.05"/>
    <n v="500"/>
    <d v="2023-04-26T00:00:00"/>
    <s v="&lt;Клиент не выбран&gt;"/>
    <s v="4 2023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2"/>
    <n v="433"/>
    <n v="0"/>
    <n v="0"/>
    <n v="0"/>
    <n v="64.949999999999989"/>
    <n v="497.95"/>
    <n v="800"/>
    <d v="2023-04-26T00:00:00"/>
    <s v="&lt;Клиент не выбран&gt;"/>
    <s v="4 2023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5-12T00:00:00"/>
    <s v="&lt;Клиент не выбран&gt;"/>
    <s v="5 2023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9-20T00:00:00"/>
    <s v="&lt;Клиент не выбран&gt;"/>
    <s v="9 2023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4"/>
    <n v="19.78"/>
    <n v="-1.98"/>
    <n v="0.60874073400336548"/>
    <n v="4.601450069227264E-15"/>
    <n v="1.0818623395146727"/>
    <n v="1777.1845741052352"/>
    <n v="2700"/>
    <d v="2023-06-15T00:00:00"/>
    <s v="&lt;Клиент не выбран&gt;"/>
    <s v="6 2023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8"/>
    <n v="7.83"/>
    <n v="-0.78"/>
    <n v="0.24110236936650151"/>
    <n v="1.8224844375310227E-15"/>
    <n v="0.42849042098755302"/>
    <n v="703.88490154168028"/>
    <n v="1400"/>
    <d v="2023-06-15T00:00:00"/>
    <s v="&lt;Клиент не выбран&gt;"/>
    <s v="6 2023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7"/>
    <n v="17.87"/>
    <n v="0"/>
    <n v="0.61113465823821012"/>
    <n v="4.6195456593871465E-15"/>
    <n v="1.0861168543329889"/>
    <n v="1784.1735022056491"/>
    <n v="2500"/>
    <d v="2023-06-06T00:00:00"/>
    <s v="&lt;Клиент не выбран&gt;"/>
    <s v="6 2023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5"/>
    <n v="33.04"/>
    <n v="-4.96"/>
    <n v="0.96030560734912929"/>
    <n v="7.2589167384214355E-15"/>
    <n v="1.7066682299759557"/>
    <n v="2803.5585865660119"/>
    <n v="4200"/>
    <d v="2023-10-22T00:00:00"/>
    <s v="&lt;Клиент не выбран&gt;"/>
    <s v="10 2023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6-09T00:00:00"/>
    <s v="&lt;Клиент не выбран&gt;"/>
    <s v="6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7-08T00:00:00"/>
    <s v="&lt;Клиент не выбран&gt;"/>
    <s v="7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5"/>
    <n v="19.5"/>
    <n v="-2.93"/>
    <n v="0.56667606530538006"/>
    <n v="4.283484699275043E-15"/>
    <n v="1.0071044362785466"/>
    <n v="1654.3791231979633"/>
    <n v="2600"/>
    <d v="2023-08-15T00:00:00"/>
    <s v="&lt;Клиент не выбран&gt;"/>
    <s v="8 2023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6"/>
    <n v="21.29"/>
    <n v="-3.19"/>
    <n v="0.61900040929555689"/>
    <n v="4.6790025984839025E-15"/>
    <n v="1.1000959744503132"/>
    <n v="1807.1371231070084"/>
    <n v="2900"/>
    <d v="2023-09-07T00:00:00"/>
    <s v="&lt;Клиент не выбран&gt;"/>
    <s v="9 2023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7"/>
    <n v="28.2"/>
    <n v="-16.21"/>
    <n v="0.41004502251125569"/>
    <n v="3.0995160859570159E-15"/>
    <n v="0.72873760959443401"/>
    <n v="1197.1035417708858"/>
    <n v="1197.0999999999999"/>
    <d v="2023-07-10T00:00:00"/>
    <s v="&lt;Клиент не выбран&gt;"/>
    <s v="7 2023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8"/>
    <n v="26.73"/>
    <n v="0"/>
    <n v="0.91413706853426735"/>
    <n v="6.9099303567665591E-15"/>
    <n v="1.6246168727655734"/>
    <n v="2668.7721160580304"/>
    <n v="3400"/>
    <d v="2023-06-06T00:00:00"/>
    <s v="&lt;Клиент не выбран&gt;"/>
    <s v="6 2023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9"/>
    <n v="10.54"/>
    <n v="-1.05"/>
    <n v="0.32454772840965945"/>
    <n v="2.4532450088183553E-15"/>
    <n v="0.57679065179742939"/>
    <n v="947.49896675610557"/>
    <n v="1500"/>
    <d v="2023-06-19T00:00:00"/>
    <s v="&lt;Клиент не выбран&gt;"/>
    <s v="6 2023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60"/>
    <n v="7.95"/>
    <n v="-1.19"/>
    <n v="0.23118468325071631"/>
    <n v="1.7475169925829383E-15"/>
    <n v="0.41086457388310049"/>
    <n v="674.9307708399657"/>
    <n v="1500"/>
    <d v="2023-06-25T00:00:00"/>
    <s v="&lt;Клиент не выбран&gt;"/>
    <s v="6 2023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1"/>
    <n v="23"/>
    <n v="-13.8"/>
    <n v="0.31463004229387431"/>
    <n v="2.3782775638702708E-15"/>
    <n v="0.55916480469297691"/>
    <n v="918.54483605439111"/>
    <n v="918.54"/>
    <d v="2023-04-19T00:00:00"/>
    <s v="&lt;Клиент не выбран&gt;"/>
    <s v="4 2023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2"/>
    <n v="15.3"/>
    <n v="-3.06"/>
    <n v="0.41859475192141538"/>
    <n v="3.1641431936708826E-15"/>
    <n v="0.74393230537413457"/>
    <n v="1222.0639992723641"/>
    <n v="2300"/>
    <d v="2023-09-22T00:00:00"/>
    <s v="&lt;Клиент не выбран&gt;"/>
    <s v="9 2023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3"/>
    <n v="5.2"/>
    <n v="-0.52"/>
    <n v="0.16005093455818822"/>
    <n v="1.2098194564035726E-15"/>
    <n v="0.28444470499599256"/>
    <n v="467.25976442766859"/>
    <n v="800"/>
    <d v="2023-06-06T00:00:00"/>
    <s v="&lt;Клиент не выбран&gt;"/>
    <s v="6 2023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1"/>
    <n v="5.14"/>
    <n v="-0.51"/>
    <n v="0.15834098867615631"/>
    <n v="1.1968940348607995E-15"/>
    <n v="0.2814057658400525"/>
    <n v="462.26767292737293"/>
    <m/>
    <m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4"/>
    <n v="4.07"/>
    <n v="-0.41"/>
    <n v="0.12516803856473696"/>
    <n v="9.4614085693099923E-16"/>
    <n v="0.22245034621481471"/>
    <n v="365.42109782163834"/>
    <n v="800"/>
    <d v="2023-12-29T00:00:00"/>
    <s v="&lt;Клиент не выбран&gt;"/>
    <s v="12 2023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5"/>
    <n v="30.67"/>
    <n v="-3.07"/>
    <n v="2.1795846738812528"/>
    <n v="0"/>
    <n v="1.821717201260928"/>
    <n v="2844.1171687627962"/>
    <n v="3600"/>
    <d v="2023-06-06T00:00:00"/>
    <s v="&lt;Клиент не выбран&gt;"/>
    <s v="6 2023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3-26T00:00:00"/>
    <s v="&lt;Клиент не выбран&gt;"/>
    <s v="3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4-06T00:00:00"/>
    <s v="&lt;Клиент не выбран&gt;"/>
    <s v="4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6"/>
    <n v="12.68"/>
    <n v="-2.54"/>
    <n v="0.80076045627376446"/>
    <n v="0"/>
    <n v="0.66928305872412353"/>
    <n v="1044.9039163498101"/>
    <n v="1600"/>
    <d v="2023-06-22T00:00:00"/>
    <s v="&lt;Клиент не выбран&gt;"/>
    <s v="6 2023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7"/>
    <n v="28.2"/>
    <n v="-16.21"/>
    <n v="0.94685580579116702"/>
    <n v="0"/>
    <n v="0.79139091460574351"/>
    <n v="1235.5422048357218"/>
    <n v="2800"/>
    <d v="2023-08-04T00:00:00"/>
    <s v="&lt;Клиент не выбран&gt;"/>
    <s v="8 2023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7"/>
    <n v="12.39"/>
    <n v="-2.48"/>
    <n v="0.78259725065808738"/>
    <n v="0"/>
    <n v="0.65410208204694908"/>
    <n v="1021.2029399434532"/>
    <n v="1700"/>
    <d v="2023-06-19T00:00:00"/>
    <s v="&lt;Клиент не выбран&gt;"/>
    <s v="6 2023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8"/>
    <n v="19.190000000000001"/>
    <n v="-1.92"/>
    <n v="1.3638198303597551"/>
    <n v="0"/>
    <n v="1.13989333571653"/>
    <n v="1779.6341849468658"/>
    <m/>
    <m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9"/>
    <n v="13"/>
    <n v="-3.9"/>
    <n v="0.71863117870722448"/>
    <n v="0"/>
    <n v="0.6006386424447262"/>
    <n v="937.73428390367565"/>
    <m/>
    <m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70"/>
    <n v="25.06"/>
    <n v="-5.01"/>
    <n v="1.5833577069318516"/>
    <n v="0"/>
    <n v="1.3233851407710724"/>
    <n v="2066.1068562932633"/>
    <n v="2750"/>
    <d v="2023-06-23T00:00:00"/>
    <s v="&lt;Клиент не выбран&gt;"/>
    <s v="6 2023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2"/>
    <n v="13.82"/>
    <n v="-1.38"/>
    <n v="0.98239251243053549"/>
    <n v="0"/>
    <n v="0.82109282549586748"/>
    <n v="1281.9136804133764"/>
    <n v="2100"/>
    <d v="2023-11-21T00:00:00"/>
    <s v="&lt;Клиент не выбран&gt;"/>
    <s v="11 2023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d v="2023-12-04T00:00:00"/>
    <s v="&lt;Клиент не выбран&gt;"/>
    <s v="12 2023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1"/>
    <n v="9.19"/>
    <n v="-2.76"/>
    <n v="0.5077800526469729"/>
    <n v="0"/>
    <n v="0.4244073044966582"/>
    <n v="662.59686214292685"/>
    <n v="1600"/>
    <d v="2023-10-19T00:00:00"/>
    <s v="&lt;Клиент не выбран&gt;"/>
    <s v="10 2023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7"/>
    <n v="5.68"/>
    <n v="-0.56999999999999995"/>
    <n v="0.40353904650482603"/>
    <n v="0"/>
    <n v="0.33728169921896162"/>
    <n v="526.57386711514084"/>
    <n v="1000"/>
    <d v="2023-06-07T00:00:00"/>
    <s v="&lt;Клиент не выбран&gt;"/>
    <s v="6 2023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000"/>
    <d v="2023-06-06T00:00:00"/>
    <s v="&lt;Клиент не выбран&gt;"/>
    <s v="6 2023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200"/>
    <d v="2023-06-13T00:00:00"/>
    <s v="&lt;Клиент не выбран&gt;"/>
    <s v="6 2023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2"/>
    <n v="16.989999999999998"/>
    <n v="-3.4"/>
    <n v="1.0732085405089209"/>
    <n v="0"/>
    <n v="0.89699770888173935"/>
    <n v="1400.4185624451593"/>
    <m/>
    <m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3"/>
    <n v="21.7"/>
    <n v="-2.17"/>
    <n v="1.2479911728019959"/>
    <n v="-3.5505548033120558E-15"/>
    <n v="0.98637057035869646"/>
    <n v="1978.9598404068186"/>
    <n v="2500"/>
    <d v="2023-06-06T00:00:00"/>
    <s v="&lt;Клиент не выбран&gt;"/>
    <s v="6 2023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4"/>
    <n v="28.94"/>
    <n v="-2.89"/>
    <n v="1.6646272427799282"/>
    <n v="-4.7358910714940634E-15"/>
    <n v="1.315665814533745"/>
    <n v="2639.6264128314197"/>
    <n v="3200"/>
    <d v="2023-06-06T00:00:00"/>
    <s v="&lt;Клиент не выбран&gt;"/>
    <s v="6 2023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5"/>
    <n v="28.51"/>
    <n v="-2.85"/>
    <n v="1.6397057600665239"/>
    <n v="-4.6649890554525011E-15"/>
    <n v="1.2959687063699001"/>
    <n v="2600.1080135606226"/>
    <n v="3400"/>
    <d v="2023-06-06T00:00:00"/>
    <s v="&lt;Клиент не выбран&gt;"/>
    <s v="6 2023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06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10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1-01T00:00:00"/>
    <s v="&lt;Клиент не выбран&gt;"/>
    <s v="11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2-25T00:00:00"/>
    <s v="&lt;Клиент не выбран&gt;"/>
    <s v="12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200"/>
    <d v="2024-01-19T00:00:00"/>
    <s v="&lt;Клиент не выбран&gt;"/>
    <s v="1 2024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800"/>
    <d v="2023-10-19T00:00:00"/>
    <s v="&lt;Клиент не выбран&gt;"/>
    <s v="10 2023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900"/>
    <d v="2024-01-08T00:00:00"/>
    <s v="&lt;Клиент не выбран&gt;"/>
    <s v="1 2024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2000"/>
    <d v="2024-05-01T00:00:00"/>
    <s v="&lt;Клиент не выбран&gt;"/>
    <s v="5 2024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6-07T00:00:00"/>
    <s v="&lt;Клиент не выбран&gt;"/>
    <s v="6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7-08T00:00:00"/>
    <s v="&lt;Клиент не выбран&gt;"/>
    <s v="7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10-13T00:00:00"/>
    <s v="&lt;Клиент не выбран&gt;"/>
    <s v="10 2023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6-21T00:00:00"/>
    <s v="&lt;Клиент не выбран&gt;"/>
    <s v="6 2023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7-08T00:00:00"/>
    <s v="&lt;Клиент не выбран&gt;"/>
    <s v="7 2023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4"/>
    <n v="11.47"/>
    <n v="-2.29"/>
    <n v="0.58661336233089212"/>
    <n v="-1.6689243775936852E-15"/>
    <n v="0.4636396229335808"/>
    <n v="930.20232129721421"/>
    <n v="1700"/>
    <d v="2023-07-25T00:00:00"/>
    <s v="&lt;Клиент не выбран&gt;"/>
    <s v="7 2023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7"/>
    <n v="35.82"/>
    <n v="-7.16"/>
    <n v="1.8314094732465542"/>
    <n v="-5.2103891788491308E-15"/>
    <n v="1.447484923014861"/>
    <n v="2904.095700259059"/>
    <n v="4200"/>
    <d v="2023-09-10T00:00:00"/>
    <s v="&lt;Клиент не выбран&gt;"/>
    <s v="9 2023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6"/>
    <n v="27.53"/>
    <n v="-8.26"/>
    <n v="1.2313768509930603"/>
    <n v="-3.5032867926176818E-15"/>
    <n v="0.97323916491613327"/>
    <n v="1952.6142408929545"/>
    <n v="2800"/>
    <d v="2023-06-06T00:00:00"/>
    <s v="&lt;Клиент не выбран&gt;"/>
    <s v="6 2023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8"/>
    <n v="31.75"/>
    <n v="-17.78"/>
    <n v="0.89270029104167337"/>
    <n v="-2.5397465746169695E-15"/>
    <n v="0.70556051551003529"/>
    <n v="1415.5693277257169"/>
    <n v="3400"/>
    <d v="2023-11-23T00:00:00"/>
    <s v="&lt;Клиент не выбран&gt;"/>
    <s v="11 2023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9"/>
    <n v="19.53"/>
    <n v="-6.53"/>
    <n v="0.83071609044679706"/>
    <n v="-2.3634005347187261E-15"/>
    <n v="0.65657027212816443"/>
    <n v="1317.2799756932227"/>
    <n v="2300"/>
    <d v="2023-06-15T00:00:00"/>
    <s v="&lt;Клиент не выбран&gt;"/>
    <s v="6 2023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80"/>
    <n v="23.32"/>
    <n v="-4.66"/>
    <n v="1.5295081967213118"/>
    <n v="0"/>
    <n v="1.2798911581567058"/>
    <n v="1949.1801587301588"/>
    <n v="2900"/>
    <d v="2023-06-06T00:00:00"/>
    <s v="&lt;Клиент не выбран&gt;"/>
    <s v="6 2023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1"/>
    <n v="12.46"/>
    <n v="-1.25"/>
    <n v="0.91885245901639367"/>
    <n v="0"/>
    <n v="0.76889495621311221"/>
    <n v="1170.9705026455028"/>
    <n v="2000"/>
    <d v="2023-06-06T00:00:00"/>
    <s v="&lt;Клиент не выбран&gt;"/>
    <s v="6 2023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3"/>
    <n v="5.89"/>
    <n v="-0.59"/>
    <n v="0.43442622950819676"/>
    <n v="0"/>
    <n v="0.36352749936926804"/>
    <n v="553.62566137566137"/>
    <n v="800"/>
    <d v="2023-06-06T00:00:00"/>
    <s v="&lt;Клиент не выбран&gt;"/>
    <s v="6 2023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3-12-15T00:00:00"/>
    <s v="&lt;Клиент не выбран&gt;"/>
    <s v="12 2023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4-01-24T00:00:00"/>
    <s v="&lt;Клиент не выбран&gt;"/>
    <s v="1 2024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600"/>
    <d v="2024-02-07T00:00:00"/>
    <s v="&lt;Клиент не выбран&gt;"/>
    <s v="2 2024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2"/>
    <n v="48.83"/>
    <n v="-4.88"/>
    <n v="3.6024590163934427"/>
    <n v="0"/>
    <n v="3.0145346409961"/>
    <n v="4590.9146825396829"/>
    <n v="4800"/>
    <d v="2023-06-06T00:00:00"/>
    <s v="&lt;Клиент не выбран&gt;"/>
    <s v="6 2023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3"/>
    <n v="16.04"/>
    <n v="-1.6"/>
    <n v="1.1836065573770493"/>
    <n v="0"/>
    <n v="0.99044096054570385"/>
    <n v="1508.3687830687832"/>
    <n v="2000"/>
    <d v="2023-06-06T00:00:00"/>
    <s v="&lt;Клиент не выбран&gt;"/>
    <s v="6 2023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4"/>
    <n v="9.4"/>
    <n v="-0.94"/>
    <n v="0.69344262295081982"/>
    <n v="0"/>
    <n v="0.58027219710641653"/>
    <n v="883.71190476190486"/>
    <n v="1400"/>
    <d v="2023-06-06T00:00:00"/>
    <s v="&lt;Клиент не выбран&gt;"/>
    <s v="6 2023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200"/>
    <d v="2023-10-19T00:00:00"/>
    <s v="&lt;Клиент не выбран&gt;"/>
    <s v="10 2023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300"/>
    <d v="2025-04-17T00:00:00"/>
    <s v="&lt;Клиент не выбран&gt;"/>
    <s v="4 2025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7"/>
    <n v="28.2"/>
    <n v="-16.21"/>
    <n v="0.98278688524590163"/>
    <n v="0"/>
    <n v="0.82239522970519308"/>
    <n v="1252.4474867724869"/>
    <n v="3600"/>
    <d v="2023-12-01T00:00:00"/>
    <s v="&lt;Клиент не выбран&gt;"/>
    <s v="12 2023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200"/>
    <d v="2023-07-12T00:00:00"/>
    <s v="&lt;Клиент не выбран&gt;"/>
    <s v="7 2023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100"/>
    <d v="2023-07-12T00:00:00"/>
    <s v="&lt;Клиент не выбран&gt;"/>
    <s v="7 2023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3-11-21T00:00:00"/>
    <s v="&lt;Клиент не выбран&gt;"/>
    <s v="11 2023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4-02-01T00:00:00"/>
    <s v="&lt;Клиент не выбран&gt;"/>
    <s v="2 2024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6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8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6-21T00:00:00"/>
    <s v="&lt;Клиент не выбран&gt;"/>
    <s v="6 2023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18T00:00:00"/>
    <s v="&lt;Клиент не выбран&gt;"/>
    <s v="5 2023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25T00:00:00"/>
    <s v="&lt;Клиент не выбран&gt;"/>
    <s v="5 2023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7"/>
    <n v="2387"/>
    <n v="0"/>
    <n v="0"/>
    <n v="0"/>
    <n v="358.05"/>
    <n v="2745.05"/>
    <n v="3500"/>
    <d v="2023-05-10T00:00:00"/>
    <s v="&lt;Клиент не выбран&gt;"/>
    <s v="5 2023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8"/>
    <n v="3249"/>
    <n v="0"/>
    <n v="0"/>
    <n v="0"/>
    <n v="487.35"/>
    <n v="3736.35"/>
    <n v="4200"/>
    <d v="2023-06-27T00:00:00"/>
    <s v="&lt;Клиент не выбран&gt;"/>
    <s v="6 2023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90"/>
    <n v="588"/>
    <n v="0"/>
    <n v="0"/>
    <n v="0"/>
    <n v="88.2"/>
    <n v="676.2"/>
    <n v="1400"/>
    <d v="2023-05-10T00:00:00"/>
    <s v="&lt;Клиент не выбран&gt;"/>
    <s v="5 2023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1"/>
    <n v="1198.8"/>
    <n v="0"/>
    <n v="-1198.8"/>
    <n v="0"/>
    <n v="0"/>
    <n v="0"/>
    <n v="1600"/>
    <d v="2023-05-11T00:00:00"/>
    <s v="&lt;Клиент не выбран&gt;"/>
    <s v="5 2023"/>
    <n v="1600"/>
    <s v="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000"/>
    <d v="2023-05-11T00:00:00"/>
    <s v="&lt;Клиент не выбран&gt;"/>
    <s v="5 2023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100"/>
    <d v="2023-09-13T00:00:00"/>
    <s v="&lt;Клиент не выбран&gt;"/>
    <s v="9 2023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700"/>
    <d v="2023-09-17T00:00:00"/>
    <s v="&lt;Клиент не выбран&gt;"/>
    <s v="9 2023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800"/>
    <d v="2023-10-15T00:00:00"/>
    <s v="&lt;Клиент не выбран&gt;"/>
    <s v="10 2023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16T00:00:00"/>
    <s v="&lt;Клиент не выбран&gt;"/>
    <s v="5 2023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21T00:00:00"/>
    <s v="&lt;Клиент не выбран&gt;"/>
    <s v="5 2023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5"/>
    <n v="2226.4"/>
    <n v="0"/>
    <n v="56.626088179602782"/>
    <n v="0"/>
    <n v="47.447390489423761"/>
    <n v="2330.4734786690269"/>
    <n v="3200"/>
    <d v="2023-06-06T00:00:00"/>
    <s v="&lt;Клиент не выбран&gt;"/>
    <s v="6 2023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6"/>
    <n v="2190.09"/>
    <n v="0"/>
    <n v="55.702582402652837"/>
    <n v="0"/>
    <n v="46.673578618838519"/>
    <n v="2292.4661610214916"/>
    <n v="2900"/>
    <d v="2023-06-06T00:00:00"/>
    <s v="&lt;Клиент не выбран&gt;"/>
    <s v="6 2023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7"/>
    <n v="2172.38"/>
    <n v="0"/>
    <n v="55.252147610315077"/>
    <n v="0"/>
    <n v="46.296156194490827"/>
    <n v="2273.9283038048061"/>
    <n v="3700"/>
    <d v="2023-08-18T00:00:00"/>
    <s v="&lt;Клиент не выбран&gt;"/>
    <s v="8 2023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8"/>
    <n v="1339.03"/>
    <n v="0"/>
    <n v="34.056787125015049"/>
    <n v="0"/>
    <n v="28.536417214810051"/>
    <n v="1401.623204339825"/>
    <n v="2000"/>
    <d v="2023-05-16T00:00:00"/>
    <s v="&lt;Клиент не выбран&gt;"/>
    <s v="5 2023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9"/>
    <n v="1456.81"/>
    <n v="0"/>
    <n v="37.052394682414267"/>
    <n v="0"/>
    <n v="31.04645748243686"/>
    <n v="1524.9088521648509"/>
    <n v="1550"/>
    <d v="2023-05-20T00:00:00"/>
    <s v="&lt;Клиент не выбран&gt;"/>
    <s v="5 2023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03T00:00:00"/>
    <s v="&lt;Клиент не выбран&gt;"/>
    <s v="6 2023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21T00:00:00"/>
    <s v="&lt;Клиент не выбран&gt;"/>
    <s v="6 2023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1"/>
    <n v="15"/>
    <n v="-4.5"/>
    <n v="0.87147560030983717"/>
    <n v="-2.3116030133171343E-15"/>
    <n v="0.61784157634046522"/>
    <n v="1047.3693067389618"/>
    <n v="2600"/>
    <d v="2023-10-10T00:00:00"/>
    <s v="&lt;Клиент не выбран&gt;"/>
    <s v="10 2023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7"/>
    <n v="7.06"/>
    <n v="-0.71"/>
    <n v="0.52703524399690149"/>
    <n v="-1.3979694413870287E-15"/>
    <n v="0.37364704854875758"/>
    <n v="633.40905693261016"/>
    <n v="1200"/>
    <d v="2023-06-23T00:00:00"/>
    <s v="&lt;Клиент не выбран&gt;"/>
    <s v="6 2023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3-10-30T00:00:00"/>
    <s v="&lt;Клиент не выбран&gt;"/>
    <s v="10 2023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4-02-03T00:00:00"/>
    <s v="&lt;Клиент не выбран&gt;"/>
    <s v="2 2024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2"/>
    <n v="13.24"/>
    <n v="0"/>
    <n v="1.0988892331525948"/>
    <n v="-2.914821323458939E-15"/>
    <n v="0.7790688067378817"/>
    <n v="1320.6828210689384"/>
    <n v="1900"/>
    <d v="2023-06-12T00:00:00"/>
    <s v="&lt;Клиент не выбран&gt;"/>
    <s v="6 2023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30"/>
    <n v="16.940000000000001"/>
    <n v="-3.39"/>
    <n v="1.1246185127807899"/>
    <n v="-2.9830686505187782E-15"/>
    <n v="0.79730984375364822"/>
    <n v="1351.6051529821839"/>
    <m/>
    <m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3"/>
    <n v="51.6"/>
    <n v="-5.16"/>
    <n v="3.8544120836560793"/>
    <n v="-1.0223889898899782E-14"/>
    <n v="2.732625029071543"/>
    <n v="4632.3648195197502"/>
    <n v="5100"/>
    <d v="2023-06-12T00:00:00"/>
    <s v="&lt;Клиент не выбран&gt;"/>
    <s v="6 2023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4"/>
    <n v="6.42"/>
    <n v="-1.28"/>
    <n v="0.42660805577072031"/>
    <n v="-1.1315847131857208E-15"/>
    <n v="0.30244816213238007"/>
    <n v="512.71221301316791"/>
    <n v="1100"/>
    <d v="2023-06-12T00:00:00"/>
    <s v="&lt;Клиент не выбран&gt;"/>
    <s v="6 2023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5"/>
    <n v="20.5"/>
    <n v="-2.0499999999999998"/>
    <n v="1.5313071262587137"/>
    <n v="-4.0618167234001073E-15"/>
    <n v="1.0856359127125317"/>
    <n v="1840.3774961270326"/>
    <n v="2700"/>
    <d v="2023-06-19T00:00:00"/>
    <s v="&lt;Клиент не выбран&gt;"/>
    <s v="6 2023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500"/>
    <d v="2023-10-17T00:00:00"/>
    <s v="&lt;Клиент не выбран&gt;"/>
    <s v="10 2023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700"/>
    <d v="2023-12-16T00:00:00"/>
    <s v="&lt;Клиент не выбран&gt;"/>
    <s v="12 2023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6"/>
    <n v="20.309999999999999"/>
    <n v="-5.08"/>
    <n v="1.2640546088303637"/>
    <n v="-3.352925132649519E-15"/>
    <n v="0.89616449596812231"/>
    <n v="1519.1842420604173"/>
    <n v="2700"/>
    <d v="2023-07-04T00:00:00"/>
    <s v="&lt;Клиент не выбран&gt;"/>
    <s v="7 2023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5"/>
    <n v="19.05"/>
    <n v="-1.91"/>
    <n v="1.4225801704105343"/>
    <n v="-3.773416728405303E-15"/>
    <n v="1.0085528208071974"/>
    <n v="1709.7057064291239"/>
    <n v="2500"/>
    <d v="2023-06-29T00:00:00"/>
    <s v="&lt;Клиент не выбран&gt;"/>
    <s v="6 2023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7"/>
    <n v="9.5500000000000007"/>
    <n v="-1.91"/>
    <n v="0.63410224632068157"/>
    <n v="-1.681966383023134E-15"/>
    <n v="0.44955329935630045"/>
    <n v="762.08585747482539"/>
    <n v="1500"/>
    <d v="2023-06-15T00:00:00"/>
    <s v="&lt;Клиент не выбран&gt;"/>
    <s v="6 2023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6-25T00:00:00"/>
    <s v="&lt;Клиент не выбран&gt;"/>
    <s v="6 2023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7-12T00:00:00"/>
    <s v="&lt;Клиент не выбран&gt;"/>
    <s v="7 2023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8"/>
    <n v="16.79"/>
    <n v="-3.36"/>
    <n v="1.1146587916343917"/>
    <n v="-2.9566503303665821E-15"/>
    <n v="0.79024879716689989"/>
    <n v="1339.6352180480242"/>
    <m/>
    <m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9"/>
    <n v="22.99"/>
    <n v="-11.5"/>
    <n v="0.95364329976762163"/>
    <n v="-2.5295541545727493E-15"/>
    <n v="0.67609521068113754"/>
    <n v="1146.1212699457778"/>
    <n v="2700"/>
    <d v="2024-07-31T00:00:00"/>
    <s v="&lt;Клиент не выбран&gt;"/>
    <s v="7 2024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10"/>
    <n v="11.37"/>
    <n v="-1.1399999999999999"/>
    <n v="0.77023090095564262"/>
    <n v="1.6061099678121471E-15"/>
    <n v="0.85061139748618886"/>
    <n v="1044.9429144971239"/>
    <n v="1800"/>
    <d v="2023-06-25T00:00:00"/>
    <s v="&lt;Клиент не выбран&gt;"/>
    <s v="6 2023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1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5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400"/>
    <d v="2023-06-12T00:00:00"/>
    <s v="&lt;Клиент не выбран&gt;"/>
    <s v="6 2023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300"/>
    <d v="2023-06-12T00:00:00"/>
    <s v="&lt;Клиент не выбран&gt;"/>
    <s v="6 2023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n v="1800"/>
    <d v="2023-09-16T00:00:00"/>
    <s v="&lt;Клиент не выбран&gt;"/>
    <s v="9 2023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m/>
    <m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2"/>
    <n v="20.420000000000002"/>
    <n v="-4.08"/>
    <n v="1.230261282660333"/>
    <n v="2.5653799485875362E-15"/>
    <n v="1.3586500718401107"/>
    <n v="1669.0486043873912"/>
    <n v="2600"/>
    <d v="2023-06-27T00:00:00"/>
    <s v="&lt;Клиент не выбран&gt;"/>
    <s v="6 2023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3"/>
    <n v="7.38"/>
    <n v="-3.69"/>
    <n v="0.27782522233883888"/>
    <n v="5.7932998838971883E-16"/>
    <n v="0.30681877387331741"/>
    <n v="376.91489291245239"/>
    <n v="850"/>
    <d v="2023-07-06T00:00:00"/>
    <s v="&lt;Клиент не выбран&gt;"/>
    <s v="7 2023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d v="2024-05-18T00:00:00"/>
    <s v="&lt;Клиент не выбран&gt;"/>
    <s v="5 2024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4"/>
    <n v="16"/>
    <n v="-7.2"/>
    <n v="0.66256421587582182"/>
    <n v="1.3815999723115248E-15"/>
    <n v="0.73170872902037776"/>
    <n v="898.87562537387032"/>
    <m/>
    <m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9"/>
    <n v="1184"/>
    <n v="0"/>
    <n v="0"/>
    <n v="0"/>
    <n v="2.9502151198524893"/>
    <n v="1186.9502151198526"/>
    <n v="1500"/>
    <d v="2023-07-08T00:00:00"/>
    <s v="&lt;Клиент не выбран&gt;"/>
    <s v="7 2023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08-15T00:00:00"/>
    <s v="&lt;Клиент не выбран&gt;"/>
    <s v="8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1-26T00:00:00"/>
    <s v="&lt;Клиент не выбран&gt;"/>
    <s v="11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2-30T00:00:00"/>
    <s v="&lt;Клиент не выбран&gt;"/>
    <s v="12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m/>
    <m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6"/>
    <n v="1184"/>
    <n v="0"/>
    <n v="0"/>
    <n v="0"/>
    <n v="2.9502151198524893"/>
    <n v="1186.9502151198526"/>
    <n v="1500"/>
    <d v="2023-05-22T00:00:00"/>
    <s v="&lt;Клиент не выбран&gt;"/>
    <s v="5 2023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7"/>
    <n v="6586"/>
    <n v="0"/>
    <n v="0"/>
    <n v="0"/>
    <n v="16.410571604179474"/>
    <n v="6602.4105716041795"/>
    <n v="8350"/>
    <d v="2023-05-21T00:00:00"/>
    <s v="&lt;Клиент не выбран&gt;"/>
    <s v="5 2023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4"/>
    <n v="1332"/>
    <n v="0"/>
    <n v="0"/>
    <n v="0"/>
    <n v="3.3189920098340506"/>
    <n v="1335.3189920098341"/>
    <n v="1690"/>
    <d v="2023-05-22T00:00:00"/>
    <s v="&lt;Клиент не выбран&gt;"/>
    <s v="5 2023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2"/>
    <n v="629"/>
    <n v="0"/>
    <n v="-507.4"/>
    <n v="507.4"/>
    <n v="0"/>
    <n v="629"/>
    <n v="1100"/>
    <d v="2023-11-29T00:00:00"/>
    <s v="&lt;Клиент не выбран&gt;"/>
    <s v="11 2023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8"/>
    <n v="936"/>
    <n v="0"/>
    <n v="0"/>
    <n v="0"/>
    <n v="93.600000000000009"/>
    <n v="1029.5999999999999"/>
    <n v="1600"/>
    <d v="2023-06-09T00:00:00"/>
    <s v="&lt;Клиент не выбран&gt;"/>
    <s v="6 2023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9"/>
    <n v="1021"/>
    <n v="0"/>
    <n v="0"/>
    <n v="0"/>
    <n v="102.10000000000001"/>
    <n v="1123.0999999999999"/>
    <n v="1700"/>
    <d v="2023-06-09T00:00:00"/>
    <s v="&lt;Клиент не выбран&gt;"/>
    <s v="6 2023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20"/>
    <n v="1096"/>
    <m/>
    <n v="0"/>
    <n v="0"/>
    <n v="109.60000000000001"/>
    <n v="1205.5999999999999"/>
    <n v="1700"/>
    <d v="2023-06-09T00:00:00"/>
    <s v="&lt;Клиент не выбран&gt;"/>
    <s v="6 2023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6-05T00:00:00"/>
    <s v="&lt;Клиент не выбран&gt;"/>
    <s v="6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7-15T00:00:00"/>
    <s v="&lt;Клиент не выбран&gt;"/>
    <s v="7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3900"/>
    <d v="2023-07-30T00:00:00"/>
    <s v="&lt;Клиент не выбран&gt;"/>
    <s v="7 2023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700"/>
    <d v="2023-07-15T00:00:00"/>
    <s v="&lt;Клиент не выбран&gt;"/>
    <s v="7 2023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800"/>
    <d v="2023-09-05T00:00:00"/>
    <s v="&lt;Клиент не выбран&gt;"/>
    <s v="9 2023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2"/>
    <n v="15.19"/>
    <n v="-2.27"/>
    <n v="0.33927530053713006"/>
    <n v="-3.1307740288244492E-15"/>
    <n v="1.114023769869503"/>
    <n v="1283.9082915487536"/>
    <n v="2200"/>
    <d v="2023-08-04T00:00:00"/>
    <s v="&lt;Клиент не выбран&gt;"/>
    <s v="8 2023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100"/>
    <d v="2023-08-14T00:00:00"/>
    <s v="&lt;Клиент не выбран&gt;"/>
    <s v="8 2023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400"/>
    <d v="2023-09-07T00:00:00"/>
    <s v="&lt;Клиент не выбран&gt;"/>
    <s v="9 2023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700"/>
    <d v="2023-07-15T00:00:00"/>
    <s v="&lt;Клиент не выбран&gt;"/>
    <s v="7 2023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800"/>
    <d v="2023-08-14T00:00:00"/>
    <s v="&lt;Клиент не выбран&gt;"/>
    <s v="8 2023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1"/>
    <n v="5.14"/>
    <n v="-0.77"/>
    <n v="0.11475488106402928"/>
    <n v="-1.0589382744553283E-15"/>
    <n v="0.37680215745586126"/>
    <n v="434.26309861207841"/>
    <m/>
    <m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700"/>
    <d v="2023-11-09T00:00:00"/>
    <s v="&lt;Клиент не выбран&gt;"/>
    <s v="11 2023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600"/>
    <d v="2023-12-16T00:00:00"/>
    <s v="&lt;Клиент не выбран&gt;"/>
    <s v="12 2023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100"/>
    <d v="2023-07-09T00:00:00"/>
    <s v="&lt;Клиент не выбран&gt;"/>
    <s v="7 2023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000"/>
    <d v="2023-08-08T00:00:00"/>
    <s v="&lt;Клиент не выбран&gt;"/>
    <s v="8 2023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08T00:00:00"/>
    <s v="&lt;Клиент не выбран&gt;"/>
    <s v="7 2023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11T00:00:00"/>
    <s v="&lt;Клиент не выбран&gt;"/>
    <s v="7 2023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32.519999999999996"/>
    <n v="-4.6551724137930975E-2"/>
    <n v="0"/>
    <n v="-0.30779461859674778"/>
    <n v="-256.48729465768776"/>
    <n v="2800"/>
    <d v="2023-07-04T00:00:00"/>
    <s v="&lt;Клиент не выбран&gt;"/>
    <s v="7 2023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9"/>
    <n v="0.38793103448275873"/>
    <n v="0"/>
    <n v="2.5649551549729024"/>
    <n v="2137.3941221474015"/>
    <n v="3200"/>
    <d v="2023-07-04T00:00:00"/>
    <s v="&lt;Клиент не выбран&gt;"/>
    <s v="7 2023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4"/>
    <n v="16.420000000000002"/>
    <n v="-1.64"/>
    <n v="0.27302955665024642"/>
    <n v="0"/>
    <n v="1.8052398662142619"/>
    <n v="1504.3183393018378"/>
    <n v="2000"/>
    <d v="2023-06-23T00:00:00"/>
    <s v="&lt;Клиент не выбран&gt;"/>
    <s v="6 2023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4"/>
    <n v="6.12"/>
    <n v="-0.61"/>
    <n v="0.1017857142857143"/>
    <n v="0"/>
    <n v="0.67299537637622342"/>
    <n v="560.81150538248482"/>
    <n v="1200"/>
    <d v="2023-06-25T00:00:00"/>
    <s v="&lt;Клиент не выбран&gt;"/>
    <s v="6 2023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d v="2023-09-26T00:00:00"/>
    <s v="&lt;Клиент не выбран&gt;"/>
    <s v="9 2023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0-09T00:00:00"/>
    <s v="&lt;Клиент не выбран&gt;"/>
    <s v="10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2-01T00:00:00"/>
    <s v="&lt;Клиент не выбран&gt;"/>
    <s v="12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4-03-26T00:00:00"/>
    <s v="&lt;Клиент не выбран&gt;"/>
    <s v="3 2024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3-05-23T00:00:00"/>
    <s v="&lt;Клиент не выбран&gt;"/>
    <s v="5 202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5"/>
    <n v="8.68"/>
    <n v="-1.74"/>
    <n v="0.12820197044334977"/>
    <n v="0"/>
    <n v="0.84765660835771139"/>
    <n v="706.35786703347446"/>
    <m/>
    <m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6"/>
    <n v="21.56"/>
    <n v="-2.16"/>
    <n v="0.35837438423645329"/>
    <n v="0"/>
    <n v="2.3695300003083002"/>
    <n v="1974.5450461742655"/>
    <n v="2344.65"/>
    <d v="2023-05-23T00:00:00"/>
    <s v="&lt;Клиент не выбран&gt;"/>
    <s v="5 2023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7"/>
    <n v="11.36"/>
    <n v="-2.27"/>
    <n v="0.16791871921182272"/>
    <n v="0"/>
    <n v="1.1102591599382707"/>
    <n v="925.18631287237508"/>
    <n v="1700"/>
    <d v="2023-06-24T00:00:00"/>
    <s v="&lt;Клиент не выбран&gt;"/>
    <s v="6 2023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8"/>
    <n v="26.22"/>
    <n v="-2.62"/>
    <n v="0.435960591133005"/>
    <n v="0"/>
    <n v="2.8825210313028804"/>
    <n v="2402.0238706037458"/>
    <n v="3000"/>
    <d v="2023-06-26T00:00:00"/>
    <s v="&lt;Клиент не выбран&gt;"/>
    <s v="6 2023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9"/>
    <n v="15.73"/>
    <n v="-5.73"/>
    <n v="0.18472906403940892"/>
    <n v="0"/>
    <n v="1.2214072166537631"/>
    <n v="1017.8067248320958"/>
    <n v="2200"/>
    <d v="2024-08-30T00:00:00"/>
    <s v="&lt;Клиент не выбран&gt;"/>
    <s v="8 2024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8-29T00:00:00"/>
    <s v="&lt;Клиент не выбран&gt;"/>
    <s v="8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9-19T00:00:00"/>
    <s v="&lt;Клиент не выбран&gt;"/>
    <s v="9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700"/>
    <d v="2023-09-28T00:00:00"/>
    <s v="&lt;Клиент не выбран&gt;"/>
    <s v="9 2023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30"/>
    <n v="18.79"/>
    <n v="-9.3000000000000007"/>
    <n v="0.44831465456093045"/>
    <n v="-5.7395805609561751E-15"/>
    <n v="1.0022313342507241"/>
    <n v="975.47075897290313"/>
    <n v="2500"/>
    <d v="2023-07-05T00:00:00"/>
    <s v="&lt;Клиент не выбран&gt;"/>
    <s v="7 2023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1"/>
    <n v="26.98"/>
    <n v="-5.4"/>
    <n v="1.0194552418782803"/>
    <n v="-1.3051648946831851E-14"/>
    <n v="2.2790465956934276"/>
    <n v="2218.1937806781089"/>
    <n v="3700"/>
    <d v="2023-08-24T00:00:00"/>
    <s v="&lt;Клиент не выбран&gt;"/>
    <s v="8 2023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600"/>
    <d v="2023-06-29T00:00:00"/>
    <s v="&lt;Клиент не выбран&gt;"/>
    <s v="6 2023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700"/>
    <d v="2025-01-09T00:00:00"/>
    <s v="&lt;Клиент не выбран&gt;"/>
    <s v="1 2025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0-21T00:00:00"/>
    <s v="&lt;Клиент не выбран&gt;"/>
    <s v="10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500"/>
    <d v="2023-11-07T00:00:00"/>
    <s v="&lt;Клиент не выбран&gt;"/>
    <s v="11 2023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1-14T00:00:00"/>
    <s v="&lt;Клиент не выбран&gt;"/>
    <s v="11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6-24T00:00:00"/>
    <s v="&lt;Клиент не выбран&gt;"/>
    <s v="6 2023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7-08T00:00:00"/>
    <s v="&lt;Клиент не выбран&gt;"/>
    <s v="7 2023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1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500"/>
    <d v="2023-08-09T00:00:00"/>
    <s v="&lt;Клиент не выбран&gt;"/>
    <s v="8 2023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8"/>
    <n v="8516"/>
    <m/>
    <n v="0"/>
    <n v="170.33237655778802"/>
    <n v="193.14059177436073"/>
    <n v="1554.0856847000691"/>
    <n v="1554.09"/>
    <d v="2023-05-13T00:00:00"/>
    <s v="&lt;Клиент не выбран&gt;"/>
    <s v="5 2023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03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11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1"/>
    <n v="7299"/>
    <m/>
    <n v="0"/>
    <n v="145.99060785524833"/>
    <n v="165.5393587788937"/>
    <n v="1331.9952339861209"/>
    <m/>
    <m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2"/>
    <n v="4672"/>
    <m/>
    <n v="0"/>
    <n v="93.446789957490097"/>
    <n v="105.95970464652574"/>
    <n v="852.59374341459875"/>
    <n v="852.59"/>
    <d v="2023-05-13T00:00:00"/>
    <s v="&lt;Клиент не выбран&gt;"/>
    <s v="5 2023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3"/>
    <n v="5495"/>
    <m/>
    <n v="0"/>
    <n v="109.90798604803256"/>
    <n v="124.62512350870269"/>
    <n v="1002.7830950477783"/>
    <n v="1003.78"/>
    <d v="2023-05-13T00:00:00"/>
    <s v="&lt;Клиент не выбран&gt;"/>
    <s v="5 2023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2"/>
    <n v="7648"/>
    <m/>
    <n v="0"/>
    <n v="152.97111506739819"/>
    <n v="173.45458500355929"/>
    <n v="1395.6842786033501"/>
    <n v="1395.68"/>
    <d v="2023-05-13T00:00:00"/>
    <s v="&lt;Клиент не выбран&gt;"/>
    <s v="5 2023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700"/>
    <d v="2023-06-21T00:00:00"/>
    <s v="&lt;Клиент не выбран&gt;"/>
    <s v="6 2023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800"/>
    <d v="2023-09-26T00:00:00"/>
    <s v="&lt;Клиент не выбран&gt;"/>
    <s v="9 2023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600"/>
    <d v="2023-07-03T00:00:00"/>
    <s v="&lt;Клиент не выбран&gt;"/>
    <s v="7 2023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500"/>
    <d v="2023-07-11T00:00:00"/>
    <s v="&lt;Клиент не выбран&gt;"/>
    <s v="7 2023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5"/>
    <n v="2156"/>
    <m/>
    <n v="0"/>
    <n v="0"/>
    <n v="215.60000000000002"/>
    <n v="2371.6"/>
    <n v="3000"/>
    <d v="2023-06-12T00:00:00"/>
    <s v="&lt;Клиент не выбран&gt;"/>
    <s v="6 2023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2800"/>
    <d v="2023-06-13T00:00:00"/>
    <s v="&lt;Клиент не выбран&gt;"/>
    <s v="6 2023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3550"/>
    <d v="2023-07-12T00:00:00"/>
    <s v="&lt;Клиент не выбран&gt;"/>
    <s v="7 2023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7"/>
    <n v="977.24"/>
    <m/>
    <n v="29.321283584022098"/>
    <n v="0"/>
    <n v="38.343511944582318"/>
    <n v="1044.9047955286044"/>
    <n v="1800"/>
    <d v="2023-09-07T00:00:00"/>
    <s v="&lt;Клиент не выбран&gt;"/>
    <s v="9 2023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9"/>
    <n v="1037"/>
    <m/>
    <n v="0"/>
    <n v="0"/>
    <n v="103.7"/>
    <n v="1140.7"/>
    <n v="2000"/>
    <d v="2023-06-29T00:00:00"/>
    <s v="&lt;Клиент не выбран&gt;"/>
    <s v="6 2023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05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13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2800"/>
    <d v="2023-09-18T00:00:00"/>
    <s v="&lt;Клиент не выбран&gt;"/>
    <s v="9 2023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3000"/>
    <d v="2023-09-26T00:00:00"/>
    <s v="&lt;Клиент не выбран&gt;"/>
    <s v="9 2023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4-08-03T00:00:00"/>
    <s v="&lt;Клиент не выбран&gt;"/>
    <s v="8 2024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7"/>
    <n v="2836"/>
    <m/>
    <n v="0"/>
    <n v="56.706758827887903"/>
    <n v="129.74275978590839"/>
    <n v="572.99589131471839"/>
    <n v="573"/>
    <d v="2023-06-20T00:00:00"/>
    <s v="&lt;Клиент не выбран&gt;"/>
    <s v="6 2023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40"/>
    <n v="2179.9499999999998"/>
    <m/>
    <n v="48.327611888874856"/>
    <n v="-9.2725516378171105E-4"/>
    <n v="18.545103278602753"/>
    <n v="2246.8217879123135"/>
    <n v="3052.29"/>
    <d v="2023-07-03T00:00:00"/>
    <s v="&lt;Клиент не выбран&gt;"/>
    <s v="7 2023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1"/>
    <n v="3073.15"/>
    <m/>
    <n v="68.129085747973932"/>
    <n v="-1.3071832870367511E-3"/>
    <n v="26.143665744919865"/>
    <n v="3167.4214443096071"/>
    <n v="4302.7700000000004"/>
    <d v="2023-07-03T00:00:00"/>
    <s v="&lt;Клиент не выбран&gt;"/>
    <s v="7 2023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2"/>
    <n v="2725.84"/>
    <m/>
    <n v="60.429522507933967"/>
    <n v="-1.1594528386626938E-3"/>
    <n v="23.189056776965774"/>
    <n v="2809.4574198320611"/>
    <n v="3815.81"/>
    <d v="2023-07-03T00:00:00"/>
    <s v="&lt;Клиент не выбран&gt;"/>
    <s v="7 2023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3"/>
    <n v="2186.29"/>
    <m/>
    <n v="48.468164222357494"/>
    <n v="-9.2995192184422448E-4"/>
    <n v="18.599038439861658"/>
    <n v="2253.3562727102972"/>
    <n v="3060.45"/>
    <d v="2023-07-03T00:00:00"/>
    <s v="&lt;Клиент не выбран&gt;"/>
    <s v="7 2023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4"/>
    <n v="2693.2"/>
    <m/>
    <n v="59.705921851013905"/>
    <n v="-1.1455692135585239E-3"/>
    <n v="22.911384274837928"/>
    <n v="2775.8161605566384"/>
    <n v="3770.47"/>
    <d v="2023-07-03T00:00:00"/>
    <s v="&lt;Клиент не выбран&gt;"/>
    <s v="7 2023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7"/>
    <n v="2446.5500000000002"/>
    <m/>
    <n v="54.237904019232914"/>
    <n v="-1.0406551163788828E-3"/>
    <n v="20.813102330909231"/>
    <n v="2521.5999656950257"/>
    <n v="3424.98"/>
    <d v="2023-07-03T00:00:00"/>
    <s v="&lt;Клиент не выбран&gt;"/>
    <s v="7 2023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8"/>
    <n v="1196.98"/>
    <m/>
    <n v="26.536014531867899"/>
    <n v="-5.0914281792859126E-4"/>
    <n v="10.182856360201807"/>
    <n v="1233.6983617492519"/>
    <n v="1675.77"/>
    <d v="2023-07-03T00:00:00"/>
    <s v="&lt;Клиент не выбран&gt;"/>
    <s v="7 2023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700"/>
    <d v="2023-06-20T00:00:00"/>
    <s v="&lt;Клиент не выбран&gt;"/>
    <s v="6 2023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800"/>
    <d v="2023-10-05T00:00:00"/>
    <s v="&lt;Клиент не выбран&gt;"/>
    <s v="10 2023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01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15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700"/>
    <d v="2023-08-05T00:00:00"/>
    <s v="&lt;Клиент не выбран&gt;"/>
    <s v="8 2023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900"/>
    <d v="2023-10-19T00:00:00"/>
    <s v="&lt;Клиент не выбран&gt;"/>
    <s v="10 2023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07-17T00:00:00"/>
    <s v="&lt;Клиент не выбран&gt;"/>
    <s v="7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400"/>
    <d v="2023-09-26T00:00:00"/>
    <s v="&lt;Клиент не выбран&gt;"/>
    <s v="9 2023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10-10T00:00:00"/>
    <s v="&lt;Клиент не выбран&gt;"/>
    <s v="10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6"/>
    <n v="15.27"/>
    <n v="-0.76"/>
    <n v="-0.16682155688622768"/>
    <n v="2.4694551127854022E-15"/>
    <n v="0.83767339012113251"/>
    <n v="1419.2726251497006"/>
    <n v="2000"/>
    <d v="2023-08-01T00:00:00"/>
    <s v="&lt;Клиент не выбран&gt;"/>
    <s v="8 2023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7"/>
    <n v="20.09"/>
    <n v="-1"/>
    <n v="-0.21947784431137746"/>
    <n v="3.2489247486611526E-15"/>
    <n v="1.1020802906555769"/>
    <n v="1867.2580574850303"/>
    <n v="2500"/>
    <d v="2023-12-03T00:00:00"/>
    <s v="&lt;Клиент не выбран&gt;"/>
    <s v="12 2023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9"/>
    <n v="19.53"/>
    <n v="-6.53"/>
    <n v="-0.14946107784431151"/>
    <n v="2.2124683987739647E-15"/>
    <n v="0.75049993601479836"/>
    <n v="1271.5743712574852"/>
    <n v="2200"/>
    <d v="2023-07-24T00:00:00"/>
    <s v="&lt;Клиент не выбран&gt;"/>
    <s v="7 2023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8"/>
    <n v="24.69"/>
    <n v="-2.4700000000000002"/>
    <n v="1.5462120814756537"/>
    <n v="0"/>
    <n v="0.94573133086653405"/>
    <n v="2287.4867435964684"/>
    <n v="2900"/>
    <d v="2023-07-16T00:00:00"/>
    <s v="&lt;Клиент не выбран&gt;"/>
    <s v="7 2023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9"/>
    <n v="19.37"/>
    <n v="-1.94"/>
    <n v="1.2128927353789667"/>
    <n v="0"/>
    <n v="0.741858555220688"/>
    <n v="1794.3696643063204"/>
    <n v="2500"/>
    <d v="2023-07-16T00:00:00"/>
    <s v="&lt;Клиент не выбран&gt;"/>
    <s v="7 2023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3"/>
    <n v="6.63"/>
    <n v="-3.32"/>
    <n v="0.23033132266806541"/>
    <n v="0"/>
    <n v="0.14088076980955119"/>
    <n v="340.75522598129209"/>
    <n v="1600"/>
    <d v="2025-07-03T00:00:00"/>
    <s v="Татьяна Бригантина"/>
    <s v="7 2025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100"/>
    <d v="2024-01-11T00:00:00"/>
    <s v="&lt;Клиент не выбран&gt;"/>
    <s v="1 2024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200"/>
    <d v="2024-02-10T00:00:00"/>
    <s v="&lt;Клиент не выбран&gt;"/>
    <s v="2 2024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50"/>
    <n v="9.6"/>
    <n v="-2.88"/>
    <n v="0.46762129556779441"/>
    <n v="0"/>
    <n v="0.28601775622966286"/>
    <n v="691.80517178075013"/>
    <n v="1600"/>
    <d v="2024-04-20T00:00:00"/>
    <s v="&lt;Клиент не выбран&gt;"/>
    <s v="4 202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600"/>
    <d v="2023-12-04T00:00:00"/>
    <s v="&lt;Клиент не выбран&gt;"/>
    <s v="12 2023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700"/>
    <d v="2024-03-06T00:00:00"/>
    <s v="&lt;Клиент не выбран&gt;"/>
    <s v="3 2024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1"/>
    <n v="30.08"/>
    <n v="-9.93"/>
    <n v="1.4021680216802168"/>
    <n v="0"/>
    <n v="0.85762764702793237"/>
    <n v="2074.3860433604336"/>
    <n v="3600"/>
    <d v="2024-06-13T00:00:00"/>
    <s v="&lt;Клиент не выбран&gt;"/>
    <s v="6 2024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2"/>
    <n v="16.309999999999999"/>
    <n v="-4.8899999999999997"/>
    <n v="0.79467785645598388"/>
    <n v="0"/>
    <n v="0.48605993692600435"/>
    <n v="1175.6570032345483"/>
    <n v="2500"/>
    <d v="2023-07-30T00:00:00"/>
    <s v="&lt;Клиент не выбран&gt;"/>
    <s v="7 2023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3"/>
    <n v="19.190000000000001"/>
    <n v="-1.92"/>
    <n v="-0.24483709436170903"/>
    <n v="0"/>
    <n v="1.1094041870971354"/>
    <n v="1658.4736912271574"/>
    <n v="2500"/>
    <d v="2023-07-12T00:00:00"/>
    <s v="&lt;Клиент не выбран&gt;"/>
    <s v="7 2023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4"/>
    <n v="6.88"/>
    <n v="-0.69"/>
    <n v="-8.7755739090849952E-2"/>
    <n v="0"/>
    <n v="0.39763821181999226"/>
    <n v="594.43845678610899"/>
    <n v="1000"/>
    <d v="2023-07-12T00:00:00"/>
    <s v="&lt;Клиент не выбран&gt;"/>
    <s v="7 2023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5"/>
    <n v="39.97"/>
    <n v="-4"/>
    <n v="-0.50994732392534292"/>
    <n v="0"/>
    <n v="2.3106698673933956"/>
    <n v="3454.2732294986008"/>
    <n v="4000"/>
    <d v="2023-07-08T00:00:00"/>
    <s v="&lt;Клиент не выбран&gt;"/>
    <s v="7 2023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6"/>
    <n v="11.68"/>
    <n v="-2.34"/>
    <n v="-0.13241334460557974"/>
    <n v="0"/>
    <n v="0.59999045208380086"/>
    <n v="896.93944852702089"/>
    <m/>
    <m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7"/>
    <n v="16.260000000000002"/>
    <n v="-3.25"/>
    <n v="-0.18444299928464589"/>
    <n v="0"/>
    <n v="0.83574687169274631"/>
    <n v="1249.3771119204007"/>
    <m/>
    <m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8"/>
    <n v="11.64"/>
    <n v="-2.33"/>
    <n v="-0.13198803407686804"/>
    <n v="0"/>
    <n v="0.59806328789081231"/>
    <n v="894.05848670091711"/>
    <n v="1700"/>
    <d v="2023-08-14T00:00:00"/>
    <s v="&lt;Клиент не выбран&gt;"/>
    <s v="8 2023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7"/>
    <n v="17.71"/>
    <n v="-3.54"/>
    <n v="-0.20088833972816542"/>
    <n v="0"/>
    <n v="0.91026388715497419"/>
    <n v="1360.7743025297523"/>
    <n v="2400"/>
    <d v="2023-09-28T00:00:00"/>
    <s v="&lt;Клиент не выбран&gt;"/>
    <s v="9 2023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9"/>
    <n v="19.420000000000002"/>
    <n v="-3.88"/>
    <n v="-0.22031085387266697"/>
    <n v="0"/>
    <n v="0.99827105196812282"/>
    <n v="1492.3382259218315"/>
    <n v="2200"/>
    <d v="2025-02-28T00:00:00"/>
    <s v="&lt;Клиент не выбран&gt;"/>
    <s v="2 2025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60"/>
    <n v="5.98"/>
    <n v="-0.6"/>
    <n v="-7.6272354815633742E-2"/>
    <n v="0"/>
    <n v="0.34560477860929867"/>
    <n v="516.6524874813033"/>
    <m/>
    <m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1"/>
    <n v="12"/>
    <n v="-3.6"/>
    <n v="-0.11908694803927942"/>
    <n v="0"/>
    <n v="0.5396059740368232"/>
    <n v="806.66931130909791"/>
    <n v="2500"/>
    <d v="2025-01-11T00:00:00"/>
    <s v="&lt;Клиент не выбран&gt;"/>
    <s v="1 2025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2"/>
    <n v="12.14"/>
    <n v="-4.1399999999999997"/>
    <n v="-0.11341614098978993"/>
    <n v="0"/>
    <n v="0.513910451463641"/>
    <n v="768.25648696104565"/>
    <n v="2000"/>
    <d v="2023-12-01T00:00:00"/>
    <s v="&lt;Клиент не выбран&gt;"/>
    <s v="12 2023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3"/>
    <n v="13.99"/>
    <n v="-2.8"/>
    <n v="-0.15864082720946865"/>
    <n v="0"/>
    <n v="0.71883224398476797"/>
    <n v="1074.5987611367627"/>
    <n v="2000"/>
    <d v="2023-12-08T00:00:00"/>
    <s v="&lt;Клиент не выбран&gt;"/>
    <s v="12 2023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5"/>
    <n v="374"/>
    <m/>
    <n v="0"/>
    <n v="0"/>
    <n v="37.400000000000006"/>
    <n v="411.4"/>
    <n v="550"/>
    <d v="2023-07-10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15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7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1700"/>
    <d v="2023-06-30T00:00:00"/>
    <s v="&lt;Клиент не выбран&gt;"/>
    <s v="6 2023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2000"/>
    <d v="2023-07-15T00:00:00"/>
    <s v="&lt;Клиент не выбран&gt;"/>
    <s v="7 2023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07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28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15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29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3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9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200"/>
    <d v="2023-08-08T00:00:00"/>
    <s v="&lt;Клиент не выбран&gt;"/>
    <s v="8 2023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400"/>
    <d v="2023-10-25T00:00:00"/>
    <s v="&lt;Клиент не выбран&gt;"/>
    <s v="10 2023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9"/>
    <n v="16.71"/>
    <n v="-3.34"/>
    <n v="1.0491565263845193"/>
    <n v="-2.2555841104321336E-15"/>
    <n v="0.94828507733860556"/>
    <n v="1427.5345895411645"/>
    <n v="2200"/>
    <d v="2023-08-08T00:00:00"/>
    <s v="&lt;Клиент не выбран&gt;"/>
    <s v="8 2023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7-30T00:00:00"/>
    <s v="&lt;Клиент не выбран&gt;"/>
    <s v="7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8-18T00:00:00"/>
    <s v="&lt;Клиент не выбран&gt;"/>
    <s v="8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70"/>
    <n v="6.12"/>
    <n v="-1.22"/>
    <n v="0.38450762747076628"/>
    <n v="-8.2665386246203846E-16"/>
    <n v="0.34753903357959365"/>
    <n v="523.1802160622068"/>
    <n v="1000"/>
    <d v="2023-08-05T00:00:00"/>
    <s v="&lt;Клиент не выбран&gt;"/>
    <s v="8 2023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1"/>
    <n v="7.88"/>
    <n v="-3.94"/>
    <n v="0.30917552086424877"/>
    <n v="-6.6469718736743493E-16"/>
    <n v="0.27944975353134671"/>
    <n v="420.67960230308046"/>
    <n v="1400"/>
    <d v="2024-02-09T00:00:00"/>
    <s v="&lt;Клиент не выбран&gt;"/>
    <s v="2 2024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2"/>
    <n v="10.61"/>
    <n v="-2.12"/>
    <n v="0.66621831780138863"/>
    <n v="-1.4323043453678989E-15"/>
    <n v="0.60216457042668348"/>
    <n v="906.48980293227248"/>
    <n v="1500"/>
    <d v="2023-08-01T00:00:00"/>
    <s v="&lt;Клиент не выбран&gt;"/>
    <s v="8 2023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0T00:00:00"/>
    <s v="&lt;Клиент не выбран&gt;"/>
    <s v="3 2025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7T00:00:00"/>
    <s v="&lt;Клиент не выбран&gt;"/>
    <s v="3 2025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3"/>
    <n v="2479"/>
    <m/>
    <n v="0"/>
    <n v="0"/>
    <n v="247.89999999999998"/>
    <n v="2726.9"/>
    <n v="3200"/>
    <d v="2023-07-03T00:00:00"/>
    <s v="&lt;Клиент не выбран&gt;"/>
    <s v="7 2023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4"/>
    <n v="1791"/>
    <m/>
    <n v="0"/>
    <n v="0"/>
    <n v="179.10000000000002"/>
    <n v="1970.1"/>
    <n v="2800"/>
    <d v="2023-07-15T00:00:00"/>
    <s v="&lt;Клиент не выбран&gt;"/>
    <s v="7 2023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6"/>
    <n v="1134"/>
    <m/>
    <n v="0"/>
    <n v="0"/>
    <n v="113.4"/>
    <n v="1247.4000000000001"/>
    <n v="1800"/>
    <d v="2023-07-03T00:00:00"/>
    <s v="&lt;Клиент не выбран&gt;"/>
    <s v="7 2023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4"/>
    <n v="749"/>
    <m/>
    <n v="0"/>
    <n v="0"/>
    <n v="74.900000000000006"/>
    <n v="823.9"/>
    <n v="1500"/>
    <d v="2023-10-05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7"/>
    <n v="1356"/>
    <m/>
    <n v="0"/>
    <n v="0"/>
    <n v="135.6"/>
    <n v="1491.6"/>
    <n v="2200"/>
    <d v="2023-07-08T00:00:00"/>
    <s v="&lt;Клиент не выбран&gt;"/>
    <s v="7 2023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8"/>
    <n v="749"/>
    <m/>
    <n v="0"/>
    <n v="0"/>
    <n v="74.900000000000006"/>
    <n v="823.9"/>
    <n v="1500"/>
    <d v="2023-10-13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9"/>
    <n v="1356"/>
    <m/>
    <n v="0"/>
    <n v="0"/>
    <n v="135.6"/>
    <n v="1491.6"/>
    <n v="2100"/>
    <d v="2023-07-30T00:00:00"/>
    <s v="&lt;Клиент не выбран&gt;"/>
    <s v="7 2023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450"/>
    <d v="2023-07-10T00:00:00"/>
    <s v="&lt;Клиент не выбран&gt;"/>
    <s v="7 2023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600"/>
    <d v="2023-09-04T00:00:00"/>
    <s v="&lt;Клиент не выбран&gt;"/>
    <s v="9 2023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1"/>
    <n v="1612"/>
    <m/>
    <n v="0"/>
    <n v="0"/>
    <n v="161.20000000000002"/>
    <n v="1773.2"/>
    <n v="2900"/>
    <d v="2023-07-06T00:00:00"/>
    <s v="&lt;Клиент не выбран&gt;"/>
    <s v="7 2023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200"/>
    <d v="2023-07-06T00:00:00"/>
    <s v="&lt;Клиент не выбран&gt;"/>
    <s v="7 2023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400"/>
    <d v="2023-09-06T00:00:00"/>
    <s v="&lt;Клиент не выбран&gt;"/>
    <s v="9 2023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300"/>
    <d v="2023-09-10T00:00:00"/>
    <s v="&lt;Клиент не выбран&gt;"/>
    <s v="9 2023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2"/>
    <n v="6660"/>
    <m/>
    <n v="0"/>
    <n v="40"/>
    <n v="0"/>
    <n v="6700"/>
    <m/>
    <m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9"/>
    <n v="1032"/>
    <m/>
    <n v="0"/>
    <n v="0"/>
    <n v="103.2"/>
    <n v="1135.2"/>
    <n v="2000"/>
    <d v="2023-07-16T00:00:00"/>
    <s v="&lt;Клиент не выбран&gt;"/>
    <s v="7 2023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3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2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200"/>
    <d v="2023-07-25T00:00:00"/>
    <s v="&lt;Клиент не выбран&gt;"/>
    <s v="7 2023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7"/>
    <n v="2456"/>
    <m/>
    <n v="0"/>
    <n v="0"/>
    <n v="245.60000000000002"/>
    <n v="2701.6"/>
    <n v="3600"/>
    <d v="2023-09-04T00:00:00"/>
    <s v="&lt;Клиент не выбран&gt;"/>
    <s v="9 2023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4"/>
    <n v="15.48"/>
    <n v="-3.1"/>
    <n v="0.73891654622343594"/>
    <n v="3.7670441919426345E-15"/>
    <n v="0.79044366441940506"/>
    <n v="1294.4101482790004"/>
    <n v="1900"/>
    <d v="2023-08-01T00:00:00"/>
    <s v="&lt;Клиент не выбран&gt;"/>
    <s v="8 2023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5"/>
    <n v="30"/>
    <n v="-6"/>
    <n v="1.4324714951019759"/>
    <n v="7.3028320360761877E-15"/>
    <n v="1.5323625158372958"/>
    <n v="2509.3573149189019"/>
    <n v="3300"/>
    <d v="2023-07-30T00:00:00"/>
    <s v="&lt;Клиент не выбран&gt;"/>
    <s v="7 2023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6"/>
    <n v="12.03"/>
    <n v="-2.41"/>
    <n v="0.57418232428670857"/>
    <n v="2.9272185077938721E-15"/>
    <n v="0.61422197509811594"/>
    <n v="1005.8340570633266"/>
    <n v="1800"/>
    <d v="2023-08-01T00:00:00"/>
    <s v="&lt;Клиент не выбран&gt;"/>
    <s v="8 2023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7"/>
    <n v="18"/>
    <n v="-9"/>
    <n v="0.53717681066324097"/>
    <n v="2.7385620135285706E-15"/>
    <n v="0.57463594343898583"/>
    <n v="941.00899309458828"/>
    <n v="3000"/>
    <d v="2023-12-08T00:00:00"/>
    <s v="&lt;Клиент не выбран&gt;"/>
    <s v="12 2023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3"/>
    <n v="9"/>
    <n v="-1.8"/>
    <n v="0.42974144853059276"/>
    <n v="2.1908496108228566E-15"/>
    <n v="0.45970875475118878"/>
    <n v="752.8071944756706"/>
    <n v="1700"/>
    <d v="2023-08-21T00:00:00"/>
    <s v="&lt;Клиент не выбран&gt;"/>
    <s v="8 2023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700"/>
    <d v="2023-08-14T00:00:00"/>
    <s v="&lt;Клиент не выбран&gt;"/>
    <s v="8 2023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800"/>
    <d v="2025-04-20T00:00:00"/>
    <s v="&lt;Клиент не выбран&gt;"/>
    <s v="4 2025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8"/>
    <n v="20.69"/>
    <n v="-4.1399999999999997"/>
    <n v="0.98780846849740434"/>
    <n v="5.0359112582108721E-15"/>
    <n v="1.0566916515461351"/>
    <n v="1730.4109817461597"/>
    <n v="2700"/>
    <d v="2023-12-22T00:00:00"/>
    <s v="&lt;Клиент не выбран&gt;"/>
    <s v="12 2023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8-10T00:00:00"/>
    <s v="&lt;Клиент не выбран&gt;"/>
    <s v="8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9-24T00:00:00"/>
    <s v="&lt;Клиент не выбран&gt;"/>
    <s v="9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0-02T00:00:00"/>
    <s v="&lt;Клиент не выбран&gt;"/>
    <s v="10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1-11T00:00:00"/>
    <s v="&lt;Клиент не выбран&gt;"/>
    <s v="11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1900"/>
    <d v="2024-05-28T00:00:00"/>
    <s v="&lt;Клиент не выбран&gt;"/>
    <s v="5 2024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2000"/>
    <d v="2024-12-17T00:00:00"/>
    <s v="&lt;Клиент не выбран&gt;"/>
    <s v="12 2024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000"/>
    <d v="2024-01-17T00:00:00"/>
    <s v="&lt;Клиент не выбран&gt;"/>
    <s v="1 2024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200"/>
    <d v="2024-11-07T00:00:00"/>
    <s v="&lt;Клиент не выбран&gt;"/>
    <s v="11 2024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90"/>
    <n v="14.68"/>
    <n v="-1.47"/>
    <n v="0.76884893419833189"/>
    <n v="2.3197453294756685E-15"/>
    <n v="0.99274705375322603"/>
    <n v="1499.9761155390793"/>
    <n v="2000"/>
    <d v="2023-08-16T00:00:00"/>
    <s v="&lt;Клиент не выбран&gt;"/>
    <s v="8 2023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3-12-04T00:00:00"/>
    <s v="&lt;Клиент не выбран&gt;"/>
    <s v="12 2023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4-05-12T00:00:00"/>
    <s v="&lt;Клиент не выбран&gt;"/>
    <s v="5 2024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m/>
    <m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1"/>
    <n v="18.190000000000001"/>
    <n v="-3.64"/>
    <n v="0.84683966635773888"/>
    <n v="2.5550563621401197E-15"/>
    <n v="1.0934496314995792"/>
    <n v="1652.1311492122338"/>
    <n v="2600"/>
    <d v="2024-02-24T00:00:00"/>
    <s v="&lt;Клиент не выбран&gt;"/>
    <s v="2 2024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2"/>
    <n v="10.220000000000001"/>
    <n v="-2.04"/>
    <n v="0.4760926784059315"/>
    <n v="1.4364509307426926E-15"/>
    <n v="0.61473663131728906"/>
    <n v="928.82699660179196"/>
    <n v="1700"/>
    <d v="2024-01-15T00:00:00"/>
    <s v="&lt;Клиент не выбран&gt;"/>
    <s v="1 2024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3"/>
    <n v="25.09"/>
    <n v="-8.09"/>
    <n v="0.98943466172381866"/>
    <n v="2.985289220369899E-15"/>
    <n v="1.2775700161850752"/>
    <n v="1930.3250540624038"/>
    <m/>
    <m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700"/>
    <d v="2023-08-15T00:00:00"/>
    <s v="&lt;Клиент не выбран&gt;"/>
    <s v="8 2023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500"/>
    <d v="2023-12-04T00:00:00"/>
    <s v="&lt;Клиент не выбран&gt;"/>
    <s v="12 2023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4000"/>
    <d v="2023-09-08T00:00:00"/>
    <s v="&lt;Клиент не выбран&gt;"/>
    <s v="9 2023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30"/>
    <n v="22.14"/>
    <n v="-4.43"/>
    <n v="-1.9912136679427195"/>
    <n v="0"/>
    <n v="1.5044197981161893"/>
    <n v="1751.557418119949"/>
    <n v="2600"/>
    <d v="2023-09-13T00:00:00"/>
    <s v="&lt;Клиент не выбран&gt;"/>
    <s v="9 2023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100"/>
    <d v="2024-07-19T00:00:00"/>
    <s v="&lt;Клиент не выбран&gt;"/>
    <s v="7 2024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000"/>
    <d v="2025-04-03T00:00:00"/>
    <s v="&lt;Клиент не выбран&gt;"/>
    <s v="4 2025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6"/>
    <n v="7.78"/>
    <n v="-1.56"/>
    <n v="-0.69934212391889983"/>
    <n v="0"/>
    <n v="0.52837330007242789"/>
    <n v="615.17149298171"/>
    <n v="1500"/>
    <d v="2024-01-15T00:00:00"/>
    <s v="&lt;Клиент не выбран&gt;"/>
    <s v="1 2024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7"/>
    <n v="16.3"/>
    <n v="-6.3"/>
    <n v="-1.1243442506734722"/>
    <n v="0"/>
    <n v="0.84947475895888724"/>
    <n v="989.02169289663982"/>
    <n v="2300"/>
    <d v="2023-08-20T00:00:00"/>
    <s v="&lt;Клиент не выбран&gt;"/>
    <s v="8 2023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8"/>
    <n v="36.56"/>
    <n v="-5.48"/>
    <n v="-3.4944619310931522"/>
    <n v="0"/>
    <n v="2.6401675508442213"/>
    <n v="3073.8794215227567"/>
    <n v="3800"/>
    <d v="2023-08-14T00:00:00"/>
    <s v="&lt;Клиент не выбран&gt;"/>
    <s v="8 2023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700"/>
    <n v="779"/>
    <m/>
    <n v="0"/>
    <n v="0"/>
    <n v="77.900000000000006"/>
    <n v="856.9"/>
    <n v="1200"/>
    <d v="2023-07-24T00:00:00"/>
    <s v="&lt;Клиент не выбран&gt;"/>
    <s v="7 2023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1"/>
    <n v="1947"/>
    <m/>
    <n v="0"/>
    <n v="0"/>
    <n v="194.70000000000002"/>
    <n v="2141.6999999999998"/>
    <n v="2100"/>
    <d v="2023-08-01T00:00:00"/>
    <s v="&lt;Клиент не выбран&gt;"/>
    <s v="8 2023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7-24T00:00:00"/>
    <s v="&lt;Клиент не выбран&gt;"/>
    <s v="7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9-17T00:00:00"/>
    <s v="&lt;Клиент не выбран&gt;"/>
    <s v="9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10-09T00:00:00"/>
    <s v="&lt;Клиент не выбран&gt;"/>
    <s v="10 2023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3"/>
    <n v="879"/>
    <m/>
    <n v="0"/>
    <n v="0"/>
    <n v="87.9"/>
    <n v="966.9"/>
    <n v="1700"/>
    <d v="2023-07-24T00:00:00"/>
    <s v="&lt;Клиент не выбран&gt;"/>
    <s v="7 2023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300"/>
    <d v="2023-07-30T00:00:00"/>
    <s v="&lt;Клиент не выбран&gt;"/>
    <s v="7 2023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500"/>
    <d v="2023-09-07T00:00:00"/>
    <s v="&lt;Клиент не выбран&gt;"/>
    <s v="9 2023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7-30T00:00:00"/>
    <s v="&lt;Клиент не выбран&gt;"/>
    <s v="7 2023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8-05T00:00:00"/>
    <s v="&lt;Клиент не выбран&gt;"/>
    <s v="8 2023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08-21T00:00:00"/>
    <s v="&lt;Клиент не выбран&gt;"/>
    <s v="8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11-09T00:00:00"/>
    <s v="&lt;Клиент не выбран&gt;"/>
    <s v="11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1900"/>
    <d v="2023-11-30T00:00:00"/>
    <s v="&lt;Клиент не выбран&gt;"/>
    <s v="11 2023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6"/>
    <n v="1463"/>
    <m/>
    <n v="0"/>
    <n v="0"/>
    <n v="146.30000000000001"/>
    <n v="1609.3"/>
    <n v="2200"/>
    <d v="2023-09-10T00:00:00"/>
    <s v="&lt;Клиент не выбран&gt;"/>
    <s v="9 2023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7"/>
    <n v="1459"/>
    <m/>
    <n v="0"/>
    <n v="0"/>
    <n v="145.9"/>
    <n v="1604.9"/>
    <n v="2200"/>
    <d v="2024-01-27T00:00:00"/>
    <s v="&lt;Клиент не выбран&gt;"/>
    <s v="1 2024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6"/>
    <n v="1549"/>
    <m/>
    <n v="0"/>
    <n v="0"/>
    <n v="154.9"/>
    <n v="1703.9"/>
    <n v="3000"/>
    <d v="2023-09-26T00:00:00"/>
    <s v="&lt;Клиент не выбран&gt;"/>
    <s v="9 2023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1"/>
    <n v="1567"/>
    <m/>
    <n v="0"/>
    <n v="0"/>
    <n v="156.70000000000002"/>
    <n v="1723.7"/>
    <n v="2800"/>
    <d v="2023-08-16T00:00:00"/>
    <s v="&lt;Клиент не выбран&gt;"/>
    <s v="8 2023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0T00:00:00"/>
    <s v="&lt;Клиент не выбран&gt;"/>
    <s v="9 2023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10T00:00:00"/>
    <s v="&lt;Клиент не выбран&gt;"/>
    <s v="9 2023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20T00:00:00"/>
    <s v="&lt;Клиент не выбран&gt;"/>
    <s v="9 2023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800"/>
    <d v="2023-08-07T00:00:00"/>
    <s v="&lt;Клиент не выбран&gt;"/>
    <s v="8 2023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700"/>
    <d v="2023-08-29T00:00:00"/>
    <s v="&lt;Клиент не выбран&gt;"/>
    <s v="8 2023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800"/>
    <d v="2024-11-09T00:00:00"/>
    <s v="&lt;Клиент не выбран&gt;"/>
    <s v="11 2024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500"/>
    <d v="2025-03-18T00:00:00"/>
    <s v="&lt;Клиент не выбран&gt;"/>
    <s v="3 2025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0-07T00:00:00"/>
    <s v="&lt;Клиент не выбран&gt;"/>
    <s v="10 2023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2-25T00:00:00"/>
    <s v="&lt;Клиент не выбран&gt;"/>
    <s v="12 2023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200"/>
    <d v="2023-08-15T00:00:00"/>
    <s v="&lt;Клиент не выбран&gt;"/>
    <s v="8 2023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300"/>
    <d v="2023-08-18T00:00:00"/>
    <s v="&lt;Клиент не выбран&gt;"/>
    <s v="8 2023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7"/>
    <n v="547"/>
    <m/>
    <n v="0"/>
    <n v="0"/>
    <n v="51.435668762658999"/>
    <n v="646.31052226367183"/>
    <n v="646.30999999999995"/>
    <d v="2023-07-29T00:00:00"/>
    <s v="&lt;Клиент не выбран&gt;"/>
    <s v="7 2023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3-09-10T00:00:00"/>
    <s v="&lt;Клиент не выбран&gt;"/>
    <s v="9 2023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4-05-15T00:00:00"/>
    <s v="&lt;Клиент не выбран&gt;"/>
    <s v="5 2024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3000"/>
    <d v="2023-10-05T00:00:00"/>
    <s v="&lt;Клиент не выбран&gt;"/>
    <s v="10 2023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900"/>
    <d v="2023-10-25T00:00:00"/>
    <s v="&lt;Клиент не выбран&gt;"/>
    <s v="10 2023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0-20T00:00:00"/>
    <s v="&lt;Клиент не выбран&gt;"/>
    <s v="10 2023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1754.37"/>
    <d v="2023-11-20T00:00:00"/>
    <s v="&lt;Клиент не выбран&gt;"/>
    <s v="11 2023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2-17T00:00:00"/>
    <s v="&lt;Клиент не выбран&gt;"/>
    <s v="12 2023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400"/>
    <d v="2023-07-29T00:00:00"/>
    <s v="&lt;Клиент не выбран&gt;"/>
    <s v="7 2023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066.94"/>
    <d v="2023-07-29T00:00:00"/>
    <s v="&lt;Клиент не выбран&gt;"/>
    <s v="7 2023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9"/>
    <n v="1630"/>
    <m/>
    <n v="0"/>
    <n v="0"/>
    <n v="163"/>
    <n v="1793"/>
    <n v="2500"/>
    <d v="2024-07-07T00:00:00"/>
    <s v="&lt;Клиент не выбран&gt;"/>
    <s v="7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03-13T00:00:00"/>
    <s v="&lt;Клиент не выбран&gt;"/>
    <s v="3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10-11T00:00:00"/>
    <s v="&lt;Клиент не выбран&gt;"/>
    <s v="10 2024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10"/>
    <n v="2718"/>
    <m/>
    <n v="0"/>
    <n v="0"/>
    <n v="271.8"/>
    <n v="2989.8"/>
    <n v="3600"/>
    <d v="2023-08-29T00:00:00"/>
    <s v="&lt;Клиент не выбран&gt;"/>
    <s v="8 2023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08-29T00:00:00"/>
    <s v="&lt;Клиент не выбран&gt;"/>
    <s v="8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12-29T00:00:00"/>
    <s v="&lt;Клиент не выбран&gt;"/>
    <s v="12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1"/>
    <n v="15.68"/>
    <n v="-2.35"/>
    <n v="-0.94764331210191111"/>
    <n v="4.6705739063976026E-15"/>
    <n v="0.72120378325065004"/>
    <n v="1320.9293248407648"/>
    <n v="1700"/>
    <d v="2023-10-22T00:00:00"/>
    <s v="&lt;Клиент не выбран&gt;"/>
    <s v="10 2023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2"/>
    <n v="24.86"/>
    <n v="-3.72"/>
    <n v="-1.5028641873844262"/>
    <n v="7.4070466902659646E-15"/>
    <n v="1.1437545369781503"/>
    <n v="2094.8571588247391"/>
    <n v="3100"/>
    <d v="2023-10-23T00:00:00"/>
    <s v="&lt;Клиент не выбран&gt;"/>
    <s v="10 2023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6"/>
    <n v="34.659999999999997"/>
    <n v="-5.19"/>
    <n v="-2.0950523936716667"/>
    <n v="1.0325717405966791E-14"/>
    <n v="1.5944392717476861"/>
    <n v="2920.3141187589895"/>
    <n v="3800"/>
    <d v="2023-09-04T00:00:00"/>
    <s v="&lt;Клиент не выбран&gt;"/>
    <s v="9 2023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9"/>
    <n v="22.72"/>
    <n v="-3.4"/>
    <n v="-1.3734785288678864"/>
    <n v="6.7693539288523394E-15"/>
    <n v="1.0452856033310247"/>
    <n v="1914.5052179987681"/>
    <n v="1914.51"/>
    <d v="2023-11-01T00:00:00"/>
    <s v="&lt;Клиент не выбран&gt;"/>
    <s v="11 2023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8"/>
    <n v="36.56"/>
    <n v="-5.48"/>
    <n v="-2.2095089377439909"/>
    <n v="1.0889830233371155E-14"/>
    <n v="1.6815464053586051"/>
    <n v="3079.8562202588878"/>
    <n v="3900"/>
    <d v="2023-09-04T00:00:00"/>
    <s v="&lt;Клиент не выбран&gt;"/>
    <s v="9 2023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3"/>
    <n v="30.7"/>
    <n v="-12.7"/>
    <n v="-1.2796383809328133"/>
    <n v="6.3068514865083905E-15"/>
    <n v="0.97386857453201059"/>
    <n v="1783.7005136634484"/>
    <n v="3500"/>
    <d v="2024-01-11T00:00:00"/>
    <s v="&lt;Клиент не выбран&gt;"/>
    <s v="1 2024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300"/>
    <d v="2023-12-04T00:00:00"/>
    <s v="&lt;Клиент не выбран&gt;"/>
    <s v="12 2023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600"/>
    <d v="2024-02-28T00:00:00"/>
    <s v="&lt;Клиент не выбран&gt;"/>
    <s v="2 2024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500"/>
    <d v="2024-05-18T00:00:00"/>
    <s v="&lt;Клиент не выбран&gt;"/>
    <s v="5 2024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2800"/>
    <d v="2023-09-04T00:00:00"/>
    <s v="&lt;Клиент не выбран&gt;"/>
    <s v="9 2023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3000"/>
    <d v="2023-09-28T00:00:00"/>
    <s v="&lt;Клиент не выбран&gt;"/>
    <s v="9 2023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4"/>
    <n v="27.95"/>
    <n v="-5.59"/>
    <n v="-1.9253395784543326"/>
    <n v="3.4611917807517764E-15"/>
    <n v="1.4788340936116586"/>
    <n v="2250.826697892272"/>
    <n v="2900"/>
    <d v="2023-08-29T00:00:00"/>
    <s v="&lt;Клиент не выбран&gt;"/>
    <s v="8 2023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000"/>
    <d v="2023-11-23T00:00:00"/>
    <s v="&lt;Клиент не выбран&gt;"/>
    <s v="11 2023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100"/>
    <d v="2024-01-16T00:00:00"/>
    <s v="&lt;Клиент не выбран&gt;"/>
    <s v="1 2024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5"/>
    <n v="13.51"/>
    <n v="-2.7"/>
    <n v="-0.93081041337617776"/>
    <n v="1.6733221444511046E-15"/>
    <n v="0.71494617853050213"/>
    <n v="1088.1680055552531"/>
    <n v="1600"/>
    <d v="2023-09-11T00:00:00"/>
    <s v="&lt;Клиент не выбран&gt;"/>
    <s v="9 2023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500"/>
    <d v="2023-09-30T00:00:00"/>
    <s v="&lt;Клиент не выбран&gt;"/>
    <s v="9 2023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600"/>
    <d v="2024-02-10T00:00:00"/>
    <s v="&lt;Клиент не выбран&gt;"/>
    <s v="2 2024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6"/>
    <n v="24.77"/>
    <n v="-4.95"/>
    <n v="-1.7066292685583575"/>
    <n v="3.0680152546735336E-15"/>
    <n v="1.3108448897756295"/>
    <n v="1995.1424486683736"/>
    <n v="3000"/>
    <d v="2023-08-29T00:00:00"/>
    <s v="&lt;Клиент не выбран&gt;"/>
    <s v="8 2023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8"/>
    <n v="10.34"/>
    <n v="-1.03"/>
    <n v="-0.80165078154784608"/>
    <n v="1.4411312825938748E-15"/>
    <n v="0.6157399557926897"/>
    <n v="937.17337018680928"/>
    <n v="1700"/>
    <d v="2024-02-11T00:00:00"/>
    <s v="&lt;Клиент не выбран&gt;"/>
    <s v="2 2024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3-12-18T00:00:00"/>
    <s v="&lt;Клиент не выбран&gt;"/>
    <s v="12 2023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4-01-17T00:00:00"/>
    <s v="&lt;Клиент не выбран&gt;"/>
    <s v="1 2024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8"/>
    <n v="30.25"/>
    <n v="-3.03"/>
    <n v="-2.3438167855781278"/>
    <n v="4.2134901731692019E-15"/>
    <n v="1.8002622552821712"/>
    <n v="2740.0493164860304"/>
    <n v="3500"/>
    <d v="2023-08-29T00:00:00"/>
    <s v="&lt;Клиент не выбран&gt;"/>
    <s v="8 2023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9"/>
    <n v="6.36"/>
    <n v="-3.18"/>
    <n v="-0.27381841947606345"/>
    <n v="4.9224462713732775E-16"/>
    <n v="0.21031719220416256"/>
    <n v="320.10862698110134"/>
    <n v="1000"/>
    <d v="2023-09-03T00:00:00"/>
    <s v="&lt;Клиент не выбран&gt;"/>
    <s v="9 2023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7"/>
    <n v="19.829999999999998"/>
    <n v="-3.97"/>
    <n v="-1.3656478405315615"/>
    <n v="2.4550313793704457E-15"/>
    <n v="1.0489404617478042"/>
    <n v="1596.5166112956811"/>
    <n v="2500"/>
    <d v="2024-03-07T00:00:00"/>
    <s v="&lt;Клиент не выбран&gt;"/>
    <s v="3 2024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20"/>
    <n v="10.89"/>
    <n v="-1.66"/>
    <n v="-0.75649505766062608"/>
    <n v="1.8007439459268881E-15"/>
    <n v="0.83702858794800217"/>
    <n v="935.37445977484913"/>
    <n v="1500"/>
    <d v="2023-09-21T00:00:00"/>
    <s v="&lt;Клиент не выбран&gt;"/>
    <s v="9 2023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1"/>
    <n v="29.53"/>
    <n v="-4.42"/>
    <n v="-2.0580271828665571"/>
    <n v="4.8988819590708726E-15"/>
    <n v="2.2771167760968938"/>
    <n v="2544.6644295716642"/>
    <n v="3000"/>
    <d v="2023-09-02T00:00:00"/>
    <s v="&lt;Клиент не выбран&gt;"/>
    <s v="9 2023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7"/>
    <n v="19.829999999999998"/>
    <n v="-2.97"/>
    <n v="-1.3818533772652388"/>
    <n v="3.2893329283128202E-15"/>
    <n v="1.5289601292311286"/>
    <n v="1708.6038344316312"/>
    <m/>
    <m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2"/>
    <n v="13.02"/>
    <n v="-1.95"/>
    <n v="-0.90730230642504139"/>
    <n v="2.1597221539989871E-15"/>
    <n v="1.0038901916126093"/>
    <n v="1121.8413076606262"/>
    <n v="1600"/>
    <d v="2023-08-29T00:00:00"/>
    <s v="&lt;Клиент не выбран&gt;"/>
    <s v="8 2023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800"/>
    <d v="2023-10-22T00:00:00"/>
    <s v="&lt;Клиент не выбран&gt;"/>
    <s v="10 2023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200"/>
    <d v="2023-09-07T00:00:00"/>
    <s v="&lt;Клиент не выбран&gt;"/>
    <s v="9 2023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500"/>
    <d v="2024-06-06T00:00:00"/>
    <s v="&lt;Клиент не выбран&gt;"/>
    <s v="6 2024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9"/>
    <n v="9.35"/>
    <n v="-0.94"/>
    <n v="-0.7059025153837849"/>
    <n v="-2.5804445245568138E-15"/>
    <n v="0.39702336835986501"/>
    <n v="861.48887725358929"/>
    <n v="1400"/>
    <d v="2023-09-06T00:00:00"/>
    <s v="&lt;Клиент не выбран&gt;"/>
    <s v="9 2023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3030.58"/>
    <d v="2023-08-09T00:00:00"/>
    <s v="&lt;Клиент не выбран&gt;"/>
    <s v="8 2023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4000"/>
    <d v="2023-09-28T00:00:00"/>
    <s v="&lt;Клиент не выбран&gt;"/>
    <s v="9 2023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800"/>
    <d v="2023-11-29T00:00:00"/>
    <s v="&lt;Клиент не выбран&gt;"/>
    <s v="11 2023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900"/>
    <d v="2023-12-05T00:00:00"/>
    <s v="&lt;Клиент не выбран&gt;"/>
    <s v="12 2023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09-29T00:00:00"/>
    <s v="&lt;Клиент не выбран&gt;"/>
    <s v="9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10-11T00:00:00"/>
    <s v="&lt;Клиент не выбран&gt;"/>
    <s v="10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4"/>
    <n v="17.43"/>
    <n v="-3.49"/>
    <n v="-1.1700690920867967"/>
    <n v="-4.2772172024164066E-15"/>
    <n v="0.65808629666308183"/>
    <n v="1427.96134945482"/>
    <n v="2400"/>
    <d v="2023-09-18T00:00:00"/>
    <s v="&lt;Клиент не выбран&gt;"/>
    <s v="9 2023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3"/>
    <n v="24.24"/>
    <n v="-4.8499999999999996"/>
    <n v="-1.6275207816042314"/>
    <n v="-5.9494434400899665E-15"/>
    <n v="0.91537254607583629"/>
    <n v="1986.238921515707"/>
    <n v="3100"/>
    <d v="2023-10-06T00:00:00"/>
    <s v="&lt;Клиент не выбран&gt;"/>
    <s v="10 2023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17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29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09-18T00:00:00"/>
    <s v="&lt;Клиент не выбран&gt;"/>
    <s v="9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10-28T00:00:00"/>
    <s v="&lt;Клиент не выбран&gt;"/>
    <s v="10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9"/>
    <n v="21.87"/>
    <n v="-8.8699999999999992"/>
    <n v="-1.0911691676562667"/>
    <n v="-3.9887965302305094E-15"/>
    <n v="0.61371031970014811"/>
    <n v="1331.6712728057864"/>
    <n v="2200"/>
    <d v="2023-09-05T00:00:00"/>
    <s v="&lt;Клиент не выбран&gt;"/>
    <s v="9 2023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8"/>
    <n v="27.65"/>
    <n v="-2.77"/>
    <n v="-2.4128833264131928"/>
    <n v="8.3887790572210907E-15"/>
    <n v="1.8022606702997848"/>
    <n v="2478.7572548786998"/>
    <n v="3000"/>
    <d v="2023-08-29T00:00:00"/>
    <s v="&lt;Клиент не выбран&gt;"/>
    <s v="8 2023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700"/>
    <d v="2023-12-14T00:00:00"/>
    <s v="&lt;Клиент не выбран&gt;"/>
    <s v="12 2023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2-16T00:00:00"/>
    <s v="&lt;Клиент не выбран&gt;"/>
    <s v="2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6-11T00:00:00"/>
    <s v="&lt;Клиент не выбран&gt;"/>
    <s v="6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d v="2023-09-06T00:00:00"/>
    <s v="&lt;Клиент не выбран&gt;"/>
    <s v="9 2023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200"/>
    <d v="2023-10-22T00:00:00"/>
    <s v="&lt;Клиент не выбран&gt;"/>
    <s v="10 2023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300"/>
    <d v="2023-12-26T00:00:00"/>
    <s v="&lt;Клиент не выбран&gt;"/>
    <s v="12 2023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7"/>
    <n v="13.44"/>
    <n v="-6.72"/>
    <n v="-0.6517112521501871"/>
    <n v="2.2657795524327062E-15"/>
    <n v="0.48678423249254632"/>
    <n v="669.50356723411846"/>
    <n v="1800"/>
    <d v="2023-09-04T00:00:00"/>
    <s v="&lt;Клиент не выбран&gt;"/>
    <s v="9 2023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90"/>
    <n v="19.04"/>
    <n v="-5.71"/>
    <n v="-1.2927546117800583"/>
    <n v="4.4944704514773769E-15"/>
    <n v="0.96560027070322052"/>
    <n v="1328.0479986950593"/>
    <n v="2600"/>
    <d v="2024-04-02T00:00:00"/>
    <s v="&lt;Клиент не выбран&gt;"/>
    <s v="4 202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3"/>
    <n v="33.6"/>
    <n v="-10.08"/>
    <n v="-2.2809893825256551"/>
    <n v="7.9302284335144737E-15"/>
    <n v="1.7037448137239126"/>
    <n v="2343.2624853194147"/>
    <n v="4200"/>
    <d v="2023-09-21T00:00:00"/>
    <s v="&lt;Клиент не выбран&gt;"/>
    <s v="9 2023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5"/>
    <n v="24.55"/>
    <n v="-2.46"/>
    <n v="-0.41328344246959764"/>
    <n v="-5.8731109571339976E-15"/>
    <n v="2.0353764280979285"/>
    <n v="2600.08185594013"/>
    <n v="2900"/>
    <d v="2023-09-24T00:00:00"/>
    <s v="&lt;Клиент не выбран&gt;"/>
    <s v="9 2023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4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6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9"/>
    <n v="21.87"/>
    <n v="-2.19"/>
    <n v="-0.36819457436856862"/>
    <n v="-5.2323596032773681E-15"/>
    <n v="1.8133186104557368"/>
    <n v="2316.4151618334886"/>
    <n v="2400"/>
    <d v="2023-09-26T00:00:00"/>
    <s v="&lt;Клиент не выбран&gt;"/>
    <s v="9 2023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3-12-04T00:00:00"/>
    <s v="&lt;Клиент не выбран&gt;"/>
    <s v="12 202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4-03-02T00:00:00"/>
    <s v="&lt;Клиент не выбран&gt;"/>
    <s v="3 2024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300"/>
    <n v="15.57"/>
    <n v="-3.11"/>
    <n v="-0.23311506080449013"/>
    <n v="-3.3127642610180903E-15"/>
    <n v="1.1480665592621182"/>
    <n v="1466.5921197380726"/>
    <m/>
    <m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d v="2024-10-23T00:00:00"/>
    <s v="&lt;Клиент не выбран&gt;"/>
    <s v="10 2024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d v="2024-10-24T00:00:00"/>
    <s v="&lt;Клиент не выбран&gt;"/>
    <s v="10 2024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1"/>
    <n v="16.510000000000002"/>
    <n v="-1.65"/>
    <n v="-0.75099813008540972"/>
    <n v="0"/>
    <n v="0.74968022000766743"/>
    <n v="1607.6331591448932"/>
    <n v="2000"/>
    <d v="2023-09-25T00:00:00"/>
    <s v="&lt;Клиент не выбран&gt;"/>
    <s v="9 2023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9"/>
    <n v="18.05"/>
    <n v="-5.42"/>
    <n v="-0.63829787234042556"/>
    <n v="0"/>
    <n v="0.63717773746277528"/>
    <n v="1366.38"/>
    <n v="2500"/>
    <d v="2023-09-28T00:00:00"/>
    <s v="&lt;Клиент не выбран&gt;"/>
    <s v="9 2023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30"/>
    <n v="26.6"/>
    <n v="-16.11"/>
    <n v="-0.53014605549097904"/>
    <n v="0"/>
    <n v="0.52921571385467248"/>
    <n v="1134.8635154394301"/>
    <n v="3200"/>
    <d v="2023-10-10T00:00:00"/>
    <s v="&lt;Клиент не выбран&gt;"/>
    <s v="10 2023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400"/>
    <d v="2023-12-22T00:00:00"/>
    <s v="&lt;Клиент не выбран&gt;"/>
    <s v="12 2023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500"/>
    <d v="2024-01-06T00:00:00"/>
    <s v="&lt;Клиент не выбран&gt;"/>
    <s v="1 2024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2"/>
    <n v="17.28"/>
    <n v="-1.73"/>
    <n v="-0.78586951028453023"/>
    <n v="0"/>
    <n v="0.78449040518971924"/>
    <n v="1682.2809976247031"/>
    <n v="2300"/>
    <d v="2023-09-25T00:00:00"/>
    <s v="&lt;Клиент не выбран&gt;"/>
    <s v="9 2023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3"/>
    <n v="34.29"/>
    <n v="-3.43"/>
    <n v="-1.5596098448476272"/>
    <n v="0"/>
    <n v="1.5568729198813336"/>
    <n v="3338.5975296912111"/>
    <n v="4000"/>
    <d v="2023-09-25T00:00:00"/>
    <s v="&lt;Клиент не выбран&gt;"/>
    <s v="9 2023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4"/>
    <n v="10.69"/>
    <n v="-1.07"/>
    <n v="-0.48617779350078327"/>
    <n v="0"/>
    <n v="0.48532461079904171"/>
    <n v="1040.7423277909738"/>
    <n v="1700"/>
    <d v="2023-09-28T00:00:00"/>
    <s v="&lt;Клиент не выбран&gt;"/>
    <s v="9 2023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9"/>
    <n v="9.89"/>
    <n v="-0.99"/>
    <n v="-0.44979026633648356"/>
    <n v="0"/>
    <n v="0.44900093930472679"/>
    <n v="962.84893111638951"/>
    <n v="1500"/>
    <d v="2023-11-21T00:00:00"/>
    <s v="&lt;Клиент не выбран&gt;"/>
    <s v="11 2023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7"/>
    <n v="4.1500000000000004"/>
    <n v="-0.83"/>
    <n v="-0.16778693081316018"/>
    <n v="0"/>
    <n v="0.16749248522378574"/>
    <n v="359.17510688836109"/>
    <m/>
    <m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5"/>
    <n v="10.5"/>
    <n v="-2.1"/>
    <n v="-0.42452115025016424"/>
    <n v="0"/>
    <n v="0.42377616743367474"/>
    <n v="908.75629453681711"/>
    <n v="1600"/>
    <d v="2023-11-21T00:00:00"/>
    <s v="&lt;Клиент не выбран&gt;"/>
    <s v="11 2023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6"/>
    <n v="10.3"/>
    <n v="-2.06"/>
    <n v="-0.4164350331025421"/>
    <n v="0"/>
    <n v="0.41570424043493803"/>
    <n v="891.44665083135408"/>
    <n v="1600"/>
    <d v="2023-11-13T00:00:00"/>
    <s v="&lt;Клиент не выбран&gt;"/>
    <s v="11 2023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7"/>
    <n v="6.5"/>
    <n v="-1.3"/>
    <n v="-0.2627988072977207"/>
    <n v="0"/>
    <n v="0.26233762745894151"/>
    <n v="562.56342042755352"/>
    <n v="1400"/>
    <d v="2023-11-08T00:00:00"/>
    <s v="&lt;Клиент не выбран&gt;"/>
    <s v="11 2023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8"/>
    <n v="13.78"/>
    <n v="-2.76"/>
    <n v="-0.55693131854247735"/>
    <n v="0"/>
    <n v="0.55595397203798758"/>
    <n v="1192.2017102137766"/>
    <m/>
    <m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6"/>
    <n v="16.45"/>
    <n v="-4.9400000000000004"/>
    <n v="-0.58169505230707019"/>
    <n v="0"/>
    <n v="0.58067424847161841"/>
    <n v="1245.2124940617575"/>
    <n v="2200"/>
    <d v="2023-11-22T00:00:00"/>
    <s v="&lt;Клиент не выбран&gt;"/>
    <s v="11 2023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9"/>
    <n v="18.190000000000001"/>
    <n v="-5.46"/>
    <n v="-0.64335169555768945"/>
    <n v="0"/>
    <n v="0.64222269183698566"/>
    <n v="1377.1985273159146"/>
    <n v="2500"/>
    <d v="2023-10-13T00:00:00"/>
    <s v="&lt;Клиент не выбран&gt;"/>
    <s v="10 2023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40"/>
    <n v="9.7799999999999994"/>
    <n v="-0.98"/>
    <n v="-0.44473644311921962"/>
    <n v="0"/>
    <n v="0.4439559849305163"/>
    <n v="952.03040380047491"/>
    <n v="1700"/>
    <d v="2023-12-30T00:00:00"/>
    <s v="&lt;Клиент не выбран&gt;"/>
    <s v="12 2023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9"/>
    <n v="9.35"/>
    <n v="-0.94"/>
    <n v="-0.95768407566508373"/>
    <n v="-1.8013910340620819E-15"/>
    <n v="0.53225309574358004"/>
    <n v="884.29543296405143"/>
    <m/>
    <m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900"/>
    <d v="2023-10-17T00:00:00"/>
    <s v="&lt;Клиент не выбран&gt;"/>
    <s v="10 2023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750"/>
    <d v="2024-02-11T00:00:00"/>
    <s v="&lt;Клиент не выбран&gt;"/>
    <s v="2 2024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4"/>
    <n v="17.329999999999998"/>
    <n v="-1.73"/>
    <n v="-1.7764413294144239"/>
    <n v="-3.3414625602102823E-15"/>
    <n v="0.98729468413791299"/>
    <n v="1640.3101966990723"/>
    <n v="2400"/>
    <d v="2023-10-12T00:00:00"/>
    <s v="&lt;Клиент не выбран&gt;"/>
    <s v="10 2023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20"/>
    <n v="10.89"/>
    <n v="-5.45"/>
    <n v="-0.61947697641118393"/>
    <n v="-1.1652279697143552E-15"/>
    <n v="0.34428737703270812"/>
    <n v="572.00560705403564"/>
    <n v="1700"/>
    <d v="2024-08-29T00:00:00"/>
    <s v="&lt;Клиент не выбран&gt;"/>
    <s v="8 2024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700"/>
    <d v="2023-10-09T00:00:00"/>
    <s v="&lt;Клиент не выбран&gt;"/>
    <s v="10 2023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09-25T00:00:00"/>
    <s v="&lt;Клиент не выбран&gt;"/>
    <s v="9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10-25T00:00:00"/>
    <s v="&lt;Клиент не выбран&gt;"/>
    <s v="10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8"/>
    <n v="13.04"/>
    <n v="-2.61"/>
    <n v="-1.187710452935413"/>
    <n v="-2.234067596345721E-15"/>
    <n v="0.66009509971528413"/>
    <n v="1096.6945738186748"/>
    <n v="1800"/>
    <d v="2023-09-13T00:00:00"/>
    <s v="&lt;Клиент не выбран&gt;"/>
    <s v="9 2023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23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6"/>
    <n v="39.200000000000003"/>
    <n v="-11.76"/>
    <n v="-3.1247147486622953"/>
    <n v="-5.8775469648827035E-15"/>
    <n v="1.7366260341502784"/>
    <n v="2885.2635767578568"/>
    <n v="4300"/>
    <d v="2023-09-13T00:00:00"/>
    <s v="&lt;Клиент не выбран&gt;"/>
    <s v="9 2023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3-10-05T00:00:00"/>
    <s v="&lt;Клиент не выбран&gt;"/>
    <s v="10 2023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4000"/>
    <d v="2024-01-21T00:00:00"/>
    <s v="&lt;Клиент не выбран&gt;"/>
    <s v="1 2024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4-04-25T00:00:00"/>
    <s v="&lt;Клиент не выбран&gt;"/>
    <s v="4 202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500"/>
    <d v="2023-11-27T00:00:00"/>
    <s v="&lt;Клиент не выбран&gt;"/>
    <s v="11 2023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3-08-25T00:00:00"/>
    <s v="&lt;Клиент не выбран&gt;"/>
    <s v="8 2023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4-01-26T00:00:00"/>
    <s v="&lt;Клиент не выбран&gt;"/>
    <s v="1 2024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3"/>
    <n v="3830.29"/>
    <n v="-538.6"/>
    <n v="0"/>
    <n v="0"/>
    <n v="67.954103951494531"/>
    <n v="3359.6441039514948"/>
    <n v="5300"/>
    <d v="2023-09-04T00:00:00"/>
    <s v="&lt;Клиент не выбран&gt;"/>
    <s v="9 2023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4"/>
    <n v="1806.3"/>
    <n v="-254"/>
    <n v="0"/>
    <n v="0"/>
    <n v="32.045896048505469"/>
    <n v="1584.3458960485054"/>
    <n v="2400"/>
    <d v="2023-09-04T00:00:00"/>
    <s v="&lt;Клиент не выбран&gt;"/>
    <s v="9 2023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5"/>
    <n v="869.47"/>
    <m/>
    <n v="0"/>
    <n v="25.688912254497396"/>
    <n v="32.548510933794532"/>
    <n v="927.70742318829195"/>
    <m/>
    <m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6"/>
    <n v="1233.6199999999999"/>
    <m/>
    <n v="0"/>
    <n v="36.447900370792631"/>
    <n v="46.18042492339886"/>
    <n v="1316.2483252941915"/>
    <n v="1700"/>
    <d v="2023-09-10T00:00:00"/>
    <s v="&lt;Клиент не выбран&gt;"/>
    <s v="9 2023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7"/>
    <n v="1905.66"/>
    <m/>
    <n v="0"/>
    <n v="56.30364765535959"/>
    <n v="71.338166177205522"/>
    <n v="2033.3018138325651"/>
    <n v="2700"/>
    <d v="2023-12-30T00:00:00"/>
    <s v="&lt;Клиент не выбран&gt;"/>
    <s v="12 2023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8"/>
    <n v="1333.86"/>
    <m/>
    <n v="0"/>
    <n v="39.409539719350747"/>
    <n v="49.932897965601086"/>
    <n v="1423.2024376849517"/>
    <m/>
    <m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7"/>
    <n v="2731.73"/>
    <n v="-320.33999999999997"/>
    <n v="0"/>
    <n v="0"/>
    <n v="46.333501139416114"/>
    <n v="2457.7235011394159"/>
    <n v="3200"/>
    <d v="2023-10-05T00:00:00"/>
    <s v="&lt;Клиент не выбран&gt;"/>
    <s v="10 2023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7"/>
    <n v="1442.81"/>
    <n v="-169.19"/>
    <n v="0"/>
    <n v="0"/>
    <n v="24.471891200172159"/>
    <n v="1298.0918912001721"/>
    <n v="2000"/>
    <d v="2023-09-04T00:00:00"/>
    <s v="&lt;Клиент не выбран&gt;"/>
    <s v="9 2023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500"/>
    <d v="2023-10-03T00:00:00"/>
    <s v="&lt;Клиент не выбран&gt;"/>
    <s v="10 2023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400"/>
    <d v="2023-10-26T00:00:00"/>
    <s v="&lt;Клиент не выбран&gt;"/>
    <s v="10 2023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1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2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50"/>
    <n v="16.739999999999998"/>
    <n v="-1.67"/>
    <n v="-1.5174739367863643"/>
    <n v="0"/>
    <n v="0.99693908236927864"/>
    <n v="1575.2705913122618"/>
    <n v="2200"/>
    <d v="2023-10-03T00:00:00"/>
    <s v="&lt;Клиент не выбран&gt;"/>
    <s v="10 2023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600"/>
    <d v="2023-10-03T00:00:00"/>
    <s v="&lt;Клиент не выбран&gt;"/>
    <s v="10 2023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700"/>
    <d v="2023-10-08T00:00:00"/>
    <s v="&lt;Клиент не выбран&gt;"/>
    <s v="10 2023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2"/>
    <n v="10.01"/>
    <n v="-5.01"/>
    <n v="-0.50347509515141486"/>
    <n v="0"/>
    <n v="0.33076943675158554"/>
    <n v="522.65115836505049"/>
    <m/>
    <m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3"/>
    <n v="9.26"/>
    <n v="-2.78"/>
    <n v="-0.65250372331623374"/>
    <n v="0"/>
    <n v="0.42867719003005478"/>
    <n v="677.35590124110547"/>
    <n v="1700"/>
    <d v="2025-07-29T00:00:00"/>
    <m/>
    <s v="7 2025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6"/>
    <n v="23.25"/>
    <n v="-6.28"/>
    <n v="-0.69788336431226761"/>
    <n v="0"/>
    <n v="0.52978788695557422"/>
    <n v="1804.1012750735747"/>
    <n v="2900"/>
    <d v="2023-10-23T00:00:00"/>
    <s v="&lt;Клиент не выбран&gt;"/>
    <s v="10 2023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6000"/>
    <d v="2024-04-22T00:00:00"/>
    <s v="&lt;Клиент не выбран&gt;"/>
    <s v="4 202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5000"/>
    <d v="2025-01-22T00:00:00"/>
    <s v="&lt;Клиент не выбран&gt;"/>
    <s v="1 2025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3-11-09T00:00:00"/>
    <s v="&lt;Клиент не выбран&gt;"/>
    <s v="11 2023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1-26T00:00:00"/>
    <s v="&lt;Клиент не выбран&gt;"/>
    <s v="1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2-15T00:00:00"/>
    <s v="&lt;Клиент не выбран&gt;"/>
    <s v="2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2900"/>
    <d v="2023-10-03T00:00:00"/>
    <s v="&lt;Клиент не выбран&gt;"/>
    <s v="10 2023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3500"/>
    <d v="2023-10-13T00:00:00"/>
    <s v="&lt;Клиент не выбран&gt;"/>
    <s v="10 2023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3-10-07T00:00:00"/>
    <s v="&lt;Клиент не выбран&gt;"/>
    <s v="10 2023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4-07-13T00:00:00"/>
    <s v="&lt;Клиент не выбран&gt;"/>
    <s v="7 2024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9"/>
    <n v="6.36"/>
    <n v="-1.72"/>
    <n v="-0.19081784386617101"/>
    <n v="0"/>
    <n v="0.14485655836616768"/>
    <n v="493.28402571251553"/>
    <n v="1100"/>
    <d v="2023-11-16T00:00:00"/>
    <s v="&lt;Клиент не выбран&gt;"/>
    <s v="11 2023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7"/>
    <n v="15.61"/>
    <n v="-4.21"/>
    <n v="-0.46881970260223033"/>
    <n v="0"/>
    <n v="0.35589757874446354"/>
    <n v="1211.9478217936801"/>
    <n v="1800"/>
    <d v="2023-10-16T00:00:00"/>
    <s v="&lt;Клиент не выбран&gt;"/>
    <s v="10 2023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10-06T00:00:00"/>
    <s v="&lt;Клиент не выбран&gt;"/>
    <s v="10 2023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60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1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2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3"/>
    <n v="2191"/>
    <n v="0"/>
    <n v="0"/>
    <n v="0"/>
    <n v="219.10000000000002"/>
    <n v="2410.1"/>
    <n v="3400"/>
    <d v="2023-10-15T00:00:00"/>
    <s v="&lt;Клиент не выбран&gt;"/>
    <s v="10 2023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09-17T00:00:00"/>
    <s v="&lt;Клиент не выбран&gt;"/>
    <s v="9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06T00:00:00"/>
    <s v="&lt;Клиент не выбран&gt;"/>
    <s v="10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14T00:00:00"/>
    <s v="&lt;Клиент не выбран&gt;"/>
    <s v="10 2023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0-01T00:00:00"/>
    <s v="&lt;Клиент не выбран&gt;"/>
    <s v="10 2023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2-16T00:00:00"/>
    <s v="&lt;Клиент не выбран&gt;"/>
    <s v="12 2023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5"/>
    <n v="1115"/>
    <n v="0"/>
    <n v="0"/>
    <n v="0"/>
    <n v="111.5"/>
    <n v="1226.5"/>
    <n v="1700"/>
    <d v="2023-09-17T00:00:00"/>
    <s v="&lt;Клиент не выбран&gt;"/>
    <s v="9 2023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9"/>
    <n v="12.79"/>
    <n v="-3.45"/>
    <n v="-0.34281135570585447"/>
    <n v="2.2871560425621285E-15"/>
    <n v="0.32452070040316988"/>
    <n v="1000.4948410373498"/>
    <n v="1600"/>
    <d v="2023-10-06T00:00:00"/>
    <s v="&lt;Клиент не выбран&gt;"/>
    <s v="10 2023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1"/>
    <n v="7.9"/>
    <n v="-0.79"/>
    <n v="-0.26096239176323616"/>
    <n v="1.7410791715863743E-15"/>
    <n v="0.2470387772876379"/>
    <n v="761.61866378753302"/>
    <n v="1100"/>
    <d v="2023-11-15T00:00:00"/>
    <s v="&lt;Клиент не выбран&gt;"/>
    <s v="11 2023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3600"/>
    <d v="2024-02-23T00:00:00"/>
    <s v="&lt;Клиент не выбран&gt;"/>
    <s v="2 2024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04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20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9"/>
    <n v="43.84"/>
    <n v="-11.84"/>
    <n v="-1.1745142807909361"/>
    <n v="7.836080659741768E-15"/>
    <n v="1.111848224079383"/>
    <n v="3427.8195838538759"/>
    <n v="4700"/>
    <d v="2023-10-22T00:00:00"/>
    <s v="&lt;Клиент не выбран&gt;"/>
    <s v="10 2023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6"/>
    <n v="23.49"/>
    <n v="-6.34"/>
    <n v="-0.62946624736139223"/>
    <n v="4.1996494785803537E-15"/>
    <n v="0.59588115759254423"/>
    <n v="1837.0970582216862"/>
    <n v="2800"/>
    <d v="2025-04-17T00:00:00"/>
    <s v="&lt;Клиент не выбран&gt;"/>
    <s v="4 2025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400"/>
    <d v="2023-10-22T00:00:00"/>
    <s v="&lt;Клиент не выбран&gt;"/>
    <s v="10 2023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600"/>
    <d v="2023-11-21T00:00:00"/>
    <s v="&lt;Клиент не выбран&gt;"/>
    <s v="11 2023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05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23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100"/>
    <d v="2023-10-09T00:00:00"/>
    <s v="&lt;Клиент не выбран&gt;"/>
    <s v="10 2023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000"/>
    <d v="2024-05-16T00:00:00"/>
    <s v="&lt;Клиент не выбран&gt;"/>
    <s v="5 2024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100"/>
    <d v="2024-02-11T00:00:00"/>
    <s v="&lt;Клиент не выбран&gt;"/>
    <s v="2 2024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200"/>
    <d v="2024-03-20T00:00:00"/>
    <s v="&lt;Клиент не выбран&gt;"/>
    <s v="3 2024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7"/>
    <n v="10.130000000000001"/>
    <n v="-2.74"/>
    <n v="-0.27123939172015687"/>
    <n v="1.8096448773591148E-15"/>
    <n v="0.2567674492483325"/>
    <n v="791.61208514625446"/>
    <n v="1500"/>
    <d v="2023-11-01T00:00:00"/>
    <s v="&lt;Клиент не выбран&gt;"/>
    <s v="11 2023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100"/>
    <d v="2023-11-06T00:00:00"/>
    <s v="&lt;Клиент не выбран&gt;"/>
    <s v="11 2023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200"/>
    <d v="2023-12-28T00:00:00"/>
    <s v="&lt;Клиент не выбран&gt;"/>
    <s v="12 2023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8"/>
    <n v="13.04"/>
    <n v="-3.52"/>
    <n v="0"/>
    <n v="-1.6881374705356008E-15"/>
    <n v="0.82380184365810771"/>
    <n v="1123.1110913701616"/>
    <n v="1700"/>
    <d v="2023-10-22T00:00:00"/>
    <s v="&lt;Клиент не выбран&gt;"/>
    <s v="10 2023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7"/>
    <n v="10.130000000000001"/>
    <n v="-2.74"/>
    <n v="0"/>
    <n v="-1.3104344440397155E-15"/>
    <n v="0.6394848345203169"/>
    <n v="871.82678206150149"/>
    <n v="1600"/>
    <d v="2023-11-26T00:00:00"/>
    <s v="&lt;Клиент не выбран&gt;"/>
    <s v="11 2023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5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9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500"/>
    <d v="2023-10-22T00:00:00"/>
    <s v="&lt;Клиент не выбран&gt;"/>
    <s v="10 2023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600"/>
    <d v="2023-12-30T00:00:00"/>
    <s v="&lt;Клиент не выбран&gt;"/>
    <s v="12 2023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9"/>
    <n v="16.8"/>
    <n v="-5.04"/>
    <n v="0"/>
    <n v="-2.0853462871322131E-15"/>
    <n v="1.0176375715776627"/>
    <n v="1387.3725246337292"/>
    <n v="2200"/>
    <d v="2023-11-09T00:00:00"/>
    <s v="&lt;Клиент не выбран&gt;"/>
    <s v="11 2023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1-06T00:00:00"/>
    <s v="&lt;Клиент не выбран&gt;"/>
    <s v="11 2023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2-06T00:00:00"/>
    <s v="&lt;Клиент не выбран&gt;"/>
    <s v="12 2023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1"/>
    <n v="29.5"/>
    <n v="0"/>
    <n v="-0.57745008482317639"/>
    <n v="0"/>
    <n v="2.670780639142357"/>
    <n v="3428.9255513506464"/>
    <n v="3700"/>
    <d v="2023-10-15T00:00:00"/>
    <s v="&lt;Клиент не выбран&gt;"/>
    <s v="10 2023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60"/>
    <n v="7.87"/>
    <n v="-2.12"/>
    <n v="-0.11255383009265302"/>
    <n v="0"/>
    <n v="0.52057588729045945"/>
    <n v="668.3498956022446"/>
    <n v="1300"/>
    <d v="2023-11-09T00:00:00"/>
    <s v="&lt;Клиент не выбран&gt;"/>
    <s v="11 2023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4"/>
    <n v="16.46"/>
    <n v="-4.4400000000000004"/>
    <n v="-0.23528644134151119"/>
    <n v="0"/>
    <n v="1.0882299417793604"/>
    <n v="1397.1418687198227"/>
    <n v="2400"/>
    <d v="2023-10-16T00:00:00"/>
    <s v="&lt;Клиент не выбран&gt;"/>
    <s v="10 2023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5"/>
    <n v="10.92"/>
    <n v="-2.95"/>
    <n v="-0.15600939579799036"/>
    <n v="0"/>
    <n v="0.72156344725303667"/>
    <n v="926.39107268693726"/>
    <n v="1600"/>
    <d v="2024-01-22T00:00:00"/>
    <s v="&lt;Клиент не выбран&gt;"/>
    <s v="1 2024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3-12-03T00:00:00"/>
    <s v="&lt;Клиент не выбран&gt;"/>
    <s v="12 2023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4-12-19T00:00:00"/>
    <s v="&lt;Клиент не выбран&gt;"/>
    <s v="12 2024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7"/>
    <n v="5.84"/>
    <n v="-0.57999999999999996"/>
    <n v="-0.10296228631084432"/>
    <n v="0"/>
    <n v="0.47621376819962019"/>
    <n v="611.39486102048807"/>
    <n v="1200"/>
    <d v="2024-08-14T00:00:00"/>
    <s v="&lt;Клиент не выбран&gt;"/>
    <s v="8 2024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6"/>
    <n v="19.16"/>
    <n v="-5.17"/>
    <n v="-0.27384836226021142"/>
    <n v="0"/>
    <n v="1.2665837675119176"/>
    <n v="1626.1243546913743"/>
    <n v="2500"/>
    <d v="2023-10-16T00:00:00"/>
    <s v="&lt;Клиент не выбран&gt;"/>
    <s v="10 2023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7"/>
    <n v="9.52"/>
    <n v="-2.57"/>
    <n v="-0.72682843472317149"/>
    <n v="0"/>
    <n v="1.0886579660142097"/>
    <n v="800.81371041239458"/>
    <m/>
    <m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8"/>
    <n v="18.28"/>
    <n v="-4.9400000000000004"/>
    <n v="-1.3950922761449076"/>
    <n v="0"/>
    <n v="2.0895967290114474"/>
    <n v="1537.1014240145821"/>
    <m/>
    <m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9"/>
    <n v="17.84"/>
    <n v="-4.82"/>
    <n v="-1.3616267942583731"/>
    <n v="0"/>
    <n v="2.0394714701446062"/>
    <n v="1500.2294258373206"/>
    <m/>
    <m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80"/>
    <n v="12.71"/>
    <n v="-3.43"/>
    <n v="-0.97049897470950108"/>
    <n v="0"/>
    <n v="1.4536325071383984"/>
    <n v="1069.2879471405788"/>
    <m/>
    <m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850"/>
    <d v="2023-11-09T00:00:00"/>
    <s v="&lt;Клиент не выбран&gt;"/>
    <s v="11 2023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900"/>
    <d v="2024-03-26T00:00:00"/>
    <s v="&lt;Клиент не выбран&gt;"/>
    <s v="3 2024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1"/>
    <n v="13.17"/>
    <n v="-3.56"/>
    <n v="-1.0050102529049896"/>
    <n v="0"/>
    <n v="1.5053241803448283"/>
    <n v="1107.3121952608797"/>
    <n v="1700"/>
    <d v="2023-10-21T00:00:00"/>
    <s v="&lt;Клиент не выбран&gt;"/>
    <s v="10 2023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2"/>
    <n v="1142"/>
    <n v="0"/>
    <n v="0"/>
    <n v="0"/>
    <n v="114.2"/>
    <n v="1256.2"/>
    <n v="1700"/>
    <d v="2023-09-17T00:00:00"/>
    <s v="&lt;Клиент не выбран&gt;"/>
    <s v="9 2023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3-12-28T00:00:00"/>
    <s v="&lt;Клиент не выбран&gt;"/>
    <s v="12 202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4-03-06T00:00:00"/>
    <s v="&lt;Клиент не выбран&gt;"/>
    <s v="3 2024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m/>
    <m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n v="1100"/>
    <d v="2024-03-06T00:00:00"/>
    <s v="&lt;Клиент не выбран&gt;"/>
    <s v="3 2024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m/>
    <m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300"/>
    <d v="2023-09-28T00:00:00"/>
    <s v="&lt;Клиент не выбран&gt;"/>
    <s v="9 2023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200"/>
    <d v="2024-02-15T00:00:00"/>
    <s v="&lt;Клиент не выбран&gt;"/>
    <s v="2 2024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5"/>
    <n v="2738"/>
    <n v="0"/>
    <n v="0"/>
    <n v="0"/>
    <n v="273.8"/>
    <n v="3011.8"/>
    <n v="3500"/>
    <d v="2023-10-03T00:00:00"/>
    <s v="&lt;Клиент не выбран&gt;"/>
    <s v="10 2023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6"/>
    <n v="5759"/>
    <n v="0"/>
    <n v="0"/>
    <n v="0"/>
    <n v="1000"/>
    <n v="6759"/>
    <n v="8300"/>
    <d v="2023-09-17T00:00:00"/>
    <s v="&lt;Клиент не выбран&gt;"/>
    <s v="9 2023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m/>
    <m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4"/>
    <n v="23.17"/>
    <n v="-6.26"/>
    <n v="-0.34916678784353655"/>
    <n v="3.4943369671959577E-15"/>
    <n v="0.85283226229042353"/>
    <n v="1890.2482161553012"/>
    <n v="2900"/>
    <d v="2024-07-04T00:00:00"/>
    <s v="&lt;Клиент не выбран&gt;"/>
    <s v="7 2024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90"/>
    <n v="17.05"/>
    <n v="-4.5999999999999996"/>
    <n v="-0.25707430565653638"/>
    <n v="2.5727081751383598E-15"/>
    <n v="0.62789838353138794"/>
    <n v="1391.6966464301299"/>
    <n v="2400"/>
    <d v="2023-12-08T00:00:00"/>
    <s v="&lt;Клиент не выбран&gt;"/>
    <s v="12 2023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6"/>
    <n v="16.829999999999998"/>
    <n v="-4.54"/>
    <n v="-0.25377053947942424"/>
    <n v="2.5396452588313604E-15"/>
    <n v="0.61982900671492025"/>
    <n v="1373.8113883233968"/>
    <n v="2400"/>
    <d v="2023-10-17T00:00:00"/>
    <s v="&lt;Клиент не выбран&gt;"/>
    <s v="10 2023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1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2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3"/>
    <n v="80.44"/>
    <n v="-21.72"/>
    <n v="-1.2124821870001457"/>
    <n v="1.2134090284668633E-14"/>
    <n v="2.961461291643622"/>
    <n v="6563.8897251708613"/>
    <n v="8000"/>
    <d v="2025-05-31T00:00:00"/>
    <s v="Оксана 17 Цветы"/>
    <s v="5 202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4"/>
    <n v="43.88"/>
    <n v="-11.85"/>
    <n v="-0.66137269158063128"/>
    <n v="6.6187825582073627E-15"/>
    <n v="1.6153883714466148"/>
    <n v="3580.4051072415309"/>
    <n v="5500"/>
    <d v="2023-10-31T00:00:00"/>
    <s v="&lt;Клиент не выбран&gt;"/>
    <s v="10 2023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1"/>
    <n v="13.46"/>
    <n v="-3.63"/>
    <n v="0"/>
    <n v="2.0082332065905082E-15"/>
    <n v="0.84031227819266596"/>
    <n v="1156.2332590569297"/>
    <n v="1900"/>
    <d v="2024-02-03T00:00:00"/>
    <s v="&lt;Клиент не выбран&gt;"/>
    <s v="2 2024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5"/>
    <n v="24.53"/>
    <n v="-6.62"/>
    <n v="0"/>
    <n v="3.6589477853546281E-15"/>
    <n v="1.5310267449064743"/>
    <n v="2106.6264160437036"/>
    <n v="3200"/>
    <d v="2023-10-26T00:00:00"/>
    <s v="&lt;Клиент не выбран&gt;"/>
    <s v="10 2023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0-23T00:00:00"/>
    <s v="&lt;Клиент не выбран&gt;"/>
    <s v="10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1-27T00:00:00"/>
    <s v="&lt;Клиент не выбран&gt;"/>
    <s v="11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1-07T00:00:00"/>
    <s v="&lt;Клиент не выбран&gt;"/>
    <s v="11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0-22T00:00:00"/>
    <s v="&lt;Клиент не выбран&gt;"/>
    <s v="10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6"/>
    <n v="15.32"/>
    <n v="-4.1399999999999997"/>
    <n v="0"/>
    <n v="2.284033290913721E-15"/>
    <n v="0.95571630419064124"/>
    <n v="1315.0241949396207"/>
    <n v="2000"/>
    <d v="2025-06-12T00:00:00"/>
    <s v="&lt;Клиент не выбран&gt;"/>
    <s v="6 2025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7"/>
    <n v="11.9"/>
    <n v="-3.25"/>
    <n v="0"/>
    <n v="1.5946538663358289E-15"/>
    <n v="0.66947993917248649"/>
    <n v="1006.5038334306288"/>
    <n v="1700"/>
    <d v="2023-10-26T00:00:00"/>
    <s v="&lt;Клиент не выбран&gt;"/>
    <s v="10 2023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2400"/>
    <d v="2023-10-27T00:00:00"/>
    <s v="&lt;Клиент не выбран&gt;"/>
    <s v="10 2023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600"/>
    <d v="2024-03-11T00:00:00"/>
    <s v="&lt;Клиент не выбран&gt;"/>
    <s v="3 2024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8"/>
    <n v="27.65"/>
    <n v="-7.46"/>
    <n v="0"/>
    <n v="3.7220880417711419E-15"/>
    <n v="1.5626358349008671"/>
    <n v="2349.2846701692938"/>
    <n v="3400"/>
    <d v="2023-10-21T00:00:00"/>
    <s v="&lt;Клиент не выбран&gt;"/>
    <s v="10 2023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4"/>
    <n v="57.69"/>
    <n v="-15.57"/>
    <n v="0"/>
    <n v="7.7649503872907629E-15"/>
    <n v="3.2599416228838298"/>
    <n v="4901.0336952714542"/>
    <n v="3800"/>
    <d v="2025-03-28T00:00:00"/>
    <s v="&lt;Клиент не выбран&gt;"/>
    <s v="3 2025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8"/>
    <n v="32.06"/>
    <n v="-8.65"/>
    <n v="0"/>
    <n v="4.3157048567539606E-15"/>
    <n v="1.8118526446275041"/>
    <n v="2723.9600856197712"/>
    <n v="3700"/>
    <d v="2023-11-09T00:00:00"/>
    <s v="&lt;Клиент не выбран&gt;"/>
    <s v="11 2023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6"/>
    <n v="5.48"/>
    <n v="-1.47"/>
    <n v="0"/>
    <n v="7.3925572300655203E-16"/>
    <n v="0.31036006428689838"/>
    <n v="466.59888694298525"/>
    <n v="900"/>
    <d v="2023-11-11T00:00:00"/>
    <s v="&lt;Клиент не выбран&gt;"/>
    <s v="11 2023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30"/>
    <n v="26.6"/>
    <n v="-15.98"/>
    <n v="0"/>
    <n v="1.9578293711545092E-15"/>
    <n v="0.82195109294934188"/>
    <n v="1235.7307180385294"/>
    <n v="2900"/>
    <d v="2023-12-22T00:00:00"/>
    <s v="&lt;Клиент не выбран&gt;"/>
    <s v="12 2023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3T00:00:00"/>
    <s v="&lt;Клиент не выбран&gt;"/>
    <s v="10 2023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8T00:00:00"/>
    <s v="&lt;Клиент не выбран&gt;"/>
    <s v="10 2023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8"/>
    <n v="27.65"/>
    <n v="-2.77"/>
    <n v="0"/>
    <n v="-3.3879461988714623E-15"/>
    <n v="1.4175857187196854"/>
    <n v="2849.6921655806818"/>
    <n v="3400"/>
    <d v="2023-10-23T00:00:00"/>
    <s v="&lt;Клиент не выбран&gt;"/>
    <s v="10 2023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3"/>
    <n v="57.79"/>
    <n v="-5.78"/>
    <n v="0"/>
    <n v="-7.0822782075283259E-15"/>
    <n v="2.9633695028380567"/>
    <n v="5957.0936307014181"/>
    <n v="6600"/>
    <d v="2023-10-21T00:00:00"/>
    <s v="&lt;Клиент не выбран&gt;"/>
    <s v="10 2023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300"/>
    <d v="2023-12-07T00:00:00"/>
    <s v="&lt;Клиент не выбран&gt;"/>
    <s v="12 2023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400"/>
    <d v="2023-12-09T00:00:00"/>
    <s v="&lt;Клиент не выбран&gt;"/>
    <s v="12 2023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9"/>
    <n v="8.89"/>
    <n v="-4.45"/>
    <n v="0"/>
    <n v="-6.0460133130985912E-16"/>
    <n v="0.25297751572007254"/>
    <n v="508.54635109237256"/>
    <n v="1900"/>
    <d v="2023-11-21T00:00:00"/>
    <s v="&lt;Клиент не выбран&gt;"/>
    <s v="11 2023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4"/>
    <n v="12.84"/>
    <n v="-3.47"/>
    <n v="-0.82179849090102108"/>
    <n v="3.5460907771356278E-15"/>
    <n v="0.49025560291172887"/>
    <n v="988.08708655126532"/>
    <n v="1800"/>
    <d v="2023-10-22T00:00:00"/>
    <s v="&lt;Клиент не выбран&gt;"/>
    <s v="10 2023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2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6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d v="2025-01-25T00:00:00"/>
    <s v="&lt;Клиент не выбран&gt;"/>
    <s v="1 2025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5"/>
    <n v="13.51"/>
    <n v="-3.65"/>
    <n v="-0.86477407900577041"/>
    <n v="3.7315320237521117E-15"/>
    <n v="0.51589330253037857"/>
    <n v="1039.7586631158458"/>
    <n v="1800"/>
    <d v="2024-05-16T00:00:00"/>
    <s v="&lt;Клиент не выбран&gt;"/>
    <s v="5 2024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4"/>
    <n v="17.43"/>
    <n v="-4.71"/>
    <n v="-1.1156111850865515"/>
    <n v="4.8139033815544478E-15"/>
    <n v="0.66553375336576215"/>
    <n v="1341.3519467376836"/>
    <n v="2500"/>
    <d v="2023-10-25T00:00:00"/>
    <s v="&lt;Клиент не выбран&gt;"/>
    <s v="10 2023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1-16T00:00:00"/>
    <s v="&lt;Клиент не выбран&gt;"/>
    <s v="1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2-16T00:00:00"/>
    <s v="&lt;Клиент не выбран&gt;"/>
    <s v="2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100"/>
    <d v="2024-01-06T00:00:00"/>
    <s v="&lt;Клиент не выбран&gt;"/>
    <s v="1 2024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000"/>
    <d v="2024-08-31T00:00:00"/>
    <s v="&lt;Клиент не выбран&gt;"/>
    <s v="8 2024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800"/>
    <n v="22.3"/>
    <n v="-6.02"/>
    <n v="-1.4278419884598319"/>
    <n v="6.1611908059517631E-15"/>
    <n v="0.85179948937064531"/>
    <n v="1716.761768308922"/>
    <n v="2800"/>
    <d v="2024-01-11T00:00:00"/>
    <s v="&lt;Клиент не выбран&gt;"/>
    <s v="1 2024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1"/>
    <n v="11.76"/>
    <n v="-3.18"/>
    <n v="-0.75251131824234385"/>
    <n v="3.2471140734070103E-15"/>
    <n v="0.44892135250615089"/>
    <n v="904.77985086551314"/>
    <n v="1800"/>
    <d v="2023-11-06T00:00:00"/>
    <s v="&lt;Клиент не выбран&gt;"/>
    <s v="11 2023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2000"/>
    <d v="2024-08-26T00:00:00"/>
    <s v="&lt;Клиент не выбран&gt;"/>
    <s v="8 2024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1900"/>
    <d v="2024-09-26T00:00:00"/>
    <s v="&lt;Клиент не выбран&gt;"/>
    <s v="9 2024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1-07T00:00:00"/>
    <s v="&lt;Клиент не выбран&gt;"/>
    <s v="11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0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1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600"/>
    <d v="2023-10-23T00:00:00"/>
    <s v="&lt;Клиент не выбран&gt;"/>
    <s v="10 2023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700"/>
    <d v="2023-10-25T00:00:00"/>
    <s v="&lt;Клиент не выбран&gt;"/>
    <s v="10 2023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1-09T00:00:00"/>
    <s v="&lt;Клиент не выбран&gt;"/>
    <s v="11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2-22T00:00:00"/>
    <s v="&lt;Клиент не выбран&gt;"/>
    <s v="12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2"/>
    <n v="6.3"/>
    <n v="-1.7"/>
    <n v="-0.35199865259375701"/>
    <n v="0"/>
    <n v="0.15407652768420788"/>
    <n v="475.42441050976873"/>
    <n v="1200"/>
    <d v="2024-11-30T00:00:00"/>
    <s v="&lt;Клиент не выбран&gt;"/>
    <s v="11 2024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3"/>
    <n v="14.62"/>
    <n v="-3.94"/>
    <n v="-0.81724904558724454"/>
    <n v="0"/>
    <n v="0.3577255034059435"/>
    <n v="1103.8114574444194"/>
    <n v="1900"/>
    <d v="2024-09-12T00:00:00"/>
    <s v="&lt;Клиент не выбран&gt;"/>
    <s v="9 2024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6"/>
    <n v="16.829999999999998"/>
    <n v="-4.54"/>
    <n v="-0.94044857399505943"/>
    <n v="0"/>
    <n v="0.41165228809541621"/>
    <n v="1270.2100011228383"/>
    <n v="2300"/>
    <d v="2024-08-14T00:00:00"/>
    <s v="&lt;Клиент не выбран&gt;"/>
    <s v="8 2024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4"/>
    <n v="10.6"/>
    <n v="-2.86"/>
    <n v="-0.59227599371210427"/>
    <n v="0"/>
    <n v="0.25925050527734106"/>
    <n v="799.95324724904549"/>
    <n v="1450"/>
    <d v="2023-10-21T00:00:00"/>
    <s v="&lt;Клиент не выбран&gt;"/>
    <s v="10 2023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5"/>
    <n v="29.66"/>
    <n v="-8"/>
    <n v="-1.6574545250392994"/>
    <n v="0"/>
    <n v="0.72549947600868314"/>
    <n v="2238.6288547046934"/>
    <n v="3500"/>
    <d v="2023-10-21T00:00:00"/>
    <s v="&lt;Клиент не выбран&gt;"/>
    <s v="10 2023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6"/>
    <n v="7.97"/>
    <n v="-2.15"/>
    <n v="-0.44535481697731871"/>
    <n v="0"/>
    <n v="0.19494030241784563"/>
    <n v="601.51523242757685"/>
    <n v="1150"/>
    <d v="2023-10-21T00:00:00"/>
    <s v="&lt;Клиент не выбран&gt;"/>
    <s v="10 2023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1"/>
    <n v="30.22"/>
    <n v="-8.15"/>
    <n v="-1.6888283179878734"/>
    <n v="0"/>
    <n v="0.73923238391097135"/>
    <n v="2281.0036391196945"/>
    <n v="4000"/>
    <d v="2024-09-14T00:00:00"/>
    <s v="&lt;Клиент не выбран&gt;"/>
    <s v="9 2024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7"/>
    <n v="11.35"/>
    <n v="-3.06"/>
    <n v="-0.63436278913092292"/>
    <n v="0"/>
    <n v="0.27767269880480072"/>
    <n v="856.79747024477876"/>
    <n v="1400"/>
    <d v="2023-10-21T00:00:00"/>
    <s v="&lt;Клиент не выбран&gt;"/>
    <s v="10 2023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8"/>
    <n v="23.8"/>
    <n v="-6.42"/>
    <n v="-1.3299427352346735"/>
    <n v="0"/>
    <n v="0.58214131546772463"/>
    <n v="1796.2774466651695"/>
    <n v="2900"/>
    <d v="2023-10-21T00:00:00"/>
    <s v="&lt;Клиент не выбран&gt;"/>
    <s v="10 2023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9"/>
    <n v="17.22"/>
    <n v="-4.6399999999999997"/>
    <n v="-0.96263979339770933"/>
    <n v="0"/>
    <n v="0.42136580831898585"/>
    <n v="1300.1824096114976"/>
    <n v="2300"/>
    <d v="2023-10-21T00:00:00"/>
    <s v="&lt;Клиент не выбран&gt;"/>
    <s v="10 2023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10"/>
    <n v="4055"/>
    <n v="0"/>
    <n v="0"/>
    <n v="0"/>
    <n v="1000"/>
    <n v="5055"/>
    <n v="6500"/>
    <d v="2023-10-01T00:00:00"/>
    <s v="&lt;Клиент не выбран&gt;"/>
    <s v="10 2023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2"/>
    <n v="374"/>
    <n v="0"/>
    <n v="0"/>
    <n v="0"/>
    <n v="37.4"/>
    <n v="411.4"/>
    <n v="600"/>
    <d v="2023-10-31T00:00:00"/>
    <s v="&lt;Клиент не выбран&gt;"/>
    <s v="10 2023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3"/>
    <n v="321"/>
    <n v="0"/>
    <n v="0"/>
    <n v="0"/>
    <n v="32.1"/>
    <n v="353.1"/>
    <n v="600"/>
    <d v="2023-10-06T00:00:00"/>
    <s v="&lt;Клиент не выбран&gt;"/>
    <s v="10 2023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4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5"/>
    <n v="299"/>
    <n v="0"/>
    <n v="0"/>
    <n v="0"/>
    <n v="29.900000000000002"/>
    <n v="328.9"/>
    <n v="600"/>
    <d v="2023-11-02T00:00:00"/>
    <s v="&lt;Клиент не выбран&gt;"/>
    <s v="11 2023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6"/>
    <n v="267"/>
    <n v="0"/>
    <n v="0"/>
    <n v="0"/>
    <n v="26.700000000000003"/>
    <n v="293.7"/>
    <n v="500"/>
    <d v="2024-02-18T00:00:00"/>
    <s v="&lt;Клиент не выбран&gt;"/>
    <s v="2 2024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7"/>
    <n v="374"/>
    <n v="0"/>
    <n v="0"/>
    <n v="0"/>
    <n v="37.4"/>
    <n v="411.4"/>
    <n v="500"/>
    <d v="2024-02-18T00:00:00"/>
    <s v="&lt;Клиент не выбран&gt;"/>
    <s v="2 2024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400"/>
    <d v="2023-09-25T00:00:00"/>
    <s v="&lt;Клиент не выбран&gt;"/>
    <s v="9 2023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092"/>
    <d v="2023-09-30T00:00:00"/>
    <s v="&lt;Клиент не выбран&gt;"/>
    <s v="9 2023"/>
    <n v="0"/>
    <n v="0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300"/>
    <d v="2023-12-06T00:00:00"/>
    <s v="&lt;Клиент не выбран&gt;"/>
    <s v="12 2023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08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26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8"/>
    <n v="1816.14"/>
    <n v="0"/>
    <n v="0"/>
    <n v="-96.88869302700202"/>
    <n v="47.490965383428602"/>
    <n v="1766.7422723564266"/>
    <n v="2500"/>
    <d v="2023-10-16T00:00:00"/>
    <s v="&lt;Клиент не выбран&gt;"/>
    <s v="10 2023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2"/>
    <n v="833"/>
    <n v="0"/>
    <n v="0"/>
    <n v="0"/>
    <n v="83.300000000000011"/>
    <n v="916.3"/>
    <n v="1700"/>
    <d v="2023-11-02T00:00:00"/>
    <s v="&lt;Клиент не выбран&gt;"/>
    <s v="11 2023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8"/>
    <n v="189"/>
    <n v="0"/>
    <n v="0"/>
    <n v="0"/>
    <n v="18.899999999999999"/>
    <n v="207.9"/>
    <n v="350"/>
    <d v="2023-10-09T00:00:00"/>
    <s v="&lt;Клиент не выбран&gt;"/>
    <s v="10 2023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9"/>
    <n v="272"/>
    <n v="0"/>
    <n v="0"/>
    <n v="0"/>
    <n v="27.200000000000003"/>
    <n v="299.2"/>
    <n v="550"/>
    <d v="2023-10-09T00:00:00"/>
    <s v="&lt;Клиент не выбран&gt;"/>
    <s v="10 2023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20"/>
    <n v="5134"/>
    <n v="0"/>
    <n v="0"/>
    <n v="0"/>
    <n v="513.4"/>
    <n v="5647.4"/>
    <n v="6800"/>
    <d v="2024-02-18T00:00:00"/>
    <s v="&lt;Клиент не выбран&gt;"/>
    <s v="2 2024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1"/>
    <n v="5134"/>
    <n v="0"/>
    <n v="0"/>
    <n v="0"/>
    <n v="513.4"/>
    <n v="5647.4"/>
    <n v="6800"/>
    <d v="2024-02-23T00:00:00"/>
    <s v="&lt;Клиент не выбран&gt;"/>
    <s v="2 2024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2"/>
    <n v="829"/>
    <n v="0"/>
    <n v="0"/>
    <n v="0"/>
    <n v="82.9"/>
    <n v="911.9"/>
    <n v="1700"/>
    <d v="2023-10-09T00:00:00"/>
    <s v="&lt;Клиент не выбран&gt;"/>
    <s v="10 2023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3"/>
    <n v="1517"/>
    <n v="0"/>
    <n v="0"/>
    <n v="0"/>
    <n v="151.70000000000002"/>
    <n v="1668.7"/>
    <n v="1200"/>
    <d v="2023-10-29T00:00:00"/>
    <s v="&lt;Клиент не выбран&gt;"/>
    <s v="10 2023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6"/>
    <n v="1501"/>
    <n v="0"/>
    <n v="0"/>
    <n v="0"/>
    <n v="150.1"/>
    <n v="1651.1"/>
    <n v="3000"/>
    <d v="2023-10-16T00:00:00"/>
    <s v="&lt;Клиент не выбран&gt;"/>
    <s v="10 2023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7"/>
    <n v="1486"/>
    <n v="0"/>
    <n v="0"/>
    <n v="0"/>
    <n v="148.6"/>
    <n v="1634.6"/>
    <n v="3000"/>
    <d v="2023-10-09T00:00:00"/>
    <s v="&lt;Клиент не выбран&gt;"/>
    <s v="10 2023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n v="2200"/>
    <d v="2024-03-16T00:00:00"/>
    <s v="&lt;Клиент не выбран&gt;"/>
    <s v="3 2024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m/>
    <m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8"/>
    <n v="7.45"/>
    <n v="-0.75"/>
    <n v="-0.27177255047230969"/>
    <n v="-8.8176260966709969E-16"/>
    <n v="0.36755741469023762"/>
    <n v="739.19837932950543"/>
    <n v="1300"/>
    <d v="2023-10-21T00:00:00"/>
    <s v="&lt;Клиент не выбран&gt;"/>
    <s v="10 2023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9"/>
    <n v="18.68"/>
    <n v="-1.87"/>
    <n v="-0.68186516021485455"/>
    <n v="-2.2123029057468572E-15"/>
    <n v="0.92218509566311846"/>
    <n v="1854.6156353028332"/>
    <n v="2500"/>
    <d v="2023-10-21T00:00:00"/>
    <s v="&lt;Клиент не выбран&gt;"/>
    <s v="10 2023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30"/>
    <n v="9.77"/>
    <n v="-0.98"/>
    <n v="-0.35654936099277634"/>
    <n v="-1.1568199013393739E-15"/>
    <n v="0.48221338434734151"/>
    <n v="969.78414243378381"/>
    <n v="1500"/>
    <d v="2023-10-21T00:00:00"/>
    <s v="&lt;Клиент не выбран&gt;"/>
    <s v="10 2023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1"/>
    <n v="23.06"/>
    <n v="-6.92"/>
    <n v="-0.65468790516762365"/>
    <n v="-2.1241266447801475E-15"/>
    <n v="0.88542935419409463"/>
    <n v="1780.6957973698832"/>
    <n v="2800"/>
    <d v="2023-10-21T00:00:00"/>
    <s v="&lt;Клиент не выбран&gt;"/>
    <s v="10 2023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6"/>
    <n v="5.48"/>
    <n v="-1.48"/>
    <n v="-0.16225226893869235"/>
    <n v="-5.2642543860722366E-16"/>
    <n v="0.21943726250163437"/>
    <n v="441.31246527134653"/>
    <n v="900"/>
    <d v="2023-11-24T00:00:00"/>
    <s v="&lt;Клиент не выбран&gt;"/>
    <s v="11 2023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2"/>
    <n v="15.96"/>
    <n v="-4.3099999999999996"/>
    <n v="-0.47255973328394152"/>
    <n v="-1.5332140899435392E-15"/>
    <n v="0.63911102703601019"/>
    <n v="1285.322555102797"/>
    <m/>
    <m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3"/>
    <n v="24.98"/>
    <n v="-6.74"/>
    <n v="-0.73987034636043725"/>
    <n v="-2.4005000000489404E-15"/>
    <n v="1.0006339170074527"/>
    <n v="2012.3848416373401"/>
    <n v="3000"/>
    <d v="2023-10-31T00:00:00"/>
    <s v="&lt;Клиент не выбран&gt;"/>
    <s v="10 2023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200"/>
    <d v="2025-02-26T00:00:00"/>
    <s v="&lt;Клиент не выбран&gt;"/>
    <s v="2 2025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300"/>
    <d v="2025-07-21T00:00:00"/>
    <s v="Валентина Сычева"/>
    <s v="7 2025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3"/>
    <n v="17.88"/>
    <n v="-4.83"/>
    <n v="-0.52934802741248366"/>
    <n v="-1.717462993456067E-15"/>
    <n v="0.71591406891158205"/>
    <n v="1439.7819179477679"/>
    <n v="2400"/>
    <d v="2023-11-09T00:00:00"/>
    <s v="&lt;Клиент не выбран&gt;"/>
    <s v="11 2023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4"/>
    <n v="32.24"/>
    <n v="-8.06"/>
    <n v="-0.98081496573439519"/>
    <n v="-3.182241776380667E-15"/>
    <n v="1.3264982518223796"/>
    <n v="2667.7338525652895"/>
    <n v="3900"/>
    <d v="2023-12-07T00:00:00"/>
    <s v="&lt;Клиент не выбран&gt;"/>
    <s v="12 2023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9"/>
    <n v="18.05"/>
    <n v="-5.42"/>
    <n v="-0.51231153917392114"/>
    <n v="-1.6621883224023088E-15"/>
    <n v="0.69287315634891056"/>
    <n v="1393.4441090942767"/>
    <n v="2400"/>
    <d v="2024-04-14T00:00:00"/>
    <s v="&lt;Клиент не выбран&gt;"/>
    <s v="4 202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d v="2023-11-23T00:00:00"/>
    <s v="&lt;Клиент не выбран&gt;"/>
    <s v="11 2023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6"/>
    <n v="39.200000000000003"/>
    <n v="-11.76"/>
    <n v="-1.1130505649194296"/>
    <n v="-3.611278508845555E-15"/>
    <n v="1.505339620761212"/>
    <n v="3027.4035117614376"/>
    <n v="4300"/>
    <d v="2023-12-14T00:00:00"/>
    <s v="&lt;Клиент не выбран&gt;"/>
    <s v="12 2023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2-01T00:00:00"/>
    <s v="&lt;Клиент не выбран&gt;"/>
    <s v="2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3-30T00:00:00"/>
    <s v="&lt;Клиент не выбран&gt;"/>
    <s v="3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4-13T00:00:00"/>
    <s v="&lt;Клиент не выбран&gt;"/>
    <s v="4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8"/>
    <n v="13.04"/>
    <n v="-2.61"/>
    <n v="-1.0751461194506549"/>
    <n v="1.1834814330849323E-15"/>
    <n v="0.80284898263839455"/>
    <n v="1138.0117702012139"/>
    <n v="1900"/>
    <d v="2023-11-09T00:00:00"/>
    <s v="&lt;Клиент не выбран&gt;"/>
    <s v="11 2023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4"/>
    <n v="16.97"/>
    <n v="-3.39"/>
    <n v="-1.3998546790162887"/>
    <n v="1.5409087115334017E-15"/>
    <n v="1.0453201518916011"/>
    <n v="1481.7066001277549"/>
    <n v="2500"/>
    <d v="2023-11-22T00:00:00"/>
    <s v="&lt;Клиент не выбран&gt;"/>
    <s v="11 2023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5"/>
    <n v="12.66"/>
    <n v="-2.5299999999999998"/>
    <n v="-1.0442214947301183"/>
    <n v="1.1494407398993639E-15"/>
    <n v="0.77975649032856553"/>
    <n v="1105.2789292558291"/>
    <n v="1900"/>
    <d v="2023-11-09T00:00:00"/>
    <s v="&lt;Клиент не выбран&gt;"/>
    <s v="11 2023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700"/>
    <d v="2023-11-21T00:00:00"/>
    <s v="&lt;Клиент не выбран&gt;"/>
    <s v="11 2023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800"/>
    <d v="2024-03-24T00:00:00"/>
    <s v="&lt;Клиент не выбран&gt;"/>
    <s v="3 2024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600"/>
    <d v="2024-08-31T00:00:00"/>
    <s v="&lt;Клиент не выбран&gt;"/>
    <s v="8 2024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6"/>
    <n v="11.62"/>
    <n v="-2.3199999999999998"/>
    <n v="-0.95866336633663374"/>
    <n v="1.055261488752624E-15"/>
    <n v="0.71586726160470471"/>
    <n v="1014.7180693069308"/>
    <n v="1700"/>
    <d v="2023-11-08T00:00:00"/>
    <s v="&lt;Клиент не выбран&gt;"/>
    <s v="11 2023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7"/>
    <n v="30.32"/>
    <n v="-6.06"/>
    <n v="-2.5007713190673915"/>
    <n v="2.7527573889396414E-15"/>
    <n v="1.8674128781215202"/>
    <n v="2646.9957377834562"/>
    <n v="3600"/>
    <d v="2023-11-15T00:00:00"/>
    <s v="&lt;Клиент не выбран&gt;"/>
    <s v="11 2023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3-10-16T00:00:00"/>
    <s v="&lt;Клиент не выбран&gt;"/>
    <s v="10 2023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2"/>
    <n v="899.5"/>
    <n v="0"/>
    <n v="0"/>
    <n v="0"/>
    <n v="89.950000000000017"/>
    <n v="989.45"/>
    <n v="1700"/>
    <d v="2023-11-02T00:00:00"/>
    <s v="&lt;Клиент не выбран&gt;"/>
    <s v="11 2023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8"/>
    <n v="898.5"/>
    <n v="0"/>
    <n v="0"/>
    <n v="0"/>
    <n v="89.85"/>
    <n v="988.35"/>
    <n v="1700"/>
    <d v="2023-11-02T00:00:00"/>
    <s v="&lt;Клиент не выбран&gt;"/>
    <s v="11 2023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0-25T00:00:00"/>
    <s v="&lt;Клиент не выбран&gt;"/>
    <s v="10 2023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1-11T00:00:00"/>
    <s v="&lt;Клиент не выбран&gt;"/>
    <s v="11 2023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4-01-11T00:00:00"/>
    <s v="&lt;Клиент не выбран&gt;"/>
    <s v="1 2024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0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3-18T00:00:00"/>
    <s v="&lt;Клиент не выбран&gt;"/>
    <s v="3 2024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2"/>
    <n v="367"/>
    <n v="0"/>
    <n v="0"/>
    <n v="0"/>
    <n v="36.700000000000003"/>
    <n v="403.7"/>
    <n v="600"/>
    <d v="2023-10-15T00:00:00"/>
    <s v="&lt;Клиент не выбран&gt;"/>
    <s v="10 2023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3"/>
    <n v="23.49"/>
    <n v="-2.35"/>
    <n v="-1.1685174252523327"/>
    <n v="2.8605738781124578E-15"/>
    <n v="0.97326236847797143"/>
    <n v="2339.3326328318412"/>
    <n v="3000"/>
    <d v="2023-11-22T00:00:00"/>
    <s v="&lt;Клиент не выбран&gt;"/>
    <s v="11 2023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4"/>
    <n v="20.73"/>
    <n v="-2.0699999999999998"/>
    <n v="-1.0314349647686154"/>
    <n v="2.5249909444455285E-15"/>
    <n v="0.85908589384100997"/>
    <n v="2064.8981517806133"/>
    <n v="2800"/>
    <d v="2023-11-22T00:00:00"/>
    <s v="&lt;Клиент не выбран&gt;"/>
    <s v="11 2023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30"/>
    <n v="8.23"/>
    <n v="-0.82"/>
    <n v="-0.40958912588078467"/>
    <n v="1.0026893300290122E-15"/>
    <n v="0.34114825687898631"/>
    <n v="819.98367120548471"/>
    <n v="1300"/>
    <d v="2023-11-06T00:00:00"/>
    <s v="&lt;Клиент не выбран&gt;"/>
    <s v="11 2023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1"/>
    <n v="13.95"/>
    <n v="-1.4"/>
    <n v="-0.69370358027042456"/>
    <n v="1.6982120231935358E-15"/>
    <n v="0.57778820834430189"/>
    <n v="1388.7712649971434"/>
    <n v="2000"/>
    <d v="2024-03-16T00:00:00"/>
    <s v="&lt;Клиент не выбран&gt;"/>
    <s v="3 2024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4"/>
    <n v="8.9600000000000009"/>
    <n v="-0.9"/>
    <n v="-0.44551799657208152"/>
    <n v="1.090644534417522E-15"/>
    <n v="0.37107354257012543"/>
    <n v="891.91206341649217"/>
    <n v="1300"/>
    <d v="2023-11-06T00:00:00"/>
    <s v="&lt;Клиент не выбран&gt;"/>
    <s v="11 2023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7"/>
    <n v="19.690000000000001"/>
    <n v="-1.97"/>
    <n v="-0.97947629023043248"/>
    <n v="2.3977941873298375E-15"/>
    <n v="0.81580932684151652"/>
    <n v="1960.8786307370028"/>
    <n v="2500"/>
    <d v="2023-11-15T00:00:00"/>
    <s v="&lt;Клиент не выбран&gt;"/>
    <s v="11 2023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6"/>
    <n v="9.0299999999999994"/>
    <n v="-0.9"/>
    <n v="-0.44938725956960568"/>
    <n v="1.1001166333516691E-15"/>
    <n v="0.37429626564455581"/>
    <n v="899.65819796229289"/>
    <n v="1500"/>
    <d v="2023-11-09T00:00:00"/>
    <s v="&lt;Клиент не выбран&gt;"/>
    <s v="11 2023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400"/>
    <d v="2023-12-04T00:00:00"/>
    <s v="&lt;Клиент не выбран&gt;"/>
    <s v="12 2023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500"/>
    <d v="2023-12-23T00:00:00"/>
    <s v="&lt;Клиент не выбран&gt;"/>
    <s v="12 2023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7"/>
    <n v="20.29"/>
    <n v="-12.19"/>
    <n v="-0.44772900399923826"/>
    <n v="1.0960571623798918E-15"/>
    <n v="0.37291509861265704"/>
    <n v="896.33842601409242"/>
    <m/>
    <m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700"/>
    <d v="2023-11-16T00:00:00"/>
    <s v="&lt;Клиент не выбран&gt;"/>
    <s v="11 2023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500"/>
    <d v="2023-11-29T00:00:00"/>
    <s v="&lt;Клиент не выбран&gt;"/>
    <s v="11 2023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4"/>
    <n v="26.99"/>
    <n v="-5.4"/>
    <n v="-1.1933912588078459"/>
    <n v="2.9214659426891184E-15"/>
    <n v="0.99397987395645238"/>
    <n v="2389.1292120548464"/>
    <n v="3500"/>
    <d v="2023-12-23T00:00:00"/>
    <s v="&lt;Клиент не выбран&gt;"/>
    <s v="12 2023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8"/>
    <n v="26.41"/>
    <n v="-5.28"/>
    <n v="-1.1679646733955436"/>
    <n v="2.8592207211218657E-15"/>
    <n v="0.9728019794673386"/>
    <n v="2338.2260421824412"/>
    <n v="3300"/>
    <d v="2024-02-03T00:00:00"/>
    <s v="&lt;Клиент не выбран&gt;"/>
    <s v="2 2024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7"/>
    <n v="10"/>
    <n v="-1"/>
    <n v="-0.59453570961697677"/>
    <n v="0"/>
    <n v="0.4323150746992423"/>
    <n v="988.11717286156238"/>
    <n v="1500"/>
    <d v="2023-11-23T00:00:00"/>
    <s v="&lt;Клиент не выбран&gt;"/>
    <s v="11 2023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d v="2023-11-23T00:00:00"/>
    <s v="&lt;Клиент не выбран&gt;"/>
    <s v="11 2023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d v="2024-01-06T00:00:00"/>
    <s v="&lt;Клиент не выбран&gt;"/>
    <s v="1 2024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9"/>
    <n v="8.6999999999999993"/>
    <n v="-1.74"/>
    <n v="-0.45977428210379528"/>
    <n v="0"/>
    <n v="0.33432365776741402"/>
    <n v="764.14394701294168"/>
    <n v="1700"/>
    <d v="2023-11-23T00:00:00"/>
    <s v="&lt;Клиент не выбран&gt;"/>
    <s v="11 2023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50"/>
    <n v="13.75"/>
    <n v="-2.06"/>
    <n v="-0.77223582726916196"/>
    <n v="0"/>
    <n v="0.56152924702601581"/>
    <n v="1283.4544167501851"/>
    <n v="1800"/>
    <d v="2023-11-23T00:00:00"/>
    <s v="&lt;Клиент не выбран&gt;"/>
    <s v="11 2023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6"/>
    <n v="18.489999999999998"/>
    <n v="-3.7"/>
    <n v="-0.97702034947056515"/>
    <n v="0"/>
    <n v="0.71043777275575482"/>
    <n v="1623.805887402501"/>
    <n v="2300"/>
    <d v="2023-12-07T00:00:00"/>
    <s v="&lt;Клиент не выбран&gt;"/>
    <s v="12 2023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1"/>
    <n v="16.600000000000001"/>
    <n v="-3.32"/>
    <n v="-0.87727046930149466"/>
    <n v="0"/>
    <n v="0.63790491022288209"/>
    <n v="1458.0217839557279"/>
    <n v="2400"/>
    <d v="2024-03-26T00:00:00"/>
    <s v="&lt;Клиент не выбран&gt;"/>
    <s v="3 2024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1-29T00:00:00"/>
    <s v="&lt;Клиент не выбран&gt;"/>
    <s v="11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2-09T00:00:00"/>
    <s v="&lt;Клиент не выбран&gt;"/>
    <s v="12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3"/>
    <n v="7.64"/>
    <n v="-1.53"/>
    <n v="-0.40362368730663639"/>
    <n v="0"/>
    <n v="0.29349390071248554"/>
    <n v="670.82176957601632"/>
    <n v="1500"/>
    <d v="2023-12-04T00:00:00"/>
    <s v="&lt;Клиент не выбран&gt;"/>
    <s v="12 2023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3"/>
    <n v="13.35"/>
    <n v="-2.67"/>
    <n v="-0.70551570874547898"/>
    <n v="0"/>
    <n v="0.51301388864310093"/>
    <n v="1172.565711795721"/>
    <n v="2100"/>
    <d v="2023-12-22T00:00:00"/>
    <s v="&lt;Клиент не выбран&gt;"/>
    <s v="12 2023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5"/>
    <n v="16.61"/>
    <n v="-2.4900000000000002"/>
    <n v="-0.93276046886574582"/>
    <n v="0"/>
    <n v="0.67825431719481111"/>
    <n v="1550.2460534228069"/>
    <n v="2300"/>
    <d v="2024-05-02T00:00:00"/>
    <s v="&lt;Клиент не выбран&gt;"/>
    <s v="5 2024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1-23T00:00:00"/>
    <s v="&lt;Клиент не выбран&gt;"/>
    <s v="11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2-13T00:00:00"/>
    <s v="&lt;Клиент не выбран&gt;"/>
    <s v="12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700"/>
    <d v="2023-11-23T00:00:00"/>
    <s v="&lt;Клиент не выбран&gt;"/>
    <s v="11 2023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800"/>
    <d v="2023-11-23T00:00:00"/>
    <s v="&lt;Клиент не выбран&gt;"/>
    <s v="11 2023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000"/>
    <d v="2023-11-23T00:00:00"/>
    <s v="&lt;Клиент не выбран&gt;"/>
    <s v="11 2023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100"/>
    <d v="2023-11-23T00:00:00"/>
    <s v="&lt;Клиент не выбран&gt;"/>
    <s v="11 2023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5"/>
    <n v="22.96"/>
    <n v="-4.59"/>
    <n v="-1.2135134428515404"/>
    <n v="0"/>
    <n v="0.88240310246945353"/>
    <n v="2016.8569406074339"/>
    <n v="2800"/>
    <d v="2023-11-24T00:00:00"/>
    <s v="&lt;Клиент не выбран&gt;"/>
    <s v="11 2023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0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9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10"/>
    <n v="821"/>
    <n v="0"/>
    <n v="0"/>
    <n v="0"/>
    <n v="82.1"/>
    <n v="903.1"/>
    <n v="2200"/>
    <d v="2024-02-23T00:00:00"/>
    <s v="&lt;Клиент не выбран&gt;"/>
    <s v="2 2024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4"/>
    <n v="1621"/>
    <n v="0"/>
    <n v="0"/>
    <n v="0"/>
    <n v="162.10000000000002"/>
    <n v="1783.1"/>
    <n v="3000"/>
    <d v="2024-02-07T00:00:00"/>
    <s v="&lt;Клиент не выбран&gt;"/>
    <s v="2 2024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8"/>
    <n v="791.22208883553412"/>
    <n v="0"/>
    <n v="0"/>
    <n v="0"/>
    <n v="79.122208883553427"/>
    <n v="870.34429771908754"/>
    <n v="1700"/>
    <d v="2023-10-26T00:00:00"/>
    <s v="&lt;Клиент не выбран&gt;"/>
    <s v="10 2023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9"/>
    <n v="312.77791116446576"/>
    <n v="0"/>
    <n v="0"/>
    <n v="0"/>
    <n v="31.277791116446579"/>
    <n v="344.05570228091233"/>
    <n v="800"/>
    <d v="2024-07-14T00:00:00"/>
    <s v="&lt;Клиент не выбран&gt;"/>
    <s v="7 2024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800"/>
    <d v="2023-11-15T00:00:00"/>
    <s v="&lt;Клиент не выбран&gt;"/>
    <s v="11 2023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500"/>
    <d v="2024-07-07T00:00:00"/>
    <s v="&lt;Клиент не выбран&gt;"/>
    <s v="7 2024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1-16T00:00:00"/>
    <s v="&lt;Клиент не выбран&gt;"/>
    <s v="1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7-07T00:00:00"/>
    <s v="&lt;Клиент не выбран&gt;"/>
    <s v="7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8-10T00:00:00"/>
    <s v="&lt;Клиент не выбран&gt;"/>
    <s v="8 2024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7"/>
    <n v="5.84"/>
    <n v="-0.88"/>
    <n v="-0.35362521891418558"/>
    <n v="-7.9640516792725756E-16"/>
    <n v="0.15580877199252716"/>
    <n v="527.78255691768823"/>
    <n v="1100"/>
    <d v="2024-10-24T00:00:00"/>
    <s v="&lt;Клиент не выбран&gt;"/>
    <s v="10 2024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7"/>
    <n v="10"/>
    <n v="-2"/>
    <n v="-0.5703632563132025"/>
    <n v="-1.2845244643988026E-15"/>
    <n v="0.25130447095568892"/>
    <n v="851.26218857691663"/>
    <n v="1500"/>
    <d v="2023-12-01T00:00:00"/>
    <s v="&lt;Клиент не выбран&gt;"/>
    <s v="12 2023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8"/>
    <n v="13.04"/>
    <n v="-1.96"/>
    <n v="-0.78995310999378543"/>
    <n v="-1.7790663831923412E-15"/>
    <n v="0.34805669227362918"/>
    <n v="1178.9981311790291"/>
    <n v="1900"/>
    <d v="2023-12-28T00:00:00"/>
    <s v="&lt;Клиент не выбран&gt;"/>
    <s v="12 2023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3-11-25T00:00:00"/>
    <s v="&lt;Клиент не выбран&gt;"/>
    <s v="11 2023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400"/>
    <d v="2023-12-06T00:00:00"/>
    <s v="&lt;Клиент не выбран&gt;"/>
    <s v="12 2023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4-01-06T00:00:00"/>
    <s v="&lt;Клиент не выбран&gt;"/>
    <s v="1 2024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1469.49"/>
    <d v="2024-01-15T00:00:00"/>
    <s v="&lt;Клиент не выбран&gt;"/>
    <s v="1 2024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2400"/>
    <d v="2024-01-26T00:00:00"/>
    <s v="&lt;Клиент не выбран&gt;"/>
    <s v="1 2024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60"/>
    <n v="19.760000000000002"/>
    <n v="-9.76"/>
    <n v="-0.71295407039150327"/>
    <n v="-1.6056555804985034E-15"/>
    <n v="0.31413058869461125"/>
    <n v="1064.0777357211459"/>
    <n v="2400"/>
    <d v="2024-04-04T00:00:00"/>
    <s v="&lt;Клиент не выбран&gt;"/>
    <s v="4 202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1-23T00:00:00"/>
    <s v="&lt;Клиент не выбран&gt;"/>
    <s v="11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2-22T00:00:00"/>
    <s v="&lt;Клиент не выбран&gt;"/>
    <s v="12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1"/>
    <n v="21.05"/>
    <n v="-3.16"/>
    <n v="-1.2754748319303992"/>
    <n v="-2.8725178335118222E-15"/>
    <n v="0.56197962317465944"/>
    <n v="1903.6350692051294"/>
    <n v="2600"/>
    <d v="2024-01-17T00:00:00"/>
    <s v="&lt;Клиент не выбран&gt;"/>
    <s v="1 2024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2"/>
    <n v="11.98"/>
    <n v="-1.8"/>
    <n v="-0.7257872436585503"/>
    <n v="-1.6345573809474761E-15"/>
    <n v="0.31978493929111418"/>
    <n v="1083.2311349641263"/>
    <n v="1700"/>
    <d v="2023-11-24T00:00:00"/>
    <s v="&lt;Клиент не выбран&gt;"/>
    <s v="11 2023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3"/>
    <n v="57.79"/>
    <n v="-8.67"/>
    <n v="-3.5020303937630635"/>
    <n v="-7.8869802114086478E-15"/>
    <n v="1.5430094516679302"/>
    <n v="5226.7498378622677"/>
    <n v="6400"/>
    <d v="2023-12-14T00:00:00"/>
    <s v="&lt;Клиент не выбран&gt;"/>
    <s v="12 2023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3"/>
    <n v="23.14"/>
    <n v="-3.47"/>
    <n v="-1.4023806564600869"/>
    <n v="-3.1583245268405561E-15"/>
    <n v="0.6178948679623002"/>
    <n v="2093.0409061634937"/>
    <n v="2000"/>
    <d v="2023-12-01T00:00:00"/>
    <s v="&lt;Клиент не выбран&gt;"/>
    <s v="12 2023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6"/>
    <n v="23.25"/>
    <n v="-3.49"/>
    <n v="-1.4087972430936102"/>
    <n v="-3.1727754270650421E-15"/>
    <n v="0.62072204326055169"/>
    <n v="2102.6176057849839"/>
    <n v="3000"/>
    <d v="2024-12-09T00:00:00"/>
    <s v="&lt;Клиент не выбран&gt;"/>
    <s v="12 2024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3"/>
    <n v="48.6"/>
    <n v="-14.58"/>
    <n v="-2.4254697474718938"/>
    <n v="-5.4624402848559079E-15"/>
    <n v="1.0686722627390672"/>
    <n v="3619.9924569233385"/>
    <n v="3619.99"/>
    <d v="2023-10-23T00:00:00"/>
    <s v="&lt;Клиент не выбран&gt;"/>
    <s v="10 2023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4"/>
    <n v="16.329999999999998"/>
    <n v="-1.63"/>
    <n v="-1.0480424834755095"/>
    <n v="-2.3603137033327997E-15"/>
    <n v="0.46177196538107851"/>
    <n v="1564.1942715100843"/>
    <n v="2300"/>
    <d v="2023-12-09T00:00:00"/>
    <s v="&lt;Клиент не выбран&gt;"/>
    <s v="12 2023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8"/>
    <n v="27.65"/>
    <n v="-4.1500000000000004"/>
    <n v="-1.6754420654200326"/>
    <n v="-3.7732906141714824E-15"/>
    <n v="0.7382068834323362"/>
    <n v="2500.5826789446924"/>
    <n v="3300"/>
    <d v="2024-03-02T00:00:00"/>
    <s v="&lt;Клиент не выбран&gt;"/>
    <s v="3 2024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4"/>
    <n v="22.6"/>
    <n v="-4.5199999999999996"/>
    <n v="-1.2890209592678379"/>
    <n v="-2.9030252895412942E-15"/>
    <n v="0.5679481043598571"/>
    <n v="1923.8525461838317"/>
    <n v="3300"/>
    <d v="2024-08-03T00:00:00"/>
    <s v="&lt;Клиент не выбран&gt;"/>
    <s v="8 2024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4"/>
    <n v="27.75"/>
    <n v="-5.55"/>
    <n v="-1.5827580362691371"/>
    <n v="-3.5645553887066773E-15"/>
    <n v="0.69736990690203682"/>
    <n v="2362.2525733009434"/>
    <n v="3300"/>
    <d v="2024-01-06T00:00:00"/>
    <s v="&lt;Клиент не выбран&gt;"/>
    <s v="1 2024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6"/>
    <n v="1344"/>
    <n v="0"/>
    <n v="0"/>
    <n v="0"/>
    <n v="0"/>
    <n v="1344"/>
    <m/>
    <m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0-28T00:00:00"/>
    <s v="&lt;Клиент не выбран&gt;"/>
    <s v="10 2023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1-26T00:00:00"/>
    <s v="&lt;Клиент не выбран&gt;"/>
    <s v="11 2023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6"/>
    <n v="4.4800000000000004"/>
    <n v="-1.02"/>
    <n v="-0.21841527599486532"/>
    <n v="1.2623763110294981E-15"/>
    <n v="7.9125251445959888E-2"/>
    <n v="357.27372229353887"/>
    <n v="1100"/>
    <d v="2024-03-12T00:00:00"/>
    <s v="&lt;Клиент не выбран&gt;"/>
    <s v="3 2024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4"/>
    <n v="20.73"/>
    <n v="-4.1399999999999997"/>
    <n v="-1.0472570603337616"/>
    <n v="6.0528390173350789E-15"/>
    <n v="0.37938957268453016"/>
    <n v="1713.0552175866501"/>
    <n v="2600"/>
    <d v="2023-12-07T00:00:00"/>
    <s v="&lt;Клиент не выбран&gt;"/>
    <s v="12 2023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7"/>
    <n v="12.48"/>
    <n v="-2.4900000000000002"/>
    <n v="-0.63062676508344062"/>
    <n v="3.6448379616140708E-15"/>
    <n v="0.22845701212287259"/>
    <n v="1031.5504293966626"/>
    <n v="1700"/>
    <d v="2024-02-22T00:00:00"/>
    <s v="&lt;Клиент не выбран&gt;"/>
    <s v="2 2024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8"/>
    <n v="26.3"/>
    <n v="-5.25"/>
    <n v="-1.3287981386392818"/>
    <n v="7.6800639731707898E-15"/>
    <n v="0.48138339391255935"/>
    <n v="2173.5872411210958"/>
    <n v="3600"/>
    <d v="2025-01-25T00:00:00"/>
    <s v="&lt;Клиент не выбран&gt;"/>
    <s v="1 2025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3-12-09T00:00:00"/>
    <s v="&lt;Клиент не выбран&gt;"/>
    <s v="12 2023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4-01-19T00:00:00"/>
    <s v="&lt;Клиент не выбран&gt;"/>
    <s v="1 2024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3"/>
    <n v="21.49"/>
    <n v="-4.29"/>
    <n v="-1.085763799743261"/>
    <n v="6.2753966906668683E-15"/>
    <n v="0.39333940025159242"/>
    <n v="1776.0427813436031"/>
    <n v="2800"/>
    <d v="2023-12-01T00:00:00"/>
    <s v="&lt;Клиент не выбран&gt;"/>
    <s v="12 2023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600"/>
    <d v="2023-12-01T00:00:00"/>
    <s v="&lt;Клиент не выбран&gt;"/>
    <s v="12 2023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700"/>
    <d v="2023-12-08T00:00:00"/>
    <s v="&lt;Клиент не выбран&gt;"/>
    <s v="12 2023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70"/>
    <n v="22.79"/>
    <n v="-11.4"/>
    <n v="-0.71900288831835713"/>
    <n v="4.1556260643427692E-15"/>
    <n v="0.26047300981776961"/>
    <n v="1176.1120511339325"/>
    <n v="2600"/>
    <d v="2023-12-08T00:00:00"/>
    <s v="&lt;Клиент не выбран&gt;"/>
    <s v="12 2023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1"/>
    <n v="12.94"/>
    <n v="-2.58"/>
    <n v="-0.65398331193838277"/>
    <n v="3.7798319601923694E-15"/>
    <n v="0.23691838294223821"/>
    <n v="1069.7560008557984"/>
    <n v="1800"/>
    <d v="2023-11-28T00:00:00"/>
    <s v="&lt;Клиент не выбран&gt;"/>
    <s v="11 2023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20"/>
    <n v="13.46"/>
    <n v="-2.69"/>
    <n v="-0.67986489088575131"/>
    <n v="3.9294199045629173E-15"/>
    <n v="0.24629449655288665"/>
    <n v="1112.0919043645704"/>
    <n v="2000"/>
    <d v="2024-02-07T00:00:00"/>
    <s v="&lt;Клиент не выбран&gt;"/>
    <s v="2 2024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2-01T00:00:00"/>
    <s v="&lt;Клиент не выбран&gt;"/>
    <s v="2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4-14T00:00:00"/>
    <s v="&lt;Клиент не выбран&gt;"/>
    <s v="4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1466.78"/>
    <d v="2023-11-29T00:00:00"/>
    <s v="&lt;Клиент не выбран&gt;"/>
    <s v="11 2023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2400"/>
    <d v="2023-12-13T00:00:00"/>
    <s v="&lt;Клиент не выбран&gt;"/>
    <s v="12 2023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3"/>
    <n v="11.33"/>
    <n v="-2.2599999999999998"/>
    <n v="-0.57255102695763815"/>
    <n v="3.3091772083923547E-15"/>
    <n v="0.20741792792336883"/>
    <n v="936.55279225502818"/>
    <n v="1600"/>
    <d v="2023-12-07T00:00:00"/>
    <s v="&lt;Клиент не выбран&gt;"/>
    <s v="12 2023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4"/>
    <n v="13.76"/>
    <n v="-2.75"/>
    <n v="-0.69501508344030838"/>
    <n v="4.016983579316408E-15"/>
    <n v="0.25178295330058331"/>
    <n v="1136.873896662388"/>
    <n v="2200"/>
    <d v="2024-06-19T00:00:00"/>
    <s v="&lt;Клиент не выбран&gt;"/>
    <s v="6 2024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5"/>
    <n v="11.53"/>
    <n v="-2.2999999999999998"/>
    <n v="-0.58265115532734302"/>
    <n v="3.3675529915613489E-15"/>
    <n v="0.21107689908849989"/>
    <n v="953.07412045357341"/>
    <n v="1700"/>
    <d v="2024-03-22T00:00:00"/>
    <s v="&lt;Клиент не выбран&gt;"/>
    <s v="3 2024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6"/>
    <n v="11.52"/>
    <n v="-2.2999999999999998"/>
    <n v="-0.58201989730423631"/>
    <n v="3.363904505113286E-15"/>
    <n v="0.21084821339067916"/>
    <n v="952.04153744116411"/>
    <n v="1600"/>
    <d v="2024-01-28T00:00:00"/>
    <s v="&lt;Клиент не выбран&gt;"/>
    <s v="1 2024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7"/>
    <n v="43.64"/>
    <n v="-8.7200000000000006"/>
    <n v="-2.2043530166880627"/>
    <n v="1.274051467663297E-14"/>
    <n v="0.79857045678986094"/>
    <n v="3605.7798793324791"/>
    <n v="5500"/>
    <d v="2023-11-29T00:00:00"/>
    <s v="&lt;Клиент не выбран&gt;"/>
    <s v="11 2023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5"/>
    <n v="24.53"/>
    <n v="-4.9000000000000004"/>
    <n v="-1.2391594993581521"/>
    <n v="7.1619788975459672E-15"/>
    <n v="0.44891002482202091"/>
    <n v="2026.9604533590079"/>
    <n v="3100"/>
    <d v="2023-11-29T00:00:00"/>
    <s v="&lt;Клиент не выбран&gt;"/>
    <s v="11 2023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8"/>
    <n v="31.54"/>
    <n v="-6.3"/>
    <n v="-1.5932952503209248"/>
    <n v="9.2087797949088224E-15"/>
    <n v="0.57720270129942974"/>
    <n v="2606.2395233204975"/>
    <n v="3400"/>
    <d v="2023-11-29T00:00:00"/>
    <s v="&lt;Клиент не выбран&gt;"/>
    <s v="11 2023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6"/>
    <n v="9.0299999999999994"/>
    <n v="-1.8"/>
    <n v="-0.4563995507060335"/>
    <n v="2.6378557019489221E-15"/>
    <n v="0.1653397595243612"/>
    <n v="746.55751797175878"/>
    <n v="1700"/>
    <d v="2023-12-23T00:00:00"/>
    <s v="&lt;Клиент не выбран&gt;"/>
    <s v="12 2023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8"/>
    <n v="30.25"/>
    <n v="-6.09"/>
    <n v="-0.78222324457990666"/>
    <n v="-7.8977341979246733E-15"/>
    <n v="0.99310934693657549"/>
    <n v="2613.9853807962882"/>
    <n v="3500"/>
    <d v="2023-11-29T00:00:00"/>
    <s v="&lt;Клиент не выбран&gt;"/>
    <s v="11 2023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9"/>
    <n v="36.54"/>
    <n v="-7.3"/>
    <n v="-0.94669733739720485"/>
    <n v="-9.5583504945081708E-15"/>
    <n v="1.2019253851169482"/>
    <n v="3163.6147572219975"/>
    <n v="4400"/>
    <d v="2023-11-29T00:00:00"/>
    <s v="&lt;Клиент не выбран&gt;"/>
    <s v="11 2023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40"/>
    <n v="13.74"/>
    <n v="-2.74"/>
    <n v="-0.35614468917131509"/>
    <n v="-3.5958226894524584E-15"/>
    <n v="0.45216071259529511"/>
    <n v="1190.1423505281114"/>
    <n v="1900"/>
    <d v="2025-02-20T00:00:00"/>
    <s v="&lt;Клиент не выбран&gt;"/>
    <s v="2 2025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200"/>
    <d v="2023-11-28T00:00:00"/>
    <s v="&lt;Клиент не выбран&gt;"/>
    <s v="11 2023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300"/>
    <d v="2024-03-03T00:00:00"/>
    <s v="&lt;Клиент не выбран&gt;"/>
    <s v="3 2024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2000"/>
    <d v="2023-11-28T00:00:00"/>
    <s v="&lt;Клиент не выбран&gt;"/>
    <s v="11 2023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1900"/>
    <d v="2023-12-01T00:00:00"/>
    <s v="&lt;Клиент не выбран&gt;"/>
    <s v="12 2023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9"/>
    <n v="10.54"/>
    <n v="-2.1"/>
    <n v="-0.27326010696417263"/>
    <n v="-2.7589766817253409E-15"/>
    <n v="0.34693058311857194"/>
    <n v="913.16376713247803"/>
    <n v="1700"/>
    <d v="2023-12-06T00:00:00"/>
    <s v="&lt;Клиент не выбран&gt;"/>
    <s v="12 2023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80"/>
    <n v="12.87"/>
    <n v="-6.44"/>
    <n v="-0.20818275921559595"/>
    <n v="-2.1019218084708457E-15"/>
    <n v="0.26430848927161338"/>
    <n v="695.69230126325044"/>
    <n v="1700"/>
    <d v="2025-05-27T00:00:00"/>
    <s v="&lt;Клиент не выбран&gt;"/>
    <s v="5 202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5"/>
    <n v="22.96"/>
    <n v="-4.59"/>
    <n v="-0.59476163091609624"/>
    <n v="-6.0050238913856058E-15"/>
    <n v="0.75510839003414287"/>
    <n v="1987.5377253819456"/>
    <n v="2800"/>
    <d v="2023-11-28T00:00:00"/>
    <s v="&lt;Клиент не выбран&gt;"/>
    <s v="11 2023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1"/>
    <n v="10.83"/>
    <n v="-2.16"/>
    <n v="-0.28070676864684563"/>
    <n v="-2.8341620652320741E-15"/>
    <n v="0.3563848525637463"/>
    <n v="938.04856173442943"/>
    <n v="1700"/>
    <d v="2023-12-11T00:00:00"/>
    <s v="&lt;Клиент не выбран&gt;"/>
    <s v="12 2023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7"/>
    <n v="5.84"/>
    <n v="-1.1599999999999999"/>
    <n v="-0.15152337684743222"/>
    <n v="-1.5298591078761367E-15"/>
    <n v="0.19237383044963466"/>
    <n v="506.35147277014175"/>
    <m/>
    <m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5"/>
    <n v="17.84"/>
    <n v="-3.63"/>
    <n v="-0.46920385438972173"/>
    <n v="3.4592932848483175E-15"/>
    <n v="0.43493723329645961"/>
    <n v="1520.6621037830128"/>
    <n v="2900"/>
    <d v="2024-05-08T00:00:00"/>
    <s v="&lt;Клиент не выбран&gt;"/>
    <s v="5 2024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1-29T00:00:00"/>
    <s v="&lt;Клиент не выбран&gt;"/>
    <s v="11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2-06T00:00:00"/>
    <s v="&lt;Клиент не выбран&gt;"/>
    <s v="12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8"/>
    <n v="28"/>
    <n v="-5.59"/>
    <n v="-0.73996188436830856"/>
    <n v="5.4555075660415755E-15"/>
    <n v="0.68592142140560586"/>
    <n v="2398.1729588865105"/>
    <n v="2000"/>
    <d v="2025-02-10T00:00:00"/>
    <s v="&lt;Клиент не выбран&gt;"/>
    <s v="2 2025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1"/>
    <n v="15.52"/>
    <n v="-3.1"/>
    <n v="-0.41009935760171318"/>
    <n v="3.0235343137097889E-15"/>
    <n v="0.38014922150190206"/>
    <n v="1329.1079049250543"/>
    <n v="2300"/>
    <d v="2023-12-08T00:00:00"/>
    <s v="&lt;Клиент не выбран&gt;"/>
    <s v="12 2023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80"/>
    <n v="12.88"/>
    <n v="-6.44"/>
    <n v="-0.21264411134903646"/>
    <n v="1.5677585330347054E-15"/>
    <n v="0.19711441114913439"/>
    <n v="689.16706181299105"/>
    <m/>
    <m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1-28T00:00:00"/>
    <s v="&lt;Клиент не выбран&gt;"/>
    <s v="11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2-05T00:00:00"/>
    <s v="&lt;Клиент не выбран&gt;"/>
    <s v="12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9"/>
    <n v="18.72"/>
    <n v="-3.74"/>
    <n v="-0.49462869379014995"/>
    <n v="3.6467426746676837E-15"/>
    <n v="0.45850526071646464"/>
    <n v="1603.0625133476094"/>
    <n v="2400"/>
    <d v="2023-12-13T00:00:00"/>
    <s v="&lt;Клиент не выбран&gt;"/>
    <s v="12 2023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4"/>
    <n v="16.329999999999998"/>
    <n v="-3.26"/>
    <n v="-0.43156188436830839"/>
    <n v="3.181770811609254E-15"/>
    <n v="0.40004430958372456"/>
    <n v="1398.6666922198435"/>
    <n v="2300"/>
    <d v="2023-12-14T00:00:00"/>
    <s v="&lt;Клиент не выбран&gt;"/>
    <s v="12 2023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5"/>
    <n v="24.53"/>
    <n v="-4.9000000000000004"/>
    <n v="-0.648168308351178"/>
    <n v="4.7787422365638619E-15"/>
    <n v="0.60083166007104172"/>
    <n v="2100.6753763026418"/>
    <n v="3100"/>
    <d v="2024-10-30T00:00:00"/>
    <s v="&lt;Клиент не выбран&gt;"/>
    <s v="10 2024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500"/>
    <d v="2024-05-07T00:00:00"/>
    <s v="&lt;Клиент не выбран&gt;"/>
    <s v="5 2024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08-31T00:00:00"/>
    <s v="&lt;Клиент не выбран&gt;"/>
    <s v="8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10-08T00:00:00"/>
    <s v="&lt;Клиент не выбран&gt;"/>
    <s v="10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04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30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3-12-26T00:00:00"/>
    <s v="&lt;Клиент не выбран&gt;"/>
    <s v="12 2023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4-01-05T00:00:00"/>
    <s v="&lt;Клиент не выбран&gt;"/>
    <s v="1 2024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9"/>
    <n v="11.77"/>
    <n v="-2.35"/>
    <n v="-0.31104154175588872"/>
    <n v="2.2932120157122555E-15"/>
    <n v="0.28832573804733636"/>
    <n v="1008.0673481798717"/>
    <n v="1700"/>
    <d v="2023-12-11T00:00:00"/>
    <s v="&lt;Клиент не выбран&gt;"/>
    <s v="12 2023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2"/>
    <n v="1086"/>
    <m/>
    <n v="0"/>
    <n v="0"/>
    <n v="98.815832193014046"/>
    <n v="1184.8158321930141"/>
    <n v="1700"/>
    <d v="2024-02-20T00:00:00"/>
    <s v="&lt;Клиент не выбран&gt;"/>
    <s v="2 2024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3"/>
    <n v="1060"/>
    <m/>
    <n v="0"/>
    <n v="0"/>
    <n v="96.450075621173937"/>
    <n v="1156.4500756211739"/>
    <n v="1700"/>
    <d v="2024-06-22T00:00:00"/>
    <s v="&lt;Клиент не выбран&gt;"/>
    <s v="6 2024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3-11-07T00:00:00"/>
    <s v="&lt;Клиент не выбран&gt;"/>
    <s v="11 2023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4-01-24T00:00:00"/>
    <s v="&lt;Клиент не выбран&gt;"/>
    <s v="1 2024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3-11-15T00:00:00"/>
    <s v="&lt;Клиент не выбран&gt;"/>
    <s v="11 2023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4-02-12T00:00:00"/>
    <s v="&lt;Клиент не выбран&gt;"/>
    <s v="2 2024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5"/>
    <n v="1764"/>
    <n v="0"/>
    <n v="-1033.5011320754718"/>
    <n v="22.331320754717034"/>
    <n v="0"/>
    <n v="752.83018867924523"/>
    <n v="2250"/>
    <d v="2023-11-11T00:00:00"/>
    <s v="&lt;Клиент не выбран&gt;"/>
    <s v="11 2023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4"/>
    <n v="9058"/>
    <m/>
    <n v="0"/>
    <n v="0"/>
    <n v="534.65052379242229"/>
    <n v="9592.650523792423"/>
    <n v="12500"/>
    <d v="2023-11-11T00:00:00"/>
    <s v="&lt;Клиент не выбран&gt;"/>
    <s v="11 2023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3"/>
    <n v="693.52"/>
    <m/>
    <n v="0"/>
    <n v="0"/>
    <n v="40.935176778595796"/>
    <n v="734.45517677859573"/>
    <n v="1700"/>
    <d v="2024-07-20T00:00:00"/>
    <s v="&lt;Клиент не выбран&gt;"/>
    <s v="7 2024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6"/>
    <n v="734.48"/>
    <m/>
    <n v="0"/>
    <n v="0"/>
    <n v="43.35285015622194"/>
    <n v="777.83285015622198"/>
    <n v="1700"/>
    <d v="2024-01-11T00:00:00"/>
    <s v="&lt;Клиент не выбран&gt;"/>
    <s v="1 2024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7"/>
    <n v="652"/>
    <m/>
    <n v="0"/>
    <n v="0"/>
    <n v="38.484449272759917"/>
    <n v="690.48444927275989"/>
    <n v="1700"/>
    <d v="2024-01-27T00:00:00"/>
    <s v="&lt;Клиент не выбран&gt;"/>
    <s v="1 2024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200"/>
    <d v="2024-01-31T00:00:00"/>
    <s v="&lt;Клиент не выбран&gt;"/>
    <s v="1 2024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400"/>
    <d v="2024-04-13T00:00:00"/>
    <s v="&lt;Клиент не выбран&gt;"/>
    <s v="4 202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8"/>
    <n v="5275"/>
    <m/>
    <n v="0"/>
    <n v="0"/>
    <n v="259.01794145420212"/>
    <n v="5534.0179414542017"/>
    <n v="7000"/>
    <d v="2023-11-30T00:00:00"/>
    <s v="&lt;Клиент не выбран&gt;"/>
    <s v="11 2023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9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90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700"/>
    <d v="2024-03-13T00:00:00"/>
    <s v="&lt;Клиент не выбран&gt;"/>
    <s v="3 2024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600"/>
    <d v="2024-06-22T00:00:00"/>
    <s v="&lt;Клиент не выбран&gt;"/>
    <s v="6 2024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700"/>
    <d v="2024-02-18T00:00:00"/>
    <s v="&lt;Клиент не выбран&gt;"/>
    <s v="2 2024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600"/>
    <d v="2024-06-22T00:00:00"/>
    <s v="&lt;Клиент не выбран&gt;"/>
    <s v="6 2024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3"/>
    <n v="22.9"/>
    <n v="-5.0999999999999996"/>
    <n v="-0.53002901583979445"/>
    <n v="0"/>
    <n v="0.56325137103936074"/>
    <n v="1876.5101555439278"/>
    <n v="2800"/>
    <d v="2023-12-11T00:00:00"/>
    <s v="&lt;Клиент не выбран&gt;"/>
    <s v="12 2023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4"/>
    <n v="29.33"/>
    <n v="-6.45"/>
    <n v="-0.68129572373115155"/>
    <n v="0"/>
    <n v="0.72399951513374017"/>
    <n v="2412.0535033059032"/>
    <n v="3400"/>
    <d v="2023-12-11T00:00:00"/>
    <s v="&lt;Клиент не выбран&gt;"/>
    <s v="12 2023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n v="1800"/>
    <d v="2025-02-25T00:00:00"/>
    <s v="&lt;Клиент не выбран&gt;"/>
    <s v="2 2025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m/>
    <m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041.57"/>
    <d v="2023-12-25T00:00:00"/>
    <s v="&lt;Клиент не выбран&gt;"/>
    <s v="12 2023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900"/>
    <d v="2023-12-28T00:00:00"/>
    <s v="&lt;Клиент не выбран&gt;"/>
    <s v="12 2023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000"/>
    <d v="2024-03-02T00:00:00"/>
    <s v="&lt;Клиент не выбран&gt;"/>
    <s v="3 2024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100"/>
    <d v="2024-05-22T00:00:00"/>
    <s v="&lt;Клиент не выбран&gt;"/>
    <s v="5 2024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6"/>
    <n v="6.39"/>
    <n v="-1.4"/>
    <n v="-0.1485867859011559"/>
    <n v="0"/>
    <n v="0.15790024390373092"/>
    <n v="526.05537506540463"/>
    <n v="1100"/>
    <d v="2023-12-11T00:00:00"/>
    <s v="&lt;Клиент не выбран&gt;"/>
    <s v="12 2023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8"/>
    <n v="32.06"/>
    <n v="-7.05"/>
    <n v="-0.7447205441659136"/>
    <n v="0"/>
    <n v="0.79139981964575357"/>
    <n v="2636.6021904580698"/>
    <n v="3700"/>
    <d v="2024-02-03T00:00:00"/>
    <s v="&lt;Клиент не выбран&gt;"/>
    <s v="2 2024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9"/>
    <n v="14.86"/>
    <n v="-3.26"/>
    <n v="-0.34541216762593352"/>
    <n v="0"/>
    <n v="0.36706269123913399"/>
    <n v="1222.8942586690766"/>
    <n v="2000"/>
    <d v="2023-12-16T00:00:00"/>
    <s v="&lt;Клиент не выбран&gt;"/>
    <s v="12 2023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5"/>
    <n v="5.91"/>
    <n v="-1.3"/>
    <n v="-0.13727155972030636"/>
    <n v="0"/>
    <n v="0.14587577643210412"/>
    <n v="485.99504590210717"/>
    <n v="1000"/>
    <d v="2024-08-23T00:00:00"/>
    <s v="&lt;Клиент не выбран&gt;"/>
    <s v="8 2024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3"/>
    <n v="17.88"/>
    <n v="-3.93"/>
    <n v="-0.41538790848118728"/>
    <n v="0"/>
    <n v="0.44142452955051026"/>
    <n v="1470.6357679684154"/>
    <n v="2400"/>
    <d v="2025-06-07T00:00:00"/>
    <s v="Александр Радин"/>
    <s v="6 2025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9"/>
    <n v="18.52"/>
    <n v="-4.07"/>
    <n v="-0.43027636398230507"/>
    <n v="0"/>
    <n v="0.45724619727633503"/>
    <n v="1523.3467273938068"/>
    <n v="2600"/>
    <d v="2023-12-30T00:00:00"/>
    <s v="&lt;Клиент не выбран&gt;"/>
    <s v="12 2023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7"/>
    <n v="13.53"/>
    <n v="-2.97"/>
    <n v="-0.31444418018360842"/>
    <n v="0"/>
    <n v="0.33415362236941853"/>
    <n v="1113.2554630642628"/>
    <m/>
    <m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9"/>
    <n v="10.54"/>
    <n v="-1.05"/>
    <n v="-0.49208602516150973"/>
    <n v="3.4391621365335011E-15"/>
    <n v="0.65098663177261284"/>
    <n v="1004.3758117987082"/>
    <n v="1700"/>
    <d v="2024-01-22T00:00:00"/>
    <s v="&lt;Клиент не выбран&gt;"/>
    <s v="1 2024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0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1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400"/>
    <d v="2024-07-16T00:00:00"/>
    <s v="&lt;Клиент не выбран&gt;"/>
    <s v="7 2024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8-03T00:00:00"/>
    <s v="&lt;Клиент не выбран&gt;"/>
    <s v="8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2900"/>
    <d v="2024-01-26T00:00:00"/>
    <s v="&lt;Клиент не выбран&gt;"/>
    <s v="1 2024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3000"/>
    <d v="2024-02-03T00:00:00"/>
    <s v="&lt;Клиент не выбран&gt;"/>
    <s v="2 2024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8"/>
    <n v="9.68"/>
    <n v="-8.68"/>
    <n v="-5.1853111186671207E-2"/>
    <n v="3.623985391500002E-16"/>
    <n v="6.8597116098273223E-2"/>
    <n v="105.83517511050667"/>
    <n v="700"/>
    <d v="2024-04-13T00:00:00"/>
    <s v="&lt;Клиент не выбран&gt;"/>
    <s v="4 202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2900"/>
    <d v="2024-01-05T00:00:00"/>
    <s v="&lt;Клиент не выбран&gt;"/>
    <s v="1 2024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5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8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2-13T00:00:00"/>
    <s v="&lt;Клиент не выбран&gt;"/>
    <s v="2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8"/>
    <n v="37.21"/>
    <n v="-3.72"/>
    <n v="-1.7365606936416187"/>
    <n v="1.2136727076133506E-14"/>
    <n v="2.2973174181311702"/>
    <n v="3544.4200144508691"/>
    <n v="4400"/>
    <d v="2024-01-06T00:00:00"/>
    <s v="&lt;Клиент не выбран&gt;"/>
    <s v="1 2024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6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4-08-26T00:00:00"/>
    <s v="&lt;Клиент не выбран&gt;"/>
    <s v="8 2024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08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19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1-09T00:00:00"/>
    <s v="&lt;Клиент не выбран&gt;"/>
    <s v="1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3-24T00:00:00"/>
    <s v="&lt;Клиент не выбран&gt;"/>
    <s v="3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9"/>
    <n v="13.87"/>
    <n v="-3.05"/>
    <n v="-0.20513792776566497"/>
    <n v="-1.4575926440277341E-15"/>
    <n v="0.34144924931491138"/>
    <n v="1151.9197241444683"/>
    <n v="1900"/>
    <d v="2024-11-16T00:00:00"/>
    <s v="&lt;Клиент не выбран&gt;"/>
    <s v="11 2024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900"/>
    <n v="17.190000000000001"/>
    <n v="-8.6"/>
    <n v="-0.16285903877144756"/>
    <n v="-1.1571830695192457E-15"/>
    <n v="0.27107662214557204"/>
    <n v="914.50928192245703"/>
    <n v="2100"/>
    <d v="2024-02-16T00:00:00"/>
    <s v="&lt;Клиент не выбран&gt;"/>
    <s v="2 2024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1"/>
    <n v="14.39"/>
    <n v="-3.16"/>
    <n v="-0.21291117641482604"/>
    <n v="-1.5128248976369182E-15"/>
    <n v="0.35438771439985722"/>
    <n v="1195.5691776471704"/>
    <n v="2200"/>
    <d v="2023-12-22T00:00:00"/>
    <s v="&lt;Клиент не выбран&gt;"/>
    <s v="12 2023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3000"/>
    <d v="2024-01-16T00:00:00"/>
    <s v="&lt;Клиент не выбран&gt;"/>
    <s v="1 2024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2900"/>
    <d v="2024-01-17T00:00:00"/>
    <s v="&lt;Клиент не выбран&gt;"/>
    <s v="1 2024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7"/>
    <n v="13.53"/>
    <n v="-2.97"/>
    <n v="-0.20020855057351403"/>
    <n v="-1.4225673124706903E-15"/>
    <n v="0.33324436901714088"/>
    <n v="1124.2395828988526"/>
    <m/>
    <m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9"/>
    <n v="22.72"/>
    <n v="-4.99"/>
    <n v="-0.33614560621859885"/>
    <n v="-2.3884581865630057E-15"/>
    <n v="0.55950972184411996"/>
    <n v="1887.5727087875621"/>
    <n v="2800"/>
    <d v="2023-12-13T00:00:00"/>
    <s v="&lt;Клиент не выбран&gt;"/>
    <s v="12 2023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2"/>
    <n v="5.96"/>
    <n v="-0.6"/>
    <n v="-0.42429826092014183"/>
    <n v="-1.7721207764434998E-15"/>
    <n v="0.20450584144488038"/>
    <n v="548.51196649799317"/>
    <n v="950"/>
    <d v="2023-12-15T00:00:00"/>
    <s v="&lt;Клиент не выбран&gt;"/>
    <s v="12 2023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4"/>
    <n v="7.19"/>
    <n v="-0.72"/>
    <n v="-0.5121659977897981"/>
    <n v="-2.1391084745502693E-15"/>
    <n v="0.24685686457992087"/>
    <n v="662.10306403768959"/>
    <n v="1050"/>
    <d v="2023-12-15T00:00:00"/>
    <s v="&lt;Клиент не выбран&gt;"/>
    <s v="12 2023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3"/>
    <n v="4.91"/>
    <n v="-0.49"/>
    <n v="-0.34988774501250502"/>
    <n v="-1.4613384014701994E-15"/>
    <n v="0.16864101104223345"/>
    <n v="452.31770371662873"/>
    <n v="850"/>
    <d v="2023-12-15T00:00:00"/>
    <s v="&lt;Клиент не выбран&gt;"/>
    <s v="12 2023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4"/>
    <n v="4.6399999999999997"/>
    <n v="-0.46"/>
    <n v="-0.3308893154190658"/>
    <n v="-1.3819897099876546E-15"/>
    <n v="0.15948403306708955"/>
    <n v="427.75746641074841"/>
    <n v="800"/>
    <d v="2023-12-15T00:00:00"/>
    <s v="&lt;Клиент не выбран&gt;"/>
    <s v="12 2023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5"/>
    <n v="24.53"/>
    <n v="-2.4500000000000002"/>
    <n v="-1.7478555225964052"/>
    <n v="-7.3000796163941193E-15"/>
    <n v="0.8424419737132387"/>
    <n v="2259.541832140987"/>
    <n v="3100"/>
    <d v="2023-12-11T00:00:00"/>
    <s v="&lt;Клиент не выбран&gt;"/>
    <s v="12 2023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6"/>
    <n v="22.6"/>
    <n v="-2.2599999999999998"/>
    <n v="-1.6101169080439712"/>
    <n v="-6.7248016031456693E-15"/>
    <n v="0.77605388339344539"/>
    <n v="2081.4801116733552"/>
    <n v="2900"/>
    <d v="2023-12-11T00:00:00"/>
    <s v="&lt;Клиент не выбран&gt;"/>
    <s v="12 2023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4"/>
    <n v="12.76"/>
    <n v="-2.81"/>
    <n v="-0.78764322689466615"/>
    <n v="-3.2896645010471682E-15"/>
    <n v="0.37963304521950736"/>
    <n v="1018.2265049729536"/>
    <n v="1700"/>
    <d v="2024-10-14T00:00:00"/>
    <s v="&lt;Клиент не выбран&gt;"/>
    <s v="10 2024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4"/>
    <n v="26.99"/>
    <n v="-5.94"/>
    <n v="-1.6663205955912284"/>
    <n v="-6.9595414821148627E-15"/>
    <n v="0.80314327656991258"/>
    <n v="2154.1374803699173"/>
    <n v="3500"/>
    <d v="2024-01-06T00:00:00"/>
    <s v="&lt;Клиент не выбран&gt;"/>
    <s v="1 2024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19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20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7"/>
    <n v="25.84"/>
    <n v="-12.92"/>
    <n v="-1.0227487931134762"/>
    <n v="-4.2716045581436598E-15"/>
    <n v="0.4929506476619131"/>
    <n v="1322.1594416332225"/>
    <n v="3000"/>
    <d v="2024-05-14T00:00:00"/>
    <s v="&lt;Клиент не выбран&gt;"/>
    <s v="5 2024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8"/>
    <n v="26.4"/>
    <n v="-2.64"/>
    <n v="-1.8808445297504792"/>
    <n v="-7.8555204567719301E-15"/>
    <n v="0.9065408195392457"/>
    <n v="2431.4634932821486"/>
    <n v="3300"/>
    <d v="2023-12-11T00:00:00"/>
    <s v="&lt;Клиент не выбран&gt;"/>
    <s v="12 2023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9"/>
    <n v="5.1100000000000003"/>
    <n v="-0.51"/>
    <n v="-0.36413656720758442"/>
    <n v="-1.5208499200821081E-15"/>
    <n v="0.17550874452359139"/>
    <n v="470.73788169603893"/>
    <m/>
    <m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200"/>
    <d v="2024-01-19T00:00:00"/>
    <s v="&lt;Клиент не выбран&gt;"/>
    <s v="1 2024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400"/>
    <d v="2024-01-19T00:00:00"/>
    <s v="&lt;Клиент не выбран&gt;"/>
    <s v="1 2024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2151.56"/>
    <d v="2024-01-19T00:00:00"/>
    <s v="&lt;Клиент не выбран&gt;"/>
    <s v="1 2024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1"/>
    <n v="20.8"/>
    <n v="-6.24"/>
    <n v="-1.1350508575246863"/>
    <n v="0"/>
    <n v="1.7173362653207416"/>
    <n v="1601.2951577696936"/>
    <n v="2500"/>
    <d v="2024-02-15T00:00:00"/>
    <s v="&lt;Клиент не выбран&gt;"/>
    <s v="2 2024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90"/>
    <n v="23.36"/>
    <n v="-7.01"/>
    <n v="-1.2745935110253175"/>
    <n v="0"/>
    <n v="1.9284648309061905"/>
    <n v="1798.1576805998964"/>
    <n v="2300"/>
    <d v="2024-11-23T00:00:00"/>
    <s v="&lt;Клиент не выбран&gt;"/>
    <s v="11 2024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200"/>
    <d v="2024-03-07T00:00:00"/>
    <s v="&lt;Клиент не выбран&gt;"/>
    <s v="3 2024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300"/>
    <d v="2024-12-09T00:00:00"/>
    <s v="&lt;Клиент не выбран&gt;"/>
    <s v="12 2024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4"/>
    <n v="9.81"/>
    <n v="-2.94"/>
    <n v="-0.53556314499962887"/>
    <n v="0"/>
    <n v="0.81030907573856437"/>
    <n v="755.55616304105729"/>
    <n v="1500"/>
    <d v="2024-05-24T00:00:00"/>
    <s v="&lt;Клиент не выбран&gt;"/>
    <s v="5 2024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600"/>
    <d v="2024-07-08T00:00:00"/>
    <s v="&lt;Клиент не выбран&gt;"/>
    <s v="7 2024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500"/>
    <d v="2024-08-31T00:00:00"/>
    <s v="&lt;Клиент не выбран&gt;"/>
    <s v="8 2024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09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11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5"/>
    <n v="17.84"/>
    <n v="-3.92"/>
    <n v="-0.34166216680575318"/>
    <n v="-1.9421245656630688E-15"/>
    <n v="1.119042722234824"/>
    <n v="1507.7503588434536"/>
    <n v="2800"/>
    <d v="2024-08-26T00:00:00"/>
    <s v="&lt;Клиент не выбран&gt;"/>
    <s v="8 2024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6"/>
    <n v="19.8"/>
    <n v="-4.3600000000000003"/>
    <n v="-0.37897010456040442"/>
    <n v="-2.1541956389251279E-15"/>
    <n v="1.2412370424788568"/>
    <n v="1672.389765843601"/>
    <m/>
    <m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7"/>
    <n v="9.18"/>
    <n v="-0.92"/>
    <n v="-0.20273918806145988"/>
    <n v="-1.1524388586477692E-15"/>
    <n v="0.66402966132612407"/>
    <n v="894.68519856658952"/>
    <n v="1500"/>
    <d v="2024-01-06T00:00:00"/>
    <s v="&lt;Клиент не выбран&gt;"/>
    <s v="1 2024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8"/>
    <n v="15.56"/>
    <n v="-3.42"/>
    <n v="-0.29797260811938536"/>
    <n v="-1.6937781772377625E-15"/>
    <n v="0.97594674194904918"/>
    <n v="1314.9489480143336"/>
    <n v="2300"/>
    <d v="2024-01-09T00:00:00"/>
    <s v="&lt;Клиент не выбран&gt;"/>
    <s v="1 2024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9"/>
    <n v="16.73"/>
    <n v="-3.68"/>
    <n v="-0.32030828138039363"/>
    <n v="-1.8207417803091271E-15"/>
    <n v="1.0491025520951476"/>
    <n v="1413.5159614157378"/>
    <n v="2400"/>
    <d v="2024-11-23T00:00:00"/>
    <s v="&lt;Клиент не выбран&gt;"/>
    <s v="11 2024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200"/>
    <d v="2024-07-03T00:00:00"/>
    <s v="&lt;Клиент не выбран&gt;"/>
    <s v="7 2024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300"/>
    <d v="2025-02-13T00:00:00"/>
    <s v="&lt;Клиент не выбран&gt;"/>
    <s v="2 2025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1"/>
    <n v="20.46"/>
    <n v="-4.5"/>
    <n v="-0.39173334642383778"/>
    <n v="-2.2267462692516219E-15"/>
    <n v="1.2830403625623414"/>
    <n v="1728.713773501546"/>
    <n v="2500"/>
    <d v="2024-01-11T00:00:00"/>
    <s v="&lt;Клиент не выбран&gt;"/>
    <s v="1 2024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3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9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2"/>
    <n v="20.03"/>
    <n v="-11.93"/>
    <n v="-0.19881203671886505"/>
    <n v="-1.1301155877780789E-15"/>
    <n v="0.65116710130043642"/>
    <n v="877.35473467183738"/>
    <n v="2700"/>
    <d v="2024-02-03T00:00:00"/>
    <s v="&lt;Клиент не выбран&gt;"/>
    <s v="2 2024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4"/>
    <n v="877"/>
    <n v="0"/>
    <n v="0"/>
    <n v="0"/>
    <n v="87.700000000000017"/>
    <n v="964.7"/>
    <n v="1500"/>
    <d v="2023-11-27T00:00:00"/>
    <s v="&lt;Клиент не выбран&gt;"/>
    <s v="11 2023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5"/>
    <n v="14.97"/>
    <n v="-3.74"/>
    <n v="-0.70929908814589671"/>
    <n v="0"/>
    <n v="0.49757461794397534"/>
    <n v="1118.6674045592704"/>
    <n v="1900"/>
    <d v="2024-01-05T00:00:00"/>
    <s v="&lt;Клиент не выбран&gt;"/>
    <s v="1 2024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6"/>
    <n v="10.75"/>
    <n v="-2.69"/>
    <n v="-0.50907841945288757"/>
    <n v="0"/>
    <n v="0.35711944974429571"/>
    <n v="802.89040790273555"/>
    <n v="1700"/>
    <d v="2024-09-24T00:00:00"/>
    <s v="&lt;Клиент не выбран&gt;"/>
    <s v="9 2024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1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5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17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20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9"/>
    <n v="24.24"/>
    <n v="-6.06"/>
    <n v="-1.1482686930091186"/>
    <n v="0"/>
    <n v="0.80551260500636424"/>
    <n v="1810.9860565349541"/>
    <n v="2800"/>
    <d v="2024-04-06T00:00:00"/>
    <s v="&lt;Клиент не выбран&gt;"/>
    <s v="4 202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30"/>
    <n v="29.43"/>
    <n v="-7.36"/>
    <n v="-1.3939653495440731"/>
    <n v="0"/>
    <n v="0.9778692625132267"/>
    <n v="2198.4852732522795"/>
    <n v="3000"/>
    <d v="2024-02-10T00:00:00"/>
    <s v="&lt;Клиент не выбран&gt;"/>
    <s v="2 2024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1"/>
    <n v="25.16"/>
    <n v="-6.29"/>
    <n v="-1.1918498480243163"/>
    <n v="0"/>
    <n v="0.83608486559241446"/>
    <n v="1879.7198507598785"/>
    <n v="2800"/>
    <d v="2024-09-09T00:00:00"/>
    <s v="&lt;Клиент не выбран&gt;"/>
    <s v="9 2024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2"/>
    <n v="24.16"/>
    <n v="-6.04"/>
    <n v="-1.1444790273556231"/>
    <n v="0"/>
    <n v="0.80285414756409912"/>
    <n v="1805.0092048632216"/>
    <n v="3000"/>
    <d v="2024-01-06T00:00:00"/>
    <s v="&lt;Клиент не выбран&gt;"/>
    <s v="1 2024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3"/>
    <n v="9.18"/>
    <n v="-2.2999999999999998"/>
    <n v="-0.43454832826747719"/>
    <n v="0"/>
    <n v="0.30483645337974624"/>
    <n v="685.34565835866249"/>
    <n v="1500"/>
    <d v="2024-01-06T00:00:00"/>
    <s v="&lt;Клиент не выбран&gt;"/>
    <s v="1 2024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4"/>
    <n v="14.86"/>
    <n v="-3.72"/>
    <n v="-0.70361458966565349"/>
    <n v="0"/>
    <n v="0.49358693178057739"/>
    <n v="1109.7021270516714"/>
    <n v="2000"/>
    <d v="2024-01-06T00:00:00"/>
    <s v="&lt;Клиент не выбран&gt;"/>
    <s v="1 2024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5"/>
    <n v="25.13"/>
    <n v="-6.28"/>
    <n v="-1.1905866261398175"/>
    <n v="0"/>
    <n v="0.83519871311165916"/>
    <n v="1877.7275668693003"/>
    <n v="2800"/>
    <d v="2024-05-02T00:00:00"/>
    <s v="&lt;Клиент не выбран&gt;"/>
    <s v="5 2024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6"/>
    <n v="25.13"/>
    <n v="-6.28"/>
    <n v="-1.1905866261398175"/>
    <n v="0"/>
    <n v="0.83519871311165916"/>
    <n v="1877.7275668693003"/>
    <n v="3000"/>
    <d v="2024-01-28T00:00:00"/>
    <s v="&lt;Клиент не выбран&gt;"/>
    <s v="1 2024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8"/>
    <n v="23"/>
    <n v="-5.75"/>
    <n v="-1.0895288753799393"/>
    <n v="0"/>
    <n v="0.76430651465125321"/>
    <n v="1718.3448556230999"/>
    <n v="2900"/>
    <d v="2024-01-31T00:00:00"/>
    <s v="&lt;Клиент не выбран&gt;"/>
    <s v="1 2024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9"/>
    <n v="31.09"/>
    <n v="-7.77"/>
    <n v="-1.472916717325228"/>
    <n v="0"/>
    <n v="1.0332537925604188"/>
    <n v="2323.0030164133736"/>
    <n v="3700"/>
    <d v="2024-01-09T00:00:00"/>
    <s v="&lt;Клиент не выбран&gt;"/>
    <s v="1 2024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40"/>
    <n v="6.5"/>
    <n v="-3.6"/>
    <n v="-0.18316717325227963"/>
    <n v="0"/>
    <n v="0.12849210970948605"/>
    <n v="288.88116413373854"/>
    <m/>
    <m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6"/>
    <n v="6.14"/>
    <n v="-1.54"/>
    <n v="-0.29054103343465043"/>
    <n v="0"/>
    <n v="0.20381507057366752"/>
    <n v="458.22529483282659"/>
    <n v="458.23"/>
    <d v="2023-09-20T00:00:00"/>
    <s v="&lt;Клиент не выбран&gt;"/>
    <s v="9 2023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9"/>
    <n v="31.09"/>
    <n v="-9.33"/>
    <n v="-1.2940185341196293"/>
    <n v="-3.0648515645254526E-15"/>
    <n v="1.5727041355741007"/>
    <n v="2236.4522325189541"/>
    <n v="3700"/>
    <d v="2024-08-24T00:00:00"/>
    <s v="&lt;Клиент не выбран&gt;"/>
    <s v="8 2024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07-29T00:00:00"/>
    <s v="&lt;Клиент не выбран&gt;"/>
    <s v="7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12-07T00:00:00"/>
    <s v="&lt;Клиент не выбран&gt;"/>
    <s v="12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2"/>
    <n v="29.06"/>
    <n v="-6.39"/>
    <n v="-1.3481341989196687"/>
    <n v="-3.1930232062404417E-15"/>
    <n v="1.6384743912437898"/>
    <n v="2329.9803359928628"/>
    <n v="3500"/>
    <d v="2024-01-20T00:00:00"/>
    <s v="&lt;Клиент не выбран&gt;"/>
    <s v="1 2024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3"/>
    <n v="10.83"/>
    <n v="-2.38"/>
    <n v="-0.50250260171465377"/>
    <n v="-1.1901652444963269E-15"/>
    <n v="0.61072380264711168"/>
    <n v="868.4752465434359"/>
    <n v="1600"/>
    <d v="2024-01-05T00:00:00"/>
    <s v="&lt;Клиент не выбран&gt;"/>
    <s v="1 2024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4"/>
    <n v="16.739999999999998"/>
    <n v="-3.68"/>
    <n v="-0.77664899152584344"/>
    <n v="-1.8394743305469858E-15"/>
    <n v="0.94391158136938225"/>
    <n v="1342.2824520541153"/>
    <n v="2200"/>
    <d v="2024-01-05T00:00:00"/>
    <s v="&lt;Клиент не выбран&gt;"/>
    <s v="1 2024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5"/>
    <n v="25.84"/>
    <n v="-12.92"/>
    <n v="-0.76832350463352983"/>
    <n v="-1.8197556164369877E-15"/>
    <n v="0.93379308049712229"/>
    <n v="1327.8935130581292"/>
    <n v="2500"/>
    <d v="2024-09-16T00:00:00"/>
    <s v="&lt;Клиент не выбран&gt;"/>
    <s v="9 2024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6"/>
    <n v="24.53"/>
    <n v="-5.4"/>
    <n v="-1.137618316071163"/>
    <n v="-2.6944214351733422E-15"/>
    <n v="1.382620869188077"/>
    <n v="1966.1457356657909"/>
    <n v="3100"/>
    <d v="2024-01-06T00:00:00"/>
    <s v="&lt;Клиент не выбран&gt;"/>
    <s v="1 2024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7"/>
    <n v="12.01"/>
    <n v="-2.64"/>
    <n v="-0.55721294414985867"/>
    <n v="-1.3197453657906016E-15"/>
    <n v="0.67721680837910492"/>
    <n v="963.03113137420053"/>
    <n v="1700"/>
    <d v="2024-09-10T00:00:00"/>
    <s v="&lt;Клиент не выбран&gt;"/>
    <s v="9 2024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8"/>
    <n v="48.95"/>
    <n v="-10.77"/>
    <n v="-2.2704792110610041"/>
    <n v="-5.3775750337123994E-15"/>
    <n v="2.7594597378777199"/>
    <n v="3924.0692204767329"/>
    <n v="5400"/>
    <d v="2024-08-14T00:00:00"/>
    <s v="&lt;Клиент не выбран&gt;"/>
    <s v="8 2024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9"/>
    <n v="15.35"/>
    <n v="-3.38"/>
    <n v="-0.71182912929282904"/>
    <n v="-1.6859500564048561E-15"/>
    <n v="0.86513182457821625"/>
    <n v="1230.2542841567963"/>
    <n v="2000"/>
    <d v="2024-04-23T00:00:00"/>
    <s v="&lt;Клиент не выбран&gt;"/>
    <s v="4 202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50"/>
    <n v="20.69"/>
    <n v="-4.55"/>
    <n v="-0.95980970315674707"/>
    <n v="-2.2732860409669492E-15"/>
    <n v="1.1665186005590986"/>
    <n v="1658.8391099658056"/>
    <n v="2700"/>
    <d v="2024-01-20T00:00:00"/>
    <s v="&lt;Клиент не выбран&gt;"/>
    <s v="1 2024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1"/>
    <n v="6.69"/>
    <n v="-1.47"/>
    <n v="-0.3104217255562714"/>
    <n v="-7.3522634038708023E-16"/>
    <n v="0.37727553252283125"/>
    <n v="536.50186827890366"/>
    <n v="1200"/>
    <d v="2024-03-02T00:00:00"/>
    <s v="&lt;Клиент не выбран&gt;"/>
    <s v="3 2024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2"/>
    <n v="9.18"/>
    <n v="-2.02"/>
    <n v="-0.42578918677833388"/>
    <n v="-1.0084713787684855E-15"/>
    <n v="0.51748904460986045"/>
    <n v="735.89145150899424"/>
    <n v="1600"/>
    <d v="2024-01-26T00:00:00"/>
    <s v="&lt;Клиент не выбран&gt;"/>
    <s v="1 2024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3"/>
    <n v="16.8"/>
    <n v="-5.04"/>
    <n v="0"/>
    <n v="-1.9331365118655357E-15"/>
    <n v="0.99749434335978082"/>
    <n v="1287.4458947368421"/>
    <n v="2500"/>
    <d v="2025-03-26T00:00:00"/>
    <s v="&lt;Клиент не выбран&gt;"/>
    <s v="3 2025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4"/>
    <n v="16.309999999999999"/>
    <n v="-4.08"/>
    <n v="0"/>
    <n v="-2.0103962193975761E-15"/>
    <n v="1.0373601887151458"/>
    <n v="1338.8999398496237"/>
    <n v="2100"/>
    <d v="2025-01-28T00:00:00"/>
    <s v="&lt;Клиент не выбран&gt;"/>
    <s v="1 2025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5"/>
    <n v="34.21"/>
    <n v="-10.26"/>
    <n v="0"/>
    <n v="-3.9369574370050663E-15"/>
    <n v="2.0314616941723425"/>
    <n v="2621.9667669172927"/>
    <n v="3700"/>
    <d v="2024-03-02T00:00:00"/>
    <s v="&lt;Клиент не выбран&gt;"/>
    <s v="3 2024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6"/>
    <n v="7.55"/>
    <n v="-2.27"/>
    <n v="0"/>
    <n v="-8.6793884206207695E-16"/>
    <n v="0.44785460314112591"/>
    <n v="578.03693233082686"/>
    <m/>
    <m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7"/>
    <n v="16.79"/>
    <n v="-4.2"/>
    <n v="0"/>
    <n v="-2.0695738677199907E-15"/>
    <n v="1.0678957298384046"/>
    <n v="1378.3115488721801"/>
    <n v="2900"/>
    <d v="2025-02-10T00:00:00"/>
    <s v="&lt;Клиент не выбран&gt;"/>
    <s v="2 2025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8"/>
    <n v="7.43"/>
    <n v="-2.23"/>
    <n v="0"/>
    <n v="-8.5478825354598494E-16"/>
    <n v="0.44106892733595732"/>
    <n v="569.27879699248092"/>
    <m/>
    <m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9"/>
    <n v="7.39"/>
    <n v="-2.2200000000000002"/>
    <n v="0"/>
    <n v="-8.4985678285245049E-16"/>
    <n v="0.43852429890901917"/>
    <n v="565.99449624060139"/>
    <m/>
    <m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60"/>
    <n v="27.85"/>
    <n v="-6.96"/>
    <n v="0"/>
    <n v="-3.4339474262645438E-15"/>
    <n v="1.7719095946246441"/>
    <n v="2286.9680902255636"/>
    <n v="3300"/>
    <d v="2025-01-27T00:00:00"/>
    <s v="&lt;Клиент не выбран&gt;"/>
    <s v="1 2025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1"/>
    <n v="34.659999999999997"/>
    <n v="-8.67"/>
    <n v="0"/>
    <n v="-4.2722974441654129E-15"/>
    <n v="2.2044964272041403"/>
    <n v="2845.2992180451115"/>
    <n v="3700"/>
    <d v="2024-08-24T00:00:00"/>
    <s v="&lt;Клиент не выбран&gt;"/>
    <s v="8 2024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5"/>
    <n v="25.84"/>
    <n v="-12.92"/>
    <n v="0"/>
    <n v="-2.1238200453488704E-15"/>
    <n v="1.0958866425347249"/>
    <n v="1414.4388571428567"/>
    <n v="2500"/>
    <d v="2024-10-11T00:00:00"/>
    <s v="&lt;Клиент не выбран&gt;"/>
    <s v="10 2024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2"/>
    <n v="12.24"/>
    <n v="-3.06"/>
    <n v="0"/>
    <n v="-1.5090300322215658E-15"/>
    <n v="0.77865629864309394"/>
    <n v="1004.9960300751876"/>
    <m/>
    <m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4"/>
    <n v="16.739999999999998"/>
    <n v="-4.1900000000000004"/>
    <n v="0"/>
    <n v="-2.0629985734619441E-15"/>
    <n v="1.0645028919358202"/>
    <n v="1373.932481203007"/>
    <n v="2200"/>
    <d v="2024-02-10T00:00:00"/>
    <s v="&lt;Клиент не выбран&gt;"/>
    <s v="2 2024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4-23T00:00:00"/>
    <s v="&lt;Клиент не выбран&gt;"/>
    <s v="4 202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7-27T00:00:00"/>
    <s v="&lt;Клиент не выбран&gt;"/>
    <s v="7 2024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4"/>
    <n v="218"/>
    <n v="0"/>
    <n v="0"/>
    <n v="0"/>
    <n v="0"/>
    <n v="218"/>
    <n v="400"/>
    <d v="2024-01-20T00:00:00"/>
    <s v="&lt;Клиент не выбран&gt;"/>
    <s v="1 2024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5"/>
    <n v="1385"/>
    <n v="0"/>
    <n v="0"/>
    <n v="0"/>
    <n v="0"/>
    <n v="1385"/>
    <n v="2100"/>
    <d v="2023-12-14T00:00:00"/>
    <s v="&lt;Клиент не выбран&gt;"/>
    <s v="12 2023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6"/>
    <n v="429"/>
    <n v="0"/>
    <n v="0"/>
    <n v="0"/>
    <n v="0"/>
    <n v="429"/>
    <m/>
    <m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4-01-15T00:00:00"/>
    <s v="&lt;Клиент не выбран&gt;"/>
    <s v="1 2024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3-12-13T00:00:00"/>
    <s v="&lt;Клиент не выбран&gt;"/>
    <s v="12 2023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3000"/>
    <d v="2024-09-24T00:00:00"/>
    <s v="&lt;Клиент не выбран&gt;"/>
    <s v="9 2024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7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8"/>
    <n v="924"/>
    <n v="0"/>
    <n v="-280.45531249999999"/>
    <n v="9.5803124999999625"/>
    <n v="0"/>
    <n v="653.125"/>
    <n v="1200"/>
    <d v="2023-12-22T00:00:00"/>
    <s v="&lt;Клиент не выбран&gt;"/>
    <s v="12 2023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5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2"/>
    <n v="840"/>
    <n v="0"/>
    <n v="-254.95937500000002"/>
    <n v="8.7093749999999659"/>
    <n v="0"/>
    <n v="593.75"/>
    <n v="1100"/>
    <d v="2023-12-26T00:00:00"/>
    <s v="&lt;Клиент не выбран&gt;"/>
    <s v="12 2023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9"/>
    <n v="1092"/>
    <n v="0"/>
    <n v="-331.44718750000004"/>
    <n v="11.322187499999956"/>
    <n v="0"/>
    <n v="771.87499999999989"/>
    <n v="1400"/>
    <d v="2023-12-22T00:00:00"/>
    <s v="&lt;Клиент не выбран&gt;"/>
    <s v="12 2023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70"/>
    <n v="13.52"/>
    <n v="-1.35"/>
    <n v="-0.43969724917796144"/>
    <n v="2.7740171927822349E-15"/>
    <n v="0.72304360529672007"/>
    <n v="1260.7872090785154"/>
    <n v="1800"/>
    <d v="2024-01-24T00:00:00"/>
    <s v="&lt;Клиент не выбран&gt;"/>
    <s v="1 2024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1"/>
    <n v="53.87"/>
    <n v="-16.16"/>
    <n v="-1.3624472692276846"/>
    <n v="8.5955783352356653E-15"/>
    <n v="2.240425173027059"/>
    <n v="3906.6791827732777"/>
    <n v="5500"/>
    <d v="2024-01-21T00:00:00"/>
    <s v="&lt;Клиент не выбран&gt;"/>
    <s v="1 2024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2"/>
    <n v="16.940000000000001"/>
    <n v="-5.08"/>
    <n v="-0.42849707274039633"/>
    <n v="2.7033561139192528E-15"/>
    <n v="0.70462589636968775"/>
    <n v="1228.6718405646009"/>
    <n v="2300"/>
    <d v="2024-01-20T00:00:00"/>
    <s v="&lt;Клиент не выбран&gt;"/>
    <s v="1 2024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2126.35"/>
    <d v="2024-02-02T00:00:00"/>
    <s v="&lt;Клиент не выбран&gt;"/>
    <s v="2 2024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3800"/>
    <d v="2024-05-08T00:00:00"/>
    <s v="&lt;Клиент не выбран&gt;"/>
    <s v="5 2024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4"/>
    <n v="61.02"/>
    <n v="-6.1"/>
    <n v="-1.9842377095196091"/>
    <n v="1.2518407906951547E-14"/>
    <n v="3.2629050782987563"/>
    <n v="5689.6001251102762"/>
    <n v="6600"/>
    <d v="2024-01-19T00:00:00"/>
    <s v="&lt;Клиент не выбран&gt;"/>
    <s v="1 2024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5"/>
    <n v="9.18"/>
    <n v="-1.84"/>
    <n v="-0.2651912743604139"/>
    <n v="1.6730719963041581E-15"/>
    <n v="0.43608381782070049"/>
    <n v="760.40904803913736"/>
    <n v="1500"/>
    <d v="2024-01-22T00:00:00"/>
    <s v="&lt;Клиент не выбран&gt;"/>
    <s v="1 2024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70"/>
    <n v="22.79"/>
    <n v="-11.4"/>
    <n v="-0.41151616007699099"/>
    <n v="2.5962248008044083E-15"/>
    <n v="0.67670227315773546"/>
    <n v="1179.9807979789882"/>
    <n v="2900"/>
    <d v="2024-09-12T00:00:00"/>
    <s v="&lt;Клиент не выбран&gt;"/>
    <s v="9 2024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9"/>
    <n v="11.3"/>
    <n v="-2.2599999999999998"/>
    <n v="-0.32661159675996482"/>
    <n v="2.0605682352301894E-15"/>
    <n v="0.53708415709797452"/>
    <n v="936.52558505092657"/>
    <n v="1500"/>
    <d v="2024-12-11T00:00:00"/>
    <s v="&lt;Клиент не выбран&gt;"/>
    <s v="12 2024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1900"/>
    <d v="2024-01-26T00:00:00"/>
    <s v="&lt;Клиент не выбран&gt;"/>
    <s v="1 2024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2100"/>
    <d v="2024-01-18T00:00:00"/>
    <s v="&lt;Клиент не выбран&gt;"/>
    <s v="1 2024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9"/>
    <n v="31.09"/>
    <n v="-9.33"/>
    <n v="-0.78618012671425141"/>
    <n v="4.9599518582531986E-15"/>
    <n v="1.2928043427491065"/>
    <n v="2254.2916737509031"/>
    <m/>
    <m/>
    <m/>
    <s v=""/>
    <n v="-2254.2916737509031"/>
    <s v=""/>
  </r>
  <r>
    <s v="522635390"/>
    <s v="720000049600"/>
    <s v="iHerb_OA CZN6870"/>
    <s v="Доставлен"/>
    <d v="2023-12-13T00:00:00"/>
    <x v="18"/>
    <s v="Витамины"/>
    <s v="MOR-00953"/>
    <x v="227"/>
    <x v="976"/>
    <n v="0"/>
    <n v="0"/>
    <n v="0"/>
    <n v="0"/>
    <n v="0"/>
    <n v="0"/>
    <n v="2800"/>
    <d v="2024-01-22T00:00:00"/>
    <s v="&lt;Клиент не выбран&gt;"/>
    <s v="1 2024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1-31T00:00:00"/>
    <s v="&lt;Клиент не выбран&gt;"/>
    <s v="1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4-17T00:00:00"/>
    <s v="&lt;Клиент не выбран&gt;"/>
    <s v="4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300"/>
    <d v="2025-02-01T00:00:00"/>
    <s v="&lt;Клиент не выбран&gt;"/>
    <s v="2 2025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7"/>
    <n v="19.27"/>
    <n v="-9.64"/>
    <n v="-0.41205657370517929"/>
    <n v="0"/>
    <n v="0.32331445053189795"/>
    <n v="1075.6146011952189"/>
    <n v="1179.72"/>
    <d v="2023-12-14T00:00:00"/>
    <s v="&lt;Клиент не выбран&gt;"/>
    <s v="12 2023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8"/>
    <n v="19.96"/>
    <n v="-2"/>
    <n v="-0.76848764940239045"/>
    <n v="0"/>
    <n v="0.60298312892553352"/>
    <n v="2006.0268159362549"/>
    <n v="2200.19"/>
    <d v="2024-02-20T00:00:00"/>
    <s v="&lt;Клиент не выбран&gt;"/>
    <s v="2 2024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9"/>
    <n v="14.51"/>
    <n v="-1.45"/>
    <n v="-0.55882231075697208"/>
    <n v="0"/>
    <n v="0.43847214163515974"/>
    <n v="1458.7255131474105"/>
    <n v="2000"/>
    <d v="2024-09-25T00:00:00"/>
    <s v="&lt;Клиент не выбран&gt;"/>
    <s v="9 2024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4-03-02T00:00:00"/>
    <s v="&lt;Клиент не выбран&gt;"/>
    <s v="3 2024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1-25T00:00:00"/>
    <s v="&lt;Клиент не выбран&gt;"/>
    <s v="1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3-25T00:00:00"/>
    <s v="&lt;Клиент не выбран&gt;"/>
    <s v="3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100"/>
    <d v="2024-04-06T00:00:00"/>
    <s v="&lt;Клиент не выбран&gt;"/>
    <s v="4 202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200"/>
    <d v="2024-06-29T00:00:00"/>
    <s v="&lt;Клиент не выбран&gt;"/>
    <s v="6 2024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1-24T00:00:00"/>
    <s v="&lt;Клиент не выбран&gt;"/>
    <s v="1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4-16T00:00:00"/>
    <s v="&lt;Клиент не выбран&gt;"/>
    <s v="4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5"/>
    <n v="13.51"/>
    <n v="-3.38"/>
    <n v="-0.43345099601593617"/>
    <n v="0"/>
    <n v="0.34010128596969119"/>
    <n v="1131.4616729083664"/>
    <n v="1900"/>
    <d v="2024-06-08T00:00:00"/>
    <s v="&lt;Клиент не выбран&gt;"/>
    <s v="6 2024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1"/>
    <n v="6.1"/>
    <n v="-1.22"/>
    <n v="-0.20880956175298804"/>
    <n v="0"/>
    <n v="0.16383951387286214"/>
    <n v="545.06741992031868"/>
    <n v="1200"/>
    <d v="2024-01-20T00:00:00"/>
    <s v="&lt;Клиент не выбран&gt;"/>
    <s v="1 2024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400"/>
    <d v="2024-02-23T00:00:00"/>
    <s v="&lt;Клиент не выбран&gt;"/>
    <s v="2 2024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600"/>
    <d v="2024-05-25T00:00:00"/>
    <s v="&lt;Клиент не выбран&gt;"/>
    <s v="5 2024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1-28T00:00:00"/>
    <s v="&lt;Клиент не выбран&gt;"/>
    <s v="1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4-04T00:00:00"/>
    <s v="&lt;Клиент не выбран&gt;"/>
    <s v="4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2"/>
    <n v="3.64"/>
    <n v="-0.73"/>
    <n v="-0.12451553784860558"/>
    <n v="0"/>
    <n v="9.7699382247956726E-2"/>
    <n v="325.02995737051799"/>
    <m/>
    <m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3"/>
    <n v="3.68"/>
    <n v="-0.74"/>
    <n v="-0.12579920318725102"/>
    <n v="0"/>
    <n v="9.8706592374224328E-2"/>
    <n v="328.38078167330684"/>
    <m/>
    <m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5-15T00:00:00"/>
    <s v="&lt;Клиент не выбран&gt;"/>
    <s v="5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8-26T00:00:00"/>
    <s v="&lt;Клиент не выбран&gt;"/>
    <s v="8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2-14T00:00:00"/>
    <s v="&lt;Клиент не выбран&gt;"/>
    <s v="2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5-07T00:00:00"/>
    <s v="&lt;Клиент не выбран&gt;"/>
    <s v="5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1"/>
    <n v="15.52"/>
    <n v="-1.55"/>
    <n v="-0.59776015936254978"/>
    <n v="0"/>
    <n v="0.46902418213194336"/>
    <n v="1560.3671836653384"/>
    <n v="2300"/>
    <d v="2024-01-28T00:00:00"/>
    <s v="&lt;Клиент не выбран&gt;"/>
    <s v="1 2024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5"/>
    <n v="45.23"/>
    <n v="-4.5199999999999996"/>
    <n v="-2.2143749999999995"/>
    <n v="0"/>
    <n v="2.2853025564817346"/>
    <n v="4184.6443749999989"/>
    <n v="5100"/>
    <d v="2024-01-28T00:00:00"/>
    <s v="&lt;Клиент не выбран&gt;"/>
    <s v="1 2024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70"/>
    <n v="22.79"/>
    <n v="-5.7"/>
    <n v="-0.92959147015475307"/>
    <n v="0"/>
    <n v="0.95936675731448917"/>
    <n v="1756.7077467145662"/>
    <m/>
    <m/>
    <m/>
    <s v=""/>
    <n v="-1756.7077467145662"/>
    <s v=""/>
  </r>
  <r>
    <s v="522767884"/>
    <s v="720000058933"/>
    <s v="iHerb_OA CZN6870"/>
    <s v="Доставлен"/>
    <d v="2023-12-20T00:00:00"/>
    <x v="18"/>
    <s v="Спортпит"/>
    <s v="FOA-01490"/>
    <x v="171"/>
    <x v="986"/>
    <n v="15.58"/>
    <n v="-4.67"/>
    <n v="-0.59343726971260136"/>
    <n v="0"/>
    <n v="0.61244536701586172"/>
    <n v="1121.4559108634242"/>
    <m/>
    <m/>
    <m/>
    <s v=""/>
    <n v="-1121.4559108634242"/>
    <s v=""/>
  </r>
  <r>
    <s v="522767884"/>
    <s v="720000058933"/>
    <s v="iHerb_OA CZN6870"/>
    <s v="Доставлен"/>
    <d v="2023-12-20T00:00:00"/>
    <x v="18"/>
    <s v="Витамины"/>
    <s v="NOW-00470"/>
    <x v="3"/>
    <x v="801"/>
    <n v="11.76"/>
    <n v="-2.35"/>
    <n v="-0.51184644436256455"/>
    <n v="0"/>
    <n v="0.52824114606959294"/>
    <n v="967.26857206460329"/>
    <n v="1800"/>
    <d v="2024-01-27T00:00:00"/>
    <s v="&lt;Клиент не выбран&gt;"/>
    <s v="1 2024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7"/>
    <n v="10.53"/>
    <n v="-5.27"/>
    <n v="-0.28611182756079589"/>
    <n v="0"/>
    <n v="0.29527613478491588"/>
    <n v="540.68360138786534"/>
    <n v="1600"/>
    <d v="2025-11-15T00:00:00"/>
    <m/>
    <s v="11 2025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300"/>
    <d v="2024-01-29T00:00:00"/>
    <s v="&lt;Клиент не выбран&gt;"/>
    <s v="1 2024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200"/>
    <d v="2024-10-16T00:00:00"/>
    <s v="&lt;Клиент не выбран&gt;"/>
    <s v="10 2024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800"/>
    <d v="2024-02-01T00:00:00"/>
    <s v="&lt;Клиент не выбран&gt;"/>
    <s v="2 2024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600"/>
    <d v="2025-05-03T00:00:00"/>
    <s v="&lt;Клиент не выбран&gt;"/>
    <s v="5 202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90"/>
    <n v="28.9"/>
    <n v="-7.23"/>
    <n v="-1.178715456890199"/>
    <n v="0"/>
    <n v="1.2164703119370963"/>
    <n v="2227.4930878469663"/>
    <n v="3500"/>
    <d v="2024-04-29T00:00:00"/>
    <s v="&lt;Клиент не выбран&gt;"/>
    <s v="4 202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1"/>
    <n v="29.75"/>
    <n v="-7.44"/>
    <n v="-1.2135275423728813"/>
    <n v="0"/>
    <n v="1.2523974462075045"/>
    <n v="2293.2796857344633"/>
    <n v="2255.6"/>
    <d v="2024-01-29T00:00:00"/>
    <s v="&lt;Клиент не выбран&gt;"/>
    <s v="1 2024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2"/>
    <n v="13.07"/>
    <n v="-2.61"/>
    <n v="-0.56896002210759034"/>
    <n v="0"/>
    <n v="0.58718410073198113"/>
    <n v="1075.199709223778"/>
    <n v="1900"/>
    <d v="2024-02-12T00:00:00"/>
    <s v="&lt;Клиент не выбран&gt;"/>
    <s v="2 2024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4-06-13T00:00:00"/>
    <s v="&lt;Клиент не выбран&gt;"/>
    <s v="6 2024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5-03-11T00:00:00"/>
    <s v="&lt;Клиент не выбран&gt;"/>
    <s v="3 2025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3"/>
    <n v="26.44"/>
    <n v="-6.61"/>
    <n v="-1.0786307111274873"/>
    <n v="0"/>
    <n v="1.1131798009096736"/>
    <n v="2038.3566189204128"/>
    <m/>
    <m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70"/>
    <n v="22.79"/>
    <n v="-11.4"/>
    <n v="-0.36054917550058901"/>
    <n v="4.7662436750927819E-15"/>
    <n v="0.38895389016964843"/>
    <n v="1169.2219865282696"/>
    <m/>
    <m/>
    <m/>
    <s v=""/>
    <n v="-1169.2219865282696"/>
    <s v=""/>
  </r>
  <r>
    <s v="522691947"/>
    <s v="720000053678"/>
    <s v="iHerb_AV CYG0792"/>
    <s v="Доставлен"/>
    <d v="2023-12-16T00:00:00"/>
    <x v="18"/>
    <s v="Витамины"/>
    <s v="YOU-00303"/>
    <x v="71"/>
    <x v="423"/>
    <n v="24.98"/>
    <n v="-6.25"/>
    <n v="-0.59289605418139013"/>
    <n v="7.8377299415704845E-15"/>
    <n v="0.63960547523068634"/>
    <n v="1922.6977882067154"/>
    <n v="3300"/>
    <d v="2024-08-26T00:00:00"/>
    <s v="&lt;Клиент не выбран&gt;"/>
    <s v="8 2024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6-06T00:00:00"/>
    <s v="&lt;Клиент не выбран&gt;"/>
    <s v="6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8-03T00:00:00"/>
    <s v="&lt;Клиент не выбран&gt;"/>
    <s v="8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4"/>
    <n v="5.99"/>
    <n v="-1.2"/>
    <n v="-0.15162691401649003"/>
    <n v="2.0044167869793176E-15"/>
    <n v="0.16357235591857916"/>
    <n v="491.7096852915198"/>
    <m/>
    <m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5"/>
    <n v="28.53"/>
    <n v="-2.85"/>
    <n v="-0.81289752650176705"/>
    <n v="1.0746017346477844E-14"/>
    <n v="0.87693906054052451"/>
    <n v="2636.1387720848079"/>
    <n v="3400"/>
    <d v="2024-01-19T00:00:00"/>
    <s v="&lt;Клиент не выбран&gt;"/>
    <s v="1 2024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6"/>
    <n v="39.090000000000003"/>
    <n v="-3.91"/>
    <n v="-1.1136189634864553"/>
    <n v="1.4721374230883593E-14"/>
    <n v="1.2013518749928216"/>
    <n v="3611.3458723498275"/>
    <n v="4500"/>
    <d v="2024-01-19T00:00:00"/>
    <s v="&lt;Клиент не выбран&gt;"/>
    <s v="1 2024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7"/>
    <n v="16"/>
    <n v="-1.6"/>
    <n v="-0.45583038869257969"/>
    <n v="6.0258041195202868E-15"/>
    <n v="0.49174152927506048"/>
    <n v="1478.2086572438175"/>
    <n v="2100"/>
    <d v="2024-01-19T00:00:00"/>
    <s v="&lt;Клиент не выбран&gt;"/>
    <s v="1 2024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8"/>
    <n v="17.97"/>
    <n v="-1.8"/>
    <n v="-0.51185954063604255"/>
    <n v="6.7664758758779874E-15"/>
    <n v="0.55218475891511998"/>
    <n v="1659.9051380300368"/>
    <n v="2300"/>
    <d v="2024-01-19T00:00:00"/>
    <s v="&lt;Клиент не выбран&gt;"/>
    <s v="1 2024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2900"/>
    <d v="2024-09-08T00:00:00"/>
    <s v="&lt;Клиент не выбран&gt;"/>
    <s v="9 2024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100"/>
    <d v="2024-12-11T00:00:00"/>
    <s v="&lt;Клиент не выбран&gt;"/>
    <s v="12 2024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1-06T00:00:00"/>
    <s v="&lt;Клиент не выбран&gt;"/>
    <s v="1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2-08T00:00:00"/>
    <s v="&lt;Клиент не выбран&gt;"/>
    <s v="2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700"/>
    <d v="2024-02-23T00:00:00"/>
    <s v="&lt;Клиент не выбран&gt;"/>
    <s v="2 2024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800"/>
    <d v="2024-06-29T00:00:00"/>
    <s v="&lt;Клиент не выбран&gt;"/>
    <s v="6 2024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3-12-26T00:00:00"/>
    <s v="&lt;Клиент не выбран&gt;"/>
    <s v="12 2023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4-01-20T00:00:00"/>
    <s v="&lt;Клиент не выбран&gt;"/>
    <s v="1 2024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m/>
    <m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2-25T00:00:00"/>
    <s v="&lt;Клиент не выбран&gt;"/>
    <s v="2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4395301012"/>
    <s v="1395905958"/>
    <s v="essens_OA"/>
    <s v="Доставлен"/>
    <d v="2023-12-19T00:00:00"/>
    <x v="18"/>
    <s v="Парфюм"/>
    <s v="000w10250"/>
    <x v="232"/>
    <x v="999"/>
    <n v="1545"/>
    <n v="-247.48833592534993"/>
    <n v="0"/>
    <n v="-9.5515731642597004"/>
    <n v="81.888820594919878"/>
    <n v="1369.8489115053103"/>
    <n v="2200"/>
    <d v="2024-01-28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0450"/>
    <x v="232"/>
    <x v="1000"/>
    <n v="1545"/>
    <n v="-247.48833592534993"/>
    <n v="0"/>
    <n v="-9.5515731642597004"/>
    <n v="81.888820594919878"/>
    <n v="1369.8489115053103"/>
    <n v="2200"/>
    <d v="2024-10-09T00:00:00"/>
    <s v="&lt;Клиент не выбран&gt;"/>
    <s v="10 2024"/>
    <n v="830.1510884946897"/>
    <n v="0.60601653329960803"/>
  </r>
  <r>
    <s v="4395301012"/>
    <s v="1395905958"/>
    <s v="essens_OA"/>
    <s v="Доставлен"/>
    <d v="2023-12-19T00:00:00"/>
    <x v="18"/>
    <s v="Парфюм"/>
    <s v="000w11650"/>
    <x v="232"/>
    <x v="1001"/>
    <n v="1545"/>
    <n v="-247.48833592534993"/>
    <n v="0"/>
    <n v="-9.5515731642597004"/>
    <n v="81.888820594919878"/>
    <n v="1369.8489115053103"/>
    <m/>
    <m/>
    <m/>
    <s v=""/>
    <n v="-1369.8489115053103"/>
    <s v=""/>
  </r>
  <r>
    <s v="4395301012"/>
    <s v="1395905958"/>
    <s v="essens_OA"/>
    <s v="Доставлен"/>
    <d v="2023-12-19T00:00:00"/>
    <x v="18"/>
    <s v="Парфюм"/>
    <s v="000m00850"/>
    <x v="232"/>
    <x v="1002"/>
    <n v="1545"/>
    <n v="-247.48833592534993"/>
    <n v="0"/>
    <n v="-9.5515731642597004"/>
    <n v="81.888820594919878"/>
    <n v="1369.8489115053103"/>
    <n v="1380.0077760497668"/>
    <d v="2023-12-29T00:00:00"/>
    <s v="&lt;Клиент не выбран&gt;"/>
    <s v="12 2023"/>
    <n v="10.158864544456492"/>
    <n v="7.4160474627037801E-3"/>
  </r>
  <r>
    <s v="4395301012"/>
    <s v="1395905958"/>
    <s v="essens_OA"/>
    <s v="Доставлен"/>
    <d v="2023-12-19T00:00:00"/>
    <x v="18"/>
    <s v="Парфюм"/>
    <s v="000w17650"/>
    <x v="232"/>
    <x v="1003"/>
    <n v="1545"/>
    <n v="-247.48833592534993"/>
    <n v="0"/>
    <n v="-9.5515731642597004"/>
    <n v="81.888820594919878"/>
    <n v="1369.8489115053103"/>
    <n v="2200"/>
    <d v="2024-01-24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8050"/>
    <x v="232"/>
    <x v="1004"/>
    <n v="1545"/>
    <n v="-247.48833592534993"/>
    <n v="0"/>
    <n v="-9.5515731642597004"/>
    <n v="81.888820594919878"/>
    <n v="1369.8489115053103"/>
    <n v="2200"/>
    <d v="2023-12-29T00:00:00"/>
    <s v="&lt;Клиент не выбран&gt;"/>
    <s v="12 2023"/>
    <n v="830.1510884946897"/>
    <n v="0.60601653329960803"/>
  </r>
  <r>
    <s v="4395301012"/>
    <s v="1395905958"/>
    <s v="essens_OA"/>
    <s v="Доставлен"/>
    <d v="2023-12-19T00:00:00"/>
    <x v="18"/>
    <s v="Парфюм"/>
    <s v="000w179ng"/>
    <x v="232"/>
    <x v="1005"/>
    <n v="375"/>
    <n v="0"/>
    <n v="0"/>
    <n v="-2.7605454623422268"/>
    <n v="23.667076430480709"/>
    <n v="395.9065309681385"/>
    <m/>
    <m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6"/>
    <n v="12.07"/>
    <n v="-2.41"/>
    <n v="-1.0342150857542878"/>
    <n v="0"/>
    <n v="0.51170927596891747"/>
    <n v="943.89701610080499"/>
    <m/>
    <m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4"/>
    <n v="16.329999999999998"/>
    <n v="-6.53"/>
    <n v="-1.049203710185509"/>
    <n v="0"/>
    <n v="0.51912535243223501"/>
    <n v="957.57668300081639"/>
    <n v="957.58"/>
    <d v="2024-02-20T00:00:00"/>
    <s v="&lt;Клиент не выбран&gt;"/>
    <s v="2 2024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5"/>
    <n v="22.35"/>
    <n v="-4.47"/>
    <n v="-1.9142614630731538"/>
    <n v="0"/>
    <n v="0.94713890831513914"/>
    <n v="1747.0888869443475"/>
    <n v="2600"/>
    <d v="2024-07-15T00:00:00"/>
    <s v="&lt;Клиент не выбран&gt;"/>
    <s v="7 2024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9"/>
    <n v="11.5"/>
    <n v="-2.2999999999999998"/>
    <n v="-0.98496674833741671"/>
    <n v="0"/>
    <n v="0.48734216758944515"/>
    <n v="898.94953914362361"/>
    <n v="1600"/>
    <d v="2024-01-31T00:00:00"/>
    <s v="&lt;Клиент не выбран&gt;"/>
    <s v="1 2024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7"/>
    <n v="11.37"/>
    <n v="-2.27"/>
    <n v="-0.97426058802940141"/>
    <n v="0"/>
    <n v="0.4820449701156469"/>
    <n v="889.17834850075815"/>
    <n v="1700"/>
    <d v="2024-01-28T00:00:00"/>
    <s v="&lt;Клиент не выбран&gt;"/>
    <s v="1 2024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250"/>
    <d v="2024-02-08T00:00:00"/>
    <s v="&lt;Клиент не выбран&gt;"/>
    <s v="2 2024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300"/>
    <d v="2024-05-11T00:00:00"/>
    <s v="&lt;Клиент не выбран&gt;"/>
    <s v="5 2024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2"/>
    <n v="15.66"/>
    <n v="-9.99"/>
    <n v="-0.60703928946447328"/>
    <n v="0"/>
    <n v="0.30035109676436461"/>
    <n v="554.02650945047253"/>
    <n v="2300"/>
    <d v="2024-12-28T00:00:00"/>
    <s v="&lt;Клиент не выбран&gt;"/>
    <s v="12 2024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9"/>
    <n v="34.29"/>
    <n v="-6.86"/>
    <n v="-2.9366997724886241"/>
    <n v="0"/>
    <n v="1.4530212670628786"/>
    <n v="2680.2375933380004"/>
    <n v="3900"/>
    <d v="2024-11-24T00:00:00"/>
    <s v="&lt;Клиент не выбран&gt;"/>
    <s v="11 2024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10"/>
    <n v="11.41"/>
    <n v="-2.2799999999999998"/>
    <n v="-0.97747243612180612"/>
    <n v="0"/>
    <n v="0.48363412935778644"/>
    <n v="892.10970569361814"/>
    <m/>
    <m/>
    <m/>
    <s v=""/>
    <n v="-892.10970569361814"/>
    <s v="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1600"/>
    <d v="2024-05-07T00:00:00"/>
    <s v="&lt;Клиент не выбран&gt;"/>
    <s v="5 2024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705.97"/>
    <d v="2023-12-26T00:00:00"/>
    <s v="&lt;Клиент не выбран&gt;"/>
    <s v="12 2023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8"/>
    <n v="20.69"/>
    <n v="-4.1399999999999997"/>
    <n v="-1.7718695309765489"/>
    <n v="0"/>
    <n v="0.87668618191362169"/>
    <n v="1617.1320513942364"/>
    <n v="2700"/>
    <d v="2024-01-28T00:00:00"/>
    <s v="&lt;Клиент не выбран&gt;"/>
    <s v="1 2024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40"/>
    <n v="9.7799999999999994"/>
    <n v="-1.96"/>
    <n v="-0.83722173608680417"/>
    <n v="0"/>
    <n v="0.41424084245102838"/>
    <n v="764.10710827208015"/>
    <n v="1700"/>
    <d v="2024-01-28T00:00:00"/>
    <s v="&lt;Клиент не выбран&gt;"/>
    <s v="1 2024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800"/>
    <d v="2024-03-22T00:00:00"/>
    <s v="&lt;Клиент не выбран&gt;"/>
    <s v="3 2024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900"/>
    <d v="2024-12-03T00:00:00"/>
    <s v="&lt;Клиент не выбран&gt;"/>
    <s v="12 2024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3"/>
    <n v="21.49"/>
    <n v="-4.3"/>
    <n v="-1.8403889569478471"/>
    <n v="0"/>
    <n v="0.91058824574593067"/>
    <n v="1679.667671508575"/>
    <n v="3200"/>
    <d v="2024-02-08T00:00:00"/>
    <s v="&lt;Клиент не выбран&gt;"/>
    <s v="2 2024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2"/>
    <n v="20.56"/>
    <n v="-6.17"/>
    <n v="-1.540616468323416"/>
    <n v="0"/>
    <n v="0.76226671647957778"/>
    <n v="1406.0743335083421"/>
    <n v="2600"/>
    <d v="2024-02-10T00:00:00"/>
    <s v="&lt;Клиент не выбран&gt;"/>
    <s v="2 2024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600"/>
    <d v="2024-01-29T00:00:00"/>
    <s v="&lt;Клиент не выбран&gt;"/>
    <s v="1 2024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800"/>
    <d v="2024-07-04T00:00:00"/>
    <s v="&lt;Клиент не выбран&gt;"/>
    <s v="7 2024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1-31T00:00:00"/>
    <s v="&lt;Клиент не выбран&gt;"/>
    <s v="1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200"/>
    <d v="2024-03-08T00:00:00"/>
    <s v="&lt;Клиент не выбран&gt;"/>
    <s v="3 2024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7-13T00:00:00"/>
    <s v="&lt;Клиент не выбран&gt;"/>
    <s v="7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10-18T00:00:00"/>
    <s v="&lt;Клиент не выбран&gt;"/>
    <s v="10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400"/>
    <d v="2025-03-25T00:00:00"/>
    <s v="&lt;Клиент не выбран&gt;"/>
    <s v="3 2025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900"/>
    <d v="2024-02-10T00:00:00"/>
    <s v="&lt;Клиент не выбран&gt;"/>
    <s v="2 2024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800"/>
    <d v="2024-03-07T00:00:00"/>
    <s v="&lt;Клиент не выбран&gt;"/>
    <s v="3 2024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4"/>
    <n v="9.1999999999999993"/>
    <n v="-2.76"/>
    <n v="-0.87191769547325104"/>
    <n v="7.5323378078930792E-16"/>
    <n v="0.63962900509829479"/>
    <n v="643.36412729766812"/>
    <n v="1500"/>
    <d v="2025-02-25T00:00:00"/>
    <s v="&lt;Клиент не выбран&gt;"/>
    <s v="2 2025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9"/>
    <n v="20.16"/>
    <n v="-6.05"/>
    <n v="-1.9103662551440328"/>
    <n v="1.6503305352386855E-15"/>
    <n v="1.4014231773194006"/>
    <n v="1409.6068068587108"/>
    <n v="2500"/>
    <d v="2024-08-24T00:00:00"/>
    <s v="&lt;Клиент не выбран&gt;"/>
    <s v="8 2024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900"/>
    <n v="17.23"/>
    <n v="-8.6199999999999992"/>
    <n v="-1.1657160493827161"/>
    <n v="1.007040815620488E-15"/>
    <n v="0.8551561698596768"/>
    <n v="860.14986584362168"/>
    <n v="2100"/>
    <d v="2024-11-16T00:00:00"/>
    <s v="&lt;Клиент не выбран&gt;"/>
    <s v="11 2024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2"/>
    <n v="5.65"/>
    <n v="-0.56999999999999995"/>
    <n v="-0.23499541536768753"/>
    <n v="6.619396841484154E-16"/>
    <n v="0.45538560003469875"/>
    <n v="537.99533651201182"/>
    <n v="900"/>
    <d v="2024-06-13T00:00:00"/>
    <s v="&lt;Клиент не выбран&gt;"/>
    <s v="6 2024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5"/>
    <n v="30.48"/>
    <n v="-4.57"/>
    <n v="-1.1985691362552724"/>
    <n v="3.3761529953317804E-15"/>
    <n v="2.3226458458462687"/>
    <n v="2743.9880253988631"/>
    <n v="3400"/>
    <d v="2024-02-13T00:00:00"/>
    <s v="&lt;Клиент не выбран&gt;"/>
    <s v="2 2024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8"/>
    <n v="17.46"/>
    <n v="-1.75"/>
    <n v="-0.72672794791857709"/>
    <n v="2.047061503537718E-15"/>
    <n v="1.4082889323907712"/>
    <n v="1663.7611686227767"/>
    <n v="2150"/>
    <d v="2024-02-13T00:00:00"/>
    <s v="&lt;Клиент не выбран&gt;"/>
    <s v="2 2024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9"/>
    <n v="10.65"/>
    <n v="-1.07"/>
    <n v="-0.44316064551622963"/>
    <n v="1.2483035775869724E-15"/>
    <n v="0.85877835597094754"/>
    <n v="1014.566008619109"/>
    <n v="1700"/>
    <d v="2024-02-09T00:00:00"/>
    <s v="&lt;Клиент не выбран&gt;"/>
    <s v="2 2024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6"/>
    <n v="14.89"/>
    <n v="-1.49"/>
    <n v="-0.61986979644232532"/>
    <n v="1.746061371572592E-15"/>
    <n v="1.2012139843434968"/>
    <n v="1419.1215569411336"/>
    <n v="1900"/>
    <d v="2024-02-13T00:00:00"/>
    <s v="&lt;Клиент не выбран&gt;"/>
    <s v="2 2024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7"/>
    <n v="22.44"/>
    <n v="-2.2400000000000002"/>
    <n v="-0.93443058866678907"/>
    <n v="2.6321223661019671E-15"/>
    <n v="1.8107852599804952"/>
    <n v="2139.2727947918584"/>
    <n v="2700"/>
    <d v="2024-02-13T00:00:00"/>
    <s v="&lt;Клиент не выбран&gt;"/>
    <s v="2 2024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8"/>
    <n v="24.11"/>
    <n v="-3.62"/>
    <n v="-0.9478456812763616"/>
    <n v="2.6699102614568959E-15"/>
    <n v="1.8367816820297196"/>
    <n v="2169.9851269943151"/>
    <n v="2850"/>
    <d v="2024-02-13T00:00:00"/>
    <s v="&lt;Клиент не выбран&gt;"/>
    <s v="2 2024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9"/>
    <n v="15.01"/>
    <n v="-1.5"/>
    <n v="-0.62495827984595642"/>
    <n v="1.7603947111899789E-15"/>
    <n v="1.2110746961552716"/>
    <n v="1430.771062259307"/>
    <n v="2000"/>
    <d v="2024-02-14T00:00:00"/>
    <s v="&lt;Клиент не выбран&gt;"/>
    <s v="2 2024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10"/>
    <n v="13"/>
    <n v="-7.01"/>
    <n v="-0.27709105079772606"/>
    <n v="7.8051549371043471E-16"/>
    <n v="0.53696057956847354"/>
    <n v="634.36851687144701"/>
    <n v="1600"/>
    <d v="2024-02-15T00:00:00"/>
    <s v="&lt;Клиент не выбран&gt;"/>
    <s v="2 2024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7"/>
    <n v="11.49"/>
    <n v="-1.1499999999999999"/>
    <n v="-0.47831743994131676"/>
    <n v="1.3473339240343731E-15"/>
    <n v="0.92690691030684746"/>
    <n v="1095.0534999083077"/>
    <n v="1700"/>
    <d v="2024-02-14T00:00:00"/>
    <s v="&lt;Клиент не выбран&gt;"/>
    <s v="2 2024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800"/>
    <d v="2024-03-19T00:00:00"/>
    <s v="&lt;Клиент не выбран&gt;"/>
    <s v="3 2024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500"/>
    <d v="2024-06-12T00:00:00"/>
    <s v="&lt;Клиент не выбран&gt;"/>
    <s v="6 2024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20"/>
    <n v="12.02"/>
    <n v="-1.2"/>
    <n v="-0.50052173115716125"/>
    <n v="1.4098794060011525E-15"/>
    <n v="0.9699354709400474"/>
    <n v="1145.8877049330647"/>
    <m/>
    <m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1"/>
    <n v="10.95"/>
    <n v="-1.1000000000000001"/>
    <n v="-0.45565055932514215"/>
    <n v="1.2834854111932857E-15"/>
    <n v="0.8829819213271225"/>
    <n v="1043.1602489455345"/>
    <n v="1600"/>
    <d v="2024-02-10T00:00:00"/>
    <s v="&lt;Клиент не выбран&gt;"/>
    <s v="2 2024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8"/>
    <n v="12.85"/>
    <n v="-3.08"/>
    <n v="-0.45194984412250139"/>
    <n v="1.2730611641988226E-15"/>
    <n v="0.87581049455492266"/>
    <n v="1034.6878814414085"/>
    <n v="1800"/>
    <d v="2024-07-23T00:00:00"/>
    <s v="&lt;Клиент не выбран&gt;"/>
    <s v="7 2024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1"/>
    <n v="16.18"/>
    <n v="-4.8499999999999996"/>
    <n v="-0.52411379057399599"/>
    <n v="1.4763339805908558E-15"/>
    <n v="1.0156533166128223"/>
    <n v="1199.8990477718689"/>
    <n v="2200"/>
    <d v="2024-02-24T00:00:00"/>
    <s v="&lt;Клиент не выбран&gt;"/>
    <s v="2 2024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1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6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2"/>
    <n v="20.6"/>
    <n v="-4.12"/>
    <n v="-1.3057330876546462"/>
    <n v="2.465858233288013E-15"/>
    <n v="1.3045493015294789"/>
    <n v="1671.763185399667"/>
    <n v="2600"/>
    <d v="2024-02-24T00:00:00"/>
    <s v="&lt;Клиент не выбран&gt;"/>
    <s v="2 2024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6"/>
    <n v="8.17"/>
    <n v="-1.63"/>
    <n v="-0.51817320347459861"/>
    <n v="9.785626726761897E-16"/>
    <n v="0.5177034242720141"/>
    <n v="663.43029323506198"/>
    <n v="1600"/>
    <d v="2024-02-24T00:00:00"/>
    <s v="&lt;Клиент не выбран&gt;"/>
    <s v="2 2024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5"/>
    <n v="16.79"/>
    <n v="-3.36"/>
    <n v="-1.0640773887865229"/>
    <n v="2.0094949073457534E-15"/>
    <n v="1.0631126892925304"/>
    <n v="1362.3652657716946"/>
    <n v="2400"/>
    <d v="2024-09-04T00:00:00"/>
    <s v="&lt;Клиент не выбран&gt;"/>
    <s v="9 2024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400"/>
    <d v="2024-03-02T00:00:00"/>
    <s v="&lt;Клиент не выбран&gt;"/>
    <s v="3 2024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350"/>
    <d v="2024-03-05T00:00:00"/>
    <s v="&lt;Клиент не выбран&gt;"/>
    <s v="3 2024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4"/>
    <n v="61.51"/>
    <n v="-12.3"/>
    <n v="-3.8989760463279808"/>
    <n v="7.3631604162683915E-15"/>
    <n v="3.8954412092394208"/>
    <n v="4991.9579098008253"/>
    <n v="6400"/>
    <d v="2024-02-23T00:00:00"/>
    <s v="&lt;Клиент не выбран&gt;"/>
    <s v="2 2024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3"/>
    <n v="21.46"/>
    <n v="-12.47"/>
    <n v="-0.71229007633587804"/>
    <n v="1.3451496066298082E-15"/>
    <n v="0.71164430951153013"/>
    <n v="911.96304834605633"/>
    <n v="2500"/>
    <d v="2024-06-24T00:00:00"/>
    <s v="&lt;Клиент не выбран&gt;"/>
    <s v="6 2024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4"/>
    <n v="10.220000000000001"/>
    <n v="-3.07"/>
    <n v="-0.5665043432482233"/>
    <n v="1.0698353378646416E-15"/>
    <n v="0.56599074671940375"/>
    <n v="725.30987716065647"/>
    <n v="1400"/>
    <d v="2024-03-13T00:00:00"/>
    <s v="&lt;Клиент не выбран&gt;"/>
    <s v="3 2024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40"/>
    <n v="9.8800000000000008"/>
    <n v="-1.98"/>
    <n v="-0.62592787575677822"/>
    <n v="1.1820558278504433E-15"/>
    <n v="0.62536040546619442"/>
    <n v="801.39133280687918"/>
    <n v="1700"/>
    <d v="2024-10-27T00:00:00"/>
    <s v="&lt;Клиент не выбран&gt;"/>
    <s v="10 2024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1"/>
    <n v="6.48"/>
    <n v="-1.3"/>
    <n v="-0.41041853119241917"/>
    <n v="7.7506951750193624E-16"/>
    <n v="0.41004644307783378"/>
    <n v="525.4692536632449"/>
    <n v="1200"/>
    <d v="2024-06-01T00:00:00"/>
    <s v="&lt;Клиент не выбран&gt;"/>
    <s v="6 2024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5"/>
    <n v="38.53"/>
    <n v="0"/>
    <n v="-2.9571613610001291"/>
    <n v="0"/>
    <n v="2.4196604035837628"/>
    <n v="3868.6411737981693"/>
    <n v="4200"/>
    <d v="2024-02-10T00:00:00"/>
    <s v="&lt;Клиент не выбран&gt;"/>
    <s v="2 2024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6"/>
    <n v="24.81"/>
    <n v="-4.96"/>
    <n v="-1.5234791854620438"/>
    <n v="0"/>
    <n v="1.2465678435280998"/>
    <n v="1993.0580664389738"/>
    <n v="3000"/>
    <d v="2024-02-11T00:00:00"/>
    <s v="&lt;Клиент не выбран&gt;"/>
    <s v="2 2024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6"/>
    <n v="11.74"/>
    <n v="-2.35"/>
    <n v="-0.72067856682562181"/>
    <n v="0"/>
    <n v="0.58968624940699543"/>
    <n v="942.81185107616955"/>
    <n v="1700"/>
    <d v="2024-02-13T00:00:00"/>
    <s v="&lt;Клиент не выбран&gt;"/>
    <s v="2 2024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500"/>
    <d v="2024-02-13T00:00:00"/>
    <s v="&lt;Клиент не выбран&gt;"/>
    <s v="2 2024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700"/>
    <d v="2024-02-23T00:00:00"/>
    <s v="&lt;Клиент не выбран&gt;"/>
    <s v="2 2024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8"/>
    <n v="20.91"/>
    <n v="-4.18"/>
    <n v="-1.284020492331486"/>
    <n v="0"/>
    <n v="1.0506337542682676"/>
    <n v="1679.7915088928987"/>
    <n v="2700"/>
    <d v="2024-02-24T00:00:00"/>
    <s v="&lt;Клиент не выбран&gt;"/>
    <s v="2 2024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041.21"/>
    <d v="2024-04-01T00:00:00"/>
    <s v="&lt;Клиент не выбран&gt;"/>
    <s v="4 202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700"/>
    <d v="2024-05-02T00:00:00"/>
    <s v="&lt;Клиент не выбран&gt;"/>
    <s v="5 2024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600"/>
    <d v="2024-03-02T00:00:00"/>
    <s v="&lt;Клиент не выбран&gt;"/>
    <s v="3 2024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300"/>
    <d v="2024-05-13T00:00:00"/>
    <s v="&lt;Клиент не выбран&gt;"/>
    <s v="5 2024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d v="2024-03-20T00:00:00"/>
    <s v="&lt;Клиент не выбран&gt;"/>
    <s v="3 2024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900"/>
    <n v="17.23"/>
    <n v="-8.6199999999999992"/>
    <n v="-0.66081389354298248"/>
    <n v="0"/>
    <n v="0.54070272709203737"/>
    <n v="864.49521168965077"/>
    <m/>
    <m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40"/>
    <n v="14.73"/>
    <n v="-2.95"/>
    <n v="-0.90411006573011987"/>
    <n v="0"/>
    <n v="0.73977678573103367"/>
    <n v="1182.782066632298"/>
    <n v="2000"/>
    <d v="2025-03-18T00:00:00"/>
    <s v="&lt;Клиент не выбран&gt;"/>
    <s v="3 2025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4"/>
    <n v="11.97"/>
    <n v="-2.39"/>
    <n v="-0.73526098724062383"/>
    <n v="0"/>
    <n v="0.60161813304781842"/>
    <n v="961.88898118314205"/>
    <n v="1700"/>
    <d v="2024-02-17T00:00:00"/>
    <s v="&lt;Клиент не выбран&gt;"/>
    <s v="2 2024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7"/>
    <n v="17.89"/>
    <n v="-3.58"/>
    <n v="-1.0982865059930405"/>
    <n v="0"/>
    <n v="0.89865923631673095"/>
    <n v="1436.8091148988269"/>
    <n v="2500"/>
    <d v="2024-06-01T00:00:00"/>
    <s v="&lt;Клиент не выбран&gt;"/>
    <s v="6 2024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15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23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200"/>
    <d v="2024-02-12T00:00:00"/>
    <s v="&lt;Клиент не выбран&gt;"/>
    <s v="2 2024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300"/>
    <d v="2024-03-31T00:00:00"/>
    <s v="&lt;Клиент не выбран&gt;"/>
    <s v="3 2024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4"/>
    <n v="12.45"/>
    <n v="-2.4900000000000002"/>
    <n v="-0.76442582807062764"/>
    <n v="0"/>
    <n v="0.62548190032946471"/>
    <n v="1000.0432413970871"/>
    <m/>
    <m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2-15T00:00:00"/>
    <s v="&lt;Клиент не выбран&gt;"/>
    <s v="2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3-20T00:00:00"/>
    <s v="&lt;Клиент не выбран&gt;"/>
    <s v="3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8"/>
    <n v="15.72"/>
    <n v="-3.14"/>
    <n v="-0.96550973063539114"/>
    <n v="0"/>
    <n v="0.79001629579765731"/>
    <n v="1263.1068249774455"/>
    <n v="2300"/>
    <d v="2024-02-18T00:00:00"/>
    <s v="&lt;Клиент не выбран&gt;"/>
    <s v="2 2024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3-10T00:00:00"/>
    <s v="&lt;Клиент не выбран&gt;"/>
    <s v="3 2024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8-24T00:00:00"/>
    <s v="&lt;Клиент не выбран&gt;"/>
    <s v="8 2024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9"/>
    <n v="11.34"/>
    <n v="-2.72"/>
    <n v="-1.6972881607235526"/>
    <n v="9.0812934720914279E-16"/>
    <n v="0.94749344748152242"/>
    <n v="809.70848592680466"/>
    <n v="1600"/>
    <d v="2025-06-13T00:00:00"/>
    <s v="&lt;Клиент не выбран&gt;"/>
    <s v="6 2025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9"/>
    <n v="11.41"/>
    <n v="-2.74"/>
    <n v="-1.7071332196604641"/>
    <n v="9.133969188286855E-16"/>
    <n v="0.95298934914904887"/>
    <n v="814.40517087997648"/>
    <n v="1800"/>
    <d v="2024-03-20T00:00:00"/>
    <s v="&lt;Клиент не выбран&gt;"/>
    <s v="3 2024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2"/>
    <n v="12.1"/>
    <n v="-2.42"/>
    <n v="-1.9060034101860777"/>
    <n v="1.0198018655434459E-15"/>
    <n v="1.0640065628330788"/>
    <n v="909.2782069340451"/>
    <n v="2000"/>
    <d v="2024-10-28T00:00:00"/>
    <s v="&lt;Клиент не выбран&gt;"/>
    <s v="10 2024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2"/>
    <n v="12.25"/>
    <n v="-2.4500000000000002"/>
    <n v="-1.9296315516346656"/>
    <n v="1.0324440374303481E-15"/>
    <n v="1.0771967268351417"/>
    <n v="920.5502508216573"/>
    <n v="2000"/>
    <d v="2025-05-25T00:00:00"/>
    <s v="&lt;Клиент не выбран&gt;"/>
    <s v="5 202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30"/>
    <n v="16.53"/>
    <n v="-3.31"/>
    <n v="-2.6030335829194162"/>
    <n v="1.3927459362070615E-15"/>
    <n v="1.4531164008939361"/>
    <n v="1241.8035016186031"/>
    <m/>
    <m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9"/>
    <n v="17.14"/>
    <n v="-3.43"/>
    <n v="-2.6995151605011496"/>
    <n v="1.4443681380785788E-15"/>
    <n v="1.506976237235693"/>
    <n v="1287.831014159686"/>
    <n v="2400"/>
    <d v="2024-03-12T00:00:00"/>
    <s v="&lt;Клиент не выбран&gt;"/>
    <s v="3 2024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350"/>
    <d v="2024-02-24T00:00:00"/>
    <s v="&lt;Клиент не выбран&gt;"/>
    <s v="2 2024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400"/>
    <d v="2024-02-24T00:00:00"/>
    <s v="&lt;Клиент не выбран&gt;"/>
    <s v="2 2024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1"/>
    <n v="11.87"/>
    <n v="-5.94"/>
    <n v="-1.1676239899177105"/>
    <n v="6.2473399407775126E-16"/>
    <n v="0.65181393776861107"/>
    <n v="557.02683544616605"/>
    <m/>
    <m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2"/>
    <n v="21.41"/>
    <n v="-4.28"/>
    <n v="-3.3729171917858998"/>
    <n v="1.8046700368552918E-15"/>
    <n v="1.8828959112944872"/>
    <n v="1609.0842649566314"/>
    <n v="2400"/>
    <d v="2024-10-30T00:00:00"/>
    <s v="&lt;Клиент не выбран&gt;"/>
    <s v="10 2024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n v="1800"/>
    <d v="2024-12-09T00:00:00"/>
    <s v="&lt;Клиент не выбран&gt;"/>
    <s v="12 2024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m/>
    <m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3"/>
    <n v="3600.66"/>
    <n v="0"/>
    <n v="0"/>
    <n v="0"/>
    <n v="59.999999999999993"/>
    <n v="3660.66"/>
    <n v="4800"/>
    <d v="2024-01-30T00:00:00"/>
    <s v="&lt;Клиент не выбран&gt;"/>
    <s v="1 2024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3"/>
    <n v="3664"/>
    <n v="0"/>
    <n v="0"/>
    <n v="0"/>
    <n v="147.47205795845073"/>
    <n v="3811.4720579584509"/>
    <n v="4500"/>
    <d v="2024-12-23T00:00:00"/>
    <s v="&lt;Клиент не выбран&gt;"/>
    <s v="12 2024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1-19T00:00:00"/>
    <s v="&lt;Клиент не выбран&gt;"/>
    <s v="1 2024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19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20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800"/>
    <d v="2024-01-28T00:00:00"/>
    <s v="&lt;Клиент не выбран&gt;"/>
    <s v="1 2024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800"/>
    <d v="2024-01-28T00:00:00"/>
    <s v="&lt;Клиент не выбран&gt;"/>
    <s v="1 2024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2-06T00:00:00"/>
    <s v="&lt;Клиент не выбран&gt;"/>
    <s v="2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2-06T00:00:00"/>
    <s v="&lt;Клиент не выбран&gt;"/>
    <s v="2 2024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2000"/>
    <d v="2024-02-24T00:00:00"/>
    <s v="&lt;Клиент не выбран&gt;"/>
    <s v="2 2024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02T00:00:00"/>
    <s v="&lt;Клиент не выбран&gt;"/>
    <s v="5 2024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11T00:00:00"/>
    <s v="&lt;Клиент не выбран&gt;"/>
    <s v="5 2024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1T00:00:00"/>
    <s v="&lt;Клиент не выбран&gt;"/>
    <s v="1 2024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4T00:00:00"/>
    <s v="&lt;Клиент не выбран&gt;"/>
    <s v="1 2024"/>
    <n v="1780.244899222886"/>
    <n v="0.76742794902207867"/>
  </r>
  <r>
    <s v="4495009569"/>
    <s v="1495012412"/>
    <s v="essens_OA"/>
    <s v="Доставлен"/>
    <d v="2024-01-14T00:00:00"/>
    <x v="19"/>
    <s v="Парфюм"/>
    <s v="000w11150"/>
    <x v="232"/>
    <x v="1036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m00350"/>
    <x v="232"/>
    <x v="1037"/>
    <n v="1445"/>
    <n v="-240.83333333333334"/>
    <n v="0"/>
    <n v="0"/>
    <n v="106.96641278883764"/>
    <n v="1311.1330794555045"/>
    <n v="2200"/>
    <d v="2024-04-13T00:00:00"/>
    <s v="&lt;Клиент не выбран&gt;"/>
    <s v="4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4250"/>
    <x v="232"/>
    <x v="1038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w14850"/>
    <x v="232"/>
    <x v="1039"/>
    <n v="1445"/>
    <n v="-240.83333333333334"/>
    <n v="0"/>
    <n v="0"/>
    <n v="106.96641278883764"/>
    <n v="1311.1330794555045"/>
    <n v="2200"/>
    <d v="2024-10-09T00:00:00"/>
    <s v="&lt;Клиент не выбран&gt;"/>
    <s v="10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5150"/>
    <x v="232"/>
    <x v="1040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w15950n"/>
    <x v="232"/>
    <x v="1041"/>
    <n v="1445"/>
    <n v="-240.83333333333334"/>
    <n v="0"/>
    <n v="0"/>
    <n v="106.96641278883764"/>
    <n v="1311.1330794555045"/>
    <n v="2200"/>
    <d v="2024-12-28T00:00:00"/>
    <s v="&lt;Клиент не выбран&gt;"/>
    <s v="12 2024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2"/>
    <n v="2856"/>
    <n v="0"/>
    <n v="0"/>
    <n v="8.8148148148148149"/>
    <n v="0"/>
    <n v="2864.8148148148148"/>
    <n v="3600"/>
    <d v="2024-01-30T00:00:00"/>
    <s v="&lt;Клиент не выбран&gt;"/>
    <s v="1 2024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6"/>
    <n v="1680"/>
    <n v="0"/>
    <n v="0"/>
    <n v="5.1851851851851851"/>
    <n v="0"/>
    <n v="1685.1851851851852"/>
    <n v="2100"/>
    <d v="2024-01-23T00:00:00"/>
    <s v="&lt;Клиент не выбран&gt;"/>
    <s v="1 2024"/>
    <n v="414.81481481481478"/>
    <n v="0.24615384615384614"/>
  </r>
  <r>
    <s v="4395301012/2"/>
    <s v="1395905958"/>
    <s v="essens_OA"/>
    <s v="Доставлен"/>
    <d v="2023-12-25T00:00:00"/>
    <x v="18"/>
    <s v="Парфюм"/>
    <s v="000w16850"/>
    <x v="232"/>
    <x v="1043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6450"/>
    <x v="232"/>
    <x v="1044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8250"/>
    <x v="232"/>
    <x v="1045"/>
    <n v="1560"/>
    <m/>
    <n v="0"/>
    <n v="-312"/>
    <n v="0"/>
    <n v="1248"/>
    <n v="1560"/>
    <d v="2023-12-26T00:00:00"/>
    <s v="&lt;Клиент не выбран&gt;"/>
    <s v="12 2023"/>
    <n v="312"/>
    <n v="0.25"/>
  </r>
  <r>
    <s v="4395301012/2"/>
    <s v="1395905958"/>
    <s v="essens_OA"/>
    <s v="Доставлен"/>
    <d v="2023-12-25T00:00:00"/>
    <x v="18"/>
    <s v="Парфюм"/>
    <s v="000w17650"/>
    <x v="232"/>
    <x v="1003"/>
    <n v="1560"/>
    <m/>
    <n v="0"/>
    <n v="-312"/>
    <n v="0"/>
    <n v="1248"/>
    <n v="2200"/>
    <d v="2024-01-24T00:00:00"/>
    <s v="&lt;Клиент не выбран&gt;"/>
    <s v="1 2024"/>
    <n v="952"/>
    <n v="0.76282051282051277"/>
  </r>
  <r>
    <s v="4395301012/2"/>
    <s v="1395905958"/>
    <s v="essens_OA"/>
    <s v="Доставлен"/>
    <d v="2023-12-25T00:00:00"/>
    <x v="18"/>
    <s v="Парфюм"/>
    <s v="000w13050"/>
    <x v="232"/>
    <x v="1046"/>
    <n v="1560"/>
    <m/>
    <n v="0"/>
    <n v="-312"/>
    <n v="0"/>
    <n v="1248"/>
    <n v="2200"/>
    <d v="2024-02-25T00:00:00"/>
    <s v="&lt;Клиент не выбран&gt;"/>
    <s v="2 2024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0T00:00:00"/>
    <s v="&lt;Клиент не выбран&gt;"/>
    <s v="2 2024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8T00:00:00"/>
    <s v="&lt;Клиент не выбран&gt;"/>
    <s v="2 2024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800"/>
    <d v="2024-04-29T00:00:00"/>
    <s v="&lt;Клиент не выбран&gt;"/>
    <s v="4 202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9"/>
    <n v="1153"/>
    <m/>
    <n v="0"/>
    <n v="0"/>
    <n v="46.276628589070704"/>
    <n v="1199.2766285890707"/>
    <n v="1800"/>
    <d v="2024-02-08T00:00:00"/>
    <s v="&lt;Клиент не выбран&gt;"/>
    <s v="2 2024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3-19T00:00:00"/>
    <s v="&lt;Клиент не выбран&gt;"/>
    <s v="3 2024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1700"/>
    <d v="2024-02-10T00:00:00"/>
    <s v="&lt;Клиент не выбран&gt;"/>
    <s v="2 2024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2000"/>
    <d v="2024-08-09T00:00:00"/>
    <s v="&lt;Клиент не выбран&gt;"/>
    <s v="8 2024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4"/>
    <n v="615"/>
    <m/>
    <n v="0"/>
    <n v="0"/>
    <n v="24.683544303797468"/>
    <n v="639.68354430379748"/>
    <m/>
    <m/>
    <m/>
    <s v=""/>
    <n v="-639.68354430379748"/>
    <s v=""/>
  </r>
  <r>
    <s v="4495023459"/>
    <s v="1495030317"/>
    <s v="essens_OA"/>
    <s v="Доставлен"/>
    <d v="2024-01-24T00:00:00"/>
    <x v="19"/>
    <s v="Парфюм"/>
    <s v="000w16250"/>
    <x v="232"/>
    <x v="1051"/>
    <n v="826.27"/>
    <m/>
    <n v="0"/>
    <n v="0"/>
    <n v="100.3681791366472"/>
    <n v="926.63817913664718"/>
    <n v="2200"/>
    <d v="2024-02-17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6201"/>
    <x v="232"/>
    <x v="1052"/>
    <n v="35.74"/>
    <m/>
    <n v="0"/>
    <n v="0"/>
    <n v="4.3413880721117444"/>
    <n v="40.08138807211175"/>
    <m/>
    <m/>
    <m/>
    <s v=""/>
    <n v="-40.08138807211175"/>
    <s v=""/>
  </r>
  <r>
    <s v="4495023459"/>
    <s v="1495030317"/>
    <s v="essens_OA"/>
    <s v="Доставлен"/>
    <d v="2024-01-24T00:00:00"/>
    <x v="19"/>
    <s v="Парфюм"/>
    <s v="000w17250"/>
    <x v="232"/>
    <x v="1053"/>
    <n v="964.72"/>
    <m/>
    <n v="0"/>
    <n v="0"/>
    <n v="117.18589538129945"/>
    <n v="1081.9058953812994"/>
    <m/>
    <m/>
    <m/>
    <s v=""/>
    <n v="-1081.9058953812994"/>
    <s v=""/>
  </r>
  <r>
    <s v="4495023459"/>
    <s v="1495030317"/>
    <s v="essens_OA"/>
    <s v="Доставлен"/>
    <d v="2024-01-24T00:00:00"/>
    <x v="19"/>
    <s v="Парфюм"/>
    <s v="000w17350"/>
    <x v="232"/>
    <x v="1054"/>
    <n v="826.27"/>
    <m/>
    <n v="0"/>
    <n v="0"/>
    <n v="100.3681791366472"/>
    <n v="926.63817913664718"/>
    <m/>
    <m/>
    <m/>
    <s v=""/>
    <n v="-926.63817913664718"/>
    <s v="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n v="2200"/>
    <d v="2024-02-12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m/>
    <m/>
    <m/>
    <s v=""/>
    <n v="-926.63817913664718"/>
    <s v="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4000"/>
    <d v="2024-03-20T00:00:00"/>
    <s v="&lt;Клиент не выбран&gt;"/>
    <s v="3 2024"/>
    <n v="3005.14253222138"/>
    <n v="3.0206764582382335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994.86"/>
    <d v="2024-01-25T00:00:00"/>
    <s v="&lt;Клиент не выбран&gt;"/>
    <s v="1 2024"/>
    <n v="2.5322213798517623E-3"/>
    <n v="2.545310722254379E-6"/>
  </r>
  <r>
    <s v="4495024025"/>
    <s v="1495031040"/>
    <s v="essens_OA"/>
    <s v="Доставлен"/>
    <d v="2024-01-25T00:00:00"/>
    <x v="19"/>
    <s v="Парфюм"/>
    <s v="000m03750"/>
    <x v="232"/>
    <x v="1056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m03850"/>
    <x v="232"/>
    <x v="1057"/>
    <n v="925"/>
    <m/>
    <n v="0"/>
    <n v="-46.285064442759669"/>
    <n v="55.542077331311603"/>
    <n v="934.25701288855191"/>
    <n v="2200"/>
    <d v="2024-02-12T00:00:00"/>
    <s v="&lt;Клиент не выбран&gt;"/>
    <s v="2 2024"/>
    <n v="1265.7429871114482"/>
    <n v="1.3548124013519602"/>
  </r>
  <r>
    <s v="4495024025"/>
    <s v="1495031040"/>
    <s v="essens_OA"/>
    <s v="Доставлен"/>
    <d v="2024-01-25T00:00:00"/>
    <x v="19"/>
    <s v="Парфюм"/>
    <s v="000m03950"/>
    <x v="232"/>
    <x v="1058"/>
    <n v="925"/>
    <m/>
    <n v="0"/>
    <n v="-46.285064442759669"/>
    <n v="55.542077331311603"/>
    <n v="934.25701288855191"/>
    <n v="2200"/>
    <d v="2024-10-02T00:00:00"/>
    <s v="&lt;Клиент не выбран&gt;"/>
    <s v="10 2024"/>
    <n v="1265.7429871114482"/>
    <n v="1.3548124013519602"/>
  </r>
  <r>
    <s v="4495024025"/>
    <s v="1495031040"/>
    <s v="essens_OA"/>
    <s v="Доставлен"/>
    <d v="2024-01-25T00:00:00"/>
    <x v="19"/>
    <s v="Парфюм"/>
    <s v="000w17650"/>
    <x v="232"/>
    <x v="1003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w18050"/>
    <x v="232"/>
    <x v="1004"/>
    <n v="925"/>
    <m/>
    <n v="0"/>
    <n v="-46.285064442759669"/>
    <n v="55.542077331311603"/>
    <n v="934.25701288855191"/>
    <m/>
    <m/>
    <m/>
    <s v=""/>
    <n v="-934.25701288855191"/>
    <s v=""/>
  </r>
  <r>
    <s v="4495023485"/>
    <s v="1495030348"/>
    <s v="essens_AV"/>
    <s v="Доставлен"/>
    <d v="2024-01-24T00:00:00"/>
    <x v="19"/>
    <s v="Парфюм"/>
    <s v="000w11850"/>
    <x v="232"/>
    <x v="1059"/>
    <n v="1545"/>
    <n v="-257.5"/>
    <n v="0"/>
    <n v="0"/>
    <n v="107.61844331641286"/>
    <n v="1395.1184433164128"/>
    <n v="2200"/>
    <d v="2024-02-17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w12750"/>
    <x v="232"/>
    <x v="1060"/>
    <n v="1545"/>
    <n v="-257.5"/>
    <n v="0"/>
    <n v="0"/>
    <n v="107.61844331641286"/>
    <n v="1395.1184433164128"/>
    <n v="2200"/>
    <d v="2024-02-12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m01550"/>
    <x v="232"/>
    <x v="106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050"/>
    <x v="232"/>
    <x v="1062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350"/>
    <x v="232"/>
    <x v="1063"/>
    <n v="1545"/>
    <n v="-257.5"/>
    <n v="0"/>
    <n v="0"/>
    <n v="107.61844331641286"/>
    <n v="1395.1184433164128"/>
    <n v="2200"/>
    <d v="2024-02-18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w15950n"/>
    <x v="232"/>
    <x v="104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8250"/>
    <x v="232"/>
    <x v="1045"/>
    <n v="1230"/>
    <m/>
    <n v="0"/>
    <n v="0"/>
    <n v="102.81218274111676"/>
    <n v="1332.8121827411167"/>
    <n v="2100"/>
    <d v="2024-02-14T00:00:00"/>
    <s v="&lt;Клиент не выбран&gt;"/>
    <s v="2 2024"/>
    <n v="767.18781725888334"/>
    <n v="0.57561584984994141"/>
  </r>
  <r>
    <s v="4495023485"/>
    <s v="1495030348"/>
    <s v="essens_AV"/>
    <s v="Доставлен"/>
    <d v="2024-01-24T00:00:00"/>
    <x v="19"/>
    <s v="Парфюм"/>
    <s v="000w04150"/>
    <x v="232"/>
    <x v="1064"/>
    <n v="1755"/>
    <n v="-292.5"/>
    <n v="0"/>
    <n v="0"/>
    <n v="122.24619289340102"/>
    <n v="1584.746192893401"/>
    <n v="2500"/>
    <d v="2024-02-17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m04350"/>
    <x v="232"/>
    <x v="1065"/>
    <n v="1755"/>
    <n v="-292.5"/>
    <n v="0"/>
    <n v="0"/>
    <n v="122.24619289340102"/>
    <n v="1584.746192893401"/>
    <n v="2500"/>
    <d v="2024-02-14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w18450"/>
    <x v="232"/>
    <x v="1066"/>
    <n v="1755"/>
    <n v="-292.5"/>
    <n v="0"/>
    <n v="0"/>
    <n v="122.24619289340102"/>
    <n v="1584.746192893401"/>
    <n v="2550"/>
    <d v="2024-02-08T00:00:00"/>
    <s v="&lt;Клиент не выбран&gt;"/>
    <s v="2 2024"/>
    <n v="965.25380710659897"/>
    <n v="0.60909047230096569"/>
  </r>
  <r>
    <s v="4495023485"/>
    <s v="1495030348"/>
    <s v="essens_AV"/>
    <s v="Доставлен"/>
    <d v="2024-01-24T00:00:00"/>
    <x v="19"/>
    <s v="Парфюм"/>
    <s v="000w18550"/>
    <x v="232"/>
    <x v="1067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8650"/>
    <x v="232"/>
    <x v="1068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9050"/>
    <x v="232"/>
    <x v="1069"/>
    <n v="1755"/>
    <n v="-292.5"/>
    <n v="0"/>
    <n v="0"/>
    <n v="122.24619289340102"/>
    <n v="1584.746192893401"/>
    <n v="2500"/>
    <d v="2024-10-23T00:00:00"/>
    <s v="&lt;Клиент не выбран&gt;"/>
    <s v="10 2024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0"/>
    <n v="21.98"/>
    <n v="-5.28"/>
    <n v="-0.62935021036355121"/>
    <n v="0"/>
    <n v="0.90700545062325921"/>
    <n v="1714.7082862862142"/>
    <n v="2700"/>
    <d v="2024-03-01T00:00:00"/>
    <s v="&lt;Клиент не выбран&gt;"/>
    <s v="3 2024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6"/>
    <n v="24.78"/>
    <n v="-2.48"/>
    <n v="-0.84038980186270629"/>
    <n v="0"/>
    <n v="1.2111509909520168"/>
    <n v="2289.7002864779988"/>
    <n v="3000"/>
    <d v="2024-02-23T00:00:00"/>
    <s v="&lt;Клиент не выбран&gt;"/>
    <s v="2 2024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4"/>
    <n v="7.26"/>
    <n v="-1.0900000000000001"/>
    <n v="-0.2325204070624618"/>
    <n v="0"/>
    <n v="0.3351032113979347"/>
    <n v="633.51797163987681"/>
    <n v="1200"/>
    <d v="2024-02-28T00:00:00"/>
    <s v="&lt;Клиент не выбран&gt;"/>
    <s v="2 2024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1"/>
    <n v="14.13"/>
    <n v="-1.41"/>
    <n v="-0.47936135783379474"/>
    <n v="0"/>
    <n v="0.69084487017532092"/>
    <n v="1306.0532575784819"/>
    <n v="2000"/>
    <d v="2024-02-24T00:00:00"/>
    <s v="&lt;Клиент не выбран&gt;"/>
    <s v="2 2024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30"/>
    <n v="33.74"/>
    <n v="-3.37"/>
    <n v="-1.144512927469524"/>
    <n v="0"/>
    <n v="1.6494464392472088"/>
    <n v="3118.3048296115171"/>
    <n v="4000"/>
    <d v="2024-02-24T00:00:00"/>
    <s v="&lt;Клиент не выбран&gt;"/>
    <s v="2 2024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1"/>
    <n v="17.52"/>
    <n v="-1.75"/>
    <n v="-0.59430256391815595"/>
    <n v="0"/>
    <n v="0.85649556624723344"/>
    <n v="1619.2185433972215"/>
    <n v="2500"/>
    <d v="2024-02-24T00:00:00"/>
    <s v="&lt;Клиент не выбран&gt;"/>
    <s v="2 2024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2"/>
    <n v="11.68"/>
    <n v="-3.5"/>
    <n v="-0.30826854615412275"/>
    <n v="0"/>
    <n v="0.44426973569450662"/>
    <n v="839.89902885157073"/>
    <n v="1600"/>
    <d v="2025-09-06T00:00:00"/>
    <s v="Елена Индол"/>
    <s v="9 2025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2-24T00:00:00"/>
    <s v="&lt;Клиент не выбран&gt;"/>
    <s v="2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4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6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8-03T00:00:00"/>
    <s v="&lt;Клиент не выбран&gt;"/>
    <s v="8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500"/>
    <d v="2024-08-26T00:00:00"/>
    <s v="&lt;Клиент не выбран&gt;"/>
    <s v="8 2024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2"/>
    <n v="11.44"/>
    <n v="-1.1399999999999999"/>
    <n v="-0.38816210579308846"/>
    <n v="0"/>
    <n v="0.55941054739039342"/>
    <n v="1057.5745717813177"/>
    <n v="1500"/>
    <d v="2024-04-20T00:00:00"/>
    <s v="&lt;Клиент не выбран&gt;"/>
    <s v="4 202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02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11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4"/>
    <n v="9.49"/>
    <n v="-2.2799999999999998"/>
    <n v="-0.271713474055162"/>
    <n v="0"/>
    <n v="0.39158738317327552"/>
    <n v="740.30220024692255"/>
    <n v="1500"/>
    <d v="2024-06-13T00:00:00"/>
    <s v="&lt;Клиент не выбран&gt;"/>
    <s v="6 2024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4"/>
    <n v="13.87"/>
    <n v="-3.33"/>
    <n v="-0.39720665971448088"/>
    <n v="0"/>
    <n v="0.57244535626162585"/>
    <n v="1082.2170860752515"/>
    <n v="1900"/>
    <d v="2024-07-11T00:00:00"/>
    <s v="&lt;Клиент не выбран&gt;"/>
    <s v="7 2024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3"/>
    <n v="19.850000000000001"/>
    <n v="-1.99"/>
    <n v="-0.67306555431694781"/>
    <n v="0"/>
    <n v="0.97000702683421636"/>
    <n v="1833.8137720402271"/>
    <n v="2600"/>
    <d v="2024-03-11T00:00:00"/>
    <s v="&lt;Клиент не выбран&gt;"/>
    <s v="3 2024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11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20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1900"/>
    <d v="2024-06-08T00:00:00"/>
    <s v="&lt;Клиент не выбран&gt;"/>
    <s v="6 2024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3-04T00:00:00"/>
    <s v="&lt;Клиент не выбран&gt;"/>
    <s v="3 2024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4-13T00:00:00"/>
    <s v="&lt;Клиент не выбран&gt;"/>
    <s v="4 202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4"/>
    <n v="22.71"/>
    <n v="-3.41"/>
    <n v="-0.9501153799441322"/>
    <n v="6.6621471844070796E-15"/>
    <n v="1.5977577113382342"/>
    <n v="2016.7113112829447"/>
    <m/>
    <m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4-23T00:00:00"/>
    <s v="&lt;Клиент не выбран&gt;"/>
    <s v="4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5-07T00:00:00"/>
    <s v="&lt;Клиент не выбран&gt;"/>
    <s v="5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5"/>
    <n v="30.48"/>
    <n v="-6.1"/>
    <n v="-1.2001975628517072"/>
    <n v="8.4157071686966126E-15"/>
    <n v="2.0183074094521323"/>
    <n v="2547.5348066879897"/>
    <n v="3700"/>
    <d v="2024-04-01T00:00:00"/>
    <s v="&lt;Клиент не выбран&gt;"/>
    <s v="4 202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5"/>
    <n v="16.79"/>
    <n v="-2.52"/>
    <n v="-0.70249463584470295"/>
    <n v="4.9258466487818149E-15"/>
    <n v="1.1813472819065596"/>
    <n v="1491.1124565807058"/>
    <n v="2300"/>
    <d v="2024-09-07T00:00:00"/>
    <s v="&lt;Клиент не выбран&gt;"/>
    <s v="9 2024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7"/>
    <n v="20.55"/>
    <n v="-3.08"/>
    <n v="-0.86002671956600973"/>
    <n v="6.0304513632949053E-15"/>
    <n v="1.4462604775688572"/>
    <n v="1825.4894615602614"/>
    <n v="2400"/>
    <d v="2024-06-06T00:00:00"/>
    <s v="&lt;Клиент не выбран&gt;"/>
    <s v="6 2024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4"/>
    <n v="28.05"/>
    <n v="-4.21"/>
    <n v="-1.1736140237237365"/>
    <n v="8.2293051231225265E-15"/>
    <n v="1.9736033076841193"/>
    <n v="2491.1086870976892"/>
    <n v="3350"/>
    <d v="2024-03-05T00:00:00"/>
    <s v="&lt;Клиент не выбран&gt;"/>
    <s v="3 2024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10"/>
    <n v="13"/>
    <n v="-7.01"/>
    <n v="-0.29488036921582134"/>
    <n v="2.067681949979192E-15"/>
    <n v="0.4958843881303639"/>
    <n v="625.91195619610562"/>
    <n v="1700"/>
    <d v="2024-04-23T00:00:00"/>
    <s v="&lt;Клиент не выбран&gt;"/>
    <s v="4 202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9"/>
    <n v="18.59"/>
    <n v="-2.79"/>
    <n v="-0.77781466337395277"/>
    <n v="5.4539857779083867E-15"/>
    <n v="1.3080089035825959"/>
    <n v="1650.9864620865558"/>
    <n v="2500"/>
    <d v="2024-07-17T00:00:00"/>
    <s v="&lt;Клиент не выбран&gt;"/>
    <s v="7 2024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4"/>
    <n v="17.63"/>
    <n v="-2.64"/>
    <n v="-1.0980929088193081"/>
    <n v="-2.4957758962054773E-15"/>
    <n v="0.89563633490003347"/>
    <n v="1498.6838756919828"/>
    <n v="2300"/>
    <d v="2024-04-06T00:00:00"/>
    <s v="&lt;Клиент не выбран&gt;"/>
    <s v="4 202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6400"/>
    <d v="2024-03-02T00:00:00"/>
    <s v="&lt;Клиент не выбран&gt;"/>
    <s v="3 2024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5500"/>
    <d v="2025-03-01T00:00:00"/>
    <s v="&lt;Клиент не выбран&gt;"/>
    <s v="3 2025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1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6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1"/>
    <n v="19.260000000000002"/>
    <n v="-2.89"/>
    <n v="-1.1991848510588443"/>
    <n v="-2.7255404550289307E-15"/>
    <n v="0.97808984671871591"/>
    <n v="1636.6547728537532"/>
    <n v="2500"/>
    <d v="2024-06-06T00:00:00"/>
    <s v="&lt;Клиент не выбран&gt;"/>
    <s v="6 2024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5"/>
    <n v="22.41"/>
    <n v="-3.36"/>
    <n v="-1.3955083330892475"/>
    <n v="-3.1717498881063606E-15"/>
    <n v="1.1382169566274611"/>
    <n v="1904.5982542983506"/>
    <n v="2900"/>
    <d v="2025-02-24T00:00:00"/>
    <s v="&lt;Клиент не выбран&gt;"/>
    <s v="2 2025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6"/>
    <n v="20.58"/>
    <n v="-3.09"/>
    <n v="-1.2812304853402066"/>
    <n v="-2.9120160390015875E-15"/>
    <n v="1.0450086389193853"/>
    <n v="1748.6311531589579"/>
    <n v="2600"/>
    <d v="2024-03-02T00:00:00"/>
    <s v="&lt;Клиент не выбран&gt;"/>
    <s v="3 2024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7"/>
    <n v="2.2400000000000002"/>
    <n v="-1.24"/>
    <n v="-7.3255030608359473E-2"/>
    <n v="-1.6649605711844417E-16"/>
    <n v="5.9748921607740757E-2"/>
    <n v="99.978910986790098"/>
    <m/>
    <m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8"/>
    <n v="22.36"/>
    <n v="-4.47"/>
    <n v="-1.3105324975835506"/>
    <n v="-2.9786144618489654E-15"/>
    <n v="1.0689082075624818"/>
    <n v="1788.6227175536742"/>
    <n v="3000"/>
    <d v="2024-04-16T00:00:00"/>
    <s v="&lt;Клиент не выбран&gt;"/>
    <s v="4 202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8"/>
    <n v="20.97"/>
    <n v="-3.15"/>
    <n v="-1.3054046454409656"/>
    <n v="-2.9669597378506744E-15"/>
    <n v="1.0647257830499399"/>
    <n v="1781.6241937845989"/>
    <n v="2600"/>
    <d v="2024-09-09T00:00:00"/>
    <s v="&lt;Клиент не выбран&gt;"/>
    <s v="9 2024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1426.7"/>
    <d v="2024-01-29T00:00:00"/>
    <s v="&lt;Клиент не выбран&gt;"/>
    <s v="1 2024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2000"/>
    <d v="2025-03-03T00:00:00"/>
    <s v="&lt;Клиент не выбран&gt;"/>
    <s v="3 2025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8"/>
    <n v="27.95"/>
    <n v="-4.1900000000000004"/>
    <n v="-1.7405395272546205"/>
    <n v="-3.9559463171342322E-15"/>
    <n v="1.4196343773999198"/>
    <n v="2375.4989250461317"/>
    <n v="3400"/>
    <d v="2025-03-01T00:00:00"/>
    <s v="&lt;Клиент не выбран&gt;"/>
    <s v="3 2025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5-21T00:00:00"/>
    <s v="&lt;Клиент не выбран&gt;"/>
    <s v="5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4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9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7-16T00:00:00"/>
    <s v="&lt;Клиент не выбран&gt;"/>
    <s v="7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6"/>
    <n v="44.43"/>
    <n v="-13.33"/>
    <n v="0"/>
    <n v="0"/>
    <n v="2.4375639344734683"/>
    <n v="3374.7614353026461"/>
    <n v="4500"/>
    <d v="2024-03-11T00:00:00"/>
    <s v="&lt;Клиент не выбран&gt;"/>
    <s v="3 2024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2"/>
    <n v="10.32"/>
    <n v="-3.1"/>
    <n v="0"/>
    <n v="0"/>
    <n v="0.56589104845332605"/>
    <n v="783.46551649148262"/>
    <n v="1800"/>
    <d v="2024-07-04T00:00:00"/>
    <s v="&lt;Клиент не выбран&gt;"/>
    <s v="7 2024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n v="2400"/>
    <d v="2024-03-16T00:00:00"/>
    <s v="&lt;Клиент не выбран&gt;"/>
    <s v="3 2024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m/>
    <m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600"/>
    <d v="2024-04-23T00:00:00"/>
    <s v="&lt;Клиент не выбран&gt;"/>
    <s v="4 202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700"/>
    <d v="2025-01-22T00:00:00"/>
    <s v="&lt;Клиент не выбран&gt;"/>
    <s v="1 2025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9"/>
    <n v="16.059999999999999"/>
    <n v="-3.21"/>
    <n v="0"/>
    <n v="0"/>
    <n v="1.0071606610284265"/>
    <n v="1394.394998187749"/>
    <n v="2200"/>
    <d v="2024-08-08T00:00:00"/>
    <s v="&lt;Клиент не выбран&gt;"/>
    <s v="8 2024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400"/>
    <d v="2024-06-29T00:00:00"/>
    <s v="&lt;Клиент не выбран&gt;"/>
    <s v="6 2024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90"/>
    <n v="17.41"/>
    <n v="-3.48"/>
    <n v="0"/>
    <n v="0"/>
    <n v="1.0918091835117496"/>
    <n v="1511.5892859731787"/>
    <n v="2300"/>
    <d v="2024-06-19T00:00:00"/>
    <s v="&lt;Клиент не выбран&gt;"/>
    <s v="6 2024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0"/>
    <n v="16.16"/>
    <n v="-3.23"/>
    <n v="0"/>
    <n v="0"/>
    <n v="1.013430921953117"/>
    <n v="1403.0760565422254"/>
    <n v="2400"/>
    <d v="2024-05-14T00:00:00"/>
    <s v="&lt;Клиент не выбран&gt;"/>
    <s v="5 2024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1"/>
    <n v="18.45"/>
    <n v="-10.96"/>
    <n v="0"/>
    <n v="0"/>
    <n v="0.58705317907415666"/>
    <n v="812.76408843783975"/>
    <n v="2100"/>
    <d v="2024-11-16T00:00:00"/>
    <s v="&lt;Клиент не выбран&gt;"/>
    <s v="11 2024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8"/>
    <n v="11.61"/>
    <n v="-1.63"/>
    <n v="-0.34384450198951577"/>
    <n v="5.3745088128989858E-15"/>
    <n v="0.67918212757530882"/>
    <n v="1041.5818966715096"/>
    <n v="1700"/>
    <d v="2024-03-30T00:00:00"/>
    <s v="&lt;Клиент не выбран&gt;"/>
    <s v="3 2024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30"/>
    <n v="9.9600000000000009"/>
    <n v="-1.39"/>
    <n v="-0.29526526874249998"/>
    <n v="4.6151844214974254E-15"/>
    <n v="0.58322553440084135"/>
    <n v="894.42453451651659"/>
    <n v="1500"/>
    <d v="2024-03-27T00:00:00"/>
    <s v="&lt;Клиент не выбран&gt;"/>
    <s v="3 2024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5"/>
    <n v="10.68"/>
    <n v="-1.5"/>
    <n v="-0.31628181645929404"/>
    <n v="4.9436864631676034E-15"/>
    <n v="0.62473867045504361"/>
    <n v="958.08835786016596"/>
    <n v="1500"/>
    <d v="2024-03-27T00:00:00"/>
    <s v="&lt;Клиент не выбран&gt;"/>
    <s v="3 2024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2"/>
    <n v="19.07"/>
    <n v="-2.67"/>
    <n v="-0.56503505336954485"/>
    <n v="8.8318581694933228E-15"/>
    <n v="1.1160908709654374"/>
    <n v="1711.6175456325407"/>
    <n v="2500"/>
    <d v="2024-03-13T00:00:00"/>
    <s v="&lt;Клиент не выбран&gt;"/>
    <s v="3 2024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4-25T00:00:00"/>
    <s v="&lt;Клиент не выбран&gt;"/>
    <s v="4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5-15T00:00:00"/>
    <s v="&lt;Клиент не выбран&gt;"/>
    <s v="5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7-27T00:00:00"/>
    <s v="&lt;Клиент не выбран&gt;"/>
    <s v="7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08-16T00:00:00"/>
    <s v="&lt;Клиент не выбран&gt;"/>
    <s v="8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11-26T00:00:00"/>
    <s v="&lt;Клиент не выбран&gt;"/>
    <s v="11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3"/>
    <n v="17.989999999999998"/>
    <n v="-2.52"/>
    <n v="-0.53299343144066214"/>
    <n v="8.3310271879305912E-15"/>
    <n v="1.0528003520631291"/>
    <n v="1614.5563067643538"/>
    <m/>
    <m/>
    <m/>
    <s v=""/>
    <n v="-1614.5563067643538"/>
    <s v="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100"/>
    <d v="2024-04-20T00:00:00"/>
    <s v="&lt;Клиент не выбран&gt;"/>
    <s v="4 202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200"/>
    <d v="2024-09-10T00:00:00"/>
    <s v="&lt;Клиент не выбран&gt;"/>
    <s v="9 2024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4"/>
    <n v="11.52"/>
    <n v="-1.61"/>
    <n v="-0.34143276700562131"/>
    <n v="5.33681185729749E-15"/>
    <n v="0.67441832507728561"/>
    <n v="1034.276212025517"/>
    <n v="1600"/>
    <d v="2024-04-13T00:00:00"/>
    <s v="&lt;Клиент не выбран&gt;"/>
    <s v="4 202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5-08T00:00:00"/>
    <s v="&lt;Клиент не выбран&gt;"/>
    <s v="5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6-29T00:00:00"/>
    <s v="&lt;Клиент не выбран&gt;"/>
    <s v="6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1425.13"/>
    <d v="2024-02-10T00:00:00"/>
    <s v="&lt;Клиент не выбран&gt;"/>
    <s v="2 2024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2300"/>
    <d v="2025-01-28T00:00:00"/>
    <s v="&lt;Клиент не выбран&gt;"/>
    <s v="1 2025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6"/>
    <n v="16.91"/>
    <n v="-3.38"/>
    <n v="-0.46615391902987452"/>
    <n v="7.2862829898319916E-15"/>
    <n v="0.92077496854648588"/>
    <n v="1412.084475146846"/>
    <m/>
    <m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7"/>
    <n v="3.26"/>
    <n v="-1.81"/>
    <n v="-4.9957367523526829E-2"/>
    <n v="7.8086550888812908E-16"/>
    <n v="9.867876603048073E-2"/>
    <n v="151.33203909555999"/>
    <m/>
    <m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8"/>
    <n v="13.35"/>
    <n v="-2.67"/>
    <n v="-0.3679618518284597"/>
    <n v="5.7514783689139441E-15"/>
    <n v="0.726820152555541"/>
    <n v="1114.6387431314349"/>
    <n v="1800"/>
    <d v="2024-03-22T00:00:00"/>
    <s v="&lt;Клиент не выбран&gt;"/>
    <s v="3 2024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9"/>
    <n v="9.59"/>
    <n v="-1.92"/>
    <n v="-0.26425724752100055"/>
    <n v="4.1305092780496206E-15"/>
    <n v="0.52197664514054298"/>
    <n v="800.4943033537553"/>
    <m/>
    <m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9"/>
    <n v="12.53"/>
    <n v="-2.5099999999999998"/>
    <n v="-0.34522263626602678"/>
    <n v="5.396049930385554E-15"/>
    <n v="0.68190430043132222"/>
    <n v="1045.7565736120766"/>
    <n v="1045.76"/>
    <d v="2024-02-10T00:00:00"/>
    <s v="&lt;Клиент не выбран&gt;"/>
    <s v="2 2024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6"/>
    <n v="13.25"/>
    <n v="-1.86"/>
    <n v="-0.39242373523653151"/>
    <n v="6.1338332043005462E-15"/>
    <n v="0.7751387207497763"/>
    <n v="1188.7392588265022"/>
    <n v="1800"/>
    <d v="2024-06-24T00:00:00"/>
    <s v="&lt;Клиент не выбран&gt;"/>
    <s v="6 2024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0"/>
    <n v="26.96"/>
    <n v="-13.48"/>
    <n v="-0.46443125118423567"/>
    <n v="7.2593565929737795E-15"/>
    <n v="0.91737225247646925"/>
    <n v="1406.866128971137"/>
    <n v="2300"/>
    <d v="2024-03-09T00:00:00"/>
    <s v="&lt;Клиент не выбран&gt;"/>
    <s v="3 2024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1"/>
    <n v="40.020000000000003"/>
    <n v="-8"/>
    <n v="-1.1031964883471237"/>
    <n v="1.7243664547998548E-14"/>
    <n v="2.1790993712386162"/>
    <n v="3341.8288909240218"/>
    <n v="4500"/>
    <d v="2024-03-09T00:00:00"/>
    <s v="&lt;Клиент не выбран&gt;"/>
    <s v="3 2024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2"/>
    <n v="29.59"/>
    <n v="-5.92"/>
    <n v="-0.81551095812543473"/>
    <n v="1.2746956272677253E-14"/>
    <n v="1.610845787545848"/>
    <n v="2470.3650795806243"/>
    <n v="3500"/>
    <d v="2025-01-24T00:00:00"/>
    <s v="&lt;Клиент не выбран&gt;"/>
    <s v="1 2025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3"/>
    <n v="26.88"/>
    <n v="-8.8699999999999992"/>
    <n v="-1.2028788576692768"/>
    <n v="4.2868806736868328E-15"/>
    <n v="0.83189476019904884"/>
    <n v="1786.7675675222984"/>
    <n v="2700"/>
    <d v="2024-05-15T00:00:00"/>
    <s v="&lt;Клиент не выбран&gt;"/>
    <s v="5 2024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4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7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50"/>
    <n v="17.100000000000001"/>
    <n v="-2.39"/>
    <n v="-0.98247351450944298"/>
    <n v="3.5013889344771415E-15"/>
    <n v="0.67946540380499776"/>
    <n v="1459.3753980151589"/>
    <n v="2200"/>
    <d v="2024-03-24T00:00:00"/>
    <s v="&lt;Клиент не выбран&gt;"/>
    <s v="3 2024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1"/>
    <n v="11.05"/>
    <n v="-1.55"/>
    <n v="-0.63450023030861369"/>
    <n v="2.2612640977248704E-15"/>
    <n v="0.4388117835586321"/>
    <n v="942.49260918722018"/>
    <n v="1600"/>
    <d v="2024-03-24T00:00:00"/>
    <s v="&lt;Клиент не выбран&gt;"/>
    <s v="3 2024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4"/>
    <n v="26.88"/>
    <n v="-8.8699999999999992"/>
    <n v="-1.2028788576692768"/>
    <n v="4.2868806736868328E-15"/>
    <n v="0.83189476019904884"/>
    <n v="1786.7675675222984"/>
    <m/>
    <m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3-30T00:00:00"/>
    <s v="&lt;Клиент не выбран&gt;"/>
    <s v="3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5-02T00:00:00"/>
    <s v="&lt;Клиент не выбран&gt;"/>
    <s v="5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06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13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9"/>
    <n v="12.53"/>
    <n v="-2.5099999999999998"/>
    <n v="-0.6692307692307693"/>
    <n v="2.3850385536003368E-15"/>
    <n v="0.46283095486920983"/>
    <n v="994.08167832167862"/>
    <n v="1600"/>
    <d v="2025-07-03T00:00:00"/>
    <s v="Татьяна Бригантина"/>
    <s v="7 2025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500"/>
    <d v="2024-08-29T00:00:00"/>
    <s v="&lt;Клиент не выбран&gt;"/>
    <s v="8 2024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400"/>
    <d v="2024-09-26T00:00:00"/>
    <s v="&lt;Клиент не выбран&gt;"/>
    <s v="9 2024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6"/>
    <n v="13.2"/>
    <n v="-6.6"/>
    <n v="-0.44081068631966847"/>
    <n v="1.5709834784193834E-15"/>
    <n v="0.30485871278810228"/>
    <n v="654.78433901427934"/>
    <m/>
    <m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2"/>
    <n v="20.63"/>
    <n v="-2.89"/>
    <n v="-1.1848456932289269"/>
    <n v="4.2226131677514944E-15"/>
    <n v="0.81942326740317184"/>
    <n v="1759.9809354717142"/>
    <n v="2600"/>
    <d v="2024-12-03T00:00:00"/>
    <s v="&lt;Клиент не выбран&gt;"/>
    <s v="12 2024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4"/>
    <n v="28.34"/>
    <n v="-3.97"/>
    <n v="-1.6276600644864121"/>
    <n v="5.8007374801636935E-15"/>
    <n v="1.1256677016130383"/>
    <n v="2417.7415669360589"/>
    <n v="3400"/>
    <d v="2024-04-10T00:00:00"/>
    <s v="&lt;Клиент не выбран&gt;"/>
    <s v="4 202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10"/>
    <n v="27.95"/>
    <n v="-8.39"/>
    <n v="-1.3064025794564718"/>
    <n v="4.6558237633156275E-15"/>
    <n v="0.90349036699019403"/>
    <n v="1940.5426774423186"/>
    <n v="3300"/>
    <d v="2024-06-04T00:00:00"/>
    <s v="&lt;Клиент не выбран&gt;"/>
    <s v="6 2024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7"/>
    <n v="2735"/>
    <n v="0"/>
    <n v="0"/>
    <n v="0"/>
    <n v="69.127170311464539"/>
    <n v="2804.1271703114644"/>
    <n v="3900"/>
    <d v="2024-02-24T00:00:00"/>
    <s v="&lt;Клиент не выбран&gt;"/>
    <s v="2 2024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8"/>
    <n v="2735"/>
    <n v="0"/>
    <n v="0"/>
    <n v="0"/>
    <n v="69.127170311464539"/>
    <n v="2804.1271703114644"/>
    <n v="3600"/>
    <d v="2024-03-13T00:00:00"/>
    <s v="&lt;Клиент не выбран&gt;"/>
    <s v="3 2024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9"/>
    <n v="1990"/>
    <n v="0"/>
    <n v="0"/>
    <n v="0"/>
    <n v="50.297282968853544"/>
    <n v="2040.2972829688536"/>
    <n v="2500"/>
    <d v="2024-07-20T00:00:00"/>
    <s v="&lt;Клиент не выбран&gt;"/>
    <s v="7 2024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07-17T00:00:00"/>
    <s v="&lt;Клиент не выбран&gt;"/>
    <s v="7 2024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10-11T00:00:00"/>
    <s v="&lt;Клиент не выбран&gt;"/>
    <s v="10 2024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1"/>
    <n v="1340"/>
    <n v="0"/>
    <n v="0"/>
    <n v="0"/>
    <n v="33.868522200132531"/>
    <n v="1373.8685222001325"/>
    <n v="2200"/>
    <d v="2024-03-28T00:00:00"/>
    <s v="&lt;Клиент не выбран&gt;"/>
    <s v="3 2024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2"/>
    <n v="1720"/>
    <n v="0"/>
    <n v="0"/>
    <n v="0"/>
    <n v="43.47302849569251"/>
    <n v="1763.4730284956925"/>
    <n v="2200"/>
    <d v="2024-06-22T00:00:00"/>
    <s v="&lt;Клиент не выбран&gt;"/>
    <s v="6 2024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3"/>
    <n v="850"/>
    <n v="0"/>
    <n v="0"/>
    <n v="0"/>
    <n v="21.483764082173625"/>
    <n v="871.48376408217359"/>
    <n v="1700"/>
    <d v="2024-10-27T00:00:00"/>
    <s v="&lt;Клиент не выбран&gt;"/>
    <s v="10 2024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4"/>
    <n v="1370"/>
    <n v="0"/>
    <n v="0"/>
    <n v="0"/>
    <n v="32.402207615031621"/>
    <n v="1402.4022076150316"/>
    <n v="1800"/>
    <d v="2024-03-11T00:00:00"/>
    <s v="&lt;Клиент не выбран&gt;"/>
    <s v="3 2024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5"/>
    <n v="2890"/>
    <n v="0"/>
    <n v="0"/>
    <n v="0"/>
    <n v="68.352102195212694"/>
    <n v="2958.3521021952129"/>
    <n v="3800"/>
    <d v="2024-04-20T00:00:00"/>
    <s v="&lt;Клиент не выбран&gt;"/>
    <s v="4 202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6"/>
    <n v="1410"/>
    <n v="0"/>
    <n v="0"/>
    <n v="0"/>
    <n v="33.348257472404811"/>
    <n v="1443.3482574724048"/>
    <n v="2400"/>
    <d v="2024-06-04T00:00:00"/>
    <s v="&lt;Клиент не выбран&gt;"/>
    <s v="6 2024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7"/>
    <n v="1890"/>
    <n v="0"/>
    <n v="0"/>
    <n v="0"/>
    <n v="44.700855760883044"/>
    <n v="1934.7008557608831"/>
    <m/>
    <m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8"/>
    <n v="1890"/>
    <n v="0"/>
    <n v="0"/>
    <n v="0"/>
    <n v="44.700855760883044"/>
    <n v="1934.7008557608831"/>
    <n v="3000"/>
    <d v="2024-04-10T00:00:00"/>
    <s v="&lt;Клиент не выбран&gt;"/>
    <s v="4 202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3-08T00:00:00"/>
    <s v="&lt;Клиент не выбран&gt;"/>
    <s v="3 2024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4-23T00:00:00"/>
    <s v="&lt;Клиент не выбран&gt;"/>
    <s v="4 202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n v="1200"/>
    <d v="2024-07-07T00:00:00"/>
    <s v="&lt;Клиент не выбран&gt;"/>
    <s v="7 2024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m/>
    <m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3000"/>
    <d v="2024-03-16T00:00:00"/>
    <s v="&lt;Клиент не выбран&gt;"/>
    <s v="3 2024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2900"/>
    <d v="2024-04-20T00:00:00"/>
    <s v="&lt;Клиент не выбран&gt;"/>
    <s v="4 202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1"/>
    <n v="630"/>
    <n v="0"/>
    <n v="0"/>
    <n v="0"/>
    <n v="0"/>
    <n v="630"/>
    <m/>
    <m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3"/>
    <n v="1248"/>
    <n v="0"/>
    <n v="0"/>
    <n v="0"/>
    <n v="0"/>
    <n v="1248"/>
    <n v="3000"/>
    <d v="2024-04-23T00:00:00"/>
    <s v="&lt;Клиент не выбран&gt;"/>
    <s v="4 202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2-23T00:00:00"/>
    <s v="&lt;Клиент не выбран&gt;"/>
    <s v="2 2024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3-24T00:00:00"/>
    <s v="&lt;Клиент не выбран&gt;"/>
    <s v="3 2024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7"/>
    <n v="1260"/>
    <n v="0"/>
    <n v="0"/>
    <n v="15"/>
    <n v="0"/>
    <n v="1275"/>
    <n v="1600"/>
    <d v="2024-02-22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2-23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3-02T00:00:00"/>
    <s v="&lt;Клиент не выбран&gt;"/>
    <s v="3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4495056614"/>
    <s v="1495071944"/>
    <s v="essens_OA"/>
    <s v="Доставлен"/>
    <d v="2024-02-17T00:00:00"/>
    <x v="20"/>
    <s v="Парфюм"/>
    <s v="000w10250"/>
    <x v="232"/>
    <x v="999"/>
    <n v="1451.6"/>
    <m/>
    <n v="0"/>
    <n v="-241.44545853967043"/>
    <n v="54.355403986676393"/>
    <n v="1264.509945447006"/>
    <n v="2100"/>
    <d v="2024-10-11T00:00:00"/>
    <s v="&lt;Клиент не выбран&gt;"/>
    <s v="10 2024"/>
    <n v="835.49005455299402"/>
    <n v="0.66072240678000138"/>
  </r>
  <r>
    <s v="4495056614"/>
    <s v="1495071944"/>
    <s v="essens_OA"/>
    <s v="Доставлен"/>
    <d v="2024-02-17T00:00:00"/>
    <x v="20"/>
    <s v="Парфюм"/>
    <s v="000w11750"/>
    <x v="232"/>
    <x v="1112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1850"/>
    <x v="232"/>
    <x v="1059"/>
    <n v="1451.6"/>
    <m/>
    <n v="0"/>
    <n v="-241.44545853967043"/>
    <n v="54.355403986676393"/>
    <n v="1264.509945447006"/>
    <n v="2200"/>
    <d v="2024-04-11T00:00:00"/>
    <s v="&lt;Клиент не выбран&gt;"/>
    <s v="4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5350"/>
    <x v="232"/>
    <x v="1063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m04350"/>
    <x v="232"/>
    <x v="1065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m04450"/>
    <x v="232"/>
    <x v="1113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n v="1436.38"/>
    <d v="2024-02-18T00:00:00"/>
    <s v="&lt;Клиент не выбран&gt;"/>
    <s v="2 2024"/>
    <n v="-8.549514798232849E-4"/>
    <n v="-5.9521224950618308E-7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8501"/>
    <x v="232"/>
    <x v="1115"/>
    <n v="37.590000000000003"/>
    <m/>
    <n v="0"/>
    <n v="-6.2523662072927886"/>
    <n v="1.4075638163813489"/>
    <n v="32.745197609088564"/>
    <m/>
    <m/>
    <m/>
    <s v=""/>
    <n v="-32.745197609088564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47653"/>
    <s v="1495060911"/>
    <s v="essens_OA"/>
    <s v="Доставлен"/>
    <d v="2024-02-11T00:00:00"/>
    <x v="20"/>
    <s v="Парфюм"/>
    <s v="000w12450"/>
    <x v="232"/>
    <x v="1116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m02950"/>
    <x v="232"/>
    <x v="1117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w16650"/>
    <x v="232"/>
    <x v="1118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1233.47"/>
    <m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000m90150"/>
    <x v="232"/>
    <x v="1119"/>
    <n v="1353.16"/>
    <m/>
    <n v="0"/>
    <n v="-163.0755817594659"/>
    <n v="43.385268137846026"/>
    <n v="1233.4696863783802"/>
    <n v="2200"/>
    <d v="2024-10-02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450"/>
    <x v="232"/>
    <x v="1066"/>
    <n v="1537.09"/>
    <m/>
    <n v="0"/>
    <n v="-185.24183833889373"/>
    <n v="49.282466080878649"/>
    <n v="1401.1306277419849"/>
    <n v="2550"/>
    <d v="2024-10-14T00:00:00"/>
    <s v="&lt;Клиент не выбран&gt;"/>
    <s v="10 2024"/>
    <n v="1148.8693722580151"/>
    <n v="0.81995878864591976"/>
  </r>
  <r>
    <s v="4495047653"/>
    <s v="1495060911"/>
    <s v="essens_OA"/>
    <s v="Доставлен"/>
    <d v="2024-02-11T00:00:00"/>
    <x v="20"/>
    <s v="Парфюм"/>
    <s v="000w18750"/>
    <x v="232"/>
    <x v="1120"/>
    <n v="1537.09"/>
    <m/>
    <n v="0"/>
    <n v="-185.24183833889373"/>
    <n v="49.282466080878649"/>
    <n v="1401.1306277419849"/>
    <n v="2500"/>
    <d v="2024-10-09T00:00:00"/>
    <s v="&lt;Клиент не выбран&gt;"/>
    <s v="10 2024"/>
    <n v="1098.8693722580151"/>
    <n v="0.78427332220188217"/>
  </r>
  <r>
    <s v="4495047653"/>
    <s v="1495060911"/>
    <s v="essens_OA"/>
    <s v="Доставлен"/>
    <d v="2024-02-11T00:00:00"/>
    <x v="20"/>
    <s v="Парфюм"/>
    <s v="000w18701"/>
    <x v="232"/>
    <x v="1121"/>
    <n v="35.04"/>
    <m/>
    <n v="0"/>
    <n v="-4.2228327654170128"/>
    <n v="1.123459011166547"/>
    <n v="31.940626245749531"/>
    <m/>
    <m/>
    <m/>
    <s v=""/>
    <n v="-31.940626245749531"/>
    <s v=""/>
  </r>
  <r>
    <s v="4495068394"/>
    <s v="1495086818"/>
    <s v="essens_AV"/>
    <s v="Доставлен"/>
    <d v="2024-02-25T00:00:00"/>
    <x v="20"/>
    <s v="Парфюм"/>
    <s v="000m00750"/>
    <x v="232"/>
    <x v="1122"/>
    <n v="1260"/>
    <m/>
    <n v="0"/>
    <n v="-210"/>
    <n v="85.166666666666671"/>
    <n v="1135.1666666666667"/>
    <n v="1135.17"/>
    <m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000m00850"/>
    <x v="232"/>
    <x v="100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3050"/>
    <x v="232"/>
    <x v="1046"/>
    <n v="1260"/>
    <m/>
    <n v="0"/>
    <n v="-210"/>
    <n v="85.166666666666671"/>
    <n v="1135.1666666666667"/>
    <n v="2200"/>
    <d v="2024-10-09T00:00:00"/>
    <s v="&lt;Клиент не выбран&gt;"/>
    <s v="10 2024"/>
    <n v="1064.8333333333333"/>
    <n v="0.93804140361180433"/>
  </r>
  <r>
    <s v="4495068394"/>
    <s v="1495086818"/>
    <s v="essens_AV"/>
    <s v="Доставлен"/>
    <d v="2024-02-25T00:00:00"/>
    <x v="20"/>
    <s v="Парфюм"/>
    <s v="000w14450"/>
    <x v="232"/>
    <x v="1123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5650"/>
    <x v="232"/>
    <x v="1124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2550"/>
    <x v="232"/>
    <x v="1125"/>
    <n v="1260"/>
    <m/>
    <n v="0"/>
    <n v="-210"/>
    <n v="85.166666666666671"/>
    <n v="1135.1666666666667"/>
    <n v="2200"/>
    <d v="2024-03-05T00:00:00"/>
    <s v="&lt;Клиент не выбран&gt;"/>
    <s v="3 2024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6"/>
    <n v="21.51"/>
    <n v="-4.3"/>
    <n v="-0.75436398729842469"/>
    <n v="-3.045499155079092E-15"/>
    <n v="1.17698107760249"/>
    <n v="1793.7275462299979"/>
    <m/>
    <m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10"/>
    <n v="13.66"/>
    <n v="-1.37"/>
    <n v="-0.53870618267853798"/>
    <n v="-2.1748509364277768E-15"/>
    <n v="0.84050537151276017"/>
    <n v="1280.9361733391443"/>
    <n v="2000"/>
    <d v="2024-05-07T00:00:00"/>
    <s v="&lt;Клиент не выбран&gt;"/>
    <s v="5 2024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5"/>
    <n v="38.81"/>
    <n v="-1.94"/>
    <n v="-1.6161185480356144"/>
    <n v="-6.5245528092833311E-15"/>
    <n v="2.5215161145382807"/>
    <n v="3842.8085200174332"/>
    <n v="4600"/>
    <d v="2024-03-26T00:00:00"/>
    <s v="&lt;Клиент не выбран&gt;"/>
    <s v="3 2024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20"/>
    <n v="13.72"/>
    <n v="-1.37"/>
    <n v="-0.54133615590560991"/>
    <n v="-2.1854685976308419E-15"/>
    <n v="0.84460873378214729"/>
    <n v="1287.1897266670817"/>
    <n v="2000"/>
    <d v="2024-03-24T00:00:00"/>
    <s v="&lt;Клиент не выбран&gt;"/>
    <s v="3 2024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7"/>
    <n v="15.43"/>
    <n v="-3.09"/>
    <n v="-0.54089782703443112"/>
    <n v="-2.1836989874303307E-15"/>
    <n v="0.84392484007058266"/>
    <n v="1286.147467779092"/>
    <m/>
    <m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8"/>
    <n v="14.19"/>
    <n v="-2.84"/>
    <n v="-0.49750326878774664"/>
    <n v="-2.0085075775797613E-15"/>
    <n v="0.77621936262569791"/>
    <n v="1182.9638378681277"/>
    <m/>
    <m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9"/>
    <n v="12.88"/>
    <n v="-2.58"/>
    <n v="-0.45147873731399035"/>
    <n v="-1.8226985065261272E-15"/>
    <n v="0.70441052291142647"/>
    <n v="1073.526654629226"/>
    <n v="1700"/>
    <d v="2024-11-23T00:00:00"/>
    <s v="&lt;Клиент не выбран&gt;"/>
    <s v="11 2024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0"/>
    <n v="18.25"/>
    <n v="-0.91"/>
    <n v="-0.76006226262374688"/>
    <n v="-3.0685040876857323E-15"/>
    <n v="1.1858716958528284"/>
    <n v="1807.2769117738617"/>
    <n v="2400"/>
    <d v="2024-10-24T00:00:00"/>
    <s v="&lt;Клиент не выбран&gt;"/>
    <s v="10 2024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1"/>
    <n v="11.56"/>
    <n v="-7.41"/>
    <n v="-0.18190648153913205"/>
    <n v="-7.3438823321198327E-16"/>
    <n v="0.28381589029926402"/>
    <n v="432.53743851565895"/>
    <n v="1500"/>
    <d v="2025-03-01T00:00:00"/>
    <s v="&lt;Клиент не выбран&gt;"/>
    <s v="3 2025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2"/>
    <n v="24.83"/>
    <n v="-4.97"/>
    <n v="-1.6356933602315584"/>
    <n v="-2.4754633334261184E-15"/>
    <n v="0.95329868308328303"/>
    <n v="2002.323836505569"/>
    <m/>
    <m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3"/>
    <n v="28.13"/>
    <n v="-5.63"/>
    <n v="-1.8531269186913426"/>
    <n v="-2.8045279457244542E-15"/>
    <n v="1.0800211666351394"/>
    <n v="2268.493772476098"/>
    <n v="3200"/>
    <d v="2025-04-14T00:00:00"/>
    <s v="&lt;Клиент не выбран&gt;"/>
    <s v="4 2025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899.33"/>
    <d v="2024-02-29T00:00:00"/>
    <s v="&lt;Клиент не выбран&gt;"/>
    <s v="2 2024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1700"/>
    <d v="2024-05-14T00:00:00"/>
    <s v="&lt;Клиент не выбран&gt;"/>
    <s v="5 2024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4"/>
    <n v="16.22"/>
    <n v="-3.24"/>
    <n v="-1.069048329093939"/>
    <n v="-1.6179010104668182E-15"/>
    <n v="0.62305221079662709"/>
    <n v="1308.6688518551002"/>
    <n v="2200"/>
    <d v="2024-04-13T00:00:00"/>
    <s v="&lt;Клиент не выбран&gt;"/>
    <s v="4 202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3"/>
    <n v="36.799999999999997"/>
    <n v="-7.36"/>
    <n v="-2.4247136216121388"/>
    <n v="-3.6695690098723524E-15"/>
    <n v="1.4131476953661557"/>
    <n v="2968.1980738531702"/>
    <n v="4100"/>
    <d v="2024-06-08T00:00:00"/>
    <s v="&lt;Клиент не выбран&gt;"/>
    <s v="6 2024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7-28T00:00:00"/>
    <m/>
    <s v="7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9-30T00:00:00"/>
    <m/>
    <s v="9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300"/>
    <d v="2024-06-13T00:00:00"/>
    <s v="&lt;Клиент не выбран&gt;"/>
    <s v="6 2024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400"/>
    <d v="2024-06-13T00:00:00"/>
    <s v="&lt;Клиент не выбран&gt;"/>
    <s v="6 2024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7"/>
    <n v="13.97"/>
    <n v="-2.79"/>
    <n v="-0.92079817559863164"/>
    <n v="-1.3935387748088621E-15"/>
    <n v="0.53665051746581593"/>
    <n v="1127.1893500570122"/>
    <n v="1900"/>
    <d v="2025-12-12T00:00:00"/>
    <m/>
    <s v="12 2025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8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9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0"/>
    <n v="29.93"/>
    <n v="-14.95"/>
    <n v="-1.2337707218665028"/>
    <n v="-1.8671923834201035E-15"/>
    <n v="0.71905409227530626"/>
    <n v="1510.3127427418647"/>
    <n v="3500"/>
    <d v="2024-08-19T00:00:00"/>
    <s v="&lt;Клиент не выбран&gt;"/>
    <s v="8 2024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6"/>
    <n v="6.17"/>
    <n v="-0.62"/>
    <n v="-0.64005868880618388"/>
    <n v="-7.526504787610565E-16"/>
    <n v="0.29466398338018962"/>
    <n v="534.52315344975648"/>
    <n v="1200"/>
    <d v="2024-07-07T00:00:00"/>
    <s v="&lt;Клиент не выбран&gt;"/>
    <s v="7 2024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1"/>
    <n v="20.8"/>
    <n v="-6.24"/>
    <n v="-1.6791449565798264"/>
    <n v="-1.9745208956326099E-15"/>
    <n v="0.77302839603883977"/>
    <n v="1402.2805611222443"/>
    <n v="2300"/>
    <d v="2024-06-13T00:00:00"/>
    <s v="&lt;Клиент не выбран&gt;"/>
    <s v="6 2024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10"/>
    <n v="27.95"/>
    <n v="-8.39"/>
    <n v="-2.2557744059547664"/>
    <n v="-2.6525843900119396E-15"/>
    <n v="1.0384914441291007"/>
    <n v="1883.8329516175202"/>
    <n v="3300"/>
    <d v="2024-10-06T00:00:00"/>
    <s v="&lt;Клиент не выбран&gt;"/>
    <s v="10 2024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06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23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6-13T00:00:00"/>
    <s v="&lt;Клиент не выбран&gt;"/>
    <s v="6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15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26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1"/>
    <n v="18.91"/>
    <n v="-3.78"/>
    <n v="-1.7448807138085696"/>
    <n v="-2.0518201339918534E-15"/>
    <n v="0.80329118352112949"/>
    <n v="1457.1775336387059"/>
    <n v="2500"/>
    <d v="2024-08-05T00:00:00"/>
    <s v="&lt;Клиент не выбран&gt;"/>
    <s v="8 2024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04-01T00:00:00"/>
    <s v="&lt;Клиент не выбран&gt;"/>
    <s v="4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12-11T00:00:00"/>
    <s v="&lt;Клиент не выбран&gt;"/>
    <s v="12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2"/>
    <n v="18.45"/>
    <n v="-1.85"/>
    <n v="-1.9144097719248019"/>
    <n v="-2.2511708013393759E-15"/>
    <n v="0.881337319659666"/>
    <n v="1598.7539364443169"/>
    <n v="2300"/>
    <d v="2024-06-13T00:00:00"/>
    <s v="&lt;Клиент не выбран&gt;"/>
    <s v="6 2024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2"/>
    <n v="12.5"/>
    <n v="-7.51"/>
    <n v="-0.57547619047619047"/>
    <n v="-6.7670736739057157E-16"/>
    <n v="0.26493212199408039"/>
    <n v="480.58928571428567"/>
    <n v="1800"/>
    <d v="2025-06-13T00:00:00"/>
    <s v="&lt;Клиент не выбран&gt;"/>
    <s v="6 2025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3"/>
    <n v="9.2200000000000006"/>
    <n v="-0.92"/>
    <n v="-0.95720488596240105"/>
    <n v="-1.1255854006696883E-15"/>
    <n v="0.44066865982983305"/>
    <n v="799.37696822215855"/>
    <n v="1700"/>
    <d v="2024-04-06T00:00:00"/>
    <s v="&lt;Клиент не выбран&gt;"/>
    <s v="4 202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3-18T00:00:00"/>
    <s v="&lt;Клиент не выбран&gt;"/>
    <s v="3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7-14T00:00:00"/>
    <s v="&lt;Клиент не выбран&gt;"/>
    <s v="7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8-03T00:00:00"/>
    <s v="&lt;Клиент не выбран&gt;"/>
    <s v="8 2024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9"/>
    <n v="942"/>
    <n v="0"/>
    <n v="0"/>
    <n v="0"/>
    <n v="0"/>
    <n v="942"/>
    <n v="2000"/>
    <d v="2024-06-07T00:00:00"/>
    <s v="&lt;Клиент не выбран&gt;"/>
    <s v="6 2024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500"/>
    <d v="2024-03-11T00:00:00"/>
    <s v="&lt;Клиент не выбран&gt;"/>
    <s v="3 2024"/>
    <n v="180"/>
    <n v="0.562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600"/>
    <d v="2024-03-19T00:00:00"/>
    <s v="&lt;Клиент не выбран&gt;"/>
    <s v="3 2024"/>
    <n v="280"/>
    <n v="0.875"/>
  </r>
  <r>
    <s v="OZO0062"/>
    <n v="0"/>
    <s v="OZON_OA"/>
    <s v="Доставлен"/>
    <d v="2024-02-28T00:00:00"/>
    <x v="20"/>
    <s v="Спортпит"/>
    <s v="392584827"/>
    <x v="129"/>
    <x v="1145"/>
    <n v="2476"/>
    <n v="0"/>
    <n v="0"/>
    <n v="0"/>
    <n v="0"/>
    <n v="2476"/>
    <n v="3800"/>
    <d v="2024-04-25T00:00:00"/>
    <s v="&lt;Клиент не выбран&gt;"/>
    <s v="4 202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6"/>
    <n v="1131"/>
    <n v="0"/>
    <n v="0"/>
    <n v="0"/>
    <n v="0"/>
    <n v="1131"/>
    <n v="1800"/>
    <d v="2024-03-08T00:00:00"/>
    <s v="&lt;Клиент не выбран&gt;"/>
    <s v="3 2024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3-11T00:00:00"/>
    <s v="&lt;Клиент не выбран&gt;"/>
    <s v="3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6-12T00:00:00"/>
    <s v="&lt;Клиент не выбран&gt;"/>
    <s v="6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10-08T00:00:00"/>
    <s v="&lt;Клиент не выбран&gt;"/>
    <s v="10 2024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4-23T00:00:00"/>
    <s v="&lt;Клиент не выбран&gt;"/>
    <s v="4 202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7-07T00:00:00"/>
    <s v="&lt;Клиент не выбран&gt;"/>
    <s v="7 2024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9"/>
    <n v="26.3"/>
    <n v="-4.7300000000000004"/>
    <n v="-2.9572097343488752"/>
    <n v="-7.5924982650791288E-15"/>
    <n v="1.5588345351798596"/>
    <n v="2119.0411276240006"/>
    <m/>
    <m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08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10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0"/>
    <n v="12.91"/>
    <n v="-2.3199999999999998"/>
    <n v="-1.4518707040683632"/>
    <n v="-3.72761041387056E-15"/>
    <n v="0.76532488305770585"/>
    <n v="1040.363724688835"/>
    <n v="1800"/>
    <d v="2024-04-10T00:00:00"/>
    <s v="&lt;Клиент не выбран&gt;"/>
    <s v="4 202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7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4"/>
    <n v="4.7300000000000004"/>
    <n v="-0.85"/>
    <n v="-0.53194129667471668"/>
    <n v="-1.3657345047986566E-15"/>
    <n v="0.28040231787194514"/>
    <n v="381.17197845067801"/>
    <n v="900"/>
    <d v="2024-04-23T00:00:00"/>
    <s v="&lt;Клиент не выбран&gt;"/>
    <s v="4 202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6"/>
    <n v="4.6500000000000004"/>
    <n v="-0.84"/>
    <n v="-0.52234441761099748"/>
    <n v="-1.3410949647636294E-15"/>
    <n v="0.27534351316806982"/>
    <n v="374.29516440646466"/>
    <n v="1000"/>
    <d v="2024-10-28T00:00:00"/>
    <s v="&lt;Клиент не выбран&gt;"/>
    <s v="10 2024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1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300"/>
    <d v="2024-09-16T00:00:00"/>
    <s v="&lt;Клиент не выбран&gt;"/>
    <s v="9 2024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400"/>
    <d v="2024-10-30T00:00:00"/>
    <s v="&lt;Клиент не выбран&gt;"/>
    <s v="10 2024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50"/>
    <n v="23.08"/>
    <n v="-4.1500000000000004"/>
    <n v="-2.5952702953743261"/>
    <n v="-6.6632356123295281E-15"/>
    <n v="1.368045329205134"/>
    <n v="1859.686997956529"/>
    <n v="2900"/>
    <d v="2024-10-27T00:00:00"/>
    <s v="&lt;Клиент не выбран&gt;"/>
    <s v="10 2024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30"/>
    <n v="22.62"/>
    <n v="-13.22"/>
    <n v="-1.2887237599851382"/>
    <n v="-3.3087382332750958E-15"/>
    <n v="0.67932520309182576"/>
    <n v="923.45788593720943"/>
    <n v="2700"/>
    <d v="2025-03-15T00:00:00"/>
    <s v="&lt;Клиент не выбран&gt;"/>
    <s v="3 2025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2"/>
    <n v="27.3"/>
    <n v="-5.46"/>
    <n v="-3.652449451765416"/>
    <n v="0"/>
    <n v="1.1640094021346254"/>
    <n v="2040.5768232572177"/>
    <n v="3300"/>
    <d v="2024-05-01T00:00:00"/>
    <s v="&lt;Клиент не выбран&gt;"/>
    <s v="5 2024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3"/>
    <n v="9.01"/>
    <n v="-1.8"/>
    <n v="-1.2057765818328137"/>
    <n v="0"/>
    <n v="0.38427233467905902"/>
    <n v="673.65196408811994"/>
    <m/>
    <m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4"/>
    <n v="7.37"/>
    <n v="-1.47"/>
    <n v="-0.98669650940549247"/>
    <n v="0"/>
    <n v="0.31445308940450051"/>
    <n v="551.25472789457808"/>
    <n v="1100"/>
    <d v="2024-05-11T00:00:00"/>
    <s v="&lt;Клиент не выбран&gt;"/>
    <s v="5 2024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3000"/>
    <d v="2024-05-11T00:00:00"/>
    <s v="&lt;Клиент не выбран&gt;"/>
    <s v="5 2024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2900"/>
    <d v="2024-10-06T00:00:00"/>
    <s v="&lt;Клиент не выбран&gt;"/>
    <s v="10 2024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8"/>
    <n v="9.2200000000000006"/>
    <n v="-1.84"/>
    <n v="-1.2342068202394127"/>
    <n v="0"/>
    <n v="0.39333284742461244"/>
    <n v="689.5355748918621"/>
    <n v="1600"/>
    <d v="2024-06-13T00:00:00"/>
    <s v="&lt;Клиент не выбран&gt;"/>
    <s v="6 2024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400"/>
    <d v="2024-04-20T00:00:00"/>
    <s v="&lt;Клиент не выбран&gt;"/>
    <s v="4 202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300"/>
    <d v="2024-10-12T00:00:00"/>
    <s v="&lt;Клиент не выбран&gt;"/>
    <s v="10 2024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7"/>
    <n v="20.11"/>
    <n v="-4.0199999999999996"/>
    <n v="-2.690838446836334"/>
    <n v="0"/>
    <n v="0.85755088279973091"/>
    <n v="1503.337046071824"/>
    <n v="2600"/>
    <d v="2024-04-20T00:00:00"/>
    <s v="&lt;Клиент не выбран&gt;"/>
    <s v="4 202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9"/>
    <n v="9.48"/>
    <n v="-1.9"/>
    <n v="-1.2676541595412936"/>
    <n v="0"/>
    <n v="0.40399227418408695"/>
    <n v="708.222175837441"/>
    <n v="1500"/>
    <d v="2024-04-29T00:00:00"/>
    <s v="&lt;Клиент не выбран&gt;"/>
    <s v="4 202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8"/>
    <n v="33.18"/>
    <n v="-15.68"/>
    <n v="-2.9266421889145962"/>
    <n v="0"/>
    <n v="0.93269984145402662"/>
    <n v="1635.0775827381553"/>
    <m/>
    <m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4-23T00:00:00"/>
    <s v="&lt;Клиент не выбран&gt;"/>
    <s v="4 202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7-13T00:00:00"/>
    <s v="&lt;Клиент не выбран&gt;"/>
    <s v="7 2024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4"/>
    <n v="4.7300000000000004"/>
    <n v="-0.95"/>
    <n v="-0.6321547128055528"/>
    <n v="0"/>
    <n v="0.20146316575406978"/>
    <n v="353.17675787144162"/>
    <n v="353.18"/>
    <d v="2024-05-03T00:00:00"/>
    <s v="&lt;Клиент не выбран&gt;"/>
    <s v="5 2024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9"/>
    <n v="16.43"/>
    <n v="-3.29"/>
    <n v="-2.1974901921335883"/>
    <n v="0"/>
    <n v="0.70032433809748074"/>
    <n v="1227.709682124535"/>
    <n v="2100"/>
    <d v="2024-07-01T00:00:00"/>
    <s v="&lt;Клиент не выбран&gt;"/>
    <s v="7 2024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0"/>
    <n v="17.8"/>
    <n v="-3.56"/>
    <n v="-0.63725767293546398"/>
    <n v="0"/>
    <n v="0.60822257673050428"/>
    <n v="1478.0977584520058"/>
    <n v="2350"/>
    <d v="2024-04-09T00:00:00"/>
    <s v="&lt;Клиент не выбран&gt;"/>
    <s v="4 202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500"/>
    <d v="2024-10-14T00:00:00"/>
    <s v="&lt;Клиент не выбран&gt;"/>
    <s v="10 2024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600"/>
    <d v="2025-10-06T00:00:00"/>
    <m/>
    <s v="10 2025"/>
    <n v="622.73241602348094"/>
    <n v="0.6372179188524516"/>
  </r>
  <r>
    <s v="524374442"/>
    <s v="720000157150"/>
    <s v="iHerb_OA CZN6870"/>
    <s v="Доставлен"/>
    <d v="2024-03-04T00:00:00"/>
    <x v="21"/>
    <s v="Витамины"/>
    <s v="NWY-16000"/>
    <x v="16"/>
    <x v="1161"/>
    <n v="9.76"/>
    <n v="-1.95"/>
    <n v="-0.34950719281081272"/>
    <n v="0"/>
    <n v="0.33358274749053646"/>
    <n v="810.6701891509947"/>
    <n v="1500"/>
    <d v="2024-09-12T00:00:00"/>
    <s v="&lt;Клиент не выбран&gt;"/>
    <s v="9 2024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5"/>
    <n v="29.16"/>
    <n v="-5.83"/>
    <n v="-1.0440464543247452"/>
    <n v="0"/>
    <n v="0.99647701651142306"/>
    <n v="2421.6306674638545"/>
    <n v="3500"/>
    <d v="2024-04-09T00:00:00"/>
    <s v="&lt;Клиент не выбран&gt;"/>
    <s v="4 202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2"/>
    <n v="38.630000000000003"/>
    <n v="-7.73"/>
    <n v="-1.3828133492770953"/>
    <n v="0"/>
    <n v="1.3198088216975128"/>
    <n v="3207.3890966409394"/>
    <n v="5800"/>
    <d v="2024-05-26T00:00:00"/>
    <s v="&lt;Клиент не выбран&gt;"/>
    <s v="5 2024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300"/>
    <d v="2024-05-18T00:00:00"/>
    <s v="&lt;Клиент не выбран&gt;"/>
    <s v="5 2024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400"/>
    <d v="2024-06-08T00:00:00"/>
    <s v="&lt;Клиент не выбран&gt;"/>
    <s v="6 2024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200"/>
    <d v="2024-12-02T00:00:00"/>
    <s v="&lt;Клиент не выбран&gt;"/>
    <s v="12 2024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400"/>
    <d v="2025-06-03T00:00:00"/>
    <s v="&lt;Клиент не выбран&gt;"/>
    <s v="6 2025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n v="3500"/>
    <d v="2025-10-17T00:00:00"/>
    <m/>
    <s v="10 2025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n v="3500"/>
    <d v="2025-12-20T00:00:00"/>
    <s v="Виктория Башня/Энгельса"/>
    <s v="12 2025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3"/>
    <n v="24.64"/>
    <n v="-4.93"/>
    <n v="-0.88204696162626361"/>
    <n v="0"/>
    <n v="0.84185863675268535"/>
    <n v="2045.8782878573763"/>
    <m/>
    <m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4"/>
    <n v="16.899999999999999"/>
    <n v="-6.72"/>
    <n v="-0.45556763416313362"/>
    <n v="0"/>
    <n v="0.4348108027469475"/>
    <n v="1056.673818893358"/>
    <n v="1500"/>
    <d v="2025-09-07T00:00:00"/>
    <s v="Оксана Черноморская"/>
    <s v="9 2025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3"/>
    <n v="26.52"/>
    <n v="-5.3"/>
    <n v="-0.94962133565242568"/>
    <n v="0"/>
    <n v="0.90635414875149578"/>
    <n v="2202.6147776932276"/>
    <n v="3300"/>
    <d v="2024-04-13T00:00:00"/>
    <s v="&lt;Клиент не выбран&gt;"/>
    <s v="4 202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600"/>
    <d v="2024-04-20T00:00:00"/>
    <s v="&lt;Клиент не выбран&gt;"/>
    <s v="4 202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500"/>
    <d v="2024-05-02T00:00:00"/>
    <s v="&lt;Клиент не выбран&gt;"/>
    <s v="5 2024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5"/>
    <n v="13.36"/>
    <n v="-4.01"/>
    <n v="-0.94380888290713338"/>
    <n v="1.6257370804739845E-15"/>
    <n v="0.61091341508086927"/>
    <n v="943.3838829071334"/>
    <n v="1900"/>
    <d v="2025-03-10T00:00:00"/>
    <s v="&lt;Клиент не выбран&gt;"/>
    <s v="3 2025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3"/>
    <n v="48.6"/>
    <n v="-14.58"/>
    <n v="-3.4340511440107679"/>
    <n v="5.9152487141951823E-15"/>
    <n v="2.2228100942300721"/>
    <n v="3432.5047803744042"/>
    <n v="3432.5"/>
    <d v="2024-03-13T00:00:00"/>
    <s v="&lt;Клиент не выбран&gt;"/>
    <s v="3 2024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6"/>
    <n v="11.5"/>
    <n v="-3.45"/>
    <n v="-0.81258411843876199"/>
    <n v="1.3996987698198477E-15"/>
    <n v="0.52597358196802113"/>
    <n v="812.21820934785285"/>
    <n v="1600"/>
    <d v="2025-05-05T00:00:00"/>
    <s v="&lt;Клиент не выбран&gt;"/>
    <s v="5 202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7"/>
    <n v="22.66"/>
    <n v="-6.8"/>
    <n v="-1.6009421265141321"/>
    <n v="2.75766738998047E-15"/>
    <n v="1.0362659639767473"/>
    <n v="1600.2212174232232"/>
    <n v="2900"/>
    <d v="2024-05-08T00:00:00"/>
    <s v="&lt;Клиент не выбран&gt;"/>
    <s v="5 2024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10"/>
    <n v="13.13"/>
    <n v="-7.14"/>
    <n v="-0.6046433378196503"/>
    <n v="1.0415149852448308E-15"/>
    <n v="0.39137661565073883"/>
    <n v="604.37106509237753"/>
    <n v="1700"/>
    <d v="2024-07-01T00:00:00"/>
    <s v="&lt;Клиент не выбран&gt;"/>
    <s v="7 2024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5"/>
    <n v="10.07"/>
    <n v="-2.0099999999999998"/>
    <n v="-0.32597229916897513"/>
    <n v="2.3075192949791624E-15"/>
    <n v="0.42938054876194598"/>
    <n v="848.65852933769872"/>
    <n v="1400"/>
    <d v="2024-04-20T00:00:00"/>
    <s v="&lt;Клиент не выбран&gt;"/>
    <s v="4 202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4-20T00:00:00"/>
    <s v="&lt;Клиент не выбран&gt;"/>
    <s v="4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700"/>
    <d v="2024-06-12T00:00:00"/>
    <s v="&lt;Клиент не выбран&gt;"/>
    <s v="6 2024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6-14T00:00:00"/>
    <s v="&lt;Клиент не выбран&gt;"/>
    <s v="6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19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24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1"/>
    <n v="13.37"/>
    <n v="-2.67"/>
    <n v="-0.43274238227146822"/>
    <n v="3.0633320665356125E-15"/>
    <n v="0.57002132403881145"/>
    <n v="1126.6310501133219"/>
    <n v="1900"/>
    <d v="2024-04-23T00:00:00"/>
    <s v="&lt;Клиент не выбран&gt;"/>
    <s v="4 202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8"/>
    <n v="19.16"/>
    <n v="-3.83"/>
    <n v="-0.61999445983379509"/>
    <n v="4.3888673439243869E-15"/>
    <n v="0.81667541098270857"/>
    <n v="1614.1358876857221"/>
    <n v="2500"/>
    <d v="2024-04-21T00:00:00"/>
    <s v="&lt;Клиент не выбран&gt;"/>
    <s v="4 202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8-31T00:00:00"/>
    <s v="&lt;Клиент не выбран&gt;"/>
    <s v="8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9-25T00:00:00"/>
    <s v="&lt;Клиент не выбран&gt;"/>
    <s v="9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4-25T00:00:00"/>
    <s v="&lt;Клиент не выбран&gt;"/>
    <s v="4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5-01T00:00:00"/>
    <s v="&lt;Клиент не выбран&gt;"/>
    <s v="5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1900"/>
    <d v="2024-07-07T00:00:00"/>
    <s v="&lt;Клиент не выбран&gt;"/>
    <s v="7 2024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500"/>
    <d v="2024-04-20T00:00:00"/>
    <s v="&lt;Клиент не выбран&gt;"/>
    <s v="4 202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900"/>
    <d v="2024-12-04T00:00:00"/>
    <s v="&lt;Клиент не выбран&gt;"/>
    <s v="12 2024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9"/>
    <n v="11.52"/>
    <n v="-2.2999999999999998"/>
    <n v="-0.37288642659279775"/>
    <n v="2.6396188461176024E-15"/>
    <n v="0.49117725305026561"/>
    <n v="970.79797028456323"/>
    <n v="1800"/>
    <d v="2024-09-16T00:00:00"/>
    <s v="&lt;Клиент не выбран&gt;"/>
    <s v="9 2024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0"/>
    <n v="7.12"/>
    <n v="-3.56"/>
    <n v="-0.14397783933518007"/>
    <n v="1.0192020707352131E-15"/>
    <n v="0.18965195454001582"/>
    <n v="374.84173256106789"/>
    <m/>
    <m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8"/>
    <n v="1651"/>
    <n v="0"/>
    <n v="0"/>
    <n v="0"/>
    <n v="0"/>
    <n v="1651"/>
    <n v="2100"/>
    <d v="2024-03-27T00:00:00"/>
    <s v="&lt;Клиент не выбран&gt;"/>
    <s v="3 2024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4-23T00:00:00"/>
    <s v="&lt;Клиент не выбран&gt;"/>
    <s v="4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7-07T00:00:00"/>
    <s v="&lt;Клиент не выбран&gt;"/>
    <s v="7 2024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1"/>
    <n v="3407"/>
    <n v="0"/>
    <n v="0"/>
    <n v="0"/>
    <n v="0"/>
    <n v="3407"/>
    <n v="4082"/>
    <d v="2024-03-24T00:00:00"/>
    <s v="&lt;Клиент не выбран&gt;"/>
    <s v="3 2024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3"/>
    <n v="592"/>
    <n v="0"/>
    <n v="0"/>
    <n v="0"/>
    <n v="0"/>
    <n v="592"/>
    <n v="950"/>
    <d v="2024-03-26T00:00:00"/>
    <s v="&lt;Клиент не выбран&gt;"/>
    <s v="3 2024"/>
    <n v="358"/>
    <n v="0.60472972972972971"/>
  </r>
  <r>
    <s v="OZO0067"/>
    <n v="0"/>
    <s v="OZON_OA"/>
    <s v="Доставлен"/>
    <d v="2024-03-03T00:00:00"/>
    <x v="21"/>
    <s v="Парфюм"/>
    <s v="0004eln02"/>
    <x v="232"/>
    <x v="1174"/>
    <n v="1872"/>
    <n v="0"/>
    <n v="0"/>
    <n v="0"/>
    <n v="0"/>
    <n v="1872"/>
    <m/>
    <m/>
    <m/>
    <s v=""/>
    <n v="-1872"/>
    <s v=""/>
  </r>
  <r>
    <s v="OZO0067"/>
    <n v="0"/>
    <s v="OZON_OA"/>
    <s v="Доставлен"/>
    <d v="2024-03-03T00:00:00"/>
    <x v="21"/>
    <s v="Парфюм"/>
    <s v="0004eln06"/>
    <x v="232"/>
    <x v="1175"/>
    <n v="1872"/>
    <n v="0"/>
    <n v="0"/>
    <n v="0"/>
    <n v="0"/>
    <n v="1872"/>
    <m/>
    <m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100"/>
    <n v="1602"/>
    <n v="0"/>
    <n v="0"/>
    <n v="0"/>
    <n v="0"/>
    <n v="1602"/>
    <m/>
    <m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7"/>
    <n v="659"/>
    <n v="0"/>
    <n v="0"/>
    <n v="0"/>
    <n v="0"/>
    <n v="659"/>
    <n v="1000"/>
    <d v="2024-03-26T00:00:00"/>
    <s v="&lt;Клиент не выбран&gt;"/>
    <s v="3 2024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8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9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n v="3900"/>
    <d v="2024-07-13T00:00:00"/>
    <s v="&lt;Клиент не выбран&gt;"/>
    <s v="7 2024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m/>
    <m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0"/>
    <n v="1139.6000000000001"/>
    <n v="0"/>
    <n v="0"/>
    <n v="0"/>
    <n v="0"/>
    <n v="1139.6000000000001"/>
    <m/>
    <m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1"/>
    <n v="327.60000000000002"/>
    <n v="0"/>
    <n v="0"/>
    <n v="0"/>
    <n v="0"/>
    <n v="327.60000000000002"/>
    <m/>
    <m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2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3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4"/>
    <n v="315.60000000000002"/>
    <n v="0"/>
    <n v="0"/>
    <n v="0"/>
    <n v="0"/>
    <n v="315.60000000000002"/>
    <m/>
    <m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5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6"/>
    <n v="439.6"/>
    <n v="0"/>
    <n v="0"/>
    <n v="0"/>
    <n v="0"/>
    <n v="439.6"/>
    <m/>
    <m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7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8"/>
    <n v="459.6"/>
    <n v="0"/>
    <n v="0"/>
    <n v="0"/>
    <n v="0"/>
    <n v="459.6"/>
    <m/>
    <m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9"/>
    <n v="1139.6000000000001"/>
    <n v="0"/>
    <n v="0"/>
    <n v="0"/>
    <n v="0"/>
    <n v="1139.6000000000001"/>
    <m/>
    <m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1"/>
    <n v="1592"/>
    <n v="0"/>
    <n v="0"/>
    <n v="0"/>
    <n v="0"/>
    <n v="1592"/>
    <n v="2200"/>
    <d v="2024-03-30T00:00:00"/>
    <s v="&lt;Клиент не выбран&gt;"/>
    <s v="3 2024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0"/>
    <n v="24.26"/>
    <n v="-4.8499999999999996"/>
    <n v="-2.8548250482625481"/>
    <n v="-3.3280971286446781E-15"/>
    <n v="2.4916591175118796"/>
    <n v="1968.5599517374519"/>
    <n v="2800"/>
    <d v="2025-10-10T00:00:00"/>
    <s v="&lt;Клиент не выбран&gt;"/>
    <s v="10 2025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4"/>
    <n v="22.95"/>
    <n v="-6.89"/>
    <n v="-2.3621066602316598"/>
    <n v="-2.7536960271011599E-15"/>
    <n v="2.0616200632272421"/>
    <n v="1628.8033397683394"/>
    <m/>
    <m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1"/>
    <n v="27.38"/>
    <n v="-5.48"/>
    <n v="-3.2210545366795356"/>
    <n v="-3.7550400369561269E-15"/>
    <n v="2.8113000862189668"/>
    <n v="2221.0954633204633"/>
    <m/>
    <m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4-09-29T00:00:00"/>
    <s v="&lt;Клиент не выбран&gt;"/>
    <s v="9 2024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5-01-22T00:00:00"/>
    <s v="&lt;Клиент не выбран&gt;"/>
    <s v="1 2025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2"/>
    <n v="17.690000000000001"/>
    <n v="-3.54"/>
    <n v="-2.0811836389961389"/>
    <n v="-2.4262016677136625E-15"/>
    <n v="1.8164336173515245"/>
    <n v="1435.0913610038613"/>
    <n v="2300"/>
    <d v="2024-08-05T00:00:00"/>
    <s v="&lt;Клиент не выбран&gt;"/>
    <s v="8 2024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m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500"/>
    <d v="2024-05-15T00:00:00"/>
    <s v="&lt;Клиент не выбран&gt;"/>
    <s v="5 2024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2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700"/>
    <d v="2024-06-29T00:00:00"/>
    <s v="&lt;Клиент не выбран&gt;"/>
    <s v="6 2024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2"/>
    <n v="22.15"/>
    <n v="-4.43"/>
    <n v="-0.26928044981384391"/>
    <n v="0"/>
    <n v="0.71379894745656891"/>
    <n v="1883.7857199300965"/>
    <n v="2700"/>
    <d v="2024-08-29T00:00:00"/>
    <s v="&lt;Клиент не выбран&gt;"/>
    <s v="8 2024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700"/>
    <d v="2024-09-19T00:00:00"/>
    <s v="&lt;Клиент не выбран&gt;"/>
    <s v="9 2024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800"/>
    <d v="2024-10-24T00:00:00"/>
    <s v="&lt;Клиент не выбран&gt;"/>
    <s v="10 2024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900"/>
    <d v="2025-09-22T00:00:00"/>
    <m/>
    <s v="9 2025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3"/>
    <n v="14.46"/>
    <n v="-2.89"/>
    <n v="-0.17582250588861029"/>
    <n v="0"/>
    <n v="0.46606398544427213"/>
    <n v="1229.9887573132739"/>
    <n v="2000"/>
    <d v="2024-08-17T00:00:00"/>
    <s v="&lt;Клиент не выбран&gt;"/>
    <s v="8 2024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50"/>
    <n v="17.100000000000001"/>
    <n v="-3.42"/>
    <n v="-0.20788693868247093"/>
    <n v="0"/>
    <n v="0.55105923257369427"/>
    <n v="1454.2995851379076"/>
    <n v="2200"/>
    <d v="2024-05-02T00:00:00"/>
    <s v="&lt;Клиент не выбран&gt;"/>
    <s v="5 2024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1"/>
    <n v="11.05"/>
    <n v="-2.21"/>
    <n v="-0.13433629663399435"/>
    <n v="0"/>
    <n v="0.35609383157539892"/>
    <n v="939.76669098092839"/>
    <n v="1600"/>
    <d v="2024-05-02T00:00:00"/>
    <s v="&lt;Клиент не выбран&gt;"/>
    <s v="5 2024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0"/>
    <n v="29.93"/>
    <n v="-14.95"/>
    <n v="-0.22764227642276422"/>
    <n v="0"/>
    <n v="0.60342597251125285"/>
    <n v="1592.5005691056911"/>
    <n v="3500"/>
    <d v="2025-09-26T00:00:00"/>
    <m/>
    <s v="9 2025"/>
    <n v="1907.4994308943089"/>
    <n v="1.1978014123822345"/>
  </r>
  <r>
    <s v="4495104218"/>
    <s v="1495130567"/>
    <s v="essens_OA"/>
    <s v="Доставлен"/>
    <d v="2024-03-22T00:00:00"/>
    <x v="21"/>
    <s v="Парфюм"/>
    <s v="000m03550"/>
    <x v="232"/>
    <x v="119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n v="2200"/>
    <d v="2024-04-13T00:00:00"/>
    <s v="&lt;Клиент не выбран&gt;"/>
    <s v="4 2024"/>
    <n v="1251.9916260590257"/>
    <n v="1.320654606514033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w17350"/>
    <x v="232"/>
    <x v="105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4eln02s"/>
    <x v="232"/>
    <x v="1195"/>
    <n v="115.08"/>
    <m/>
    <n v="0"/>
    <n v="0"/>
    <n v="15.42325211805128"/>
    <n v="130.50325211805128"/>
    <m/>
    <m/>
    <m/>
    <s v=""/>
    <n v="-130.50325211805128"/>
    <s v=""/>
  </r>
  <r>
    <s v="4495104218"/>
    <s v="1495130567"/>
    <s v="essens_OA"/>
    <s v="Доставлен"/>
    <d v="2024-03-22T00:00:00"/>
    <x v="21"/>
    <s v="Парфюм"/>
    <s v="004eln06s"/>
    <x v="232"/>
    <x v="1196"/>
    <n v="115.08"/>
    <m/>
    <n v="0"/>
    <n v="0"/>
    <n v="15.42325211805128"/>
    <n v="130.50325211805128"/>
    <n v="200"/>
    <d v="2024-04-23T00:00:00"/>
    <s v="&lt;Клиент не выбран&gt;"/>
    <s v="4 202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4"/>
    <n v="9.15"/>
    <n v="-0.92"/>
    <n v="-0.88466157351561436"/>
    <n v="-1.5675557473007972E-15"/>
    <n v="0.53026156043421835"/>
    <n v="824.6246372246793"/>
    <n v="1600"/>
    <d v="2024-05-18T00:00:00"/>
    <s v="&lt;Клиент не выбран&gt;"/>
    <s v="5 2024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30"/>
    <n v="27.14"/>
    <n v="-5.43"/>
    <n v="-2.3336576866371797"/>
    <n v="-4.1350711146901948E-15"/>
    <n v="1.3987823179862551"/>
    <n v="2175.2856469195367"/>
    <n v="3600"/>
    <d v="2024-05-18T00:00:00"/>
    <s v="&lt;Клиент не выбран&gt;"/>
    <s v="5 2024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5"/>
    <n v="30.91"/>
    <n v="-6.18"/>
    <n v="-2.6582844122771743"/>
    <n v="-4.7102859818649707E-15"/>
    <n v="1.5933618942330765"/>
    <n v="2477.8818078452396"/>
    <n v="3500"/>
    <d v="2024-07-07T00:00:00"/>
    <s v="&lt;Клиент не выбран&gt;"/>
    <s v="7 2024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30"/>
    <n v="33.74"/>
    <n v="-3.37"/>
    <n v="-3.2645409462538528"/>
    <n v="-5.7845283165887253E-15"/>
    <n v="1.9567489174225041"/>
    <n v="3042.9951679846308"/>
    <n v="4000"/>
    <d v="2024-05-18T00:00:00"/>
    <s v="&lt;Клиент не выбран&gt;"/>
    <s v="5 2024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70"/>
    <n v="6.87"/>
    <n v="-0.69"/>
    <n v="-0.66430237233614775"/>
    <n v="-1.1770953242185814E-15"/>
    <n v="0.39817939775011768"/>
    <n v="619.21995845060974"/>
    <n v="1400"/>
    <d v="2024-05-18T00:00:00"/>
    <s v="&lt;Клиент не выбран&gt;"/>
    <s v="5 2024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1"/>
    <n v="17.52"/>
    <n v="-1.75"/>
    <n v="-1.695153464683018"/>
    <n v="-3.0036882302470922E-15"/>
    <n v="1.016066197818666"/>
    <n v="1580.1130654961351"/>
    <n v="2400"/>
    <d v="2024-05-18T00:00:00"/>
    <s v="&lt;Клиент не выбран&gt;"/>
    <s v="5 2024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7"/>
    <n v="11.09"/>
    <n v="-6.79"/>
    <n v="-0.46221686101058829"/>
    <n v="-8.1901454597733017E-16"/>
    <n v="0.27705039002030846"/>
    <n v="430.84883840414585"/>
    <n v="1600"/>
    <d v="2024-09-29T00:00:00"/>
    <s v="&lt;Клиент не выбран&gt;"/>
    <s v="9 2024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8"/>
    <n v="12.5"/>
    <n v="-2.5"/>
    <n v="-1.0607225211375866"/>
    <n v="0"/>
    <n v="0.54691373127038401"/>
    <n v="993.1283627978479"/>
    <n v="1700"/>
    <d v="2024-05-11T00:00:00"/>
    <s v="&lt;Клиент не выбран&gt;"/>
    <s v="5 2024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2"/>
    <n v="14.94"/>
    <n v="-2.99"/>
    <n v="-1.2675634127594158"/>
    <n v="0"/>
    <n v="0.65356190886810883"/>
    <n v="1186.7883935434281"/>
    <n v="2300"/>
    <d v="2024-05-13T00:00:00"/>
    <s v="&lt;Клиент не выбран&gt;"/>
    <s v="5 2024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09-16T00:00:00"/>
    <s v="&lt;Клиент не выбран&gt;"/>
    <s v="9 2024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11-26T00:00:00"/>
    <s v="&lt;Клиент не выбран&gt;"/>
    <s v="11 2024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n v="900"/>
    <d v="2025-08-21T00:00:00"/>
    <s v="Аня Мирный"/>
    <s v="8 2025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m/>
    <m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4"/>
    <n v="4.7300000000000004"/>
    <n v="-0.95"/>
    <n v="-0.40095311299000774"/>
    <n v="0"/>
    <n v="0.20673339042020519"/>
    <n v="375.40252113758652"/>
    <n v="900"/>
    <d v="2024-05-14T00:00:00"/>
    <s v="&lt;Клиент не выбран&gt;"/>
    <s v="5 2024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800"/>
    <d v="2024-08-01T00:00:00"/>
    <s v="&lt;Клиент не выбран&gt;"/>
    <s v="8 2024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900"/>
    <d v="2024-08-21T00:00:00"/>
    <s v="&lt;Клиент не выбран&gt;"/>
    <s v="8 2024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7"/>
    <n v="24.79"/>
    <n v="-4.96"/>
    <n v="-2.1034127594158338"/>
    <n v="0"/>
    <n v="1.0845299291091717"/>
    <n v="1969.3735434281325"/>
    <n v="2600"/>
    <d v="2024-05-05T00:00:00"/>
    <s v="&lt;Клиент не выбран&gt;"/>
    <s v="5 2024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1"/>
    <n v="6.34"/>
    <n v="-3.82"/>
    <n v="-0.26730207532667183"/>
    <n v="0"/>
    <n v="0.1378222602801368"/>
    <n v="250.26834742505764"/>
    <n v="1000"/>
    <d v="2024-06-24T00:00:00"/>
    <s v="&lt;Клиент не выбран&gt;"/>
    <s v="6 2024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300"/>
    <d v="2024-05-18T00:00:00"/>
    <s v="&lt;Клиент не выбран&gt;"/>
    <s v="5 2024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200"/>
    <d v="2024-09-11T00:00:00"/>
    <s v="&lt;Клиент не выбран&gt;"/>
    <s v="9 2024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7"/>
    <n v="19.27"/>
    <n v="-5.78"/>
    <n v="-0.61259523943503458"/>
    <n v="0"/>
    <n v="0.54362181314863511"/>
    <n v="1396.0423043160204"/>
    <n v="2500"/>
    <d v="2024-05-12T00:00:00"/>
    <s v="&lt;Клиент не выбран&gt;"/>
    <s v="5 2024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90"/>
    <n v="23.36"/>
    <n v="-10.86"/>
    <n v="-0.56763828709695574"/>
    <n v="0"/>
    <n v="0.50372666155359069"/>
    <n v="1293.5899780541331"/>
    <n v="4000"/>
    <d v="2024-12-18T00:00:00"/>
    <s v="&lt;Клиент не выбран&gt;"/>
    <s v="12 2024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564.35"/>
    <d v="2024-04-11T00:00:00"/>
    <s v="&lt;Клиент не выбран&gt;"/>
    <s v="4 202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300"/>
    <d v="2024-09-07T00:00:00"/>
    <s v="&lt;Клиент не выбран&gt;"/>
    <s v="9 2024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400"/>
    <d v="2025-01-22T00:00:00"/>
    <s v="&lt;Клиент не выбран&gt;"/>
    <s v="1 2025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3"/>
    <n v="6.34"/>
    <n v="-3.82"/>
    <n v="-0.11443587867874629"/>
    <n v="0"/>
    <n v="0.1015512949692039"/>
    <n v="260.78773957571326"/>
    <n v="1100"/>
    <d v="2024-11-23T00:00:00"/>
    <s v="&lt;Клиент не выбран&gt;"/>
    <s v="11 2024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4"/>
    <n v="92.57"/>
    <n v="-27.77"/>
    <n v="-2.9426368803106189"/>
    <n v="0"/>
    <n v="2.6113190134938145"/>
    <n v="6705.9704462326263"/>
    <n v="9700"/>
    <d v="2024-09-15T00:00:00"/>
    <s v="&lt;Клиент не выбран&gt;"/>
    <s v="9 2024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5"/>
    <n v="8.85"/>
    <n v="-1.77"/>
    <n v="-0.76832842708250471"/>
    <n v="8.0048413862383805E-16"/>
    <n v="0.40072978091351458"/>
    <n v="702.85940965868406"/>
    <n v="1400"/>
    <d v="2024-05-13T00:00:00"/>
    <s v="&lt;Клиент не выбран&gt;"/>
    <s v="5 2024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000"/>
    <d v="2024-08-31T00:00:00"/>
    <s v="&lt;Клиент не выбран&gt;"/>
    <s v="8 2024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200"/>
    <d v="2025-01-25T00:00:00"/>
    <s v="&lt;Клиент не выбран&gt;"/>
    <s v="1 2025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200"/>
    <d v="2024-05-29T00:00:00"/>
    <s v="&lt;Клиент не выбран&gt;"/>
    <s v="5 2024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500"/>
    <d v="2024-07-07T00:00:00"/>
    <s v="&lt;Клиент не выбран&gt;"/>
    <s v="7 2024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6"/>
    <n v="11.96"/>
    <n v="-2.39"/>
    <n v="-1.0385456281327077"/>
    <n v="1.0820103399195099E-15"/>
    <n v="0.54166440725174214"/>
    <n v="950.05149017423844"/>
    <n v="1800"/>
    <d v="2024-05-07T00:00:00"/>
    <s v="&lt;Клиент не выбран&gt;"/>
    <s v="5 2024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60"/>
    <n v="7.9"/>
    <n v="-1.58"/>
    <n v="-0.68585249423184036"/>
    <n v="7.145564627263639E-16"/>
    <n v="0.3577135897420074"/>
    <n v="627.41122444108532"/>
    <n v="1500"/>
    <d v="2024-05-07T00:00:00"/>
    <s v="&lt;Клиент не выбран&gt;"/>
    <s v="5 2024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7"/>
    <n v="11.07"/>
    <n v="-2.21"/>
    <n v="-0.96149574349590272"/>
    <n v="1.0017358005942378E-15"/>
    <n v="0.50147822865730773"/>
    <n v="879.56700135253402"/>
    <n v="1600"/>
    <d v="2024-06-29T00:00:00"/>
    <s v="&lt;Клиент не выбран&gt;"/>
    <s v="6 2024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9"/>
    <n v="17.07"/>
    <n v="-3.41"/>
    <n v="-1.4823963720264146"/>
    <n v="1.5444369115256535E-15"/>
    <n v="0.77315943605630066"/>
    <n v="1356.0818553584215"/>
    <n v="2300"/>
    <d v="2024-05-18T00:00:00"/>
    <s v="&lt;Клиент не выбран&gt;"/>
    <s v="5 2024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5-18T00:00:00"/>
    <s v="&lt;Клиент не выбран&gt;"/>
    <s v="5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8-19T00:00:00"/>
    <s v="&lt;Клиент не выбран&gt;"/>
    <s v="8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8"/>
    <n v="15.1"/>
    <n v="-7.55"/>
    <n v="-0.81933328029278396"/>
    <n v="8.5362362240253909E-16"/>
    <n v="0.42733189913799929"/>
    <n v="749.51815578009393"/>
    <m/>
    <m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3"/>
    <n v="42.55"/>
    <n v="-8.51"/>
    <n v="0"/>
    <n v="-5.1213540257845123E-15"/>
    <n v="1.7513862828677245"/>
    <n v="3706.9880140454884"/>
    <n v="4900"/>
    <d v="2024-05-18T00:00:00"/>
    <s v="&lt;Клиент не выбран&gt;"/>
    <s v="5 2024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13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29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10"/>
    <n v="13.66"/>
    <n v="-2.73"/>
    <n v="0"/>
    <n v="-1.6444300676211728E-15"/>
    <n v="0.5623575814260936"/>
    <n v="1190.2872794805285"/>
    <n v="2000"/>
    <d v="2024-05-30T00:00:00"/>
    <s v="&lt;Клиент не выбран&gt;"/>
    <s v="5 2024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9"/>
    <n v="13.15"/>
    <n v="-6.58"/>
    <n v="0"/>
    <n v="-9.8846345327274533E-16"/>
    <n v="0.33803195882611492"/>
    <n v="715.47917897411457"/>
    <n v="1700"/>
    <d v="2024-09-29T00:00:00"/>
    <s v="&lt;Клиент не выбран&gt;"/>
    <s v="9 2024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6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8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1"/>
    <n v="17.52"/>
    <n v="-3.5"/>
    <n v="0"/>
    <n v="-2.1093238378818704E-15"/>
    <n v="0.72134064881919802"/>
    <n v="1526.7911855733769"/>
    <n v="2400"/>
    <d v="2024-05-18T00:00:00"/>
    <s v="&lt;Клиент не выбран&gt;"/>
    <s v="5 2024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500"/>
    <d v="2024-08-26T00:00:00"/>
    <s v="&lt;Клиент не выбран&gt;"/>
    <s v="8 2024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800"/>
    <d v="2025-02-02T00:00:00"/>
    <s v="&lt;Клиент не выбран&gt;"/>
    <s v="2 2025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900"/>
    <d v="2024-05-18T00:00:00"/>
    <s v="&lt;Клиент не выбран&gt;"/>
    <s v="5 2024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800"/>
    <d v="2024-06-04T00:00:00"/>
    <s v="&lt;Клиент не выбран&gt;"/>
    <s v="6 2024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300"/>
    <d v="2024-12-02T00:00:00"/>
    <s v="&lt;Клиент не выбран&gt;"/>
    <s v="12 2024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200"/>
    <d v="2025-08-15T00:00:00"/>
    <s v="Оксана 17 Цветы"/>
    <s v="8 2025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1"/>
    <n v="19.329999999999998"/>
    <n v="-0.97"/>
    <n v="-1.0538783852835969"/>
    <n v="-5.925425369241099E-15"/>
    <n v="1.0076473699296773"/>
    <n v="1907.2099335717924"/>
    <m/>
    <m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2"/>
    <n v="27.46"/>
    <n v="-1.37"/>
    <n v="-1.4975864418327367"/>
    <n v="-8.420171453349689E-15"/>
    <n v="1.431891061081987"/>
    <n v="2710.191022161659"/>
    <n v="3300"/>
    <d v="2024-09-29T00:00:00"/>
    <s v="&lt;Клиент не выбран&gt;"/>
    <s v="9 2024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3"/>
    <n v="4.1500000000000004"/>
    <n v="-2.08"/>
    <n v="-0.11881962187020947"/>
    <n v="-6.6806266417914365E-16"/>
    <n v="0.11360730151167933"/>
    <n v="215.02857094191776"/>
    <m/>
    <m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5"/>
    <n v="39.729999999999997"/>
    <n v="-3.97"/>
    <n v="-2.1367862939585209"/>
    <n v="0"/>
    <n v="2.0774563027128945"/>
    <n v="3718.854410580102"/>
    <n v="4600"/>
    <d v="2024-05-29T00:00:00"/>
    <s v="&lt;Клиент не выбран&gt;"/>
    <s v="5 2024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80"/>
    <n v="8.9499999999999993"/>
    <n v="-0.9"/>
    <n v="-0.48101593026750816"/>
    <n v="0"/>
    <n v="0.4676600457728971"/>
    <n v="837.15822162107986"/>
    <m/>
    <m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30"/>
    <n v="33.74"/>
    <n v="-3.37"/>
    <n v="-1.8147147580402765"/>
    <n v="0"/>
    <n v="1.7643274024997375"/>
    <n v="3158.322383929466"/>
    <n v="4000"/>
    <d v="2024-05-18T00:00:00"/>
    <s v="&lt;Клиент не выбран&gt;"/>
    <s v="5 2024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1"/>
    <n v="17.52"/>
    <n v="-1.75"/>
    <n v="-0.94231319507063416"/>
    <n v="0"/>
    <n v="0.91614893438988676"/>
    <n v="1639.9981558962027"/>
    <n v="2400"/>
    <d v="2024-05-18T00:00:00"/>
    <s v="&lt;Клиент не выбран&gt;"/>
    <s v="5 2024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5-18T00:00:00"/>
    <s v="&lt;Клиент не выбран&gt;"/>
    <s v="5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6-08T00:00:00"/>
    <s v="&lt;Клиент не выбран&gt;"/>
    <s v="6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3"/>
    <n v="4.1500000000000004"/>
    <n v="-2.08"/>
    <n v="-0.12368981064021642"/>
    <n v="0"/>
    <n v="0.12025544034160215"/>
    <n v="215.26925698827776"/>
    <m/>
    <m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2000"/>
    <d v="2024-07-07T00:00:00"/>
    <s v="&lt;Клиент не выбран&gt;"/>
    <s v="7 2024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1900"/>
    <d v="2024-07-07T00:00:00"/>
    <s v="&lt;Клиент не выбран&gt;"/>
    <s v="7 2024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1T00:00:00"/>
    <s v="&lt;Клиент не выбран&gt;"/>
    <s v="5 2024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2T00:00:00"/>
    <s v="&lt;Клиент не выбран&gt;"/>
    <s v="5 2024"/>
    <n v="1382.5757650536018"/>
    <n v="1.2372881505652351"/>
  </r>
  <r>
    <s v="OZO0079"/>
    <n v="0"/>
    <s v="OZON_OA"/>
    <s v="Доставлен"/>
    <d v="2024-04-26T00:00:00"/>
    <x v="22"/>
    <s v="Парфюм"/>
    <s v="0000ave51"/>
    <x v="232"/>
    <x v="1215"/>
    <n v="570.55999999999995"/>
    <n v="0"/>
    <n v="0"/>
    <n v="0"/>
    <n v="0"/>
    <n v="570.55999999999995"/>
    <m/>
    <m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6"/>
    <n v="1518.69"/>
    <n v="0"/>
    <n v="0"/>
    <n v="0"/>
    <n v="0"/>
    <n v="1518.69"/>
    <n v="518.69000000000005"/>
    <m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7"/>
    <n v="1036.08"/>
    <n v="0"/>
    <n v="0"/>
    <n v="0"/>
    <n v="0"/>
    <n v="1036.08"/>
    <n v="2200"/>
    <d v="2024-04-27T00:00:00"/>
    <s v="&lt;Клиент не выбран&gt;"/>
    <s v="4 202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8"/>
    <n v="1518.67"/>
    <n v="0"/>
    <n v="0"/>
    <n v="0"/>
    <n v="0"/>
    <n v="1518.67"/>
    <m/>
    <m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9"/>
    <n v="26.82"/>
    <n v="-5.36"/>
    <n v="0"/>
    <n v="0"/>
    <n v="1.8379062433889963"/>
    <n v="2412.9398489683049"/>
    <n v="3200"/>
    <d v="2024-08-21T00:00:00"/>
    <s v="&lt;Клиент не выбран&gt;"/>
    <s v="8 2024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2"/>
    <n v="19.170000000000002"/>
    <n v="-3.83"/>
    <n v="0"/>
    <n v="0"/>
    <n v="1.3137689549667848"/>
    <n v="1724.8134801106148"/>
    <n v="2600"/>
    <d v="2024-10-30T00:00:00"/>
    <s v="&lt;Клиент не выбран&gt;"/>
    <s v="10 2024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9"/>
    <n v="9.48"/>
    <n v="-1.9"/>
    <n v="0"/>
    <n v="0"/>
    <n v="0.64917657618306579"/>
    <n v="852.28723463092967"/>
    <n v="1500"/>
    <d v="2024-06-29T00:00:00"/>
    <s v="&lt;Клиент не выбран&gt;"/>
    <s v="6 2024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0"/>
    <n v="15.33"/>
    <n v="-3.07"/>
    <n v="0"/>
    <n v="0"/>
    <n v="1.0499874438000509"/>
    <n v="1378.5015166985747"/>
    <m/>
    <m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1"/>
    <n v="10.81"/>
    <n v="-2.16"/>
    <n v="0"/>
    <n v="0"/>
    <n v="0.74081495830917143"/>
    <n v="972.59691023186554"/>
    <m/>
    <m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2"/>
    <n v="7.24"/>
    <n v="-1.45"/>
    <n v="0"/>
    <n v="0"/>
    <n v="0.49587498365434707"/>
    <n v="651.02151563497125"/>
    <m/>
    <m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3"/>
    <n v="7.3"/>
    <n v="-1.46"/>
    <n v="0"/>
    <n v="0"/>
    <n v="0.5001571510434174"/>
    <n v="656.643463092959"/>
    <m/>
    <m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4"/>
    <n v="2.2400000000000002"/>
    <n v="-1.24"/>
    <n v="0"/>
    <n v="0"/>
    <n v="8.56433477814071E-2"/>
    <n v="112.43894915975328"/>
    <m/>
    <m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9"/>
    <n v="17.21"/>
    <n v="-3.44"/>
    <n v="0"/>
    <n v="0"/>
    <n v="1.1793088989499758"/>
    <n v="1548.2843299298024"/>
    <n v="2500"/>
    <d v="2024-06-11T00:00:00"/>
    <s v="&lt;Клиент не выбран&gt;"/>
    <s v="6 2024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5"/>
    <n v="21.9"/>
    <n v="-4.38"/>
    <n v="0"/>
    <n v="0"/>
    <n v="1.5004714531302523"/>
    <n v="1969.9303892788769"/>
    <n v="2700"/>
    <d v="2024-06-04T00:00:00"/>
    <s v="&lt;Клиент не выбран&gt;"/>
    <s v="6 2024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6"/>
    <n v="27.38"/>
    <n v="-5.48"/>
    <n v="0"/>
    <n v="0"/>
    <n v="1.8755893164128152"/>
    <n v="2462.412986598596"/>
    <n v="3100"/>
    <d v="2024-08-03T00:00:00"/>
    <s v="&lt;Клиент не выбран&gt;"/>
    <s v="8 2024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3"/>
    <n v="12.4"/>
    <n v="-2.48"/>
    <n v="0"/>
    <n v="0"/>
    <n v="0.84958200999155842"/>
    <n v="1115.394375664752"/>
    <n v="2000"/>
    <d v="2024-12-14T00:00:00"/>
    <s v="&lt;Клиент не выбран&gt;"/>
    <s v="12 2024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6-19T00:00:00"/>
    <s v="&lt;Клиент не выбран&gt;"/>
    <s v="6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1487.67"/>
    <d v="2024-06-17T00:00:00"/>
    <s v="&lt;Клиент не выбран&gt;"/>
    <s v="6 2024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8-06T00:00:00"/>
    <s v="&lt;Клиент не выбран&gt;"/>
    <s v="8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6"/>
    <n v="25.06"/>
    <n v="-5.01"/>
    <n v="-0.4119580850626669"/>
    <n v="2.927138247789194E-15"/>
    <n v="1.2415260201771239"/>
    <n v="2166.6734654304501"/>
    <n v="3000"/>
    <d v="2024-05-26T00:00:00"/>
    <s v="&lt;Клиент не выбран&gt;"/>
    <s v="5 2024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8"/>
    <n v="21.18"/>
    <n v="-4.24"/>
    <n v="-0.34805835216765973"/>
    <n v="2.4731033375336134E-15"/>
    <n v="1.0489501636808218"/>
    <n v="1830.5959353811386"/>
    <n v="3200"/>
    <d v="2025-01-11T00:00:00"/>
    <s v="&lt;Клиент не выбран&gt;"/>
    <s v="1 2025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50"/>
    <n v="17.100000000000001"/>
    <n v="-3.42"/>
    <n v="-0.28107663858639825"/>
    <n v="1.9971696373943235E-15"/>
    <n v="0.84708608259466645"/>
    <n v="1478.3088781590307"/>
    <n v="2200"/>
    <d v="2024-06-26T00:00:00"/>
    <s v="&lt;Клиент не выбран&gt;"/>
    <s v="6 2024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1"/>
    <n v="11.05"/>
    <n v="-2.21"/>
    <n v="-0.18163139510992399"/>
    <n v="1.2905686838132907E-15"/>
    <n v="0.54738603582871714"/>
    <n v="955.28146805013375"/>
    <n v="1600"/>
    <d v="2024-06-26T00:00:00"/>
    <s v="&lt;Клиент не выбран&gt;"/>
    <s v="6 2024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9"/>
    <n v="17.07"/>
    <n v="-3.41"/>
    <n v="-0.28066570782823097"/>
    <n v="1.994249798743162E-15"/>
    <n v="0.84584765264935236"/>
    <n v="1476.1476078693242"/>
    <n v="2500"/>
    <d v="2024-10-02T00:00:00"/>
    <s v="&lt;Клиент не выбран&gt;"/>
    <s v="10 2024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5"/>
    <n v="21.9"/>
    <n v="-4.38"/>
    <n v="-0.35997534415450999"/>
    <n v="2.5577786584172912E-15"/>
    <n v="1.0848646320949236"/>
    <n v="1893.2727737826181"/>
    <n v="2600"/>
    <d v="2024-08-03T00:00:00"/>
    <s v="&lt;Клиент не выбран&gt;"/>
    <s v="8 2024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6"/>
    <n v="27.38"/>
    <n v="-5.48"/>
    <n v="-0.44996918019313747"/>
    <n v="3.1972233230216139E-15"/>
    <n v="1.3560807901186542"/>
    <n v="2366.5909672282723"/>
    <n v="3100"/>
    <d v="2024-08-03T00:00:00"/>
    <s v="&lt;Клиент не выбран&gt;"/>
    <s v="8 2024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7"/>
    <n v="4.4800000000000004"/>
    <n v="-2.48"/>
    <n v="-4.1093075816724896E-2"/>
    <n v="2.9198386511612921E-16"/>
    <n v="0.12384299453138398"/>
    <n v="216.12702897061851"/>
    <m/>
    <m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800"/>
    <d v="2024-09-16T00:00:00"/>
    <s v="&lt;Клиент не выбран&gt;"/>
    <s v="9 2024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700"/>
    <d v="2025-06-12T00:00:00"/>
    <s v="&lt;Клиент не выбран&gt;"/>
    <s v="6 2025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5"/>
    <n v="22.23"/>
    <n v="-4.45"/>
    <n v="-0.36531744401068428"/>
    <n v="2.5957365608823883E-15"/>
    <n v="1.1009642213840034"/>
    <n v="1921.3692875487986"/>
    <n v="2700"/>
    <d v="2024-07-01T00:00:00"/>
    <s v="&lt;Клиент не выбран&gt;"/>
    <s v="7 2024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6-04T00:00:00"/>
    <s v="&lt;Клиент не выбран&gt;"/>
    <s v="6 2024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9-19T00:00:00"/>
    <s v="&lt;Клиент не выбран&gt;"/>
    <s v="9 2024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9"/>
    <n v="8.06"/>
    <n v="-2.02"/>
    <n v="0"/>
    <n v="0"/>
    <n v="0.40248371499615954"/>
    <n v="667.36770633293793"/>
    <n v="1300"/>
    <d v="2024-06-04T00:00:00"/>
    <s v="&lt;Клиент не выбран&gt;"/>
    <s v="6 2024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5"/>
    <n v="24.18"/>
    <n v="-6.05"/>
    <n v="0"/>
    <n v="0"/>
    <n v="1.2081175087550284"/>
    <n v="2003.2080324198942"/>
    <n v="3000"/>
    <d v="2024-09-07T00:00:00"/>
    <s v="&lt;Клиент не выбран&gt;"/>
    <s v="9 2024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7"/>
    <n v="12.1"/>
    <n v="-3.03"/>
    <n v="0"/>
    <n v="0"/>
    <n v="0.60439193626078913"/>
    <n v="1002.1564729204878"/>
    <n v="1800"/>
    <d v="2025-06-24T00:00:00"/>
    <s v="&lt;Клиент не выбран&gt;"/>
    <s v="6 2025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0"/>
    <n v="10.69"/>
    <n v="-2.67"/>
    <n v="0"/>
    <n v="0"/>
    <n v="0.53442374077304611"/>
    <n v="886.1405637069804"/>
    <n v="1600"/>
    <d v="2024-06-04T00:00:00"/>
    <s v="&lt;Клиент не выбран&gt;"/>
    <s v="6 2024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1900"/>
    <d v="2024-08-03T00:00:00"/>
    <s v="&lt;Клиент не выбран&gt;"/>
    <s v="8 2024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2000"/>
    <d v="2024-10-05T00:00:00"/>
    <s v="&lt;Клиент не выбран&gt;"/>
    <s v="10 2024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2000"/>
    <d v="2025-12-29T00:00:00"/>
    <m/>
    <s v="12 2025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1"/>
    <n v="6.34"/>
    <n v="-3.82"/>
    <n v="0"/>
    <n v="0"/>
    <n v="0.16792366917058307"/>
    <n v="278.43818211241773"/>
    <n v="1100"/>
    <d v="2024-10-20T00:00:00"/>
    <s v="&lt;Клиент не выбран&gt;"/>
    <s v="10 2024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1-18T00:00:00"/>
    <s v="&lt;Клиент не выбран&gt;"/>
    <s v="11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2-11T00:00:00"/>
    <s v="&lt;Клиент не выбран&gt;"/>
    <s v="12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2900"/>
    <d v="2024-07-07T00:00:00"/>
    <s v="&lt;Клиент не выбран&gt;"/>
    <s v="7 2024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3000"/>
    <d v="2024-11-02T00:00:00"/>
    <s v="&lt;Клиент не выбран&gt;"/>
    <s v="11 2024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2"/>
    <n v="12.59"/>
    <n v="-3.15"/>
    <n v="0"/>
    <n v="0"/>
    <n v="0.62904739562313661"/>
    <n v="1043.0382695004855"/>
    <n v="1700"/>
    <d v="2025-04-17T00:00:00"/>
    <s v="&lt;Клиент не выбран&gt;"/>
    <s v="4 2025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4-12-04T00:00:00"/>
    <s v="&lt;Клиент не выбран&gt;"/>
    <s v="12 2024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5-02-28T00:00:00"/>
    <s v="&lt;Клиент не выбран&gt;"/>
    <s v="2 2025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n v="1500"/>
    <d v="2024-12-04T00:00:00"/>
    <s v="&lt;Клиент не выбран&gt;"/>
    <s v="12 2024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m/>
    <m/>
    <m/>
    <s v=""/>
    <n v="-764.04763067752742"/>
    <s v=""/>
  </r>
  <r>
    <s v="4495141392"/>
    <s v="1495175557"/>
    <s v="essens_OA"/>
    <s v="Доставлен"/>
    <d v="2024-04-24T00:00:00"/>
    <x v="22"/>
    <s v="Парфюм"/>
    <s v="000w10650"/>
    <x v="232"/>
    <x v="1231"/>
    <n v="1241.92"/>
    <n v="0"/>
    <n v="0"/>
    <n v="-163.43843967031827"/>
    <n v="53.298576451364745"/>
    <n v="1131.7801367810466"/>
    <n v="2200"/>
    <d v="2024-10-23T00:00:00"/>
    <s v="&lt;Клиент не выбран&gt;"/>
    <s v="10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1450"/>
    <x v="232"/>
    <x v="1232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n v="2200"/>
    <d v="2024-05-11T00:00:00"/>
    <s v="&lt;Клиент не выбран&gt;"/>
    <s v="5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150"/>
    <x v="232"/>
    <x v="123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750"/>
    <x v="232"/>
    <x v="1234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950"/>
    <x v="232"/>
    <x v="1235"/>
    <n v="1985.46"/>
    <n v="0"/>
    <n v="0"/>
    <n v="-261.28936197809048"/>
    <n v="85.208541291811585"/>
    <n v="1809.3791793137211"/>
    <m/>
    <m/>
    <m/>
    <s v=""/>
    <n v="-1809.3791793137211"/>
    <s v=""/>
  </r>
  <r>
    <s v="4495141416"/>
    <s v="1495175587"/>
    <s v="essens_AV"/>
    <s v="Доставлен"/>
    <d v="2024-04-24T00:00:00"/>
    <x v="22"/>
    <s v="Парфюм"/>
    <s v="000w18350"/>
    <x v="232"/>
    <x v="1236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8850"/>
    <x v="232"/>
    <x v="1237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n v="2550"/>
    <d v="2024-05-11T00:00:00"/>
    <s v="&lt;Клиент не выбран&gt;"/>
    <s v="5 2024"/>
    <n v="1301.9748742773468"/>
    <n v="1.0432280948858739"/>
  </r>
  <r>
    <s v="4495141416"/>
    <s v="1495175587"/>
    <s v="essens_AV"/>
    <s v="Доставлен"/>
    <d v="2024-04-24T00:00:00"/>
    <x v="22"/>
    <s v="Парфюм"/>
    <s v="000w19350"/>
    <x v="232"/>
    <x v="1239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450"/>
    <x v="232"/>
    <x v="1240"/>
    <n v="1382.23"/>
    <m/>
    <n v="0"/>
    <n v="-226.71132001072687"/>
    <n v="92.506445733380176"/>
    <n v="1248.0251257226532"/>
    <n v="2500"/>
    <d v="2024-10-23T00:00:00"/>
    <s v="&lt;Клиент не выбран&gt;"/>
    <s v="10 2024"/>
    <n v="1251.9748742773468"/>
    <n v="1.0031647989077195"/>
  </r>
  <r>
    <s v="4495141416"/>
    <s v="1495175587"/>
    <s v="essens_AV"/>
    <s v="Доставлен"/>
    <d v="2024-04-24T00:00:00"/>
    <x v="22"/>
    <s v="Парфюм"/>
    <s v="0000nc06s"/>
    <x v="232"/>
    <x v="1241"/>
    <n v="133.9"/>
    <m/>
    <n v="0"/>
    <n v="-21.962079935637579"/>
    <n v="8.9613255997190091"/>
    <n v="120.89924566408143"/>
    <m/>
    <m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500"/>
    <d v="2025-02-16T00:00:00"/>
    <s v="&lt;Клиент не выбран&gt;"/>
    <s v="2 2025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m/>
    <m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7"/>
    <n v="1207"/>
    <m/>
    <n v="0"/>
    <n v="0"/>
    <n v="0"/>
    <n v="1207"/>
    <n v="1800"/>
    <d v="2024-05-18T00:00:00"/>
    <s v="&lt;Клиент не выбран&gt;"/>
    <s v="5 2024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3"/>
    <n v="1110"/>
    <m/>
    <n v="0"/>
    <n v="0"/>
    <n v="0"/>
    <n v="1110"/>
    <n v="1500"/>
    <d v="2024-05-19T00:00:00"/>
    <s v="&lt;Клиент не выбран&gt;"/>
    <s v="5 2024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4"/>
    <n v="1953"/>
    <m/>
    <n v="0"/>
    <n v="0"/>
    <n v="0"/>
    <n v="1953"/>
    <n v="4000"/>
    <d v="2024-06-22T00:00:00"/>
    <s v="&lt;Клиент не выбран&gt;"/>
    <s v="6 2024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4"/>
    <n v="10.029999999999999"/>
    <n v="-2.5099999999999998"/>
    <n v="-0.23692168765363969"/>
    <n v="0"/>
    <n v="0.46469062944390965"/>
    <n v="804.90389605177324"/>
    <n v="1500"/>
    <d v="2024-06-04T00:00:00"/>
    <s v="&lt;Клиент не выбран&gt;"/>
    <s v="6 2024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09-01T00:00:00"/>
    <s v="&lt;Клиент не выбран&gt;"/>
    <s v="9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5"/>
    <n v="26.91"/>
    <n v="-6.73"/>
    <n v="-0.63578186926202773"/>
    <n v="0"/>
    <n v="1.2470022476300662"/>
    <n v="2159.9681678623383"/>
    <n v="3100"/>
    <d v="2025-04-17T00:00:00"/>
    <s v="&lt;Клиент не выбран&gt;"/>
    <s v="4 2025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6"/>
    <n v="23.18"/>
    <n v="-5.8"/>
    <n v="-0.54756634726333209"/>
    <n v="0"/>
    <n v="1.0739791409222275"/>
    <n v="1860.269908694125"/>
    <n v="2800"/>
    <d v="2024-12-14T00:00:00"/>
    <s v="&lt;Клиент не выбран&gt;"/>
    <s v="12 2024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200"/>
    <d v="2025-02-22T00:00:00"/>
    <s v="&lt;Клиент не выбран&gt;"/>
    <s v="2 2025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592.26"/>
    <m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300"/>
    <d v="2025-08-12T00:00:00"/>
    <s v="Оксана Черноморская"/>
    <s v="8 2025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7"/>
    <n v="14.42"/>
    <n v="-4.33"/>
    <n v="-0.31789093463101387"/>
    <n v="0"/>
    <n v="0.62350112381503309"/>
    <n v="1079.9840839311692"/>
    <m/>
    <m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300"/>
    <d v="2025-01-31T00:00:00"/>
    <s v="&lt;Клиент не выбран&gt;"/>
    <s v="1 2025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000"/>
    <d v="2025-04-17T00:00:00"/>
    <s v="&lt;Клиент не выбран&gt;"/>
    <s v="4 2025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7"/>
    <n v="10.3"/>
    <n v="-2.58"/>
    <n v="-0.24322279636783226"/>
    <n v="0"/>
    <n v="0.47704942278018397"/>
    <n v="826.31091456378863"/>
    <n v="1600"/>
    <d v="2024-10-20T00:00:00"/>
    <s v="&lt;Клиент не выбран&gt;"/>
    <s v="10 2024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2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3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9"/>
    <n v="29.88"/>
    <n v="-7.47"/>
    <n v="-0.70603923142527469"/>
    <n v="0"/>
    <n v="1.3848027933295235"/>
    <n v="2398.6564242713084"/>
    <n v="2398.66"/>
    <m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0"/>
    <n v="50.48"/>
    <n v="-15.14"/>
    <n v="-1.1134059097978226"/>
    <n v="0"/>
    <n v="2.1837987825196499"/>
    <n v="3782.6201710730943"/>
    <n v="5400"/>
    <d v="2025-05-31T00:00:00"/>
    <s v="Любовь 17"/>
    <s v="5 202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1"/>
    <n v="28.17"/>
    <n v="-8.4499999999999993"/>
    <n v="-2.2919067145053815"/>
    <n v="-7.1819081236233592E-15"/>
    <n v="1.096915238425515"/>
    <n v="1941.5696950281892"/>
    <n v="3100"/>
    <d v="2024-07-01T00:00:00"/>
    <s v="&lt;Клиент не выбран&gt;"/>
    <s v="7 2024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2"/>
    <n v="28.3"/>
    <n v="-8.49"/>
    <n v="-2.3023667350076882"/>
    <n v="-7.2146855947757991E-15"/>
    <n v="1.1019214438747185"/>
    <n v="1950.4308143259855"/>
    <m/>
    <m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3"/>
    <n v="13.62"/>
    <n v="-2.72"/>
    <n v="-1.2668247052793433"/>
    <n v="-3.9697159506843101E-15"/>
    <n v="0.60630710440355517"/>
    <n v="1073.1800038441813"/>
    <n v="1800"/>
    <d v="2024-08-05T00:00:00"/>
    <s v="&lt;Клиент не выбран&gt;"/>
    <s v="8 2024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8"/>
    <n v="14.34"/>
    <n v="-2.87"/>
    <n v="-1.3330715017939514"/>
    <n v="-4.1773066013164257E-15"/>
    <n v="0.63801307224851178"/>
    <n v="1129.3004260635562"/>
    <n v="1900"/>
    <d v="2025-09-01T00:00:00"/>
    <s v="Даша Калифорния"/>
    <s v="9 2025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2"/>
    <n v="17.64"/>
    <n v="-3.53"/>
    <n v="-1.6398987698616092"/>
    <n v="-5.1387790884546448E-15"/>
    <n v="0.78486176542515285"/>
    <n v="1389.2265921322387"/>
    <n v="2300"/>
    <d v="2024-06-24T00:00:00"/>
    <s v="&lt;Клиент не выбран&gt;"/>
    <s v="6 2024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8"/>
    <n v="11.61"/>
    <n v="-2.3199999999999998"/>
    <n v="-1.0797065607380827"/>
    <n v="-3.3833634111795636E-15"/>
    <n v="0.51675165136780077"/>
    <n v="914.66442529471965"/>
    <n v="1700"/>
    <d v="2024-09-12T00:00:00"/>
    <s v="&lt;Клиент не выбран&gt;"/>
    <s v="9 2024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400"/>
    <d v="2024-09-12T00:00:00"/>
    <s v="&lt;Клиент не выбран&gt;"/>
    <s v="9 2024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500"/>
    <d v="2024-12-17T00:00:00"/>
    <s v="&lt;Клиент не выбран&gt;"/>
    <s v="12 2024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4"/>
    <n v="25.56"/>
    <n v="-12.98"/>
    <n v="-1.4620784213223983"/>
    <n v="-4.5815620788631764E-15"/>
    <n v="0.69975627278869035"/>
    <n v="1238.5875640697063"/>
    <n v="2800"/>
    <d v="2024-08-21T00:00:00"/>
    <s v="&lt;Клиент не выбран&gt;"/>
    <s v="8 2024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3"/>
    <n v="26.88"/>
    <n v="-20.16"/>
    <n v="-0.7810148641722191"/>
    <n v="-2.4473845127154647E-15"/>
    <n v="0.37379667354054047"/>
    <n v="661.63024090210081"/>
    <n v="1300"/>
    <d v="2024-08-01T00:00:00"/>
    <s v="&lt;Клиент не выбран&gt;"/>
    <s v="8 2024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09-23T00:00:00"/>
    <s v="Аня Мирный"/>
    <s v="9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10-15T00:00:00"/>
    <m/>
    <s v="10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4"/>
    <n v="10.220000000000001"/>
    <n v="-3.07"/>
    <n v="-0.83099051768323928"/>
    <n v="-2.6039879859993415E-15"/>
    <n v="0.39771521068673588"/>
    <n v="703.96669976934845"/>
    <n v="1450"/>
    <d v="2024-06-17T00:00:00"/>
    <s v="&lt;Клиент не выбран&gt;"/>
    <s v="6 2024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07-15T00:00:00"/>
    <s v="&lt;Клиент не выбран&gt;"/>
    <s v="7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10-10T00:00:00"/>
    <s v="&lt;Клиент не выбран&gt;"/>
    <s v="10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5"/>
    <n v="13.25"/>
    <n v="-2.92"/>
    <n v="-1.2067712466549785"/>
    <n v="-1.3546011738307345E-15"/>
    <n v="0.82756985691673079"/>
    <n v="1042.923623925245"/>
    <n v="2000"/>
    <d v="2024-06-15T00:00:00"/>
    <s v="&lt;Клиент не выбран&gt;"/>
    <s v="6 2024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8"/>
    <n v="20.399999999999999"/>
    <n v="-4.49"/>
    <n v="-1.8586379994463409"/>
    <n v="-2.0863218466260392E-15"/>
    <n v="1.2746017834990497"/>
    <n v="1606.2841100339449"/>
    <n v="3000"/>
    <d v="2024-12-11T00:00:00"/>
    <s v="&lt;Клиент не выбран&gt;"/>
    <s v="12 2024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6"/>
    <n v="13.17"/>
    <n v="-2.9"/>
    <n v="-1.1997619267324906"/>
    <n v="-1.346733209607129E-15"/>
    <n v="0.82276306200724336"/>
    <n v="1036.8659842896677"/>
    <n v="1900"/>
    <d v="2024-08-31T00:00:00"/>
    <s v="&lt;Клиент не выбран&gt;"/>
    <s v="8 2024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7"/>
    <n v="13.54"/>
    <n v="-2.98"/>
    <n v="-1.2336403063578478"/>
    <n v="-1.384761703354555E-15"/>
    <n v="0.84599590406976533"/>
    <n v="1066.1445758616251"/>
    <n v="1900"/>
    <d v="2025-04-19T00:00:00"/>
    <s v="&lt;Клиент не выбран&gt;"/>
    <s v="4 2025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8"/>
    <n v="24.64"/>
    <n v="-16.66"/>
    <n v="-0.93223954969087386"/>
    <n v="-1.046439241739522E-15"/>
    <n v="0.63930372296181137"/>
    <n v="805.66607153179643"/>
    <m/>
    <m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9"/>
    <n v="21.13"/>
    <n v="-4.6500000000000004"/>
    <n v="-0.83662034689116527"/>
    <n v="-2.3754425976927575E-15"/>
    <n v="0.73083998902040681"/>
    <n v="1703.8864063292417"/>
    <n v="2600"/>
    <d v="2024-06-17T00:00:00"/>
    <s v="&lt;Клиент не выбран&gt;"/>
    <s v="6 2024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0"/>
    <n v="30.26"/>
    <n v="-9.08"/>
    <n v="-1.0752195963079418"/>
    <n v="-3.0529049890250372E-15"/>
    <n v="0.93927129656870278"/>
    <n v="2189.82488386246"/>
    <n v="3530"/>
    <d v="2024-06-17T00:00:00"/>
    <s v="&lt;Клиент не выбран&gt;"/>
    <s v="6 2024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370"/>
    <d v="2024-06-17T00:00:00"/>
    <s v="&lt;Клиент не выбран&gt;"/>
    <s v="6 2024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500"/>
    <d v="2024-07-13T00:00:00"/>
    <s v="&lt;Клиент не выбран&gt;"/>
    <s v="7 2024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2"/>
    <n v="20.87"/>
    <n v="-4.59"/>
    <n v="-0.82646718734151536"/>
    <n v="-2.346614410827555E-15"/>
    <n v="0.72197057167792633"/>
    <n v="1683.2081732427221"/>
    <n v="2500"/>
    <d v="2024-08-03T00:00:00"/>
    <s v="&lt;Клиент не выбран&gt;"/>
    <s v="8 2024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3"/>
    <n v="23.91"/>
    <n v="-5.26"/>
    <n v="-0.94678212800486861"/>
    <n v="-2.6882284251802143E-15"/>
    <n v="0.82707316718632218"/>
    <n v="1928.2452353179831"/>
    <n v="2800"/>
    <d v="2024-08-21T00:00:00"/>
    <s v="&lt;Клиент не выбран&gt;"/>
    <s v="8 2024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d v="2024-07-21T00:00:00"/>
    <s v="&lt;Клиент не выбран&gt;"/>
    <s v="7 2024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6"/>
    <n v="25.02"/>
    <n v="-5.5"/>
    <n v="-0.99094837204584629"/>
    <n v="-2.8136310380438491E-15"/>
    <n v="0.86565513262611304"/>
    <n v="2018.1955492443449"/>
    <n v="3400"/>
    <d v="2025-01-13T00:00:00"/>
    <s v="&lt;Клиент не выбран&gt;"/>
    <s v="1 2025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2"/>
    <n v="11.79"/>
    <n v="-2.59"/>
    <n v="-0.46704533928390296"/>
    <n v="-1.3260965957993551E-15"/>
    <n v="0.40799319775411075"/>
    <n v="951.19872197991663"/>
    <n v="1600"/>
    <d v="2024-10-20T00:00:00"/>
    <s v="&lt;Клиент не выбран&gt;"/>
    <s v="10 2024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200"/>
    <d v="2024-08-31T00:00:00"/>
    <s v="&lt;Клиент не выбран&gt;"/>
    <s v="8 2024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300"/>
    <d v="2024-11-12T00:00:00"/>
    <s v="&lt;Клиент не выбран&gt;"/>
    <s v="11 2024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4"/>
    <n v="18.829999999999998"/>
    <n v="-17.829999999999998"/>
    <n v="-5.0765797748250324E-2"/>
    <n v="-1.4414093432601688E-16"/>
    <n v="4.4347086712403339E-2"/>
    <n v="103.39116543259964"/>
    <m/>
    <m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m/>
    <m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5"/>
    <n v="15.85"/>
    <n v="-3.17"/>
    <n v="-0.67412658227848088"/>
    <n v="-2.027495221251886E-15"/>
    <n v="0.86751700875861937"/>
    <n v="1326.0188766994838"/>
    <n v="2100"/>
    <d v="2024-06-22T00:00:00"/>
    <s v="&lt;Клиент не выбран&gt;"/>
    <s v="6 2024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2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4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2000"/>
    <d v="2024-07-07T00:00:00"/>
    <s v="&lt;Клиент не выбран&gt;"/>
    <s v="7 2024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7-07T00:00:00"/>
    <s v="&lt;Клиент не выбран&gt;"/>
    <s v="7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8-10T00:00:00"/>
    <s v="&lt;Клиент не выбран&gt;"/>
    <s v="8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6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9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11-01T00:00:00"/>
    <s v="&lt;Клиент не выбран&gt;"/>
    <s v="11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7"/>
    <n v="17.489999999999998"/>
    <n v="-3.5"/>
    <n v="-0.74377215189873391"/>
    <n v="-2.2369604215547229E-15"/>
    <n v="0.95714218868557432"/>
    <n v="1463.0129404594463"/>
    <n v="2400"/>
    <d v="2025-04-11T00:00:00"/>
    <s v="&lt;Клиент не выбран&gt;"/>
    <s v="4 2025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6"/>
    <n v="21.96"/>
    <n v="-13.97"/>
    <n v="-0.4247848101265822"/>
    <n v="-1.2775778247478368E-15"/>
    <n v="0.54664518138654328"/>
    <n v="835.55921331458012"/>
    <n v="835.56"/>
    <m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6"/>
    <n v="12.6"/>
    <n v="-2.52"/>
    <n v="-0.44237577803565786"/>
    <n v="1.5111869978820153E-15"/>
    <n v="0.64037274568803026"/>
    <n v="1068.9780272180612"/>
    <n v="1800"/>
    <d v="2024-07-23T00:00:00"/>
    <s v="&lt;Клиент не выбран&gt;"/>
    <s v="7 2024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4"/>
    <n v="27.54"/>
    <n v="-5.51"/>
    <n v="-0.96681928473467693"/>
    <n v="3.3027231709663491E-15"/>
    <n v="1.3995448003479474"/>
    <n v="2336.2684463902669"/>
    <n v="3500"/>
    <d v="2025-05-25T00:00:00"/>
    <s v="&lt;Клиент не выбран&gt;"/>
    <s v="5 202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7"/>
    <n v="20.55"/>
    <n v="-4.1100000000000003"/>
    <n v="-0.72149382846291832"/>
    <n v="2.4646740322599539E-15"/>
    <n v="1.0444174542769065"/>
    <n v="1743.4522586770759"/>
    <n v="2400"/>
    <d v="2024-09-18T00:00:00"/>
    <s v="&lt;Клиент не выбран&gt;"/>
    <s v="9 2024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8"/>
    <n v="16.62"/>
    <n v="-3.32"/>
    <n v="-0.58369026268593749"/>
    <n v="1.9939272888721038E-15"/>
    <n v="0.84493626167170666"/>
    <n v="1410.457119246053"/>
    <m/>
    <m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9"/>
    <n v="21.04"/>
    <n v="-4.21"/>
    <n v="-0.73860955797025019"/>
    <n v="2.5231425768208647E-15"/>
    <n v="1.0691937807469791"/>
    <n v="1784.8115275872985"/>
    <n v="2600"/>
    <d v="2024-08-21T00:00:00"/>
    <s v="&lt;Клиент не выбран&gt;"/>
    <s v="8 2024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0"/>
    <n v="20.38"/>
    <n v="-4.08"/>
    <n v="-0.71534972043464506"/>
    <n v="2.4436853239560362E-15"/>
    <n v="1.0355233883645725"/>
    <n v="1728.6053416323803"/>
    <n v="2300"/>
    <d v="2024-09-10T00:00:00"/>
    <s v="&lt;Клиент не выбран&gt;"/>
    <s v="9 2024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500"/>
    <d v="2025-05-03T00:00:00"/>
    <s v="&lt;Клиент не выбран&gt;"/>
    <s v="5 202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400"/>
    <d v="2025-08-13T00:00:00"/>
    <s v="Любовь 17"/>
    <s v="8 2025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m/>
    <m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4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6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1"/>
    <n v="6.05"/>
    <n v="-1.21"/>
    <n v="-0.21241059183458175"/>
    <n v="7.2560962993541205E-16"/>
    <n v="0.30748056439782406"/>
    <n v="513.27913211660882"/>
    <n v="1000"/>
    <d v="2025-08-21T00:00:00"/>
    <m/>
    <s v="8 2025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2"/>
    <n v="12.98"/>
    <n v="-3.02"/>
    <n v="-0.43710939972570961"/>
    <n v="1.4931966764786581E-15"/>
    <n v="0.63274926062031556"/>
    <n v="1056.2520983226082"/>
    <m/>
    <m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3"/>
    <n v="26.88"/>
    <n v="-25.88"/>
    <n v="-4.3886485916235903E-2"/>
    <n v="1.4991934502797771E-16"/>
    <n v="6.3529042230955374E-2"/>
    <n v="106.04940746210924"/>
    <n v="1000"/>
    <d v="2024-08-24T00:00:00"/>
    <s v="&lt;Клиент не выбран&gt;"/>
    <s v="8 2024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0"/>
    <n v="10.69"/>
    <n v="-2.14"/>
    <n v="-0.3752294545838169"/>
    <n v="1.2818103999892093E-15"/>
    <n v="0.54317331107466849"/>
    <n v="906.72243380103396"/>
    <n v="1600"/>
    <d v="2024-08-29T00:00:00"/>
    <s v="&lt;Клиент не выбран&gt;"/>
    <s v="8 2024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4"/>
    <n v="25.89"/>
    <n v="-5.18"/>
    <n v="-0.90888912332524563"/>
    <n v="3.1048296355294184E-15"/>
    <n v="1.3156864646030861"/>
    <n v="2196.2832285402828"/>
    <m/>
    <m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1000"/>
    <d v="2024-08-31T00:00:00"/>
    <s v="&lt;Клиент не выбран&gt;"/>
    <s v="8 2024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900"/>
    <d v="2024-10-16T00:00:00"/>
    <s v="&lt;Клиент не выбран&gt;"/>
    <s v="10 2024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2"/>
    <n v="20.87"/>
    <n v="-4.17"/>
    <n v="-1.6391154188948316"/>
    <n v="5.2879071689811397E-15"/>
    <n v="2.2519410448753669"/>
    <n v="1791.71811868687"/>
    <n v="2500"/>
    <d v="2024-09-13T00:00:00"/>
    <s v="&lt;Клиент не выбран&gt;"/>
    <s v="9 2024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5"/>
    <n v="18.93"/>
    <n v="-16.43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6"/>
    <n v="18.760000000000002"/>
    <n v="-16.260000000000002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7"/>
    <n v="36.96"/>
    <n v="-11.09"/>
    <n v="-2.5391566399286996"/>
    <n v="8.1915064947031188E-15"/>
    <n v="3.4884859180195051"/>
    <n v="2775.5537563131329"/>
    <n v="4100"/>
    <d v="2025-03-11T00:00:00"/>
    <s v="&lt;Клиент не выбран&gt;"/>
    <s v="3 2025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7"/>
    <n v="12.1"/>
    <n v="-2.42"/>
    <n v="-0.95009803921568647"/>
    <n v="3.0650863111220014E-15"/>
    <n v="1.3053167254127873"/>
    <n v="1038.5527777777781"/>
    <n v="1700"/>
    <d v="2025-07-05T00:00:00"/>
    <s v="Даша Калифорния"/>
    <s v="7 2025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0"/>
    <n v="10.69"/>
    <n v="-2.14"/>
    <n v="-0.83918783422459908"/>
    <n v="2.7072818140592054E-15"/>
    <n v="1.1529398762685259"/>
    <n v="917.3167613636366"/>
    <n v="1600"/>
    <d v="2024-09-27T00:00:00"/>
    <s v="Даша Калифорния"/>
    <s v="9 2024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8"/>
    <n v="11.85"/>
    <n v="-2.37"/>
    <n v="-0.93046791443850307"/>
    <n v="3.0017580815533654E-15"/>
    <n v="1.2783473715819449"/>
    <n v="1017.0950757575764"/>
    <m/>
    <m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4"/>
    <n v="18.829999999999998"/>
    <n v="-16.829999999999998"/>
    <n v="-0.19630124777183608"/>
    <n v="6.33282295686364E-16"/>
    <n v="0.26969353830842713"/>
    <n v="214.57702020202032"/>
    <m/>
    <m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9"/>
    <n v="15.97"/>
    <n v="-3.19"/>
    <n v="0"/>
    <n v="0"/>
    <n v="0.87155466649651714"/>
    <n v="1390.3516439640091"/>
    <n v="2000"/>
    <d v="2024-10-06T00:00:00"/>
    <s v="&lt;Клиент не выбран&gt;"/>
    <s v="10 2024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0"/>
    <n v="16.829999999999998"/>
    <n v="-3.37"/>
    <n v="0"/>
    <n v="0"/>
    <n v="0.91792846721777133"/>
    <n v="1464.3296657085725"/>
    <m/>
    <m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1"/>
    <n v="12.06"/>
    <n v="-2.41"/>
    <n v="0"/>
    <n v="0"/>
    <n v="0.6580987896472138"/>
    <n v="1049.8351615221195"/>
    <n v="1500"/>
    <d v="2025-06-25T00:00:00"/>
    <s v="Татьяна Бригантина"/>
    <s v="6 2025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08-24T00:00:00"/>
    <s v="&lt;Клиент не выбран&gt;"/>
    <s v="8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10-20T00:00:00"/>
    <s v="&lt;Клиент не выбран&gt;"/>
    <s v="10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100"/>
    <d v="2024-08-14T00:00:00"/>
    <s v="&lt;Клиент не выбран&gt;"/>
    <s v="8 2024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000"/>
    <d v="2024-11-18T00:00:00"/>
    <s v="&lt;Клиент не выбран&gt;"/>
    <s v="11 2024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4"/>
    <n v="28.34"/>
    <n v="-5.67"/>
    <n v="0"/>
    <n v="0"/>
    <n v="1.546020679927703"/>
    <n v="2466.2966955136217"/>
    <n v="3400"/>
    <d v="2024-08-03T00:00:00"/>
    <s v="&lt;Клиент не выбран&gt;"/>
    <s v="8 2024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1900"/>
    <d v="2024-08-31T00:00:00"/>
    <s v="&lt;Клиент не выбран&gt;"/>
    <s v="8 2024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2000"/>
    <d v="2024-10-12T00:00:00"/>
    <s v="&lt;Клиент не выбран&gt;"/>
    <s v="10 2024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3"/>
    <n v="6.34"/>
    <n v="-1.27"/>
    <n v="-0.53124664159054269"/>
    <n v="-7.7430449657253254E-16"/>
    <n v="0.29422872647409237"/>
    <n v="497.42380252552374"/>
    <n v="1100"/>
    <d v="2025-05-13T00:00:00"/>
    <s v="&lt;Клиент не выбран&gt;"/>
    <s v="5 202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9"/>
    <n v="22.34"/>
    <n v="-4.47"/>
    <n v="-1.8724610424502954"/>
    <n v="-2.7291560855524964E-15"/>
    <n v="1.0370547025822545"/>
    <n v="1753.247209296077"/>
    <n v="2600"/>
    <d v="2024-08-10T00:00:00"/>
    <s v="&lt;Клиент не выбран&gt;"/>
    <s v="8 2024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0"/>
    <n v="17.84"/>
    <n v="-3.57"/>
    <n v="-1.4952444922084898"/>
    <n v="-2.1793540761518815E-15"/>
    <n v="0.82813489680183383"/>
    <n v="1400.0468761418588"/>
    <n v="2300"/>
    <d v="2024-07-07T00:00:00"/>
    <s v="&lt;Клиент не выбран&gt;"/>
    <s v="7 2024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2900"/>
    <d v="2025-02-15T00:00:00"/>
    <s v="&lt;Клиент не выбран&gt;"/>
    <s v="2 2025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3000"/>
    <d v="2025-02-19T00:00:00"/>
    <s v="&lt;Клиент не выбран&gt;"/>
    <s v="2 2025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1900"/>
    <d v="2025-04-08T00:00:00"/>
    <s v="&lt;Клиент не выбран&gt;"/>
    <s v="4 2025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2000"/>
    <d v="2025-08-24T00:00:00"/>
    <m/>
    <s v="8 2025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4"/>
    <n v="26.88"/>
    <n v="-25.88"/>
    <n v="-0.10478237506716817"/>
    <n v="-1.5272278038905968E-16"/>
    <n v="5.8033279383450175E-2"/>
    <n v="98.111203653949474"/>
    <n v="98.11"/>
    <d v="2024-06-12T00:00:00"/>
    <s v="&lt;Клиент не выбран&gt;"/>
    <s v="6 2024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800"/>
    <d v="2024-10-23T00:00:00"/>
    <s v="&lt;Клиент не выбран&gt;"/>
    <s v="10 2024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700"/>
    <d v="2025-01-25T00:00:00"/>
    <s v="&lt;Клиент не выбран&gt;"/>
    <s v="1 2025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2"/>
    <n v="11.07"/>
    <n v="-2.21"/>
    <n v="-0.92837184309510989"/>
    <n v="-1.3531238342470686E-15"/>
    <n v="0.5141748553373684"/>
    <n v="869.26526437399218"/>
    <n v="1700"/>
    <d v="2024-08-16T00:00:00"/>
    <s v="&lt;Клиент не выбран&gt;"/>
    <s v="8 2024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7"/>
    <n v="19.78"/>
    <n v="-3.96"/>
    <n v="-1.6576571735626007"/>
    <n v="-2.4160743857549239E-15"/>
    <n v="0.91808647984618175"/>
    <n v="1552.1192418054804"/>
    <n v="2400"/>
    <d v="2024-08-03T00:00:00"/>
    <s v="&lt;Клиент не выбран&gt;"/>
    <s v="8 2024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3"/>
    <n v="50.14"/>
    <n v="-30.08"/>
    <n v="-0.77662273476112031"/>
    <n v="3.1309142843157853E-15"/>
    <n v="1.1904008789049649"/>
    <n v="2106.0108319604619"/>
    <n v="2106.0100000000002"/>
    <d v="2024-06-03T00:00:00"/>
    <s v="&lt;Клиент не выбран&gt;"/>
    <s v="6 2024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5"/>
    <n v="28.73"/>
    <n v="-17.239999999999998"/>
    <n v="-0.44483525535420104"/>
    <n v="1.7933302655427902E-15"/>
    <n v="0.68183978557417979"/>
    <n v="1206.2843698517304"/>
    <m/>
    <m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0-17T00:00:00"/>
    <s v="&lt;Клиент не выбран&gt;"/>
    <s v="10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1-06T00:00:00"/>
    <s v="&lt;Клиент не выбран&gt;"/>
    <s v="11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320.20999999999998"/>
    <d v="2024-06-03T00:00:00"/>
    <s v="&lt;Клиент не выбран&gt;"/>
    <s v="6 2024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1100"/>
    <d v="2025-02-20T00:00:00"/>
    <s v="&lt;Клиент не выбран&gt;"/>
    <s v="2 2025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7"/>
    <n v="18.649999999999999"/>
    <n v="-11.19"/>
    <n v="-0.28881383855024706"/>
    <n v="1.1643380140077643E-15"/>
    <n v="0.44269145347113831"/>
    <n v="783.19246293245476"/>
    <m/>
    <m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3"/>
    <n v="26.88"/>
    <n v="-25.88"/>
    <n v="-3.8714991762767707E-2"/>
    <n v="1.560774817704778E-16"/>
    <n v="5.9342017891573506E-2"/>
    <n v="104.98558484349262"/>
    <n v="1000"/>
    <d v="2024-09-04T00:00:00"/>
    <s v="&lt;Клиент не выбран&gt;"/>
    <s v="9 2024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8"/>
    <n v="18.28"/>
    <n v="-3.66"/>
    <n v="-0.56601317957166397"/>
    <n v="2.2818527834843857E-15"/>
    <n v="0.86758030157480481"/>
    <n v="1534.8892504118621"/>
    <n v="2500"/>
    <d v="2025-03-07T00:00:00"/>
    <s v="&lt;Клиент не выбран&gt;"/>
    <s v="3 2025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9"/>
    <n v="14.42"/>
    <n v="-2.88"/>
    <n v="-0.44677100494233929"/>
    <n v="1.8011341396313138E-15"/>
    <n v="0.68480688646875831"/>
    <n v="1211.5336490939046"/>
    <n v="1800"/>
    <d v="2024-12-04T00:00:00"/>
    <s v="&lt;Клиент не выбран&gt;"/>
    <s v="12 2024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6"/>
    <n v="18.760000000000002"/>
    <n v="-16.260000000000002"/>
    <n v="-9.6787479406919272E-2"/>
    <n v="3.9019370442619452E-16"/>
    <n v="0.14835504472893379"/>
    <n v="262.46396210873155"/>
    <m/>
    <m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0"/>
    <n v="3.71"/>
    <n v="-1.3"/>
    <n v="-9.3303130148270186E-2"/>
    <n v="3.7614673106685155E-16"/>
    <n v="0.1430142631186922"/>
    <n v="253.01525947281723"/>
    <m/>
    <m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1"/>
    <n v="11.88"/>
    <n v="-2.38"/>
    <n v="-0.36779242174629323"/>
    <n v="1.4827360768195391E-15"/>
    <n v="0.56374916996994828"/>
    <n v="997.36305601317997"/>
    <m/>
    <m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4"/>
    <n v="16.22"/>
    <n v="-3.24"/>
    <n v="-0.50252059308072483"/>
    <n v="2.0258857133808017E-15"/>
    <n v="0.77025939223262418"/>
    <n v="1362.7128912685341"/>
    <n v="2200"/>
    <d v="2024-09-04T00:00:00"/>
    <s v="&lt;Клиент не выбран&gt;"/>
    <s v="9 2024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2"/>
    <n v="10.99"/>
    <n v="-8.99"/>
    <n v="-7.7429983525535415E-2"/>
    <n v="3.121549635409556E-16"/>
    <n v="0.11868403578314701"/>
    <n v="209.97116968698523"/>
    <m/>
    <m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5"/>
    <n v="18.93"/>
    <n v="-16.43"/>
    <n v="-9.6787479406919272E-2"/>
    <n v="3.9019370442619452E-16"/>
    <n v="0.14835504472893379"/>
    <n v="262.46396210873155"/>
    <m/>
    <m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2"/>
    <n v="11.07"/>
    <n v="-2.21"/>
    <n v="-0.52227555734083142"/>
    <n v="0"/>
    <n v="0.48276666309525584"/>
    <n v="903.48711136774466"/>
    <n v="1700"/>
    <d v="2024-10-21T00:00:00"/>
    <s v="&lt;Клиент не выбран&gt;"/>
    <s v="10 2024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300"/>
    <d v="2024-12-06T00:00:00"/>
    <s v="&lt;Клиент не выбран&gt;"/>
    <s v="12 2024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600"/>
    <d v="2024-12-16T00:00:00"/>
    <s v="&lt;Клиент не выбран&gt;"/>
    <s v="12 2024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800"/>
    <d v="2025-01-25T00:00:00"/>
    <s v="&lt;Клиент не выбран&gt;"/>
    <s v="1 2025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4"/>
    <n v="15.02"/>
    <n v="-3"/>
    <n v="-0.70854990962040576"/>
    <n v="0"/>
    <n v="0.65494980704345107"/>
    <n v="1225.7240495079334"/>
    <n v="2000"/>
    <d v="2025-04-09T00:00:00"/>
    <s v="&lt;Клиент не выбран&gt;"/>
    <s v="4 2025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4"/>
    <n v="26.88"/>
    <n v="-25.88"/>
    <n v="-5.8947579835308295E-2"/>
    <n v="0"/>
    <n v="5.4488336692466811E-2"/>
    <n v="101.97371460132558"/>
    <m/>
    <m/>
    <m/>
    <s v=""/>
    <n v="-101.97371460132558"/>
    <s v=""/>
  </r>
  <r>
    <s v="OZO0237"/>
    <n v="0"/>
    <s v="OZON_AV"/>
    <s v="Доставлен"/>
    <d v="2024-06-15T00:00:00"/>
    <x v="24"/>
    <s v="Спортпит"/>
    <s v="222137992"/>
    <x v="34"/>
    <x v="1295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222313138"/>
    <x v="34"/>
    <x v="1296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334134910"/>
    <x v="34"/>
    <x v="1297"/>
    <n v="2212"/>
    <m/>
    <n v="0"/>
    <n v="0"/>
    <n v="0"/>
    <n v="2212"/>
    <n v="3200"/>
    <d v="2024-08-05T00:00:00"/>
    <s v="&lt;Клиент не выбран&gt;"/>
    <s v="8 2024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6"/>
    <n v="2200"/>
    <m/>
    <n v="0"/>
    <n v="0"/>
    <n v="0"/>
    <n v="2200"/>
    <n v="3200"/>
    <d v="2024-06-22T00:00:00"/>
    <s v="&lt;Клиент не выбран&gt;"/>
    <s v="6 2024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8"/>
    <n v="11753"/>
    <m/>
    <n v="0"/>
    <n v="0"/>
    <n v="541"/>
    <n v="12294"/>
    <n v="15850"/>
    <d v="2024-06-22T00:00:00"/>
    <s v="&lt;Клиент не выбран&gt;"/>
    <s v="6 2024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1"/>
    <n v="944"/>
    <n v="0"/>
    <n v="0"/>
    <n v="0"/>
    <n v="0"/>
    <n v="944"/>
    <n v="1600"/>
    <d v="2024-08-03T00:00:00"/>
    <s v="&lt;Клиент не выбран&gt;"/>
    <s v="8 2024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9"/>
    <n v="1938"/>
    <m/>
    <n v="0"/>
    <n v="0"/>
    <n v="0"/>
    <n v="1938"/>
    <n v="2500"/>
    <d v="2024-07-07T00:00:00"/>
    <s v="&lt;Клиент не выбран&gt;"/>
    <s v="7 2024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0"/>
    <n v="1985"/>
    <m/>
    <n v="0"/>
    <n v="0"/>
    <n v="0"/>
    <n v="1985"/>
    <n v="2500"/>
    <d v="2024-07-07T00:00:00"/>
    <s v="&lt;Клиент не выбран&gt;"/>
    <s v="7 2024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7"/>
    <n v="2432"/>
    <m/>
    <n v="0"/>
    <n v="0"/>
    <n v="0"/>
    <n v="2432"/>
    <n v="3200"/>
    <d v="2024-08-05T00:00:00"/>
    <s v="&lt;Клиент не выбран&gt;"/>
    <s v="8 2024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1"/>
    <n v="2432"/>
    <m/>
    <n v="0"/>
    <n v="0"/>
    <n v="0"/>
    <n v="2432"/>
    <n v="3200"/>
    <d v="2024-06-22T00:00:00"/>
    <s v="&lt;Клиент не выбран&gt;"/>
    <s v="6 2024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2"/>
    <n v="629"/>
    <m/>
    <n v="0"/>
    <n v="0"/>
    <n v="0"/>
    <n v="629"/>
    <n v="900"/>
    <d v="2024-07-14T00:00:00"/>
    <s v="&lt;Клиент не выбран&gt;"/>
    <s v="7 2024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7"/>
    <n v="1285"/>
    <m/>
    <n v="0"/>
    <n v="0"/>
    <n v="0"/>
    <n v="1285"/>
    <n v="2400"/>
    <d v="2024-08-03T00:00:00"/>
    <s v="&lt;Клиент не выбран&gt;"/>
    <s v="8 2024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3"/>
    <n v="1379"/>
    <m/>
    <n v="0"/>
    <n v="0"/>
    <n v="0"/>
    <n v="1379"/>
    <n v="1800"/>
    <d v="2024-06-29T00:00:00"/>
    <s v="&lt;Клиент не выбран&gt;"/>
    <s v="6 2024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9"/>
    <n v="541"/>
    <m/>
    <n v="0"/>
    <n v="0"/>
    <n v="0"/>
    <n v="541"/>
    <n v="1200"/>
    <d v="2024-06-22T00:00:00"/>
    <s v="&lt;Клиент не выбран&gt;"/>
    <s v="6 2024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9"/>
    <n v="1140"/>
    <n v="0"/>
    <n v="0"/>
    <n v="0"/>
    <n v="0"/>
    <n v="1140"/>
    <n v="1600"/>
    <d v="2024-06-22T00:00:00"/>
    <s v="&lt;Клиент не выбран&gt;"/>
    <s v="6 2024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8"/>
    <n v="1178"/>
    <m/>
    <n v="0"/>
    <n v="0"/>
    <n v="0"/>
    <n v="1178"/>
    <n v="1600"/>
    <d v="2024-06-23T00:00:00"/>
    <s v="&lt;Клиент не выбран&gt;"/>
    <s v="6 2024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4"/>
    <n v="23.17"/>
    <n v="-4.63"/>
    <n v="-2.0575853801481161"/>
    <n v="-5.6149874030549331E-15"/>
    <n v="1.1532616087146035"/>
    <n v="1790.4079679258343"/>
    <n v="3100"/>
    <d v="2024-12-18T00:00:00"/>
    <s v="&lt;Клиент не выбран&gt;"/>
    <s v="12 2024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5"/>
    <n v="27.79"/>
    <n v="-5.56"/>
    <n v="-2.4671048004688574"/>
    <n v="-6.7325334395852831E-15"/>
    <n v="1.3827942589927527"/>
    <n v="2146.7513013479661"/>
    <n v="3300"/>
    <d v="2024-09-25T00:00:00"/>
    <s v="&lt;Клиент не выбран&gt;"/>
    <s v="9 2024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6"/>
    <n v="7.19"/>
    <n v="-1.44"/>
    <n v="-0.63814001811497656"/>
    <n v="-1.7414335257586765E-15"/>
    <n v="0.35767282902421627"/>
    <n v="555.27755208055805"/>
    <n v="1200"/>
    <d v="2024-08-17T00:00:00"/>
    <s v="&lt;Клиент не выбран&gt;"/>
    <s v="8 2024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7"/>
    <n v="20.79"/>
    <n v="-4.16"/>
    <n v="-1.8456119132612276"/>
    <n v="-5.0365286144985717E-15"/>
    <n v="1.0344520255082985"/>
    <n v="1605.959250626031"/>
    <n v="2300"/>
    <d v="2025-05-27T00:00:00"/>
    <s v="&lt;Клиент не выбран&gt;"/>
    <s v="5 202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7"/>
    <n v="10.87"/>
    <n v="-2.17"/>
    <n v="-0.96553359262613847"/>
    <n v="-2.6348646389739972E-15"/>
    <n v="0.54117454130620546"/>
    <n v="840.15907880014856"/>
    <n v="1800"/>
    <d v="2024-12-26T00:00:00"/>
    <s v="&lt;Клиент не выбран&gt;"/>
    <s v="12 2024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2"/>
    <n v="17.64"/>
    <n v="-3.53"/>
    <n v="-1.5659401140177946"/>
    <n v="-4.2733264432095526E-15"/>
    <n v="0.87769802044029421"/>
    <n v="1362.6028278011609"/>
    <n v="2200"/>
    <d v="2024-09-12T00:00:00"/>
    <s v="&lt;Клиент не выбран&gt;"/>
    <s v="9 2024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2"/>
    <n v="11.72"/>
    <n v="-2.34"/>
    <n v="-1.0410005860727793"/>
    <n v="-2.8408080820202413E-15"/>
    <n v="0.58347324108646059"/>
    <n v="905.82668495924065"/>
    <m/>
    <m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6"/>
    <n v="13.25"/>
    <n v="-2.65"/>
    <n v="-1.1763972507858698"/>
    <n v="-3.2102948474855602E-15"/>
    <n v="0.65936208480985947"/>
    <n v="1023.6420960093765"/>
    <n v="1800"/>
    <d v="2024-10-21T00:00:00"/>
    <s v="&lt;Клиент не выбран&gt;"/>
    <s v="10 2024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6"/>
    <n v="10.72"/>
    <n v="-2.14"/>
    <n v="-0.95221588790026068"/>
    <n v="-2.5985216784364252E-15"/>
    <n v="0.53371006487439576"/>
    <n v="828.57067771325001"/>
    <n v="1700"/>
    <d v="2024-12-02T00:00:00"/>
    <s v="&lt;Клиент не выбран&gt;"/>
    <s v="12 2024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7"/>
    <n v="25.27"/>
    <n v="-16.27"/>
    <n v="-0.99882785444083289"/>
    <n v="-2.7257220403179284E-15"/>
    <n v="0.55983573238572981"/>
    <n v="869.13008151739507"/>
    <m/>
    <m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5"/>
    <n v="6.24"/>
    <n v="-3.12"/>
    <n v="-0.3462603228728221"/>
    <n v="-9.4491697397688185E-16"/>
    <n v="0.194076387227053"/>
    <n v="301.29842825936362"/>
    <n v="1000"/>
    <d v="2024-11-26T00:00:00"/>
    <s v="&lt;Клиент не выбран&gt;"/>
    <s v="11 2024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8"/>
    <n v="22.18"/>
    <n v="-6.65"/>
    <n v="-1.7235329532740151"/>
    <n v="-4.7033848095708252E-15"/>
    <n v="0.96602765821670911"/>
    <n v="1499.7322406627939"/>
    <n v="2200"/>
    <d v="2025-09-12T00:00:00"/>
    <s v="Татьяна Бригантина"/>
    <s v="9 2025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000"/>
    <d v="2024-09-07T00:00:00"/>
    <s v="&lt;Клиент не выбран&gt;"/>
    <s v="9 2024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100"/>
    <d v="2024-10-02T00:00:00"/>
    <s v="&lt;Клиент не выбран&gt;"/>
    <s v="10 2024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50"/>
    <n v="17.09"/>
    <n v="-3.42"/>
    <n v="-1.5171085300229095"/>
    <n v="-4.1400689212384537E-15"/>
    <n v="0.85032827352365847"/>
    <n v="1320.1120238158658"/>
    <n v="2300"/>
    <d v="2024-08-13T00:00:00"/>
    <s v="&lt;Клиент не выбран&gt;"/>
    <s v="8 2024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1"/>
    <n v="11.05"/>
    <n v="-2.21"/>
    <n v="-0.98107091480632924"/>
    <n v="-2.6772647596011653E-15"/>
    <n v="0.54988309714331685"/>
    <n v="853.67888006819692"/>
    <n v="1600"/>
    <d v="2024-08-13T00:00:00"/>
    <s v="&lt;Клиент не выбран&gt;"/>
    <s v="8 2024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7"/>
    <n v="11.07"/>
    <n v="-1.1100000000000001"/>
    <n v="-1.1419589977220954"/>
    <n v="-1.4329548262557524E-15"/>
    <n v="0.60249450492864665"/>
    <n v="934.38085041761553"/>
    <n v="1600"/>
    <d v="2024-08-03T00:00:00"/>
    <s v="&lt;Клиент не выбран&gt;"/>
    <s v="8 2024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4"/>
    <n v="10.65"/>
    <n v="-1.07"/>
    <n v="-1.0983902809415336"/>
    <n v="-1.3782838589889666E-15"/>
    <n v="0.57950776678879867"/>
    <n v="898.73178182738525"/>
    <n v="1500"/>
    <d v="2024-08-17T00:00:00"/>
    <s v="&lt;Клиент не выбран&gt;"/>
    <s v="8 2024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d v="2024-08-03T00:00:00"/>
    <s v="&lt;Клиент не выбран&gt;"/>
    <s v="8 2024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9"/>
    <n v="28.44"/>
    <n v="-4.2699999999999996"/>
    <n v="-2.7711996962794228"/>
    <n v="-3.4773612601005556E-15"/>
    <n v="1.4620775285266456"/>
    <n v="2267.4683890154383"/>
    <n v="3100"/>
    <d v="2024-08-03T00:00:00"/>
    <s v="&lt;Клиент не выбран&gt;"/>
    <s v="8 2024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1"/>
    <n v="53.87"/>
    <n v="-16.16"/>
    <n v="-4.3236218678815472"/>
    <n v="-5.4253741463960251E-15"/>
    <n v="2.2811313032991225"/>
    <n v="3537.7009908883806"/>
    <n v="5300"/>
    <d v="2024-09-25T00:00:00"/>
    <s v="&lt;Клиент не выбран&gt;"/>
    <s v="9 2024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9"/>
    <n v="10.76"/>
    <n v="-2.15"/>
    <n v="-0.9871753986332571"/>
    <n v="-1.2387290214921713E-15"/>
    <n v="0.52083109311602882"/>
    <n v="807.73284358390265"/>
    <n v="1700"/>
    <d v="2024-10-08T00:00:00"/>
    <s v="&lt;Клиент не выбран&gt;"/>
    <s v="10 2024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0"/>
    <n v="48.52"/>
    <n v="-14.56"/>
    <n v="-3.8936674259681086"/>
    <n v="-4.8858580220527459E-15"/>
    <n v="2.0542884927085181"/>
    <n v="3185.9009719058458"/>
    <m/>
    <m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8"/>
    <n v="31.02"/>
    <n v="-9.31"/>
    <n v="-2.489149582384206"/>
    <n v="-3.1234386825313639E-15"/>
    <n v="1.3132686447792088"/>
    <n v="2036.6875765628949"/>
    <n v="3400"/>
    <d v="2024-08-26T00:00:00"/>
    <s v="&lt;Клиент не выбран&gt;"/>
    <s v="8 2024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1"/>
    <n v="9.74"/>
    <n v="-0.97"/>
    <n v="-1.0055201214882306"/>
    <n v="-1.2617483761308178E-15"/>
    <n v="0.53050971970122796"/>
    <n v="822.74297772715749"/>
    <n v="1500"/>
    <d v="2024-08-03T00:00:00"/>
    <s v="&lt;Клиент не выбран&gt;"/>
    <s v="8 2024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2"/>
    <n v="8.84"/>
    <n v="-0.88"/>
    <n v="-1.0345275386370709"/>
    <n v="0"/>
    <n v="0.36643169418152621"/>
    <n v="730.31575770148334"/>
    <n v="730.32"/>
    <d v="2024-07-09T00:00:00"/>
    <s v="&lt;Клиент не выбран&gt;"/>
    <s v="7 2024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d v="2024-08-19T00:00:00"/>
    <s v="&lt;Клиент не выбран&gt;"/>
    <s v="8 2024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d v="2024-08-19T00:00:00"/>
    <s v="&lt;Клиент не выбран&gt;"/>
    <s v="8 2024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3"/>
    <n v="19.13"/>
    <n v="-1.91"/>
    <n v="-2.2380105798153718"/>
    <n v="0"/>
    <n v="0.79270776052837688"/>
    <n v="1579.9041893994399"/>
    <n v="2400"/>
    <d v="2024-08-14T00:00:00"/>
    <s v="&lt;Клиент не выбран&gt;"/>
    <s v="8 2024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8"/>
    <n v="24.11"/>
    <n v="-2.41"/>
    <n v="-2.8202572347266877"/>
    <n v="0"/>
    <n v="0.9989406738365727"/>
    <n v="1990.9361736334408"/>
    <n v="2900"/>
    <d v="2024-08-14T00:00:00"/>
    <s v="&lt;Клиент не выбран&gt;"/>
    <s v="8 2024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7"/>
    <n v="9.68"/>
    <n v="-1.94"/>
    <n v="-1.0059350689762472"/>
    <n v="0"/>
    <n v="0.35630418504585593"/>
    <n v="710.13115133284941"/>
    <n v="1500"/>
    <d v="2024-08-14T00:00:00"/>
    <s v="&lt;Клиент не выбран&gt;"/>
    <s v="8 2024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4"/>
    <n v="14.66"/>
    <n v="-1.47"/>
    <n v="-1.7142485219375581"/>
    <n v="0"/>
    <n v="0.60719020681587066"/>
    <n v="1210.1589000103725"/>
    <n v="2000"/>
    <d v="2024-08-14T00:00:00"/>
    <s v="&lt;Клиент не выбран&gt;"/>
    <s v="8 2024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9"/>
    <n v="9.5500000000000007"/>
    <n v="-1.91"/>
    <n v="-0.99293849185769123"/>
    <n v="0"/>
    <n v="0.35170077180236942"/>
    <n v="700.95633025619759"/>
    <n v="1700"/>
    <d v="2024-12-14T00:00:00"/>
    <s v="&lt;Клиент не выбран&gt;"/>
    <s v="12 2024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6"/>
    <n v="44.43"/>
    <n v="-13.33"/>
    <n v="-4.0419354838709678"/>
    <n v="0"/>
    <n v="1.4316615187243049"/>
    <n v="2853.36935483871"/>
    <n v="4200"/>
    <d v="2024-08-28T00:00:00"/>
    <s v="&lt;Клиент не выбран&gt;"/>
    <s v="8 2024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5"/>
    <n v="6.1"/>
    <n v="-1.83"/>
    <n v="-0.55495384296234818"/>
    <n v="0"/>
    <n v="0.196565745496874"/>
    <n v="391.76485997303183"/>
    <n v="800"/>
    <d v="2024-08-31T00:00:00"/>
    <s v="&lt;Клиент не выбран&gt;"/>
    <s v="8 2024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2"/>
    <n v="11.68"/>
    <n v="-3.5"/>
    <n v="-1.0631200082978944"/>
    <n v="0"/>
    <n v="0.37655920331719656"/>
    <n v="750.50036407011726"/>
    <n v="1700"/>
    <d v="2025-11-29T00:00:00"/>
    <m/>
    <s v="11 2025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50"/>
    <n v="11.3"/>
    <n v="-1.1299999999999999"/>
    <n v="-1.3217518929571623"/>
    <n v="0"/>
    <n v="0.46816712686257816"/>
    <n v="933.07930349548815"/>
    <n v="1600"/>
    <d v="2024-08-14T00:00:00"/>
    <s v="&lt;Клиент не выбран&gt;"/>
    <s v="8 2024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2"/>
    <n v="7.8"/>
    <n v="-2.34"/>
    <n v="-0.70961311067316668"/>
    <n v="0"/>
    <n v="0.25134636309436342"/>
    <n v="500.9452307851883"/>
    <n v="1400"/>
    <d v="2025-05-03T00:00:00"/>
    <s v="&lt;Клиент не выбран&gt;"/>
    <s v="5 202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3"/>
    <n v="48.6"/>
    <n v="-14.58"/>
    <n v="-4.4214355357328081"/>
    <n v="0"/>
    <n v="1.566081185434111"/>
    <n v="3121.2741302769427"/>
    <n v="3121.27"/>
    <d v="2024-07-09T00:00:00"/>
    <s v="&lt;Клиент не выбран&gt;"/>
    <s v="7 2024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5"/>
    <n v="3920"/>
    <n v="0"/>
    <n v="0"/>
    <n v="0"/>
    <n v="0"/>
    <n v="3920"/>
    <n v="4500"/>
    <d v="2024-07-21T00:00:00"/>
    <s v="&lt;Клиент не выбран&gt;"/>
    <s v="7 2024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70"/>
    <n v="1476"/>
    <n v="0"/>
    <n v="0"/>
    <n v="0"/>
    <n v="0"/>
    <n v="1476"/>
    <n v="2200"/>
    <d v="2024-08-24T00:00:00"/>
    <s v="&lt;Клиент не выбран&gt;"/>
    <s v="8 2024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5"/>
    <n v="3920"/>
    <n v="0"/>
    <n v="0"/>
    <n v="7.3358420389915209E-13"/>
    <n v="0"/>
    <n v="3920.0000000000009"/>
    <n v="4500"/>
    <d v="2024-07-21T00:00:00"/>
    <s v="&lt;Клиент не выбран&gt;"/>
    <s v="7 2024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6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7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8"/>
    <n v="313.33333333333331"/>
    <n v="0"/>
    <n v="0"/>
    <n v="5.8636832624592088E-14"/>
    <n v="0"/>
    <n v="313.33333333333337"/>
    <n v="600"/>
    <d v="2024-07-14T00:00:00"/>
    <s v="&lt;Клиент не выбран&gt;"/>
    <s v="7 2024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8"/>
    <n v="12.85"/>
    <n v="-2.31"/>
    <n v="-0.59732435033686238"/>
    <n v="0"/>
    <n v="0.54602042193625622"/>
    <n v="1019.0383253128008"/>
    <n v="1800"/>
    <d v="2024-08-31T00:00:00"/>
    <s v="&lt;Клиент не выбран&gt;"/>
    <s v="8 2024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2000"/>
    <d v="2024-08-14T00:00:00"/>
    <s v="&lt;Клиент не выбран&gt;"/>
    <s v="8 2024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1900"/>
    <d v="2024-08-14T00:00:00"/>
    <s v="&lt;Клиент не выбран&gt;"/>
    <s v="8 2024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200"/>
    <d v="2025-01-25T00:00:00"/>
    <s v="&lt;Клиент не выбран&gt;"/>
    <s v="1 2025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100"/>
    <d v="2025-03-13T00:00:00"/>
    <s v="&lt;Клиент не выбран&gt;"/>
    <s v="3 2025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0"/>
    <n v="45.88"/>
    <n v="-8.26"/>
    <n v="-2.1320058880144939"/>
    <n v="0"/>
    <n v="1.9488888304783649"/>
    <n v="3637.2126943327862"/>
    <n v="5100"/>
    <d v="2024-08-14T00:00:00"/>
    <s v="&lt;Клиент не выбран&gt;"/>
    <s v="8 2024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9"/>
    <n v="9.48"/>
    <n v="-1.71"/>
    <n v="-0.44034252392005896"/>
    <n v="0"/>
    <n v="0.40252169624712636"/>
    <n v="751.22654532072704"/>
    <n v="751.23"/>
    <d v="2024-07-17T00:00:00"/>
    <s v="&lt;Клиент не выбран&gt;"/>
    <s v="7 2024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1"/>
    <n v="20.39"/>
    <n v="-3.67"/>
    <n v="-0.94755817245088603"/>
    <n v="0"/>
    <n v="0.86617281354593967"/>
    <n v="1616.5389752590158"/>
    <n v="1616.54"/>
    <d v="2024-07-17T00:00:00"/>
    <s v="&lt;Клиент не выбран&gt;"/>
    <s v="7 2024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2"/>
    <n v="24.22"/>
    <n v="-12.11"/>
    <n v="-0.68629960935288459"/>
    <n v="0"/>
    <n v="0.6273536346914671"/>
    <n v="1170.8305616259977"/>
    <n v="2900"/>
    <d v="2024-08-29T00:00:00"/>
    <s v="&lt;Клиент не выбран&gt;"/>
    <s v="8 2024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9"/>
    <n v="7.05"/>
    <n v="-1.27"/>
    <n v="-0.3275649663137632"/>
    <n v="0"/>
    <n v="0.2994305539650437"/>
    <n v="558.82746871992299"/>
    <n v="1100"/>
    <d v="2024-09-10T00:00:00"/>
    <s v="&lt;Клиент не выбран&gt;"/>
    <s v="9 2024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3"/>
    <n v="11.51"/>
    <n v="-2.0699999999999998"/>
    <n v="-3.0125748123083431"/>
    <n v="1.4185309137306432E-15"/>
    <n v="0.44055807744085962"/>
    <n v="691.69785767156623"/>
    <n v="1600"/>
    <d v="2024-08-14T00:00:00"/>
    <s v="&lt;Клиент не выбран&gt;"/>
    <s v="8 2024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1-23T00:00:00"/>
    <s v="&lt;Клиент не выбран&gt;"/>
    <s v="11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2-21T00:00:00"/>
    <s v="&lt;Клиент не выбран&gt;"/>
    <s v="12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2"/>
    <n v="23.03"/>
    <n v="-4.1500000000000004"/>
    <n v="-6.0251496246166862"/>
    <n v="2.8370618274612867E-15"/>
    <n v="0.88111615488171946"/>
    <n v="1383.3957153431329"/>
    <n v="1383.4"/>
    <d v="2024-07-15T00:00:00"/>
    <s v="&lt;Клиент не выбран&gt;"/>
    <s v="7 2024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8"/>
    <n v="28.4"/>
    <n v="-5.1100000000000003"/>
    <n v="-7.4325071375700542"/>
    <n v="3.4997441716935041E-15"/>
    <n v="1.0869277143641547"/>
    <n v="1706.5299899545314"/>
    <n v="3300"/>
    <d v="2024-08-29T00:00:00"/>
    <s v="&lt;Клиент не выбран&gt;"/>
    <s v="8 2024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4"/>
    <n v="61.76"/>
    <n v="-11.12"/>
    <n v="-16.160676747382894"/>
    <n v="7.6095768507753989E-15"/>
    <n v="2.3633327374581707"/>
    <n v="3710.5486771703513"/>
    <n v="6400"/>
    <d v="2024-08-14T00:00:00"/>
    <s v="&lt;Клиент не выбран&gt;"/>
    <s v="8 2024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5"/>
    <n v="44.62"/>
    <n v="-8.0299999999999994"/>
    <n v="-11.676918684572273"/>
    <n v="5.4983099717589224E-15"/>
    <n v="1.7076292429619759"/>
    <n v="2681.0619292587512"/>
    <n v="4800"/>
    <d v="2024-08-14T00:00:00"/>
    <s v="&lt;Клиент не выбран&gt;"/>
    <s v="8 2024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1275"/>
    <d v="2024-07-27T00:00:00"/>
    <s v="&lt;Клиент не выбран&gt;"/>
    <s v="7 2024"/>
    <n v="0"/>
    <n v="0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2200"/>
    <d v="2024-09-05T00:00:00"/>
    <s v="&lt;Клиент не выбран&gt;"/>
    <s v="9 2024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9"/>
    <n v="1140"/>
    <n v="0"/>
    <n v="0"/>
    <n v="0"/>
    <n v="0"/>
    <n v="1140"/>
    <m/>
    <m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8-24T00:00:00"/>
    <s v="&lt;Клиент не выбран&gt;"/>
    <s v="8 2024"/>
    <n v="1375"/>
    <n v="0.44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9-16T00:00:00"/>
    <s v="&lt;Клиент не выбран&gt;"/>
    <s v="9 2024"/>
    <n v="1375"/>
    <n v="0.44"/>
  </r>
  <r>
    <s v="WB0186"/>
    <n v="0"/>
    <s v="WBRS"/>
    <s v="Доставлен"/>
    <d v="2024-07-26T00:00:00"/>
    <x v="25"/>
    <s v="Спортпит"/>
    <s v="176208973"/>
    <x v="118"/>
    <x v="418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6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8-05T00:00:00"/>
    <s v="&lt;Клиент не выбран&gt;"/>
    <s v="8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8-05T00:00:00"/>
    <s v="&lt;Клиент не выбран&gt;"/>
    <s v="8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9-16T00:00:00"/>
    <s v="&lt;Клиент не выбран&gt;"/>
    <s v="9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600"/>
    <d v="2025-03-26T00:00:00"/>
    <s v="&lt;Клиент не выбран&gt;"/>
    <s v="3 2025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6"/>
    <n v="1161"/>
    <n v="0"/>
    <n v="0"/>
    <n v="0"/>
    <n v="0"/>
    <n v="1161"/>
    <n v="2300"/>
    <d v="2024-08-14T00:00:00"/>
    <s v="&lt;Клиент не выбран&gt;"/>
    <s v="8 2024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7"/>
    <n v="3023"/>
    <n v="0"/>
    <n v="0"/>
    <n v="0"/>
    <n v="0"/>
    <n v="3023"/>
    <n v="3400"/>
    <d v="2024-12-15T00:00:00"/>
    <s v="&lt;Клиент не выбран&gt;"/>
    <s v="12 2024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8"/>
    <n v="2061"/>
    <n v="0"/>
    <n v="0"/>
    <n v="0"/>
    <n v="0"/>
    <n v="2061"/>
    <m/>
    <m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9"/>
    <n v="16.399999999999999"/>
    <n v="-3.28"/>
    <n v="-1.0218325547969815"/>
    <n v="0"/>
    <n v="0.92519521805047678"/>
    <n v="1303.8574559827523"/>
    <n v="2100"/>
    <d v="2024-08-31T00:00:00"/>
    <s v="&lt;Клиент не выбран&gt;"/>
    <s v="8 2024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d v="2024-08-24T00:00:00"/>
    <s v="&lt;Клиент не выбран&gt;"/>
    <s v="8 2024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d v="2024-08-24T00:00:00"/>
    <s v="&lt;Клиент не выбран&gt;"/>
    <s v="8 2024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0"/>
    <n v="32.33"/>
    <n v="-19.84"/>
    <n v="-0.97276590010779718"/>
    <n v="0"/>
    <n v="0.88076892328128475"/>
    <n v="1241.2484470445561"/>
    <m/>
    <m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1"/>
    <n v="15.8"/>
    <n v="-3.16"/>
    <n v="-0.98444843693855555"/>
    <n v="0"/>
    <n v="0.89134661251204472"/>
    <n v="1256.155353934603"/>
    <n v="2100"/>
    <d v="2024-11-16T00:00:00"/>
    <s v="&lt;Клиент не выбран&gt;"/>
    <s v="11 2024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8"/>
    <n v="12.85"/>
    <n v="-2.57"/>
    <n v="-0.80064319080129343"/>
    <n v="0"/>
    <n v="0.72492430194808699"/>
    <n v="1021.6200188645346"/>
    <n v="1800"/>
    <d v="2024-10-02T00:00:00"/>
    <s v="&lt;Клиент не выбран&gt;"/>
    <s v="10 2024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3"/>
    <n v="7.8"/>
    <n v="-1.56"/>
    <n v="-0.48599353215954005"/>
    <n v="0"/>
    <n v="0.44003187199961702"/>
    <n v="620.12732662594317"/>
    <n v="1600"/>
    <d v="2024-09-09T00:00:00"/>
    <s v="&lt;Клиент не выбран&gt;"/>
    <s v="9 2024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3"/>
    <n v="13.63"/>
    <n v="-2.73"/>
    <n v="-0.84893100970176061"/>
    <n v="0"/>
    <n v="0.76864541743522841"/>
    <n v="1083.2352340100613"/>
    <n v="2300"/>
    <d v="2024-08-29T00:00:00"/>
    <s v="&lt;Клиент не выбран&gt;"/>
    <s v="8 2024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2"/>
    <n v="31.01"/>
    <n v="-3.1"/>
    <n v="-1.4933337072349968"/>
    <n v="-8.8979238385033732E-15"/>
    <n v="1.2445018812768083"/>
    <n v="2734.4071137128417"/>
    <n v="3400"/>
    <d v="2024-09-12T00:00:00"/>
    <s v="&lt;Клиент не выбран&gt;"/>
    <s v="9 2024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4-12-11T00:00:00"/>
    <s v="&lt;Клиент не выбран&gt;"/>
    <s v="12 2024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1-18T00:00:00"/>
    <s v="&lt;Клиент не выбран&gt;"/>
    <s v="1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3-22T00:00:00"/>
    <s v="&lt;Клиент не выбран&gt;"/>
    <s v="3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2"/>
    <n v="11.68"/>
    <n v="-4.67"/>
    <n v="-0.37507234997195726"/>
    <n v="-2.234842210960539E-15"/>
    <n v="0.31257463947511377"/>
    <n v="686.78587843522098"/>
    <m/>
    <m/>
    <m/>
    <s v=""/>
    <n v="-686.78587843522098"/>
    <s v=""/>
  </r>
  <r>
    <s v="527831406"/>
    <s v="720000316216"/>
    <s v="iHerb_AV CYG0792"/>
    <s v="Доставлен"/>
    <d v="2024-07-31T00:00:00"/>
    <x v="25"/>
    <s v="Витамины"/>
    <s v="CGN-00934"/>
    <x v="1"/>
    <x v="78"/>
    <n v="14.77"/>
    <n v="-5.91"/>
    <n v="-0.47405720695457076"/>
    <n v="-2.824636517704761E-15"/>
    <n v="0.3950658068116274"/>
    <n v="868.03464806505826"/>
    <n v="2200"/>
    <d v="2024-12-26T00:00:00"/>
    <s v="&lt;Клиент не выбран&gt;"/>
    <s v="12 2024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000"/>
    <d v="2024-08-29T00:00:00"/>
    <s v="&lt;Клиент не выбран&gt;"/>
    <s v="8 2024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200"/>
    <d v="2024-12-16T00:00:00"/>
    <s v="&lt;Клиент не выбран&gt;"/>
    <s v="12 2024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4-08-26T00:00:00"/>
    <s v="&lt;Клиент не выбран&gt;"/>
    <s v="8 2024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800"/>
    <d v="2024-08-26T00:00:00"/>
    <s v="&lt;Клиент не выбран&gt;"/>
    <s v="8 2024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5-05-17T00:00:00"/>
    <s v="&lt;Клиент не выбран&gt;"/>
    <s v="5 202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3"/>
    <n v="23.61"/>
    <n v="-9.44"/>
    <n v="-0.75817049915872103"/>
    <n v="-4.5175055819273658E-15"/>
    <n v="0.63183775197751235"/>
    <n v="1388.2676030566452"/>
    <m/>
    <m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4"/>
    <n v="11.98"/>
    <n v="-5.99"/>
    <n v="-0.32049691531127306"/>
    <n v="-1.9096583229177786E-15"/>
    <n v="0.26709302288957659"/>
    <n v="586.85412436904062"/>
    <n v="1400"/>
    <d v="2025-09-06T00:00:00"/>
    <s v="Елена Индол"/>
    <s v="9 2025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300"/>
    <d v="2024-09-26T00:00:00"/>
    <s v="&lt;Клиент не выбран&gt;"/>
    <s v="9 2024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400"/>
    <d v="2024-10-05T00:00:00"/>
    <s v="&lt;Клиент не выбран&gt;"/>
    <s v="10 2024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5"/>
    <n v="5.91"/>
    <n v="-1.18"/>
    <n v="-0.25308020190689845"/>
    <n v="-1.5079605788649572E-15"/>
    <n v="0.21090984946038349"/>
    <n v="463.4090164049353"/>
    <m/>
    <m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9"/>
    <n v="19"/>
    <n v="-7.6"/>
    <n v="-0.60996074032529435"/>
    <n v="-3.6344081604779094E-15"/>
    <n v="0.5083239500736515"/>
    <n v="1116.8843101514296"/>
    <n v="2600"/>
    <d v="2024-11-30T00:00:00"/>
    <s v="&lt;Клиент не выбран&gt;"/>
    <s v="11 2024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d v="2024-08-24T00:00:00"/>
    <s v="&lt;Клиент не выбран&gt;"/>
    <s v="8 2024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6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8"/>
    <n v="8.5500000000000007"/>
    <n v="-2.57"/>
    <n v="0"/>
    <n v="0"/>
    <n v="0.40630230157625513"/>
    <n v="634.58646808693413"/>
    <n v="1000"/>
    <d v="2025-09-06T00:00:00"/>
    <s v="Елена Индол"/>
    <s v="9 2025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7"/>
    <n v="15.95"/>
    <n v="-4.79"/>
    <n v="0"/>
    <n v="0"/>
    <n v="0.75824978019916511"/>
    <n v="1184.2784253930076"/>
    <n v="2200"/>
    <d v="2025-01-25T00:00:00"/>
    <s v="&lt;Клиент не выбран&gt;"/>
    <s v="1 2025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300"/>
    <d v="2024-08-26T00:00:00"/>
    <s v="&lt;Клиент не выбран&gt;"/>
    <s v="8 2024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500"/>
    <d v="2024-09-20T00:00:00"/>
    <s v="&lt;Клиент не выбран&gt;"/>
    <s v="9 2024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000"/>
    <d v="2025-10-25T00:00:00"/>
    <s v="Елена пер. Фруктовый"/>
    <s v="10 2025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7"/>
    <n v="18.73"/>
    <n v="-3.75"/>
    <n v="0"/>
    <n v="0"/>
    <n v="0.70650781453472267"/>
    <n v="1559.9280458912694"/>
    <n v="2300"/>
    <d v="2024-08-26T00:00:00"/>
    <s v="&lt;Клиент не выбран&gt;"/>
    <s v="8 2024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9"/>
    <n v="16.329999999999998"/>
    <n v="-3.27"/>
    <n v="0"/>
    <n v="0"/>
    <n v="0.61595407595617324"/>
    <n v="1359.9906728531359"/>
    <n v="2000"/>
    <d v="2024-08-29T00:00:00"/>
    <s v="&lt;Клиент не выбран&gt;"/>
    <s v="8 2024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2"/>
    <n v="13.11"/>
    <n v="-2.62"/>
    <n v="0"/>
    <n v="0"/>
    <n v="0.49474412379634441"/>
    <n v="1092.3661683177179"/>
    <n v="1900"/>
    <d v="2024-09-01T00:00:00"/>
    <s v="&lt;Клиент не выбран&gt;"/>
    <s v="9 2024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4"/>
    <n v="31.63"/>
    <n v="-9.49"/>
    <n v="0"/>
    <n v="0"/>
    <n v="1.0441977979838957"/>
    <n v="2305.5278328459749"/>
    <n v="3500"/>
    <d v="2024-08-26T00:00:00"/>
    <s v="&lt;Клиент не выбран&gt;"/>
    <s v="8 2024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9"/>
    <n v="7.05"/>
    <n v="-1.41"/>
    <n v="0"/>
    <n v="0"/>
    <n v="0.26600160707448833"/>
    <n v="587.31603329951656"/>
    <n v="1200"/>
    <d v="2024-10-02T00:00:00"/>
    <s v="&lt;Клиент не выбран&gt;"/>
    <s v="10 2024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3"/>
    <n v="15.03"/>
    <n v="-3.01"/>
    <n v="0"/>
    <n v="0"/>
    <n v="0.56690413422612584"/>
    <n v="1251.6912624574804"/>
    <n v="1800"/>
    <d v="2024-08-24T00:00:00"/>
    <s v="&lt;Клиент не выбран&gt;"/>
    <s v="8 2024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800"/>
    <d v="2024-09-07T00:00:00"/>
    <s v="&lt;Клиент не выбран&gt;"/>
    <s v="9 2024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700"/>
    <d v="2024-09-25T00:00:00"/>
    <s v="&lt;Клиент не выбран&gt;"/>
    <s v="9 2024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2"/>
    <n v="23.03"/>
    <n v="-4.6100000000000003"/>
    <n v="0"/>
    <n v="0"/>
    <n v="0.86874992948795682"/>
    <n v="1918.1491725845917"/>
    <n v="2900"/>
    <d v="2025-05-15T00:00:00"/>
    <s v="&lt;Клиент не выбран&gt;"/>
    <s v="5 202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8"/>
    <n v="21.5"/>
    <n v="-4.3"/>
    <n v="0"/>
    <n v="0"/>
    <n v="0.8112105747661702"/>
    <n v="1791.1056334666109"/>
    <n v="3100"/>
    <d v="2024-12-11T00:00:00"/>
    <s v="&lt;Клиент не выбран&gt;"/>
    <s v="12 2024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3"/>
    <n v="955"/>
    <n v="0"/>
    <n v="0"/>
    <n v="40"/>
    <n v="0"/>
    <n v="995"/>
    <n v="1700"/>
    <d v="2024-08-10T00:00:00"/>
    <s v="&lt;Клиент не выбран&gt;"/>
    <s v="8 2024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7"/>
    <n v="859.06"/>
    <n v="0"/>
    <n v="0"/>
    <n v="-1.0170665432244879E-13"/>
    <n v="0"/>
    <n v="859.05999999999983"/>
    <m/>
    <m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8"/>
    <n v="829.98"/>
    <n v="0"/>
    <n v="0"/>
    <n v="-9.8263787109801469E-14"/>
    <n v="0"/>
    <n v="829.9799999999999"/>
    <n v="1200"/>
    <d v="2025-10-14T00:00:00"/>
    <s v="Оксана Черноморская"/>
    <s v="10 2025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3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7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2"/>
    <n v="717.32"/>
    <n v="0"/>
    <n v="0"/>
    <n v="-8.4925636484737937E-14"/>
    <n v="0"/>
    <n v="717.31999999999994"/>
    <n v="1200"/>
    <d v="2025-10-20T00:00:00"/>
    <s v="Оксана 17 Цветы"/>
    <s v="10 2025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0"/>
    <n v="3008"/>
    <n v="0"/>
    <n v="0"/>
    <n v="0"/>
    <n v="0"/>
    <n v="3008"/>
    <n v="3600"/>
    <d v="2024-12-23T00:00:00"/>
    <s v="&lt;Клиент не выбран&gt;"/>
    <s v="12 2024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1"/>
    <n v="2045"/>
    <n v="0"/>
    <n v="0"/>
    <n v="0"/>
    <n v="0"/>
    <n v="2045"/>
    <n v="2500"/>
    <d v="2024-08-09T00:00:00"/>
    <s v="&lt;Клиент не выбран&gt;"/>
    <s v="8 2024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4"/>
    <n v="17.510000000000002"/>
    <n v="-3.5"/>
    <n v="0"/>
    <n v="0"/>
    <n v="0.78580090037952155"/>
    <n v="1477.5068585939591"/>
    <n v="2400"/>
    <d v="2024-09-30T00:00:00"/>
    <s v="&lt;Клиент не выбран&gt;"/>
    <s v="9 2024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5"/>
    <n v="30.48"/>
    <n v="-6.1"/>
    <n v="0"/>
    <n v="0"/>
    <n v="1.3674393969488032"/>
    <n v="2571.1361322284597"/>
    <n v="3450"/>
    <d v="2024-09-30T00:00:00"/>
    <s v="&lt;Клиент не выбран&gt;"/>
    <s v="9 2024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3"/>
    <n v="24.32"/>
    <n v="-4.8600000000000003"/>
    <n v="0"/>
    <n v="0"/>
    <n v="1.0914836203701275"/>
    <n v="2052.268627283258"/>
    <n v="2800"/>
    <d v="2024-09-30T00:00:00"/>
    <s v="&lt;Клиент не выбран&gt;"/>
    <s v="9 2024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2000"/>
    <d v="2025-03-03T00:00:00"/>
    <s v="&lt;Клиент не выбран&gt;"/>
    <s v="3 2025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1900"/>
    <d v="2025-04-03T00:00:00"/>
    <s v="&lt;Клиент не выбран&gt;"/>
    <s v="4 2025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2"/>
    <n v="9.44"/>
    <n v="-1.89"/>
    <n v="0"/>
    <n v="0"/>
    <n v="0.42346872218882126"/>
    <n v="796.22960616590933"/>
    <n v="1600"/>
    <d v="2025-09-30T00:00:00"/>
    <m/>
    <s v="9 2025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6"/>
    <n v="12.6"/>
    <n v="-2.52"/>
    <n v="0"/>
    <n v="0"/>
    <n v="0.56537281055143296"/>
    <n v="1063.0456198877305"/>
    <n v="1800"/>
    <d v="2024-11-12T00:00:00"/>
    <s v="&lt;Клиент не выбран&gt;"/>
    <s v="11 2024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3"/>
    <n v="26.89"/>
    <n v="-5.38"/>
    <n v="0"/>
    <n v="0"/>
    <n v="1.2064651939445756"/>
    <n v="2268.4634210104255"/>
    <n v="3200"/>
    <d v="2024-09-29T00:00:00"/>
    <s v="&lt;Клиент не выбран&gt;"/>
    <s v="9 2024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3"/>
    <n v="36.799999999999997"/>
    <n v="-7.36"/>
    <n v="0"/>
    <n v="0"/>
    <n v="1.651247573674026"/>
    <n v="3104.7681596721018"/>
    <n v="4500"/>
    <d v="2025-03-12T00:00:00"/>
    <s v="&lt;Клиент не выбран&gt;"/>
    <s v="3 2025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5"/>
    <n v="23.57"/>
    <n v="-2.36"/>
    <n v="-1.0378988206083177"/>
    <n v="-3.1182725895865347E-15"/>
    <n v="0.9720218700193739"/>
    <n v="2121.303177632939"/>
    <n v="2900"/>
    <d v="2024-09-14T00:00:00"/>
    <s v="&lt;Клиент не выбран&gt;"/>
    <s v="9 2024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d v="2024-09-14T00:00:00"/>
    <s v="&lt;Клиент не выбран&gt;"/>
    <s v="9 2024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4"/>
    <n v="28.34"/>
    <n v="-2.83"/>
    <n v="-1.2483167804676181"/>
    <n v="-3.7504542084088866E-15"/>
    <n v="1.1690842953415477"/>
    <n v="2551.364642216703"/>
    <n v="3300"/>
    <d v="2024-09-21T00:00:00"/>
    <s v="&lt;Клиент не выбран&gt;"/>
    <s v="9 2024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3400"/>
    <d v="2024-11-24T00:00:00"/>
    <s v="&lt;Клиент не выбран&gt;"/>
    <s v="11 2024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4000"/>
    <d v="2025-01-04T00:00:00"/>
    <s v="&lt;Клиент не выбран&gt;"/>
    <s v="1 2025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400"/>
    <d v="2025-04-07T00:00:00"/>
    <s v="&lt;Клиент не выбран&gt;"/>
    <s v="4 2025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500"/>
    <d v="2025-04-08T00:00:00"/>
    <s v="&lt;Клиент не выбран&gt;"/>
    <s v="4 2025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6"/>
    <n v="58.94"/>
    <n v="-5.89"/>
    <n v="-4.2546793018524474"/>
    <n v="1.6144894370734905E-14"/>
    <n v="2.5633091274042705"/>
    <n v="5058.1613814826733"/>
    <n v="6200"/>
    <d v="2024-09-14T00:00:00"/>
    <s v="&lt;Клиент не выбран&gt;"/>
    <s v="9 2024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d v="2024-09-18T00:00:00"/>
    <s v="&lt;Клиент не выбран&gt;"/>
    <s v="9 2024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d v="2024-09-20T00:00:00"/>
    <s v="&lt;Клиент не выбран&gt;"/>
    <s v="9 2024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7"/>
    <n v="12.61"/>
    <n v="-1.26"/>
    <n v="-0.91028482706927949"/>
    <n v="3.4541856947755168E-15"/>
    <n v="0.54841769266802021"/>
    <n v="1082.1890985830037"/>
    <n v="1700"/>
    <d v="2024-09-14T00:00:00"/>
    <s v="&lt;Клиент не выбран&gt;"/>
    <s v="9 2024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8"/>
    <n v="9.68"/>
    <n v="-2.9"/>
    <n v="-0.54376485705107613"/>
    <n v="2.0633814106236124E-15"/>
    <n v="0.32760105341754864"/>
    <n v="646.45304743548593"/>
    <n v="1400"/>
    <d v="2024-09-13T00:00:00"/>
    <s v="&lt;Клиент не выбран&gt;"/>
    <s v="9 2024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5"/>
    <n v="24.66"/>
    <n v="-4.93"/>
    <n v="-1.5823717742799017"/>
    <n v="6.0045007716229917E-15"/>
    <n v="0.95332872919295508"/>
    <n v="1881.1974374486931"/>
    <n v="3000"/>
    <d v="2024-10-21T00:00:00"/>
    <s v="&lt;Клиент не выбран&gt;"/>
    <s v="10 2024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9"/>
    <n v="17.21"/>
    <n v="-3.44"/>
    <n v="-1.1043719884355929"/>
    <n v="4.190672864939108E-15"/>
    <n v="0.66534904211794166"/>
    <n v="1312.9289768711863"/>
    <n v="2500"/>
    <d v="2024-11-16T00:00:00"/>
    <s v="&lt;Клиент не выбран&gt;"/>
    <s v="11 2024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5"/>
    <n v="13.57"/>
    <n v="-2.71"/>
    <n v="-0.87098618695791841"/>
    <n v="3.3050622594944594E-15"/>
    <n v="0.52474151034138328"/>
    <n v="1035.4690405825042"/>
    <n v="2000"/>
    <d v="2025-01-20T00:00:00"/>
    <s v="&lt;Клиент не выбран&gt;"/>
    <s v="1 2025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7"/>
    <n v="6.47"/>
    <n v="-1.29"/>
    <n v="-0.4154427668915302"/>
    <n v="1.5764477443997512E-15"/>
    <n v="0.25029107031016251"/>
    <n v="493.89775600528282"/>
    <n v="1100"/>
    <d v="2024-09-26T00:00:00"/>
    <s v="&lt;Клиент не выбран&gt;"/>
    <s v="9 2024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9"/>
    <n v="24.73"/>
    <n v="-9.89"/>
    <n v="-1.1901873862297891"/>
    <n v="4.5163097542263147E-15"/>
    <n v="0.71705009332100611"/>
    <n v="1414.9503280151346"/>
    <m/>
    <m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5"/>
    <n v="23.08"/>
    <n v="-2.31"/>
    <n v="-2.5244070710869915"/>
    <n v="0"/>
    <n v="0.98103522220570905"/>
    <n v="1944.063890351584"/>
    <n v="2600"/>
    <d v="2024-09-14T00:00:00"/>
    <s v="&lt;Клиент не выбран&gt;"/>
    <s v="9 2024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8"/>
    <n v="24.11"/>
    <n v="-2.41"/>
    <n v="-2.6374402235237224"/>
    <n v="0"/>
    <n v="1.0249621724537259"/>
    <n v="2031.1115272329982"/>
    <n v="2800"/>
    <d v="2024-09-16T00:00:00"/>
    <s v="&lt;Клиент не выбран&gt;"/>
    <s v="9 2024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50"/>
    <n v="17.09"/>
    <n v="-1.71"/>
    <n v="-1.8693009510504539"/>
    <n v="0"/>
    <n v="0.7264478438865577"/>
    <n v="1439.5619948775811"/>
    <n v="2200"/>
    <d v="2024-09-16T00:00:00"/>
    <s v="&lt;Клиент не выбран&gt;"/>
    <s v="9 2024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1"/>
    <n v="10.35"/>
    <n v="-1.04"/>
    <n v="-1.1315469346085647"/>
    <n v="0"/>
    <n v="0.439741835278534"/>
    <n v="871.41236490964104"/>
    <n v="1600"/>
    <d v="2024-09-16T00:00:00"/>
    <s v="&lt;Клиент не выбран&gt;"/>
    <s v="9 2024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09-19T00:00:00"/>
    <s v="&lt;Клиент не выбран&gt;"/>
    <s v="9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10-12T00:00:00"/>
    <s v="&lt;Клиент не выбран&gt;"/>
    <s v="10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700"/>
    <d v="2025-01-21T00:00:00"/>
    <s v="&lt;Клиент не выбран&gt;"/>
    <s v="1 2025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0"/>
    <n v="12.55"/>
    <n v="-3.19"/>
    <n v="-1.1376239858148409"/>
    <n v="0"/>
    <n v="0.44210349927036297"/>
    <n v="876.09234538713667"/>
    <n v="1700"/>
    <d v="2024-09-14T00:00:00"/>
    <s v="&lt;Клиент не выбран&gt;"/>
    <s v="9 2024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1"/>
    <n v="21.68"/>
    <n v="-8.49"/>
    <n v="-1.6031261082155712"/>
    <n v="0"/>
    <n v="0.62300696104445363"/>
    <n v="1234.5788499632831"/>
    <m/>
    <m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3"/>
    <n v="15.03"/>
    <n v="-1.5"/>
    <n v="-1.6444500564182474"/>
    <n v="0"/>
    <n v="0.63906627618889"/>
    <n v="1266.4027172102519"/>
    <n v="1900"/>
    <d v="2024-09-26T00:00:00"/>
    <s v="&lt;Клиент не выбран&gt;"/>
    <s v="9 2024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8"/>
    <n v="2345"/>
    <n v="0"/>
    <n v="0"/>
    <n v="0"/>
    <n v="0"/>
    <n v="2345"/>
    <n v="3300"/>
    <d v="2024-08-24T00:00:00"/>
    <s v="&lt;Клиент не выбран&gt;"/>
    <s v="8 2024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9"/>
    <n v="781"/>
    <n v="0"/>
    <n v="0"/>
    <n v="0"/>
    <n v="0"/>
    <n v="781"/>
    <n v="2000"/>
    <d v="2024-08-24T00:00:00"/>
    <s v="&lt;Клиент не выбран&gt;"/>
    <s v="8 2024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9"/>
    <n v="781"/>
    <n v="0"/>
    <n v="0"/>
    <n v="0"/>
    <n v="0"/>
    <n v="781"/>
    <n v="2000"/>
    <d v="2024-09-18T00:00:00"/>
    <s v="&lt;Клиент не выбран&gt;"/>
    <s v="9 2024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500"/>
    <d v="2024-08-31T00:00:00"/>
    <s v="&lt;Клиент не выбран&gt;"/>
    <s v="8 2024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000"/>
    <d v="2024-09-14T00:00:00"/>
    <s v="&lt;Клиент не выбран&gt;"/>
    <s v="9 2024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4"/>
    <n v="1211"/>
    <n v="0"/>
    <n v="0"/>
    <n v="0"/>
    <n v="0"/>
    <n v="1211"/>
    <n v="1600"/>
    <d v="2024-09-10T00:00:00"/>
    <s v="&lt;Клиент не выбран&gt;"/>
    <s v="9 2024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3"/>
    <n v="11.6"/>
    <n v="-2.3199999999999998"/>
    <n v="-0.28999999999999998"/>
    <n v="-1.4797658410802803E-15"/>
    <n v="0.54036836486741313"/>
    <n v="962.02354278874895"/>
    <n v="1700"/>
    <d v="2024-09-29T00:00:00"/>
    <s v="&lt;Клиент не выбран&gt;"/>
    <s v="9 2024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9"/>
    <n v="36.130000000000003"/>
    <n v="-7.23"/>
    <n v="-0.90312500000000007"/>
    <n v="-4.6083225007780285E-15"/>
    <n v="1.6828282052444223"/>
    <n v="2995.956938210652"/>
    <n v="4100"/>
    <d v="2024-10-01T00:00:00"/>
    <s v="&lt;Клиент не выбран&gt;"/>
    <s v="10 2024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3"/>
    <n v="19.21"/>
    <n v="-3.84"/>
    <n v="-0.48031250000000009"/>
    <n v="-2.4508621742892144E-15"/>
    <n v="0.89498510431165301"/>
    <n v="1593.3514927438655"/>
    <n v="2400"/>
    <d v="2024-10-01T00:00:00"/>
    <s v="&lt;Клиент не выбран&gt;"/>
    <s v="10 2024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6"/>
    <n v="16.02"/>
    <n v="-3.2"/>
    <n v="-0.40062500000000001"/>
    <n v="-2.0442454830440944E-15"/>
    <n v="0.7465002626724393"/>
    <n v="1329.0023511370434"/>
    <n v="2100"/>
    <d v="2024-10-06T00:00:00"/>
    <s v="&lt;Клиент не выбран&gt;"/>
    <s v="10 2024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4"/>
    <n v="61.76"/>
    <n v="-12.35"/>
    <n v="-1.5440625000000001"/>
    <n v="-7.878796358596622E-15"/>
    <n v="2.877112166821"/>
    <n v="5122.1533673698359"/>
    <n v="6500"/>
    <d v="2024-10-01T00:00:00"/>
    <s v="&lt;Клиент не выбран&gt;"/>
    <s v="10 2024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4"/>
    <n v="9.15"/>
    <n v="-1.83"/>
    <n v="-0.59461499916485738"/>
    <n v="2.3166517791944479E-15"/>
    <n v="0.42082929300025274"/>
    <n v="725.05970046211291"/>
    <n v="1400"/>
    <d v="2024-09-29T00:00:00"/>
    <s v="&lt;Клиент не выбран&gt;"/>
    <s v="9 2024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9"/>
    <n v="16.329999999999998"/>
    <n v="-3.27"/>
    <n v="-1.0608841378542397"/>
    <n v="4.1332612344644102E-15"/>
    <n v="0.75082384789389345"/>
    <n v="1293.6174437206548"/>
    <n v="1900"/>
    <d v="2024-10-11T00:00:00"/>
    <s v="&lt;Клиент не выбран&gt;"/>
    <s v="10 2024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7"/>
    <n v="15.05"/>
    <n v="-3.01"/>
    <n v="-0.97802794944602223"/>
    <n v="3.8104491012979716E-15"/>
    <n v="0.69218370050861233"/>
    <n v="1192.5845346398689"/>
    <n v="1900"/>
    <d v="2024-11-06T00:00:00"/>
    <s v="&lt;Клиент не выбран&gt;"/>
    <s v="11 2024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8"/>
    <n v="33.24"/>
    <n v="-6.65"/>
    <n v="-2.1599471076220711"/>
    <n v="8.4152692361721819E-15"/>
    <n v="1.5286681558574755"/>
    <n v="2633.7892671157897"/>
    <n v="3200"/>
    <d v="2024-09-30T00:00:00"/>
    <s v="&lt;Клиент не выбран&gt;"/>
    <s v="9 2024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2"/>
    <n v="15.2"/>
    <n v="-3.04"/>
    <n v="-0.9877757363175772"/>
    <n v="3.8484269993175523E-15"/>
    <n v="0.69908254137746895"/>
    <n v="1204.4707592376083"/>
    <n v="2200"/>
    <d v="2024-11-26T00:00:00"/>
    <s v="&lt;Клиент не выбран&gt;"/>
    <s v="11 2024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6"/>
    <n v="6.17"/>
    <n v="-1.23"/>
    <n v="-0.40128389287901567"/>
    <n v="1.5634234684727557E-15"/>
    <n v="0.28400228243459674"/>
    <n v="489.31624594027835"/>
    <n v="1000"/>
    <d v="2025-06-10T00:00:00"/>
    <s v="&lt;Клиент не выбран&gt;"/>
    <s v="6 2025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1"/>
    <n v="9.16"/>
    <n v="-1.83"/>
    <n v="-0.59542731473748689"/>
    <n v="2.3198166040294129E-15"/>
    <n v="0.42140419640599075"/>
    <n v="726.05021917859119"/>
    <n v="1800"/>
    <d v="2024-12-11T00:00:00"/>
    <s v="&lt;Клиент не выбран&gt;"/>
    <s v="12 2024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9"/>
    <n v="45.64"/>
    <n v="-9.1300000000000008"/>
    <n v="-2.96576415567062"/>
    <n v="1.1554775472457553E-14"/>
    <n v="2.0989723343496207"/>
    <n v="3616.3838338622595"/>
    <n v="5100"/>
    <d v="2024-10-01T00:00:00"/>
    <s v="&lt;Клиент не выбран&gt;"/>
    <s v="10 2024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6"/>
    <n v="12.6"/>
    <n v="-2.52"/>
    <n v="-0.81881409721062315"/>
    <n v="3.1901434336448135E-15"/>
    <n v="0.57950263298395455"/>
    <n v="998.4428662101227"/>
    <n v="1800"/>
    <d v="2025-05-05T00:00:00"/>
    <s v="&lt;Клиент не выбран&gt;"/>
    <s v="5 202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0"/>
    <n v="49.91"/>
    <n v="-9.98"/>
    <n v="-3.2435760815099384"/>
    <n v="1.2637145566015612E-14"/>
    <n v="2.2955892991120339"/>
    <n v="3955.1412348978361"/>
    <n v="3955.14"/>
    <d v="2024-08-27T00:00:00"/>
    <s v="&lt;Клиент не выбран&gt;"/>
    <s v="8 2024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1"/>
    <n v="9.26"/>
    <n v="-1.85"/>
    <n v="-0.60192583931852361"/>
    <n v="2.3451352027091335E-15"/>
    <n v="0.42600342365189514"/>
    <n v="733.97436891041752"/>
    <n v="1400"/>
    <d v="2024-09-30T00:00:00"/>
    <s v="&lt;Клиент не выбран&gt;"/>
    <s v="9 2024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2"/>
    <n v="8.1"/>
    <n v="-5.86"/>
    <n v="-0.18195868826902731"/>
    <n v="7.0892076303218051E-16"/>
    <n v="0.12877836288532318"/>
    <n v="221.87619249113828"/>
    <m/>
    <m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3"/>
    <n v="17.62"/>
    <n v="-4.93"/>
    <n v="0"/>
    <n v="0"/>
    <n v="0.54337302324656289"/>
    <n v="1339.1213238877119"/>
    <n v="2200"/>
    <d v="2024-10-07T00:00:00"/>
    <s v="&lt;Клиент не выбран&gt;"/>
    <s v="10 2024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5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7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4"/>
    <n v="8.3699999999999992"/>
    <n v="-2.34"/>
    <n v="0"/>
    <n v="0"/>
    <n v="0.25819852877673555"/>
    <n v="636.32006170550835"/>
    <n v="1200"/>
    <d v="2024-11-06T00:00:00"/>
    <s v="&lt;Клиент не выбран&gt;"/>
    <s v="11 2024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4"/>
    <n v="10.08"/>
    <n v="-2.82"/>
    <n v="0"/>
    <n v="0"/>
    <n v="0.31086589036800993"/>
    <n v="766.11669120762701"/>
    <n v="1600"/>
    <d v="2025-04-11T00:00:00"/>
    <s v="&lt;Клиент не выбран&gt;"/>
    <s v="4 2025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3"/>
    <n v="14.94"/>
    <n v="-4.18"/>
    <n v="0"/>
    <n v="0"/>
    <n v="0.46073236644074206"/>
    <n v="1135.4566938559321"/>
    <n v="2100"/>
    <d v="2024-10-15T00:00:00"/>
    <s v="&lt;Клиент не выбран&gt;"/>
    <s v="10 2024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6-27T00:00:00"/>
    <s v="Валентина Сычева"/>
    <s v="6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7-07T00:00:00"/>
    <s v="Любовь 17"/>
    <s v="7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6"/>
    <n v="27.38"/>
    <n v="-7.67"/>
    <n v="0"/>
    <n v="0"/>
    <n v="0.84396235525529983"/>
    <n v="2079.9118434851694"/>
    <n v="3400"/>
    <d v="2024-10-30T00:00:00"/>
    <s v="&lt;Клиент не выбран&gt;"/>
    <s v="10 2024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7"/>
    <n v="15.05"/>
    <n v="-4.21"/>
    <n v="0"/>
    <n v="0"/>
    <n v="0.464157885893833"/>
    <n v="1143.898751059322"/>
    <n v="1900"/>
    <d v="2025-02-17T00:00:00"/>
    <s v="&lt;Клиент не выбран&gt;"/>
    <s v="2 2025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5"/>
    <n v="13.76"/>
    <n v="-3.85"/>
    <n v="0"/>
    <n v="0"/>
    <n v="0.42433622225165002"/>
    <n v="1045.7598360699153"/>
    <n v="1900"/>
    <d v="2024-10-28T00:00:00"/>
    <s v="&lt;Клиент не выбран&gt;"/>
    <s v="10 2024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9"/>
    <n v="16.43"/>
    <n v="-4.5999999999999996"/>
    <n v="0"/>
    <n v="0"/>
    <n v="0.50654868912583439"/>
    <n v="1248.369208951271"/>
    <n v="2100"/>
    <d v="2024-10-28T00:00:00"/>
    <s v="&lt;Клиент не выбран&gt;"/>
    <s v="10 2024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6"/>
    <n v="17.420000000000002"/>
    <n v="-4.88"/>
    <n v="0"/>
    <n v="0"/>
    <n v="0.5369501742720173"/>
    <n v="1323.2924666313563"/>
    <n v="2300"/>
    <d v="2024-10-05T00:00:00"/>
    <s v="&lt;Клиент не выбран&gt;"/>
    <s v="10 2024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2"/>
    <n v="17.690000000000001"/>
    <n v="-4.95"/>
    <n v="0"/>
    <n v="0"/>
    <n v="0.5455139729047449"/>
    <n v="1344.3976096398305"/>
    <n v="2300"/>
    <d v="2024-10-05T00:00:00"/>
    <s v="&lt;Клиент не выбран&gt;"/>
    <s v="10 2024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8"/>
    <n v="31.91"/>
    <n v="-17.91"/>
    <n v="0"/>
    <n v="0"/>
    <n v="0.59946590429092828"/>
    <n v="1477.3600105932203"/>
    <n v="3400"/>
    <d v="2024-10-17T00:00:00"/>
    <s v="&lt;Клиент не выбран&gt;"/>
    <s v="10 2024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4-10-10T00:00:00"/>
    <s v="&lt;Клиент не выбран&gt;"/>
    <s v="10 2024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5-01-05T00:00:00"/>
    <s v="&lt;Клиент не выбран&gt;"/>
    <s v="1 2025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2900"/>
    <d v="2025-04-19T00:00:00"/>
    <s v="&lt;Клиент не выбран&gt;"/>
    <s v="4 2025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7"/>
    <n v="2559"/>
    <n v="0"/>
    <n v="0"/>
    <n v="0"/>
    <n v="0"/>
    <n v="2559"/>
    <n v="3500"/>
    <d v="2025-02-22T00:00:00"/>
    <s v="&lt;Клиент не выбран&gt;"/>
    <s v="2 2025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1"/>
    <n v="1009"/>
    <n v="0"/>
    <n v="0"/>
    <n v="0"/>
    <n v="0"/>
    <n v="1009"/>
    <n v="1800"/>
    <d v="2025-01-13T00:00:00"/>
    <s v="&lt;Клиент не выбран&gt;"/>
    <s v="1 2025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200"/>
    <d v="2024-09-16T00:00:00"/>
    <s v="&lt;Клиент не выбран&gt;"/>
    <s v="9 2024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100"/>
    <d v="2024-09-16T00:00:00"/>
    <s v="&lt;Клиент не выбран&gt;"/>
    <s v="9 2024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8"/>
    <n v="2240"/>
    <n v="0"/>
    <n v="0"/>
    <n v="0"/>
    <n v="0"/>
    <n v="2240"/>
    <n v="3300"/>
    <d v="2024-09-18T00:00:00"/>
    <s v="&lt;Клиент не выбран&gt;"/>
    <s v="9 2024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14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23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0"/>
    <n v="2004"/>
    <n v="0"/>
    <n v="0"/>
    <n v="0"/>
    <n v="0"/>
    <n v="2004"/>
    <n v="2500"/>
    <d v="2024-09-18T00:00:00"/>
    <s v="&lt;Клиент не выбран&gt;"/>
    <s v="9 2024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0"/>
    <n v="2043"/>
    <n v="0"/>
    <n v="0"/>
    <n v="0"/>
    <n v="0"/>
    <n v="2043"/>
    <n v="2400"/>
    <d v="2025-01-22T00:00:00"/>
    <s v="&lt;Клиент не выбран&gt;"/>
    <s v="1 2025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500"/>
    <d v="2025-11-24T00:00:00"/>
    <m/>
    <s v="11 2025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3"/>
    <n v="2077"/>
    <n v="0"/>
    <n v="0"/>
    <n v="-2.3193817859689016E-13"/>
    <n v="0"/>
    <n v="2076.9999999999995"/>
    <n v="3500"/>
    <d v="2024-09-21T00:00:00"/>
    <s v="&lt;Клиент не выбран&gt;"/>
    <s v="9 2024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09-21T00:00:00"/>
    <s v="&lt;Клиент не выбран&gt;"/>
    <s v="9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10-19T00:00:00"/>
    <s v="&lt;Клиент не выбран&gt;"/>
    <s v="10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m/>
    <m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400"/>
    <d v="2024-10-01T00:00:00"/>
    <s v="&lt;Клиент не выбран&gt;"/>
    <s v="10 2024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500"/>
    <d v="2024-10-10T00:00:00"/>
    <s v="&lt;Клиент не выбран&gt;"/>
    <s v="10 2024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1"/>
    <n v="21.38"/>
    <n v="-5.99"/>
    <n v="-1.9783903256948323"/>
    <n v="0"/>
    <n v="0.62376450134459493"/>
    <n v="1439.4036865504802"/>
    <n v="2700"/>
    <d v="2024-10-20T00:00:00"/>
    <s v="&lt;Клиент не выбран&gt;"/>
    <s v="10 2024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2"/>
    <n v="11.66"/>
    <n v="-3.26"/>
    <n v="-1.0798231797164779"/>
    <n v="0"/>
    <n v="0.34045625804383356"/>
    <n v="785.63943905289375"/>
    <n v="1700"/>
    <d v="2024-11-30T00:00:00"/>
    <s v="&lt;Клиент не выбран&gt;"/>
    <s v="11 2024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3"/>
    <n v="18.420000000000002"/>
    <n v="-5.16"/>
    <n v="-1.7045780194095832"/>
    <n v="0"/>
    <n v="0.5374345216263372"/>
    <n v="1240.1879716477822"/>
    <n v="2400"/>
    <d v="2025-01-11T00:00:00"/>
    <s v="&lt;Клиент не выбран&gt;"/>
    <s v="1 2025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9"/>
    <n v="31.91"/>
    <n v="-17.91"/>
    <n v="-1.7997052995274629"/>
    <n v="0"/>
    <n v="0.56742709673972247"/>
    <n v="1309.399065088156"/>
    <n v="3900"/>
    <d v="2024-12-09T00:00:00"/>
    <s v="&lt;Клиент не выбран&gt;"/>
    <s v="12 2024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3"/>
    <n v="36.799999999999997"/>
    <n v="-10.3"/>
    <n v="-3.4065850312484116"/>
    <n v="0"/>
    <n v="1.0740584331144747"/>
    <n v="2478.5053732025808"/>
    <n v="4500"/>
    <d v="2024-12-14T00:00:00"/>
    <s v="&lt;Клиент не выбран&gt;"/>
    <s v="12 2024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700"/>
    <d v="2024-10-05T00:00:00"/>
    <s v="&lt;Клиент не выбран&gt;"/>
    <s v="10 2024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900"/>
    <d v="2024-10-08T00:00:00"/>
    <s v="&lt;Клиент не выбран&gt;"/>
    <s v="10 2024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3"/>
    <n v="14.25"/>
    <n v="-3.99"/>
    <n v="-1.3189268837965549"/>
    <n v="0"/>
    <n v="0.4158430008963967"/>
    <n v="959.60245770031997"/>
    <n v="2300"/>
    <d v="2025-02-08T00:00:00"/>
    <s v="&lt;Клиент не выбран&gt;"/>
    <s v="2 2025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6"/>
    <n v="27.38"/>
    <n v="-7.67"/>
    <n v="-2.5337279609775925"/>
    <n v="0"/>
    <n v="0.79885629119570944"/>
    <n v="1843.4468266348254"/>
    <n v="3200"/>
    <d v="2024-11-09T00:00:00"/>
    <s v="&lt;Клиент не выбран&gt;"/>
    <s v="11 2024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1-06T00:00:00"/>
    <s v="&lt;Клиент не выбран&gt;"/>
    <s v="1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2-11T00:00:00"/>
    <s v="&lt;Клиент не выбран&gt;"/>
    <s v="2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2"/>
    <n v="17.690000000000001"/>
    <n v="-4.95"/>
    <n v="-1.6377318225699917"/>
    <n v="0"/>
    <n v="0.51635865803314762"/>
    <n v="1191.5531492302223"/>
    <n v="2500"/>
    <d v="2025-01-22T00:00:00"/>
    <s v="&lt;Клиент не выбран&gt;"/>
    <s v="1 2025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4"/>
    <n v="8.3699999999999992"/>
    <n v="-2.34"/>
    <n v="-0.77515878258218585"/>
    <n v="0"/>
    <n v="0.24439895666718048"/>
    <n v="563.97688303439861"/>
    <n v="1200"/>
    <d v="2024-11-27T00:00:00"/>
    <s v="&lt;Клиент не выбран&gt;"/>
    <s v="11 2024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7"/>
    <n v="14.6"/>
    <n v="-4.09"/>
    <n v="-1.3510644784309742"/>
    <n v="0"/>
    <n v="0.42597562762389174"/>
    <n v="982.98458386260859"/>
    <n v="1900"/>
    <d v="2024-10-16T00:00:00"/>
    <s v="&lt;Клиент не выбран&gt;"/>
    <s v="10 2024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1"/>
    <n v="18.95"/>
    <n v="-1.9"/>
    <n v="0"/>
    <n v="0"/>
    <n v="0.80849629226880237"/>
    <n v="1789.8740937082439"/>
    <n v="2500"/>
    <d v="2024-10-05T00:00:00"/>
    <s v="&lt;Клиент не выбран&gt;"/>
    <s v="10 2024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9"/>
    <n v="16.059999999999999"/>
    <n v="-1.61"/>
    <n v="0"/>
    <n v="0"/>
    <n v="0.68520653508998197"/>
    <n v="1516.9314166618253"/>
    <n v="2300"/>
    <d v="2024-10-05T00:00:00"/>
    <s v="&lt;Клиент не выбран&gt;"/>
    <s v="10 2024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3"/>
    <n v="13.62"/>
    <n v="-1.36"/>
    <n v="0"/>
    <n v="0"/>
    <n v="0.5813586242355141"/>
    <n v="1287.0297002265729"/>
    <n v="1800"/>
    <d v="2024-10-05T00:00:00"/>
    <s v="&lt;Клиент не выбран&gt;"/>
    <s v="10 2024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6"/>
    <n v="17.420000000000002"/>
    <n v="-1.74"/>
    <n v="0"/>
    <n v="0"/>
    <n v="0.74353207406303945"/>
    <n v="1646.0542984953233"/>
    <n v="2200"/>
    <d v="2024-10-11T00:00:00"/>
    <s v="&lt;Клиент не выбран&gt;"/>
    <s v="10 2024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5"/>
    <n v="36.49"/>
    <n v="-10.95"/>
    <n v="0"/>
    <n v="0"/>
    <n v="1.211084768595027"/>
    <n v="2681.1369122175101"/>
    <n v="4200"/>
    <d v="2024-10-29T00:00:00"/>
    <s v="&lt;Клиент не выбран&gt;"/>
    <s v="10 2024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2"/>
    <n v="10.32"/>
    <n v="-3.1"/>
    <n v="0"/>
    <n v="0"/>
    <n v="0.34236617185810864"/>
    <n v="757.94081856736193"/>
    <n v="1700"/>
    <d v="2025-08-14T00:00:00"/>
    <m/>
    <s v="8 2025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d v="2024-10-19T00:00:00"/>
    <s v="&lt;Клиент не выбран&gt;"/>
    <s v="10 2024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d v="2024-10-19T00:00:00"/>
    <s v="&lt;Клиент не выбран&gt;"/>
    <s v="10 2024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d v="2024-11-07T00:00:00"/>
    <s v="&lt;Клиент не выбран&gt;"/>
    <s v="11 2024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4"/>
    <n v="29.7"/>
    <n v="-8.91"/>
    <n v="-1.6402217778585713"/>
    <n v="3.5804843910688925E-15"/>
    <n v="1.021463605531143"/>
    <n v="2093.4487329576446"/>
    <n v="3100"/>
    <d v="2024-10-19T00:00:00"/>
    <s v="&lt;Клиент не выбран&gt;"/>
    <s v="10 2024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8"/>
    <n v="31.91"/>
    <n v="-17.91"/>
    <n v="-1.1045264497364118"/>
    <n v="2.4111006000463925E-15"/>
    <n v="0.68785427981895153"/>
    <n v="1409.7297865034645"/>
    <n v="3600"/>
    <d v="2025-01-21T00:00:00"/>
    <s v="&lt;Клиент не выбран&gt;"/>
    <s v="1 2025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7"/>
    <n v="30.2"/>
    <n v="-8.4600000000000009"/>
    <n v="-1.6527196224483995"/>
    <n v="3.5133221300789398E-15"/>
    <n v="1.0015731818804023"/>
    <n v="2129.2461573889814"/>
    <n v="3450"/>
    <d v="2024-10-11T00:00:00"/>
    <s v="&lt;Клиент не выбран&gt;"/>
    <s v="10 2024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8"/>
    <n v="20.77"/>
    <n v="-12.53"/>
    <n v="-0.62642178882128852"/>
    <n v="1.3316363547309323E-15"/>
    <n v="0.37962111401538706"/>
    <n v="807.03718200943888"/>
    <m/>
    <m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3900"/>
    <d v="2024-10-19T00:00:00"/>
    <s v="&lt;Клиент не выбран&gt;"/>
    <s v="10 2024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4100"/>
    <d v="2025-05-13T00:00:00"/>
    <s v="&lt;Клиент не выбран&gt;"/>
    <s v="5 202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5"/>
    <n v="23.08"/>
    <n v="-6.46"/>
    <n v="-1.2634866662875988"/>
    <n v="2.6858975989839915E-15"/>
    <n v="0.76569210132715193"/>
    <n v="1627.7861608005917"/>
    <n v="2900"/>
    <d v="2024-10-10T00:00:00"/>
    <s v="&lt;Клиент не выбран&gt;"/>
    <s v="10 2024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8"/>
    <n v="22.44"/>
    <n v="-6.28"/>
    <n v="-1.2285165178825268"/>
    <n v="2.6115586762684304E-15"/>
    <n v="0.74449966049619587"/>
    <n v="1582.7331142321036"/>
    <n v="3000"/>
    <d v="2024-12-14T00:00:00"/>
    <s v="&lt;Клиент не выбран&gt;"/>
    <s v="12 2024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7"/>
    <n v="19.78"/>
    <n v="-5.54"/>
    <n v="-1.0825541593222268"/>
    <n v="2.3012744771078249E-15"/>
    <n v="0.65604425528872723"/>
    <n v="1394.6856155114579"/>
    <n v="2400"/>
    <d v="2025-03-10T00:00:00"/>
    <s v="&lt;Клиент не выбран&gt;"/>
    <s v="3 2025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8"/>
    <n v="28.4"/>
    <n v="-7.95"/>
    <n v="-1.5546511627906978"/>
    <n v="3.3048499337679082E-15"/>
    <n v="0.94214220650663416"/>
    <n v="2002.9017441860472"/>
    <n v="3400"/>
    <d v="2024-10-22T00:00:00"/>
    <s v="&lt;Клиент не выбран&gt;"/>
    <s v="10 2024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2"/>
    <n v="19.37"/>
    <n v="-5.42"/>
    <n v="-1.0605077614146816"/>
    <n v="2.254408634526275E-15"/>
    <n v="0.64268380346051568"/>
    <n v="1366.2826078921935"/>
    <n v="2500"/>
    <d v="2024-10-29T00:00:00"/>
    <s v="&lt;Клиент не выбран&gt;"/>
    <s v="10 2024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0"/>
    <n v="19.64"/>
    <n v="-5.5"/>
    <n v="-1.0749519531472111"/>
    <n v="2.2851138417348766E-15"/>
    <n v="0.65143720293417151"/>
    <n v="1384.8914749530909"/>
    <n v="2600"/>
    <d v="2024-11-23T00:00:00"/>
    <s v="&lt;Клиент не выбран&gt;"/>
    <s v="11 2024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500"/>
    <d v="2024-10-19T00:00:00"/>
    <s v="&lt;Клиент не выбран&gt;"/>
    <s v="10 2024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700"/>
    <d v="2025-05-31T00:00:00"/>
    <s v="&lt;Клиент не выбран&gt;"/>
    <s v="5 202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6"/>
    <n v="58.94"/>
    <n v="-16.5"/>
    <n v="-2.6365057005320498"/>
    <n v="6.1120716910379844E-15"/>
    <n v="1.7857710133584053"/>
    <n v="4214.5841087745985"/>
    <n v="6400"/>
    <d v="2024-10-26T00:00:00"/>
    <s v="&lt;Клиент не выбран&gt;"/>
    <s v="10 2024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n v="2500"/>
    <d v="2025-06-06T00:00:00"/>
    <s v="&lt;Клиент не выбран&gt;"/>
    <s v="6 2025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m/>
    <m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9"/>
    <n v="31.91"/>
    <n v="-17.91"/>
    <n v="-0.86972384089181665"/>
    <n v="2.0162347708419366E-15"/>
    <n v="0.58908563117383783"/>
    <n v="1390.2963601047213"/>
    <n v="3500"/>
    <d v="2025-04-08T00:00:00"/>
    <s v="&lt;Клиент не выбран&gt;"/>
    <s v="4 2025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200"/>
    <d v="2025-04-08T00:00:00"/>
    <s v="&lt;Клиент не выбран&gt;"/>
    <s v="4 2025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400"/>
    <d v="2025-05-14T00:00:00"/>
    <s v="&lt;Клиент не выбран&gt;"/>
    <s v="5 202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2"/>
    <n v="23.03"/>
    <n v="-6.45"/>
    <n v="-1.0300015201418802"/>
    <n v="2.3877980357542364E-15"/>
    <n v="0.69764569749015948"/>
    <n v="1646.508117895449"/>
    <n v="3000"/>
    <d v="2025-06-03T00:00:00"/>
    <s v="&lt;Клиент не выбран&gt;"/>
    <s v="6 2025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1"/>
    <n v="71.5"/>
    <n v="-21.45"/>
    <n v="0"/>
    <n v="-7.05888525700536E-15"/>
    <n v="4.1521076102448236"/>
    <n v="5456.6298947367923"/>
    <n v="7900"/>
    <d v="2024-10-19T00:00:00"/>
    <s v="&lt;Клиент не выбран&gt;"/>
    <s v="10 2024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2"/>
    <n v="17.7"/>
    <n v="-1.77"/>
    <n v="0"/>
    <n v="-2.2467141287531547E-15"/>
    <n v="1.3215399446793215"/>
    <n v="1736.745538924218"/>
    <n v="2400"/>
    <d v="2024-10-19T00:00:00"/>
    <s v="&lt;Клиент не выбран&gt;"/>
    <s v="10 2024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2"/>
    <n v="23.09"/>
    <n v="-2.31"/>
    <n v="0"/>
    <n v="-2.9307419708405873E-15"/>
    <n v="1.7238920307869618"/>
    <n v="2265.5098743782328"/>
    <m/>
    <m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8"/>
    <n v="31.91"/>
    <n v="-17.91"/>
    <n v="0"/>
    <n v="-1.9745133586028981E-15"/>
    <n v="1.1614287021663843"/>
    <n v="1526.3300404858162"/>
    <n v="3500"/>
    <d v="2025-05-19T00:00:00"/>
    <s v="&lt;Клиент не выбран&gt;"/>
    <s v="5 202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00"/>
    <d v="2024-10-21T00:00:00"/>
    <s v="&lt;Клиент не выбран&gt;"/>
    <s v="10 2024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200"/>
    <d v="2024-11-07T00:00:00"/>
    <s v="&lt;Клиент не выбран&gt;"/>
    <s v="11 2024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300"/>
    <d v="2025-01-09T00:00:00"/>
    <s v="&lt;Клиент не выбран&gt;"/>
    <s v="1 2025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600"/>
    <d v="2024-11-07T00:00:00"/>
    <s v="&lt;Клиент не выбран&gt;"/>
    <s v="11 2024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700"/>
    <d v="2025-01-09T00:00:00"/>
    <s v="&lt;Клиент не выбран&gt;"/>
    <s v="1 2025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4"/>
    <n v="24.2"/>
    <n v="-6.78"/>
    <n v="-0.89091511169513793"/>
    <n v="0"/>
    <n v="0.94100982761233187"/>
    <n v="1807.9931863337715"/>
    <n v="3000"/>
    <d v="2024-10-18T00:00:00"/>
    <s v="&lt;Клиент не выбран&gt;"/>
    <s v="10 2024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5"/>
    <n v="17.559999999999999"/>
    <n v="-4.92"/>
    <n v="-0.64645045992115635"/>
    <n v="0"/>
    <n v="0.68279932382433262"/>
    <n v="1311.8848378449406"/>
    <n v="2200"/>
    <d v="2024-10-18T00:00:00"/>
    <s v="&lt;Клиент не выбран&gt;"/>
    <s v="10 2024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6"/>
    <n v="12.88"/>
    <n v="-3.61"/>
    <n v="-0.47409776609724058"/>
    <n v="0"/>
    <n v="0.50075551676040864"/>
    <n v="962.11807332457306"/>
    <n v="1800"/>
    <d v="2024-10-18T00:00:00"/>
    <s v="&lt;Клиент не выбран&gt;"/>
    <s v="10 2024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4-12-04T00:00:00"/>
    <s v="&lt;Клиент не выбран&gt;"/>
    <s v="12 2024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300"/>
    <d v="2024-12-17T00:00:00"/>
    <s v="&lt;Клиент не выбран&gt;"/>
    <s v="12 2024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5-03-08T00:00:00"/>
    <s v="&lt;Клиент не выбран&gt;"/>
    <s v="3 2025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5-04-08T00:00:00"/>
    <s v="&lt;Клиент не выбран&gt;"/>
    <s v="4 2025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2"/>
    <n v="14.94"/>
    <n v="-4.18"/>
    <n v="0"/>
    <n v="0"/>
    <n v="1.6667844384655253"/>
    <n v="1286.1535180856984"/>
    <m/>
    <m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800"/>
    <d v="2025-04-29T00:00:00"/>
    <s v="&lt;Клиент не выбран&gt;"/>
    <s v="4 2025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600"/>
    <d v="2025-10-07T00:00:00"/>
    <m/>
    <s v="10 2025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m/>
    <m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700"/>
    <d v="2025-04-02T00:00:00"/>
    <s v="&lt;Клиент не выбран&gt;"/>
    <s v="4 2025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800"/>
    <d v="2025-04-03T00:00:00"/>
    <s v="&lt;Клиент не выбран&gt;"/>
    <s v="4 2025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7"/>
    <n v="6.07"/>
    <n v="-1.7"/>
    <n v="-0.27703416149068316"/>
    <n v="-1.6770573887505466E-15"/>
    <n v="0.30280447592333598"/>
    <n v="455.52544254658352"/>
    <n v="1000"/>
    <d v="2024-10-28T00:00:00"/>
    <s v="&lt;Клиент не выбран&gt;"/>
    <s v="10 2024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8"/>
    <n v="6.07"/>
    <n v="-1.7"/>
    <n v="-0.27703416149068316"/>
    <n v="-1.6770573887505466E-15"/>
    <n v="0.30280447592333598"/>
    <n v="455.52544254658352"/>
    <m/>
    <m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9"/>
    <n v="23.34"/>
    <n v="-6.54"/>
    <n v="-1.0650283553875235"/>
    <n v="-6.4472686798648016E-15"/>
    <n v="1.1640995870736945"/>
    <n v="1751.219092627598"/>
    <n v="3100"/>
    <d v="2025-04-29T00:00:00"/>
    <s v="&lt;Клиент не выбран&gt;"/>
    <s v="4 2025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0"/>
    <n v="21.43"/>
    <n v="-6"/>
    <n v="-0.97817782878746939"/>
    <n v="-5.9215092696615412E-15"/>
    <n v="1.069170037413518"/>
    <n v="1608.4113451930855"/>
    <m/>
    <m/>
    <m/>
    <s v=""/>
    <n v="-1608.4113451930855"/>
    <s v=""/>
  </r>
  <r>
    <s v="529323283"/>
    <s v="720000392740"/>
    <s v="iHerb_MH DLE7202"/>
    <s v="Доставлен"/>
    <d v="2024-09-23T00:00:00"/>
    <x v="27"/>
    <s v="Витамины"/>
    <s v="NBC-00586"/>
    <x v="8"/>
    <x v="1391"/>
    <n v="55.15"/>
    <n v="-15.44"/>
    <n v="-2.5173973805022949"/>
    <n v="-1.5239347576037578E-14"/>
    <n v="2.7515711073033575"/>
    <n v="4139.3398909667803"/>
    <n v="4139.34"/>
    <m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2"/>
    <n v="4.8"/>
    <n v="-2.65"/>
    <n v="-0.13629827167161759"/>
    <n v="-8.2509688462555495E-16"/>
    <n v="0.14897703048859778"/>
    <n v="224.1143481636509"/>
    <m/>
    <m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0"/>
    <n v="29.93"/>
    <n v="-8.3800000000000008"/>
    <n v="0"/>
    <n v="-6.2501947877463757E-15"/>
    <n v="1.135508813223278"/>
    <n v="2336.3805410990335"/>
    <n v="3300"/>
    <d v="2025-12-12T00:00:00"/>
    <s v="Даша Калифорния"/>
    <s v="12 2025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2"/>
    <n v="24.22"/>
    <n v="-6.78"/>
    <n v="0"/>
    <n v="-5.0581622783432388E-15"/>
    <n v="0.91894541543452302"/>
    <n v="1890.7877789683132"/>
    <n v="3200"/>
    <d v="2025-02-22T00:00:00"/>
    <s v="&lt;Клиент не выбран&gt;"/>
    <s v="2 2025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3"/>
    <n v="7.59"/>
    <n v="-2.13"/>
    <n v="0"/>
    <n v="-1.5835760343895691E-15"/>
    <n v="0.28769736056608347"/>
    <n v="591.95534823205219"/>
    <m/>
    <m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4"/>
    <n v="19.649999999999999"/>
    <n v="-5.5"/>
    <n v="0"/>
    <n v="-4.1039562063392677E-15"/>
    <n v="0.74558931355495972"/>
    <n v="1534.0967358028461"/>
    <m/>
    <m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1"/>
    <n v="21.34"/>
    <n v="-5.98"/>
    <n v="0"/>
    <n v="-4.4548952176234034E-15"/>
    <n v="0.8093464209331579"/>
    <n v="1665.2809796418171"/>
    <n v="2800"/>
    <d v="2024-11-30T00:00:00"/>
    <s v="&lt;Клиент не выбран&gt;"/>
    <s v="11 2024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5"/>
    <n v="22.68"/>
    <n v="-6.35"/>
    <n v="0"/>
    <n v="-4.7362264911321723E-15"/>
    <n v="0.86045749048427522"/>
    <n v="1770.4452081738852"/>
    <n v="2900"/>
    <d v="2024-10-30T00:00:00"/>
    <s v="&lt;Клиент не выбран&gt;"/>
    <s v="10 2024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6"/>
    <n v="25.8"/>
    <n v="-7.22"/>
    <n v="0"/>
    <n v="-5.3887990327762268E-15"/>
    <n v="0.97901409511315607"/>
    <n v="2014.3828516761048"/>
    <n v="3400"/>
    <d v="2025-01-28T00:00:00"/>
    <s v="&lt;Клиент не выбран&gt;"/>
    <s v="1 2025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7"/>
    <n v="20.87"/>
    <n v="-5.84"/>
    <n v="0"/>
    <n v="-4.3591845781822759E-15"/>
    <n v="0.79195811892092216"/>
    <n v="1629.5034585948254"/>
    <n v="2700"/>
    <d v="2025-10-06T00:00:00"/>
    <m/>
    <s v="10 2025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100"/>
    <d v="2025-08-22T00:00:00"/>
    <s v="Надежда Витамины"/>
    <s v="8 2025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000"/>
    <d v="2025-10-22T00:00:00"/>
    <s v="Надежда Витамины"/>
    <s v="10 2025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2200"/>
    <d v="2025-01-20T00:00:00"/>
    <s v="&lt;Клиент не выбран&gt;"/>
    <s v="1 2025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1900"/>
    <d v="2025-05-19T00:00:00"/>
    <s v="&lt;Клиент не выбран&gt;"/>
    <s v="5 202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9"/>
    <n v="21.09"/>
    <n v="-5.91"/>
    <n v="0"/>
    <n v="-2.3963649697485711E-15"/>
    <n v="0.87065891451966382"/>
    <n v="1653.1786419684511"/>
    <n v="2650"/>
    <d v="2024-10-18T00:00:00"/>
    <s v="&lt;Клиент не выбран&gt;"/>
    <s v="10 2024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0"/>
    <n v="11.07"/>
    <n v="-3.1"/>
    <n v="0"/>
    <n v="-1.258170540770495E-15"/>
    <n v="0.45712460795268256"/>
    <n v="867.97323955787601"/>
    <n v="1650"/>
    <d v="2024-10-18T00:00:00"/>
    <s v="&lt;Клиент не выбран&gt;"/>
    <s v="10 2024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2"/>
    <n v="20.52"/>
    <n v="-5.75"/>
    <n v="0"/>
    <n v="-2.3316410147026613E-15"/>
    <n v="0.84714309403527233"/>
    <n v="1608.52757192846"/>
    <n v="2600"/>
    <d v="2024-10-18T00:00:00"/>
    <s v="&lt;Клиент не выбран&gt;"/>
    <s v="10 2024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2"/>
    <n v="15"/>
    <n v="-8.31"/>
    <n v="0"/>
    <n v="-1.0561055103832637E-15"/>
    <n v="0.38370936351360679"/>
    <n v="728.57477699400113"/>
    <m/>
    <m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600"/>
    <d v="2024-11-12T00:00:00"/>
    <s v="&lt;Клиент не выбран&gt;"/>
    <s v="11 2024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700"/>
    <d v="2024-12-04T00:00:00"/>
    <s v="&lt;Клиент не выбран&gt;"/>
    <s v="12 2024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3"/>
    <n v="14.28"/>
    <n v="-4"/>
    <n v="0"/>
    <n v="-1.6228347752974514E-15"/>
    <n v="0.58961618190132703"/>
    <n v="1119.5439024661184"/>
    <n v="2000"/>
    <d v="2025-02-08T00:00:00"/>
    <s v="&lt;Клиент не выбран&gt;"/>
    <s v="2 2025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9"/>
    <n v="26.77"/>
    <n v="-7.5"/>
    <n v="0"/>
    <n v="2.9241128709230394E-15"/>
    <n v="0.9543388387203684"/>
    <n v="2093.8410249154658"/>
    <n v="3200"/>
    <d v="2024-10-26T00:00:00"/>
    <s v="&lt;Клиент не выбран&gt;"/>
    <s v="10 2024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500"/>
    <d v="2025-01-30T00:00:00"/>
    <s v="&lt;Клиент не выбран&gt;"/>
    <s v="1 2025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400"/>
    <d v="2025-02-24T00:00:00"/>
    <s v="&lt;Клиент не выбран&gt;"/>
    <s v="2 2025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1"/>
    <n v="21.34"/>
    <n v="-5.98"/>
    <n v="0"/>
    <n v="2.33079261532838E-15"/>
    <n v="0.7606976939670399"/>
    <n v="1668.9879679658306"/>
    <n v="2800"/>
    <d v="2024-12-18T00:00:00"/>
    <s v="&lt;Клиент не выбран&gt;"/>
    <s v="12 2024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4"/>
    <n v="22.91"/>
    <n v="-6.41"/>
    <n v="0"/>
    <n v="2.5037811297472833E-15"/>
    <n v="0.81715572594115615"/>
    <n v="1792.8581687132946"/>
    <n v="2900"/>
    <d v="2024-11-23T00:00:00"/>
    <s v="&lt;Клиент не выбран&gt;"/>
    <s v="11 2024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7"/>
    <n v="11.07"/>
    <n v="-3.1"/>
    <n v="0"/>
    <n v="1.2094021578233847E-15"/>
    <n v="0.39471097792430393"/>
    <n v="866.00482452393692"/>
    <n v="1700"/>
    <d v="2024-11-16T00:00:00"/>
    <s v="&lt;Клиент не выбран&gt;"/>
    <s v="11 2024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04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18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1"/>
    <n v="16.61"/>
    <n v="-4.6500000000000004"/>
    <n v="0"/>
    <n v="1.8148619582895457E-15"/>
    <n v="0.59231408983371059"/>
    <n v="1299.5505271400607"/>
    <n v="2200"/>
    <d v="2025-09-10T00:00:00"/>
    <s v="Оксана Черноморская"/>
    <s v="9 2025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9"/>
    <n v="9.48"/>
    <n v="-2.65"/>
    <n v="0"/>
    <n v="1.0364136434044814E-15"/>
    <n v="0.33825294595018768"/>
    <n v="742.13462377647284"/>
    <n v="1400"/>
    <d v="2024-11-06T00:00:00"/>
    <s v="&lt;Клиент не выбран&gt;"/>
    <s v="11 2024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5"/>
    <n v="23.35"/>
    <n v="-6.54"/>
    <n v="0"/>
    <n v="2.5508218661243539E-15"/>
    <n v="0.8325083486709598"/>
    <n v="1826.5421706709387"/>
    <n v="3100"/>
    <d v="2025-04-29T00:00:00"/>
    <s v="Оксана Черноморская"/>
    <s v="4 2025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8"/>
    <n v="33.24"/>
    <n v="-9.31"/>
    <n v="0"/>
    <n v="3.6312413596880299E-15"/>
    <n v="1.1851234255619314"/>
    <n v="2600.1876349884324"/>
    <n v="3900"/>
    <d v="2025-05-13T00:00:00"/>
    <s v="Татьяна Бригантина"/>
    <s v="5 202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2265.21"/>
    <d v="2024-09-28T00:00:00"/>
    <s v="&lt;Клиент не выбран&gt;"/>
    <s v="9 2024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3400"/>
    <d v="2024-11-27T00:00:00"/>
    <s v="&lt;Клиент не выбран&gt;"/>
    <s v="11 2024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6"/>
    <n v="23.31"/>
    <n v="-6.53"/>
    <n v="-0.82318103906850293"/>
    <n v="0"/>
    <n v="0.92036056201259731"/>
    <n v="1746.5747155232857"/>
    <m/>
    <m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300"/>
    <d v="2024-10-27T00:00:00"/>
    <s v="&lt;Клиент не выбран&gt;"/>
    <s v="10 2024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400"/>
    <d v="2024-12-11T00:00:00"/>
    <s v="&lt;Клиент не выбран&gt;"/>
    <s v="12 2024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7"/>
    <n v="10.73"/>
    <n v="-3"/>
    <n v="-0.37921271942786222"/>
    <n v="0"/>
    <n v="0.42398016354930745"/>
    <n v="804.59014010697263"/>
    <n v="1800"/>
    <d v="2024-12-02T00:00:00"/>
    <s v="&lt;Клиент не выбран&gt;"/>
    <s v="12 2024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3-25T00:00:00"/>
    <s v="&lt;Клиент не выбран&gt;"/>
    <s v="3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4-11T00:00:00"/>
    <s v="&lt;Клиент не выбран&gt;"/>
    <s v="4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900"/>
    <d v="2025-01-22T00:00:00"/>
    <s v="&lt;Клиент не выбран&gt;"/>
    <s v="1 2025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800"/>
    <d v="2025-01-28T00:00:00"/>
    <s v="&lt;Клиент не выбран&gt;"/>
    <s v="1 2025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5"/>
    <n v="22.24"/>
    <n v="-6.23"/>
    <n v="-0.78540693894438196"/>
    <n v="0"/>
    <n v="0.87812709164610758"/>
    <n v="1666.4279615928369"/>
    <n v="2900"/>
    <d v="2024-12-13T00:00:00"/>
    <s v="&lt;Клиент не выбран&gt;"/>
    <s v="12 2024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400"/>
    <d v="2024-10-26T00:00:00"/>
    <s v="&lt;Клиент не выбран&gt;"/>
    <s v="10 2024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000"/>
    <d v="2024-11-09T00:00:00"/>
    <s v="&lt;Клиент не выбран&gt;"/>
    <s v="11 2024"/>
    <n v="1000"/>
    <s v="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n v="3400"/>
    <d v="2024-10-07T00:00:00"/>
    <s v="&lt;Клиент не выбран&gt;"/>
    <s v="10 2024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n v="4000"/>
    <d v="2025-11-24T00:00:00"/>
    <m/>
    <s v="11 2025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6"/>
    <n v="1432"/>
    <n v="0"/>
    <n v="0"/>
    <n v="0"/>
    <n v="0"/>
    <n v="1432"/>
    <n v="2100"/>
    <d v="2024-10-06T00:00:00"/>
    <s v="&lt;Клиент не выбран&gt;"/>
    <s v="10 2024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408"/>
    <n v="1276.19"/>
    <n v="-212.69833333333335"/>
    <n v="0"/>
    <n v="-1.500283131374806E-13"/>
    <n v="91.221704759024149"/>
    <n v="1154.7133714256906"/>
    <n v="2200"/>
    <d v="2024-10-26T00:00:00"/>
    <s v="&lt;Клиент не выбран&gt;"/>
    <s v="10 2024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409"/>
    <n v="1276.19"/>
    <n v="-212.69833333333335"/>
    <n v="0"/>
    <n v="-1.500283131374806E-13"/>
    <n v="91.221704759024149"/>
    <n v="1154.7133714256906"/>
    <n v="2500"/>
    <d v="2025-03-11T00:00:00"/>
    <s v="&lt;Клиент не выбран&gt;"/>
    <s v="3 2025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10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411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12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3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4"/>
    <n v="33.049999999999997"/>
    <m/>
    <n v="0"/>
    <n v="-4.6624114740222689E-15"/>
    <n v="2.8348857229275395"/>
    <n v="35.884885722927528"/>
    <m/>
    <m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5"/>
    <n v="33.049999999999997"/>
    <m/>
    <n v="0"/>
    <n v="-4.6624114740222689E-15"/>
    <n v="2.8348857229275395"/>
    <n v="35.884885722927528"/>
    <m/>
    <m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1416"/>
    <n v="1270.47"/>
    <m/>
    <n v="0"/>
    <n v="-207.05405423884491"/>
    <n v="90.287803764213294"/>
    <n v="1153.7037495253685"/>
    <n v="2200"/>
    <d v="2024-10-2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7"/>
    <n v="1270.47"/>
    <m/>
    <n v="0"/>
    <n v="-207.05405423884491"/>
    <n v="90.287803764213294"/>
    <n v="1153.7037495253685"/>
    <n v="2500"/>
    <d v="2025-03-07T00:00:00"/>
    <s v="&lt;Клиент не выбран&gt;"/>
    <s v="3 2025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418"/>
    <n v="1270.47"/>
    <m/>
    <n v="0"/>
    <n v="-207.05405423884491"/>
    <n v="90.287803764213294"/>
    <n v="1153.7037495253685"/>
    <n v="2200"/>
    <d v="2024-10-1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9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20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21"/>
    <n v="139.80000000000001"/>
    <m/>
    <n v="0"/>
    <n v="-22.783817628586682"/>
    <n v="9.9350909240178993"/>
    <n v="126.95127329543122"/>
    <m/>
    <m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422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23"/>
    <n v="32.9"/>
    <m/>
    <n v="0"/>
    <n v="-5.3618569383440748"/>
    <n v="2.3380864907023517"/>
    <n v="29.876229552358275"/>
    <m/>
    <m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24"/>
    <n v="1375"/>
    <m/>
    <n v="0"/>
    <n v="0"/>
    <n v="0"/>
    <n v="1375"/>
    <n v="1800"/>
    <d v="2024-10-14T00:00:00"/>
    <s v="&lt;Клиент не выбран&gt;"/>
    <s v="10 2024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1900"/>
    <d v="2024-10-22T00:00:00"/>
    <s v="&lt;Клиент не выбран&gt;"/>
    <s v="10 2024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2000"/>
    <d v="2024-10-22T00:00:00"/>
    <s v="&lt;Клиент не выбран&gt;"/>
    <s v="10 2024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25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6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9"/>
    <n v="36.130000000000003"/>
    <n v="-7.23"/>
    <n v="-1.6213658380795231"/>
    <n v="0"/>
    <n v="1.1377652410045549"/>
    <n v="3051.6838115008604"/>
    <n v="4100"/>
    <d v="2024-11-08T00:00:00"/>
    <s v="&lt;Клиент не выбран&gt;"/>
    <s v="11 2024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9"/>
    <n v="45.64"/>
    <n v="-9.1300000000000008"/>
    <n v="-2.0483068078990789"/>
    <n v="0"/>
    <n v="1.437363631455927"/>
    <n v="3855.2586836642354"/>
    <n v="5000"/>
    <d v="2025-03-07T00:00:00"/>
    <s v="&lt;Клиент не выбран&gt;"/>
    <s v="3 2025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2100"/>
    <d v="2024-12-17T00:00:00"/>
    <s v="&lt;Клиент не выбран&gt;"/>
    <s v="12 2024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1700"/>
    <d v="2025-09-23T00:00:00"/>
    <s v="Елена сахарный диабет"/>
    <s v="9 2025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1650"/>
    <d v="2025-11-01T00:00:00"/>
    <s v="Оксана молокозавод"/>
    <s v="11 2025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7"/>
    <n v="13.23"/>
    <n v="-2.65"/>
    <n v="-0.59356576355990842"/>
    <n v="0"/>
    <n v="0.41652443771031794"/>
    <n v="1117.1908209577543"/>
    <n v="1900"/>
    <d v="2024-12-12T00:00:00"/>
    <s v="&lt;Клиент не выбран&gt;"/>
    <s v="12 2024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3"/>
    <n v="7.8"/>
    <n v="-1.56"/>
    <n v="-0.35008037472720493"/>
    <n v="0"/>
    <n v="0.24566280636222912"/>
    <n v="658.91027625485697"/>
    <n v="1700"/>
    <d v="2024-11-11T00:00:00"/>
    <s v="&lt;Клиент не выбран&gt;"/>
    <s v="11 2024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09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11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5"/>
    <n v="23.08"/>
    <n v="-4.62"/>
    <n v="-1.0356544419013145"/>
    <n v="0"/>
    <n v="0.72675246882159439"/>
    <n v="1949.2762339206183"/>
    <n v="2900"/>
    <d v="2024-11-09T00:00:00"/>
    <s v="&lt;Клиент не выбран&gt;"/>
    <s v="11 2024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8"/>
    <n v="19.920000000000002"/>
    <n v="-3.98"/>
    <n v="-0.89427582903071268"/>
    <n v="0"/>
    <n v="0.62754248932915591"/>
    <n v="1683.1778531253881"/>
    <n v="2800"/>
    <d v="2024-12-26T00:00:00"/>
    <s v="&lt;Клиент не выбран&gt;"/>
    <s v="12 2024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9"/>
    <n v="11.2"/>
    <n v="-6.2"/>
    <n v="-0.2805131207750039"/>
    <n v="0"/>
    <n v="0.19684519740563228"/>
    <n v="527.97297776831476"/>
    <m/>
    <m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6"/>
    <n v="14.38"/>
    <n v="-2.88"/>
    <n v="-0.64518017778250913"/>
    <n v="0"/>
    <n v="0.45274395403295431"/>
    <n v="1214.3378488671242"/>
    <n v="2000"/>
    <d v="2025-05-31T00:00:00"/>
    <s v="&lt;Клиент не выбран&gt;"/>
    <s v="5 202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d v="2024-11-23T00:00:00"/>
    <s v="&lt;Клиент не выбран&gt;"/>
    <s v="11 2024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30"/>
    <n v="29.09"/>
    <n v="-5.82"/>
    <n v="-0.96640308825755672"/>
    <n v="0"/>
    <n v="0.86779170858951293"/>
    <n v="2490.4497231333366"/>
    <n v="3900"/>
    <d v="2025-01-28T00:00:00"/>
    <s v="&lt;Клиент не выбран&gt;"/>
    <s v="1 2025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3"/>
    <n v="19.21"/>
    <n v="-1.92"/>
    <n v="-0.71805369127516772"/>
    <n v="0"/>
    <n v="0.64478378347712406"/>
    <n v="1850.4458836689039"/>
    <n v="2600"/>
    <d v="2024-11-09T00:00:00"/>
    <s v="&lt;Клиент не выбран&gt;"/>
    <s v="11 2024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31"/>
    <n v="16.25"/>
    <n v="-1.63"/>
    <n v="-0.74439769018327906"/>
    <n v="0"/>
    <n v="0.54835288634657064"/>
    <n v="1533.8187158758058"/>
    <n v="2400"/>
    <d v="2024-11-09T00:00:00"/>
    <s v="&lt;Клиент не выбран&gt;"/>
    <s v="11 2024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32"/>
    <n v="27.16"/>
    <n v="-2.72"/>
    <n v="-1.2443966859151396"/>
    <n v="0"/>
    <n v="0.91667199331807026"/>
    <n v="2564.058099589924"/>
    <n v="3100"/>
    <d v="2024-11-09T00:00:00"/>
    <s v="&lt;Клиент не выбран&gt;"/>
    <s v="11 2024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3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4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30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d v="2024-12-02T00:00:00"/>
    <s v="&lt;Клиент не выбран&gt;"/>
    <s v="12 2024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1800"/>
    <d v="2024-11-09T00:00:00"/>
    <s v="&lt;Клиент не выбран&gt;"/>
    <s v="11 2024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2000"/>
    <d v="2024-11-16T00:00:00"/>
    <s v="&lt;Клиент не выбран&gt;"/>
    <s v="11 2024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100"/>
    <d v="2024-12-02T00:00:00"/>
    <s v="&lt;Клиент не выбран&gt;"/>
    <s v="12 2024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200"/>
    <d v="2024-12-04T00:00:00"/>
    <s v="&lt;Клиент не выбран&gt;"/>
    <s v="12 2024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34"/>
    <n v="25.24"/>
    <n v="-7.57"/>
    <n v="-0.89969269394928453"/>
    <n v="0"/>
    <n v="0.66274935032448024"/>
    <n v="1853.8014165202108"/>
    <n v="3100"/>
    <d v="2025-03-14T00:00:00"/>
    <s v="&lt;Клиент не выбран&gt;"/>
    <s v="3 2025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35"/>
    <n v="39.17"/>
    <n v="-21.68"/>
    <n v="-0.89052774290735648"/>
    <n v="0"/>
    <n v="0.65599808359791523"/>
    <n v="1834.917191564148"/>
    <n v="1600"/>
    <d v="2025-02-20T00:00:00"/>
    <s v="&lt;Клиент не выбран&gt;"/>
    <s v="2 2025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60"/>
    <n v="7.88"/>
    <n v="-0.79"/>
    <n v="-0.31747885888945487"/>
    <n v="-1.0265406004155088E-15"/>
    <n v="0.10773567641103073"/>
    <n v="739.77639696892493"/>
    <n v="1300"/>
    <d v="2024-11-23T00:00:00"/>
    <s v="&lt;Клиент не выбран&gt;"/>
    <s v="11 2024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6"/>
    <n v="27.55"/>
    <n v="-8.27"/>
    <n v="-0.86332755985736109"/>
    <n v="-2.7914954550086054E-15"/>
    <n v="0.29296810172139248"/>
    <n v="2011.6909638308707"/>
    <n v="3400"/>
    <d v="2024-11-23T00:00:00"/>
    <s v="&lt;Клиент не выбран&gt;"/>
    <s v="11 2024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7"/>
    <n v="34.380000000000003"/>
    <n v="-3.44"/>
    <n v="-1.3854437086092715"/>
    <n v="-4.4797131420106982E-15"/>
    <n v="0.47014694332260809"/>
    <n v="3228.3048973509926"/>
    <n v="4100"/>
    <d v="2024-11-23T00:00:00"/>
    <s v="&lt;Клиент не выбран&gt;"/>
    <s v="11 2024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4-12-16T00:00:00"/>
    <s v="&lt;Клиент не выбран&gt;"/>
    <s v="12 2024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5-01-22T00:00:00"/>
    <s v="&lt;Клиент не выбран&gt;"/>
    <s v="1 2025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8"/>
    <n v="36.270000000000003"/>
    <n v="-3.63"/>
    <n v="-1.4615669893020886"/>
    <n v="-4.7258512267365604E-15"/>
    <n v="0.49597919295571841"/>
    <n v="3405.6842873153332"/>
    <n v="4300"/>
    <d v="2024-11-26T00:00:00"/>
    <s v="&lt;Клиент не выбран&gt;"/>
    <s v="11 2024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8"/>
    <n v="20.85"/>
    <n v="-2.09"/>
    <n v="-0.8400427916454406"/>
    <n v="-2.7162061585042242E-15"/>
    <n v="0.2850664724218529"/>
    <n v="1957.4337386653078"/>
    <n v="2600"/>
    <d v="2025-08-15T00:00:00"/>
    <s v="Оксана 17 Цветы"/>
    <s v="8 2025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8"/>
    <n v="24.11"/>
    <n v="-2.41"/>
    <n v="-0.97169128884360645"/>
    <n v="-3.1418802579713038E-15"/>
    <n v="0.32974106884617305"/>
    <n v="2264.1957424859902"/>
    <n v="3000"/>
    <d v="2024-11-26T00:00:00"/>
    <s v="&lt;Клиент не выбран&gt;"/>
    <s v="11 2024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6"/>
    <n v="13.25"/>
    <n v="-1.33"/>
    <n v="-0.53375853285787056"/>
    <n v="-1.725862335254283E-15"/>
    <n v="0.1811296562509854"/>
    <n v="1243.7425461029034"/>
    <n v="1700"/>
    <d v="2025-04-26T00:00:00"/>
    <s v="&lt;Клиент не выбран&gt;"/>
    <s v="4 2025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9"/>
    <n v="15.89"/>
    <n v="-6.31"/>
    <n v="-0.42897707590422823"/>
    <n v="-1.3870605009845667E-15"/>
    <n v="0.14557232440305709"/>
    <n v="999.58503285787049"/>
    <n v="2400"/>
    <d v="2025-08-15T00:00:00"/>
    <m/>
    <s v="8 2025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2000"/>
    <d v="2025-01-25T00:00:00"/>
    <s v="&lt;Клиент не выбран&gt;"/>
    <s v="1 2025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1900"/>
    <d v="2025-08-15T00:00:00"/>
    <m/>
    <s v="8 2025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3"/>
    <n v="47.82"/>
    <n v="-11.96"/>
    <n v="-4.4460974524418733"/>
    <n v="0"/>
    <n v="0.59000233419763548"/>
    <n v="3470.1446537434649"/>
    <n v="6000"/>
    <d v="2024-12-04T00:00:00"/>
    <s v="&lt;Клиент не выбран&gt;"/>
    <s v="12 2024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2"/>
    <n v="11.07"/>
    <n v="-2.77"/>
    <n v="-1.0290744242963623"/>
    <n v="0"/>
    <n v="0.13655938019632943"/>
    <n v="803.18462426298822"/>
    <n v="1750"/>
    <d v="2024-12-03T00:00:00"/>
    <s v="&lt;Клиент не выбран&gt;"/>
    <s v="12 2024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40"/>
    <n v="19.77"/>
    <n v="-4.9400000000000004"/>
    <n v="-1.8386956279897648"/>
    <n v="0"/>
    <n v="0.24399706124235729"/>
    <n v="1435.087708171098"/>
    <n v="2700"/>
    <d v="2024-12-14T00:00:00"/>
    <s v="&lt;Клиент не выбран&gt;"/>
    <s v="12 2024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400"/>
    <d v="2024-11-25T00:00:00"/>
    <s v="&lt;Клиент не выбран&gt;"/>
    <s v="11 2024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600"/>
    <d v="2024-12-17T00:00:00"/>
    <s v="&lt;Клиент не выбран&gt;"/>
    <s v="12 2024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41"/>
    <n v="38.81"/>
    <n v="-15.52"/>
    <n v="-1.0885438304943911"/>
    <n v="-6.875172545015675E-15"/>
    <n v="0.36076816499735076"/>
    <n v="2425.9762532457412"/>
    <n v="4500"/>
    <d v="2025-04-29T00:00:00"/>
    <s v="Оксана Черноморская"/>
    <s v="4 2025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1"/>
    <n v="30.35"/>
    <n v="-7.59"/>
    <n v="-1.0637723307021185"/>
    <n v="-6.7187173518487233E-15"/>
    <n v="0.35255832697894818"/>
    <n v="2370.7694084960526"/>
    <n v="3500"/>
    <d v="2025-04-08T00:00:00"/>
    <s v="&lt;Клиент не выбран&gt;"/>
    <s v="4 2025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5"/>
    <n v="23.08"/>
    <n v="-5.77"/>
    <n v="-0.80904653095139145"/>
    <n v="-5.1098856485281803E-15"/>
    <n v="0.26813640773311037"/>
    <n v="1803.0763822964266"/>
    <n v="3100"/>
    <d v="2025-01-09T00:00:00"/>
    <s v="&lt;Клиент не выбран&gt;"/>
    <s v="1 2025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2"/>
    <n v="21.99"/>
    <n v="-5.5"/>
    <n v="-0.77072081429164907"/>
    <n v="-4.867822896835915E-15"/>
    <n v="0.25543439419520453"/>
    <n v="1717.6620187214367"/>
    <n v="3200"/>
    <d v="2025-04-19T00:00:00"/>
    <s v="&lt;Клиент не выбран&gt;"/>
    <s v="4 2025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9"/>
    <n v="7.05"/>
    <n v="-1.76"/>
    <n v="-0.24724761113419186"/>
    <n v="-1.561599946892783E-15"/>
    <n v="8.1943477579904903E-2"/>
    <n v="551.02680891670116"/>
    <m/>
    <m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42"/>
    <n v="26.07"/>
    <n v="-6.52"/>
    <n v="-0.91374117158288304"/>
    <n v="-5.7711302385168069E-15"/>
    <n v="0.30283459105617033"/>
    <n v="2036.4034242573737"/>
    <n v="3400"/>
    <d v="2024-11-23T00:00:00"/>
    <s v="&lt;Клиент не выбран&gt;"/>
    <s v="11 2024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5"/>
    <n v="22.68"/>
    <n v="-5.67"/>
    <n v="-0.7950249272953881"/>
    <n v="-5.0213261052261315E-15"/>
    <n v="0.26348932960948623"/>
    <n v="1771.8272248909429"/>
    <n v="3200"/>
    <d v="2024-12-04T00:00:00"/>
    <s v="&lt;Клиент не выбран&gt;"/>
    <s v="12 2024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50"/>
    <n v="22.94"/>
    <n v="-5.74"/>
    <n v="-2.5752466242216472"/>
    <n v="0"/>
    <n v="0.35487056246533555"/>
    <n v="1629.1662981879242"/>
    <n v="3200"/>
    <d v="2025-02-12T00:00:00"/>
    <s v="&lt;Клиент не выбран&gt;"/>
    <s v="2 2025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100"/>
    <d v="2025-02-08T00:00:00"/>
    <s v="&lt;Клиент не выбран&gt;"/>
    <s v="2 2025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2"/>
    <n v="17.010000000000002"/>
    <n v="-4.25"/>
    <n v="-1.9104736584341986"/>
    <n v="0"/>
    <n v="0.26326444052660941"/>
    <n v="1208.61406772546"/>
    <n v="2300"/>
    <d v="2024-11-23T00:00:00"/>
    <s v="&lt;Клиент не выбран&gt;"/>
    <s v="11 2024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44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445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446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47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n v="2500"/>
    <d v="2024-11-07T00:00:00"/>
    <s v="&lt;Клиент не выбран&gt;"/>
    <s v="11 2024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49"/>
    <n v="33.65"/>
    <n v="0"/>
    <n v="0"/>
    <n v="-5.5871081154337983"/>
    <n v="2.1307217255461222"/>
    <n v="30.193613610112322"/>
    <m/>
    <m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1900"/>
    <d v="2024-11-11T00:00:00"/>
    <s v="&lt;Клиент не выбран&gt;"/>
    <s v="11 2024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2000"/>
    <d v="2024-11-12T00:00:00"/>
    <s v="&lt;Клиент не выбран&gt;"/>
    <s v="11 2024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4-11-12T00:00:00"/>
    <s v="&lt;Клиент не выбран&gt;"/>
    <s v="11 2024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1-22T00:00:00"/>
    <s v="&lt;Клиент не выбран&gt;"/>
    <s v="1 2025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2202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2-22T00:00:00"/>
    <s v="&lt;Клиент не выбран&gt;"/>
    <s v="2 2025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m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3"/>
    <n v="7.8"/>
    <n v="-1.87"/>
    <n v="-1.2515338212820719"/>
    <n v="0"/>
    <n v="0.18385747715903702"/>
    <n v="539.3981991474302"/>
    <n v="1800"/>
    <d v="2025-02-12T00:00:00"/>
    <s v="&lt;Клиент не выбран&gt;"/>
    <s v="2 2025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3"/>
    <n v="13.63"/>
    <n v="-3.27"/>
    <n v="-2.1864907906378188"/>
    <n v="0"/>
    <n v="0.32120800394057736"/>
    <n v="942.35503257460005"/>
    <n v="2400"/>
    <d v="2025-01-11T00:00:00"/>
    <s v="&lt;Клиент не выбран&gt;"/>
    <s v="1 2025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50"/>
    <n v="15.49"/>
    <n v="-3.72"/>
    <n v="-2.4840730314485642"/>
    <n v="0"/>
    <n v="0.36492453729542423"/>
    <n v="1070.6099163516449"/>
    <m/>
    <m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51"/>
    <n v="4.76"/>
    <n v="-2.86"/>
    <n v="-0.40099734577334512"/>
    <n v="0"/>
    <n v="5.8908803811495838E-2"/>
    <n v="172.82572991233008"/>
    <m/>
    <m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9"/>
    <n v="9.48"/>
    <n v="-2.2799999999999998"/>
    <n v="-1.5195688892463608"/>
    <n v="0"/>
    <n v="0.2232333618119843"/>
    <n v="654.91855545725105"/>
    <n v="654.91999999999996"/>
    <d v="2024-11-13T00:00:00"/>
    <s v="&lt;Клиент не выбран&gt;"/>
    <s v="11 2024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52"/>
    <n v="32.83"/>
    <n v="-7.88"/>
    <n v="-5.2657283037078741"/>
    <n v="0"/>
    <n v="0.77356560794569529"/>
    <n v="2269.4747164803348"/>
    <n v="2269.4699999999998"/>
    <d v="2024-11-13T00:00:00"/>
    <s v="&lt;Клиент не выбран&gt;"/>
    <s v="11 2024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0"/>
    <n v="48.52"/>
    <n v="-14.56"/>
    <n v="-7.1672999276119995"/>
    <n v="0"/>
    <n v="1.0529173565465257"/>
    <n v="3089.0325199067001"/>
    <n v="3300"/>
    <d v="2025-08-24T00:00:00"/>
    <m/>
    <s v="8 2025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53"/>
    <n v="37.18"/>
    <n v="-8.92"/>
    <n v="-5.9643078902919644"/>
    <n v="0"/>
    <n v="0.8761909451120381"/>
    <n v="2570.55533016971"/>
    <n v="4600"/>
    <d v="2025-01-25T00:00:00"/>
    <s v="&lt;Клиент не выбран&gt;"/>
    <s v="1 2025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3"/>
    <n v="26.72"/>
    <n v="-6.41"/>
    <n v="-2.8357157120336312"/>
    <n v="-3.0333416633289822E-15"/>
    <n v="0.41535343901695476"/>
    <n v="1965.7262427745654"/>
    <n v="3300"/>
    <d v="2024-12-17T00:00:00"/>
    <s v="&lt;Клиент не выбран&gt;"/>
    <s v="12 2024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1"/>
    <n v="12.41"/>
    <n v="-2.98"/>
    <n v="-1.3166321597477666"/>
    <n v="-1.4083905408760366E-15"/>
    <n v="0.19284997193155506"/>
    <n v="912.69317919075104"/>
    <n v="1700"/>
    <d v="2024-12-17T00:00:00"/>
    <s v="&lt;Клиент не выбран&gt;"/>
    <s v="12 2024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6"/>
    <n v="27.38"/>
    <n v="-6.57"/>
    <n v="-2.905526537046768"/>
    <n v="-3.1080177259417094E-15"/>
    <n v="0.42557878217345291"/>
    <n v="2014.1193063583808"/>
    <n v="3000"/>
    <d v="2025-03-25T00:00:00"/>
    <s v="&lt;Клиент не выбран&gt;"/>
    <s v="3 2025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54"/>
    <n v="13.51"/>
    <n v="-3.24"/>
    <n v="-1.4339143457698369"/>
    <n v="-1.5338463260654185E-15"/>
    <n v="0.21002854843447197"/>
    <n v="993.99352601156033"/>
    <n v="1900"/>
    <d v="2024-12-18T00:00:00"/>
    <s v="&lt;Клиент не выбран&gt;"/>
    <s v="12 2024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55"/>
    <n v="6.77"/>
    <n v="-1.62"/>
    <n v="-0.71905149763531262"/>
    <n v="-7.6916344491109097E-16"/>
    <n v="0.10532103451193091"/>
    <n v="498.44855491329457"/>
    <n v="1200"/>
    <d v="2024-12-18T00:00:00"/>
    <s v="&lt;Клиент не выбран&gt;"/>
    <s v="12 2024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56"/>
    <n v="21.5"/>
    <n v="-12.9"/>
    <n v="-1.2007461902259589"/>
    <n v="-1.2844282769389092E-15"/>
    <n v="0.17587590229176814"/>
    <n v="832.36069364161824"/>
    <m/>
    <m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9"/>
    <n v="36.130000000000003"/>
    <n v="-8.67"/>
    <n v="-3.8340105097214923"/>
    <n v="-4.1012093586909827E-15"/>
    <n v="0.56157584615487832"/>
    <n v="2657.7470520231209"/>
    <n v="4400"/>
    <d v="2025-03-12T00:00:00"/>
    <s v="&lt;Клиент не выбран&gt;"/>
    <s v="3 2025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4"/>
    <n v="92.57"/>
    <n v="-27.77"/>
    <n v="-3.9688996151588283"/>
    <n v="-1.2013089629444782E-14"/>
    <n v="1.6585050209706917"/>
    <n v="6810.2597873589439"/>
    <n v="9800"/>
    <d v="2024-12-16T00:00:00"/>
    <s v="&lt;Клиент не выбран&gt;"/>
    <s v="12 2024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58"/>
    <n v="36.369999999999997"/>
    <n v="-10.91"/>
    <n v="-1.5593855586719718"/>
    <n v="-4.7199577463837061E-15"/>
    <n v="0.65162867027644766"/>
    <n v="2675.759478181461"/>
    <n v="4400"/>
    <d v="2024-12-18T00:00:00"/>
    <s v="&lt;Клиент не выбран&gt;"/>
    <s v="12 2024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8"/>
    <n v="31.02"/>
    <n v="-9.31"/>
    <n v="-1.32970386797991"/>
    <n v="-4.0247558002352812E-15"/>
    <n v="0.55565037045175492"/>
    <n v="2281.6472219685597"/>
    <n v="3600"/>
    <d v="2025-02-24T00:00:00"/>
    <s v="&lt;Клиент не выбран&gt;"/>
    <s v="2 2025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d v="2024-12-13T00:00:00"/>
    <s v="&lt;Клиент не выбран&gt;"/>
    <s v="12 2024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d v="2024-12-26T00:00:00"/>
    <s v="&lt;Клиент не выбран&gt;"/>
    <s v="12 2024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59"/>
    <n v="7.08"/>
    <n v="-2.12"/>
    <n v="-0.30379231622203379"/>
    <n v="-9.1952044077231664E-16"/>
    <n v="0.12694729790146034"/>
    <n v="521.27914421759817"/>
    <m/>
    <m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60"/>
    <n v="13.84"/>
    <n v="-6.92"/>
    <n v="-0.42383927989041814"/>
    <n v="-1.2828793246258935E-15"/>
    <n v="0.17711195594316645"/>
    <n v="727.26848346487486"/>
    <n v="1600"/>
    <d v="2025-02-03T00:00:00"/>
    <s v="&lt;Клиент не выбран&gt;"/>
    <s v="2 2025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1"/>
    <n v="21.5"/>
    <n v="-4.7300000000000004"/>
    <n v="-1.4175339820248087"/>
    <n v="0"/>
    <n v="0.96489759703430178"/>
    <n v="1888.2320782886429"/>
    <n v="2800"/>
    <d v="2025-04-14T00:00:00"/>
    <s v="&lt;Клиент не выбран&gt;"/>
    <s v="4 2025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9"/>
    <n v="12.83"/>
    <n v="-2.82"/>
    <n v="-0.84612493500705643"/>
    <n v="0"/>
    <n v="0.57594662768714144"/>
    <n v="1127.0842637846938"/>
    <n v="1800"/>
    <d v="2025-01-04T00:00:00"/>
    <s v="&lt;Клиент не выбран&gt;"/>
    <s v="1 2025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3"/>
    <n v="26.89"/>
    <n v="-5.92"/>
    <n v="-1.7725514372725248"/>
    <n v="0"/>
    <n v="1.2065535247352004"/>
    <n v="2361.1345665899125"/>
    <n v="3800"/>
    <d v="2025-01-04T00:00:00"/>
    <s v="&lt;Клиент не выбран&gt;"/>
    <s v="1 2025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30"/>
    <n v="26.93"/>
    <n v="-5.92"/>
    <n v="-1.7759325558939314"/>
    <n v="0"/>
    <n v="1.2088550097609232"/>
    <n v="2365.6383998118299"/>
    <n v="3700"/>
    <d v="2025-01-04T00:00:00"/>
    <s v="&lt;Клиент не выбран&gt;"/>
    <s v="1 2025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61"/>
    <n v="22.11"/>
    <n v="-4.8600000000000003"/>
    <n v="-1.4581074054816907"/>
    <n v="0"/>
    <n v="0.99251541734297599"/>
    <n v="1942.2780769516451"/>
    <n v="3000"/>
    <d v="2025-01-04T00:00:00"/>
    <s v="&lt;Клиент не выбран&gt;"/>
    <s v="1 2025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6"/>
    <n v="17.420000000000002"/>
    <n v="-3.83"/>
    <n v="-1.1487350516229669"/>
    <n v="0"/>
    <n v="0.78192953748933591"/>
    <n v="1530.1773371462527"/>
    <n v="2500"/>
    <d v="2025-01-20T00:00:00"/>
    <s v="&lt;Клиент не выбран&gt;"/>
    <s v="1 2025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9"/>
    <n v="17.21"/>
    <n v="-3.79"/>
    <n v="-1.134365297481988"/>
    <n v="0"/>
    <n v="0.77214822613001377"/>
    <n v="1511.0360459531062"/>
    <n v="2500"/>
    <d v="2025-03-05T00:00:00"/>
    <s v="&lt;Клиент не выбран&gt;"/>
    <s v="3 2025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7"/>
    <n v="11.07"/>
    <n v="-2.44"/>
    <n v="-0.72947634256852123"/>
    <n v="0"/>
    <n v="0.49654539429970335"/>
    <n v="971.70201762856232"/>
    <n v="1700"/>
    <d v="2025-02-24T00:00:00"/>
    <s v="&lt;Клиент не выбран&gt;"/>
    <s v="2 2025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62"/>
    <n v="9.67"/>
    <n v="-5.35"/>
    <n v="-0.36516081111193649"/>
    <n v="0"/>
    <n v="0.24856038277806702"/>
    <n v="486.41398796702072"/>
    <m/>
    <m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2"/>
    <n v="11.1"/>
    <n v="-2.44"/>
    <n v="-0.73201218153457637"/>
    <n v="0"/>
    <n v="0.49827150806899545"/>
    <n v="975.07989254499978"/>
    <n v="1600"/>
    <d v="2025-03-01T00:00:00"/>
    <s v="&lt;Клиент не выбран&gt;"/>
    <s v="3 2025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4-11-30T00:00:00"/>
    <s v="&lt;Клиент не выбран&gt;"/>
    <s v="11 2024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5-01-04T00:00:00"/>
    <s v="&lt;Клиент не выбран&gt;"/>
    <s v="1 2025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63"/>
    <n v="1065"/>
    <n v="0"/>
    <n v="0"/>
    <n v="0"/>
    <n v="0"/>
    <n v="1065"/>
    <n v="1500"/>
    <d v="2024-12-07T00:00:00"/>
    <s v="&lt;Клиент не выбран&gt;"/>
    <s v="12 2024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64"/>
    <n v="2346"/>
    <n v="0"/>
    <n v="0"/>
    <n v="0"/>
    <n v="0"/>
    <n v="2346"/>
    <n v="3000"/>
    <d v="2025-08-15T00:00:00"/>
    <s v="Оксана 17 Цветы"/>
    <s v="8 2025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d v="2024-12-07T00:00:00"/>
    <s v="&lt;Клиент не выбран&gt;"/>
    <s v="12 2024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5-01-04T00:00:00"/>
    <s v="&lt;Клиент не выбран&gt;"/>
    <s v="1 2025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1900"/>
    <d v="2025-04-19T00:00:00"/>
    <s v="&lt;Клиент не выбран&gt;"/>
    <s v="4 2025"/>
    <n v="950"/>
    <n v="1"/>
  </r>
  <r>
    <s v="OZO0127"/>
    <n v="0"/>
    <s v="OZON_OA"/>
    <s v="Доставлен"/>
    <d v="2024-12-10T00:00:00"/>
    <x v="30"/>
    <s v="Косметика"/>
    <s v="155827100"/>
    <x v="74"/>
    <x v="232"/>
    <n v="797"/>
    <m/>
    <n v="0"/>
    <n v="0"/>
    <n v="0"/>
    <n v="797"/>
    <n v="1100"/>
    <d v="2024-12-14T00:00:00"/>
    <s v="&lt;Клиент не выбран&gt;"/>
    <s v="12 2024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1"/>
    <n v="1790"/>
    <n v="0"/>
    <n v="0"/>
    <n v="0"/>
    <n v="0"/>
    <n v="1790"/>
    <n v="2500"/>
    <d v="2024-12-13T00:00:00"/>
    <s v="&lt;Клиент не выбран&gt;"/>
    <s v="12 2024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04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18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d v="2025-04-19T00:00:00"/>
    <s v="&lt;Клиент не выбран&gt;"/>
    <s v="4 2025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m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5600"/>
    <d v="2025-01-20T00:00:00"/>
    <s v="&lt;Клиент не выбран&gt;"/>
    <s v="1 2025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3008.57"/>
    <d v="2024-12-08T00:00:00"/>
    <s v="&lt;Клиент не выбран&gt;"/>
    <s v="12 2024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65"/>
    <n v="26.14"/>
    <n v="-7.84"/>
    <n v="0"/>
    <n v="8.0447094644729887E-15"/>
    <n v="0.5621868129887142"/>
    <n v="2265.716621983916"/>
    <n v="3500"/>
    <d v="2025-01-20T00:00:00"/>
    <s v="&lt;Клиент не выбран&gt;"/>
    <s v="1 2025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5"/>
    <n v="6.24"/>
    <n v="-2.91"/>
    <n v="0"/>
    <n v="1.4638733615680354E-15"/>
    <n v="0.10229956760942177"/>
    <n v="412.28613941018801"/>
    <n v="1000"/>
    <d v="2025-06-19T00:00:00"/>
    <s v="&lt;Клиент не выбран&gt;"/>
    <s v="6 2025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3"/>
    <n v="36.799999999999997"/>
    <n v="-9.1999999999999993"/>
    <n v="0"/>
    <n v="1.2133004438221554E-14"/>
    <n v="0.84788830811412641"/>
    <n v="3417.1463806970532"/>
    <n v="4500"/>
    <d v="2025-07-07T00:00:00"/>
    <s v="Любовь 17"/>
    <s v="7 2025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8"/>
    <n v="21.5"/>
    <n v="-5.38"/>
    <n v="0"/>
    <n v="7.0863779544975163E-15"/>
    <n v="0.49521592488404775"/>
    <n v="1995.8115817694386"/>
    <n v="3000"/>
    <d v="2025-01-25T00:00:00"/>
    <s v="&lt;Клиент не выбран&gt;"/>
    <s v="1 2025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5"/>
    <n v="25.04"/>
    <n v="-7.51"/>
    <n v="0"/>
    <n v="7.7062162247110102E-15"/>
    <n v="0.5385319580159651"/>
    <n v="2170.3831903485275"/>
    <n v="2900"/>
    <d v="2025-10-06T00:00:00"/>
    <m/>
    <s v="10 2025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2"/>
    <n v="22.15"/>
    <n v="-5.54"/>
    <n v="0"/>
    <n v="7.3017827434369569E-15"/>
    <n v="0.51026901441216088"/>
    <n v="2056.4783109919586"/>
    <n v="2800"/>
    <d v="2025-05-04T00:00:00"/>
    <s v="Оксана Черноморская"/>
    <s v="5 202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7"/>
    <n v="19.27"/>
    <n v="-5.78"/>
    <n v="0"/>
    <n v="5.9302257199858251E-15"/>
    <n v="0.41442077088621609"/>
    <n v="1670.1921983914222"/>
    <n v="2700"/>
    <d v="2025-01-21T00:00:00"/>
    <s v="&lt;Клиент не выбран&gt;"/>
    <s v="1 2025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66"/>
    <n v="7.02"/>
    <n v="-1.4"/>
    <n v="0"/>
    <n v="2.47056104865236E-15"/>
    <n v="0.17264972071019527"/>
    <n v="695.81024128686374"/>
    <m/>
    <m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67"/>
    <n v="11.31"/>
    <n v="-6.81"/>
    <n v="0"/>
    <n v="1.9782072453622106E-15"/>
    <n v="0.13824265893165108"/>
    <n v="557.14343163538933"/>
    <n v="1600"/>
    <d v="2025-05-27T00:00:00"/>
    <s v="&lt;Клиент не выбран&gt;"/>
    <s v="5 202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1"/>
    <n v="20.03"/>
    <n v="-5.01"/>
    <n v="-1.7487950530035332"/>
    <n v="-2.5140993854220738E-15"/>
    <n v="0.68271694733670107"/>
    <n v="1620.627629760502"/>
    <n v="2700"/>
    <d v="2025-01-20T00:00:00"/>
    <s v="&lt;Клиент не выбран&gt;"/>
    <s v="1 2025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2"/>
    <n v="11.07"/>
    <n v="-2.77"/>
    <n v="-0.96637809187279133"/>
    <n v="-1.3892826164449542E-15"/>
    <n v="0.37726702149764441"/>
    <n v="895.55321751079669"/>
    <n v="1700"/>
    <d v="2025-07-14T00:00:00"/>
    <s v="Оксана Черноморская"/>
    <s v="7 2025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100"/>
    <d v="2025-01-06T00:00:00"/>
    <s v="&lt;Клиент не выбран&gt;"/>
    <s v="1 2025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000"/>
    <d v="2025-01-09T00:00:00"/>
    <s v="&lt;Клиент не выбран&gt;"/>
    <s v="1 2025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3-08T00:00:00"/>
    <s v="&lt;Клиент не выбран&gt;"/>
    <s v="3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4-19T00:00:00"/>
    <s v="&lt;Клиент не выбран&gt;"/>
    <s v="4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900"/>
    <d v="2025-03-15T00:00:00"/>
    <s v="&lt;Клиент не выбран&gt;"/>
    <s v="3 2025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700"/>
    <d v="2025-03-25T00:00:00"/>
    <s v="&lt;Клиент не выбран&gt;"/>
    <s v="3 2025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800"/>
    <d v="2025-05-27T00:00:00"/>
    <s v="&lt;Клиент не выбран&gt;"/>
    <s v="5 202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400"/>
    <d v="2025-01-04T00:00:00"/>
    <s v="&lt;Клиент не выбран&gt;"/>
    <s v="1 2025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300"/>
    <d v="2025-03-16T00:00:00"/>
    <s v="&lt;Клиент не выбран&gt;"/>
    <s v="3 2025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8"/>
    <n v="13.74"/>
    <n v="-3.44"/>
    <n v="-1.1992402826855122"/>
    <n v="-1.7240495119738587E-15"/>
    <n v="0.46817473752117317"/>
    <n v="1111.3491735374946"/>
    <m/>
    <m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68"/>
    <n v="39.04"/>
    <n v="-9.76"/>
    <n v="-3.409102473498232"/>
    <n v="-4.9009873505431635E-15"/>
    <n v="1.3308889625844611"/>
    <n v="3159.2527962308586"/>
    <n v="4900"/>
    <d v="2025-01-28T00:00:00"/>
    <s v="&lt;Клиент не выбран&gt;"/>
    <s v="1 2025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4"/>
    <n v="11.52"/>
    <n v="-2.88"/>
    <n v="-1.0059646643109539"/>
    <n v="-1.4461929886848679E-15"/>
    <n v="0.39272133322164426"/>
    <n v="932.23853003533532"/>
    <n v="1800"/>
    <d v="2025-01-13T00:00:00"/>
    <s v="&lt;Клиент не выбран&gt;"/>
    <s v="1 2025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6"/>
    <n v="12.71"/>
    <n v="-3.18"/>
    <n v="-1.1095883392226147"/>
    <n v="-1.5951642571952306E-15"/>
    <n v="0.4331752668521146"/>
    <n v="1028.2677304672159"/>
    <n v="1700"/>
    <d v="2025-03-11T00:00:00"/>
    <s v="&lt;Клиент не выбран&gt;"/>
    <s v="3 2025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8"/>
    <n v="21.5"/>
    <n v="-4.3"/>
    <n v="-1.1396955144579548"/>
    <n v="4.9949259446505473E-15"/>
    <n v="0.62779037700598717"/>
    <n v="1954.7459350839558"/>
    <n v="3000"/>
    <d v="2025-02-10T00:00:00"/>
    <s v="&lt;Клиент не выбран&gt;"/>
    <s v="2 2025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69"/>
    <n v="15.32"/>
    <n v="-3.06"/>
    <n v="-0.81236436088689101"/>
    <n v="3.5603367489195181E-15"/>
    <n v="0.44748314081938384"/>
    <n v="1393.3247188447269"/>
    <n v="2300"/>
    <d v="2025-04-09T00:00:00"/>
    <s v="&lt;Клиент не выбран&gt;"/>
    <s v="4 2025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8"/>
    <n v="12.78"/>
    <n v="-2.56"/>
    <n v="-0.67719117196280787"/>
    <n v="2.9679152996702668E-15"/>
    <n v="0.37302428215123179"/>
    <n v="1161.482759102211"/>
    <n v="1900"/>
    <d v="2025-01-25T00:00:00"/>
    <s v="&lt;Клиент не выбран&gt;"/>
    <s v="1 2025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4"/>
    <n v="8.3699999999999992"/>
    <n v="-1.67"/>
    <n v="-0.44395115970164517"/>
    <n v="1.9456978970441082E-15"/>
    <n v="0.2445462515081461"/>
    <n v="761.44173052688984"/>
    <n v="1200"/>
    <d v="2025-04-19T00:00:00"/>
    <s v="&lt;Клиент не выбран&gt;"/>
    <s v="4 2025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2370.13"/>
    <d v="2024-12-22T00:00:00"/>
    <s v="&lt;Клиент не выбран&gt;"/>
    <s v="12 2024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3100"/>
    <d v="2025-03-28T00:00:00"/>
    <s v="&lt;Клиент не выбран&gt;"/>
    <s v="3 2025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50"/>
    <n v="11.3"/>
    <n v="-2.83"/>
    <n v="-0.56123377950342312"/>
    <n v="2.4597106250691939E-15"/>
    <n v="0.30915026123492506"/>
    <n v="962.59872500936683"/>
    <m/>
    <m/>
    <m/>
    <s v=""/>
    <n v="-962.59872500936683"/>
    <s v=""/>
  </r>
  <r>
    <s v="531823795"/>
    <s v="722500340867"/>
    <s v="iHerb_MH DLE7202"/>
    <s v="Доставлен"/>
    <d v="2024-12-21T00:00:00"/>
    <x v="30"/>
    <s v="Витамины"/>
    <s v="NOW-00894"/>
    <x v="3"/>
    <x v="1355"/>
    <n v="33.1"/>
    <n v="-13.64"/>
    <n v="-1.2894462041483605"/>
    <n v="5.6512359815639331E-15"/>
    <n v="0.71027911258933196"/>
    <n v="2211.5904591124295"/>
    <n v="4400"/>
    <d v="2025-01-25T00:00:00"/>
    <s v="&lt;Клиент не выбран&gt;"/>
    <s v="1 2025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43"/>
    <n v="15.45"/>
    <n v="-3.09"/>
    <n v="-0.81899049759885589"/>
    <n v="3.5893770160395788E-15"/>
    <n v="0.45113308487174419"/>
    <n v="1404.6895207928892"/>
    <n v="2500"/>
    <d v="2025-01-25T00:00:00"/>
    <s v="&lt;Клиент не выбран&gt;"/>
    <s v="1 2025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9"/>
    <n v="10.8"/>
    <n v="-2.16"/>
    <n v="-0.57249821191376338"/>
    <n v="2.5090790791732981E-15"/>
    <n v="0.31535516612393771"/>
    <n v="981.918888321243"/>
    <n v="1700"/>
    <d v="2025-01-25T00:00:00"/>
    <s v="&lt;Клиент не выбран&gt;"/>
    <s v="1 2025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57"/>
    <n v="31.54"/>
    <n v="-6.31"/>
    <n v="-1.6717742924287327"/>
    <n v="7.3268593943914713E-15"/>
    <n v="0.9208808844105264"/>
    <n v="2867.3395315214075"/>
    <n v="4200"/>
    <d v="2025-01-25T00:00:00"/>
    <s v="&lt;Клиент не выбран&gt;"/>
    <s v="1 2025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6"/>
    <n v="19.86"/>
    <n v="-3.97"/>
    <n v="-1.0528931235312151"/>
    <n v="4.6144984453777435E-15"/>
    <n v="0.57997610992006599"/>
    <n v="1805.867029563027"/>
    <n v="2500"/>
    <d v="2025-02-17T00:00:00"/>
    <s v="&lt;Клиент не выбран&gt;"/>
    <s v="2 2025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n v="3300"/>
    <d v="2025-05-18T00:00:00"/>
    <s v="&lt;Клиент не выбран&gt;"/>
    <s v="5 202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n v="3200"/>
    <d v="2025-12-25T00:00:00"/>
    <m/>
    <s v="12 2025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70"/>
    <n v="8.39"/>
    <n v="-2.1"/>
    <n v="-0.51128264073091678"/>
    <n v="2.1075455622427502E-15"/>
    <n v="0.27056024582934929"/>
    <n v="743.07337361233965"/>
    <n v="1300"/>
    <d v="2025-02-15T00:00:00"/>
    <s v="&lt;Клиент не выбран&gt;"/>
    <s v="2 2025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5"/>
    <n v="10.72"/>
    <n v="-2.68"/>
    <n v="-0.65353138815207801"/>
    <n v="2.6939056153309556E-15"/>
    <n v="0.3458353539694704"/>
    <n v="949.81079870321332"/>
    <n v="1600"/>
    <d v="2025-10-24T00:00:00"/>
    <s v="Валентина Сычева"/>
    <s v="10 2025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1"/>
    <n v="10.87"/>
    <n v="-2.72"/>
    <n v="-0.66247273798997941"/>
    <n v="2.7307625329536421E-15"/>
    <n v="0.35056693219542073"/>
    <n v="962.80572256606786"/>
    <m/>
    <m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6"/>
    <n v="5.87"/>
    <n v="-1.47"/>
    <n v="-0.35765399351606258"/>
    <n v="1.4742767049074881E-15"/>
    <n v="0.18926312903801862"/>
    <n v="519.79695451419639"/>
    <n v="1100"/>
    <d v="2025-03-08T00:00:00"/>
    <s v="&lt;Клиент не выбран&gt;"/>
    <s v="3 2025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71"/>
    <n v="18.239999999999998"/>
    <n v="-4.5599999999999996"/>
    <n v="-1.1119787798408491"/>
    <n v="4.5836603007123713E-15"/>
    <n v="0.58843627391820319"/>
    <n v="1616.0959858532285"/>
    <m/>
    <m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57"/>
    <n v="31.54"/>
    <n v="-7.89"/>
    <n v="-1.9223902151488363"/>
    <n v="7.9242372888777476E-15"/>
    <n v="1.0172893185793499"/>
    <n v="2793.9086305138044"/>
    <n v="2793.91"/>
    <d v="2024-12-03T00:00:00"/>
    <s v="&lt;Клиент не выбран&gt;"/>
    <s v="12 2024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2"/>
    <n v="17.7"/>
    <n v="-4.43"/>
    <n v="-1.0786519304450342"/>
    <n v="4.4462845168459922E-15"/>
    <n v="0.57080039143966055"/>
    <n v="1567.6603605462237"/>
    <n v="2600"/>
    <d v="2025-01-22T00:00:00"/>
    <s v="&lt;Клиент не выбран&gt;"/>
    <s v="1 2025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8"/>
    <n v="9.2200000000000006"/>
    <n v="-2.31"/>
    <n v="-0.56167933981727103"/>
    <n v="2.315284552479714E-15"/>
    <n v="0.29722914128470646"/>
    <n v="816.31748993024917"/>
    <n v="1800"/>
    <d v="2025-03-05T00:00:00"/>
    <s v="&lt;Клиент не выбран&gt;"/>
    <s v="3 2025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43"/>
    <n v="15.45"/>
    <n v="-3.86"/>
    <n v="-0.94209313292071939"/>
    <n v="3.8833788658813152E-15"/>
    <n v="0.49853628762514435"/>
    <n v="1369.192432458985"/>
    <n v="2300"/>
    <d v="2025-04-02T00:00:00"/>
    <s v="&lt;Клиент не выбран&gt;"/>
    <s v="4 2025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7"/>
    <n v="6.47"/>
    <n v="-1.62"/>
    <n v="-0.39423224285293257"/>
    <n v="1.6250550042730264E-15"/>
    <n v="0.20861958541690681"/>
    <n v="572.95800668042079"/>
    <n v="1100"/>
    <d v="2025-06-03T00:00:00"/>
    <s v="&lt;Клиент не выбран&gt;"/>
    <s v="6 2025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3"/>
    <n v="10.42"/>
    <n v="-2.61"/>
    <n v="-0.63483583849101111"/>
    <n v="2.6168411512107914E-15"/>
    <n v="0.33594205404248301"/>
    <n v="922.63959426269844"/>
    <n v="1300"/>
    <d v="2025-04-08T00:00:00"/>
    <s v="&lt;Клиент не выбран&gt;"/>
    <s v="4 2025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1"/>
    <n v="20.39"/>
    <n v="-5.0999999999999996"/>
    <n v="-1.2428476274683176"/>
    <n v="5.1231115495535208E-15"/>
    <n v="0.65768937340711453"/>
    <n v="1806.294416936832"/>
    <n v="2600"/>
    <d v="2025-02-17T00:00:00"/>
    <s v="&lt;Клиент не выбран&gt;"/>
    <s v="2 2025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72"/>
    <n v="16.010000000000002"/>
    <n v="-8.51"/>
    <n v="-0.60963748894783398"/>
    <n v="2.5129716560923096E-15"/>
    <n v="0.32260760631480451"/>
    <n v="886.01753610374374"/>
    <n v="1800"/>
    <d v="2025-04-11T00:00:00"/>
    <s v="&lt;Клиент не выбран&gt;"/>
    <s v="4 2025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3"/>
    <n v="48.6"/>
    <n v="-24.3"/>
    <n v="-1.2744979178746507"/>
    <n v="-3.6405436674862544E-15"/>
    <n v="0.79546903225942278"/>
    <n v="2745.4119761741599"/>
    <n v="5700"/>
    <d v="2025-02-22T00:00:00"/>
    <s v="&lt;Клиент не выбран&gt;"/>
    <s v="2 2025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3"/>
    <n v="25.48"/>
    <n v="-5.0999999999999996"/>
    <n v="-1.0688998998471351"/>
    <n v="-3.0532625491098716E-15"/>
    <n v="0.66714645586201815"/>
    <n v="2302.5307026514147"/>
    <m/>
    <m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5"/>
    <n v="36.49"/>
    <n v="-10.95"/>
    <n v="-1.3395340256180486"/>
    <n v="-3.8263162661563353E-15"/>
    <n v="0.83606086765043874"/>
    <n v="2885.507072900743"/>
    <n v="4500"/>
    <d v="2025-05-30T00:00:00"/>
    <s v="&lt;Клиент не выбран&gt;"/>
    <s v="5 202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73"/>
    <n v="24.7"/>
    <n v="-7.41"/>
    <n v="-0.90683411522850654"/>
    <n v="-2.5903292185529768E-15"/>
    <n v="0.56599422089569629"/>
    <n v="1953.4227600021079"/>
    <n v="2800"/>
    <d v="2025-05-15T00:00:00"/>
    <s v="&lt;Клиент не выбран&gt;"/>
    <s v="5 202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74"/>
    <n v="16.77"/>
    <n v="-3.35"/>
    <n v="-0.70385852090032153"/>
    <n v="-2.0105389307681292E-15"/>
    <n v="0.43930841205438081"/>
    <n v="1516.1904823151119"/>
    <n v="2300"/>
    <d v="2025-03-07T00:00:00"/>
    <s v="&lt;Клиент не выбран&gt;"/>
    <s v="3 2025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5"/>
    <n v="5.94"/>
    <n v="-1.78"/>
    <n v="-0.21818565178430233"/>
    <n v="-6.2323710521575393E-16"/>
    <n v="0.13617906066663368"/>
    <n v="469.99645353434175"/>
    <m/>
    <m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75"/>
    <n v="50.33"/>
    <n v="-12.58"/>
    <n v="-1.9799298929945703"/>
    <n v="-5.6555770966093047E-15"/>
    <n v="1.2357595048474572"/>
    <n v="4264.9918559907219"/>
    <m/>
    <m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7"/>
    <n v="19.27"/>
    <n v="-5.78"/>
    <n v="-0.70752991407938415"/>
    <n v="-2.0210260935962784E-15"/>
    <n v="0.44159988663290589"/>
    <n v="1524.099076485161"/>
    <n v="2700"/>
    <d v="2025-02-02T00:00:00"/>
    <s v="&lt;Клиент не выбран&gt;"/>
    <s v="2 2025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2-26T00:00:00"/>
    <s v="&lt;Клиент не выбран&gt;"/>
    <s v="2 2025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5-06T00:00:00"/>
    <s v="Оксана Черноморская"/>
    <s v="5 202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4"/>
    <n v="92.57"/>
    <n v="-27.77"/>
    <n v="-7.7059818545286793"/>
    <n v="0"/>
    <n v="2.359261685668169"/>
    <n v="7004.692111333231"/>
    <n v="10200"/>
    <d v="2025-01-25T00:00:00"/>
    <s v="&lt;Клиент не выбран&gt;"/>
    <s v="1 2025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3"/>
    <n v="19.21"/>
    <n v="-1.92"/>
    <n v="-2.0561176892716184"/>
    <n v="0"/>
    <n v="0.62950053310497922"/>
    <n v="1868.9988673603639"/>
    <n v="2700"/>
    <d v="2025-01-25T00:00:00"/>
    <s v="&lt;Клиент не выбран&gt;"/>
    <s v="1 2025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76"/>
    <n v="25.29"/>
    <n v="-15.29"/>
    <n v="-1.189194730637142"/>
    <n v="0"/>
    <n v="0.36408359346731006"/>
    <n v="1080.9710048353752"/>
    <n v="3200"/>
    <d v="2025-02-10T00:00:00"/>
    <s v="&lt;Клиент не выбран&gt;"/>
    <s v="2 2025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77"/>
    <n v="30.72"/>
    <n v="-13.01"/>
    <n v="-2.1060638679583787"/>
    <n v="0"/>
    <n v="0.64479204403060619"/>
    <n v="1914.3996495634497"/>
    <n v="3700"/>
    <d v="2025-04-08T00:00:00"/>
    <s v="&lt;Клиент не выбран&gt;"/>
    <s v="4 2025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3"/>
    <n v="13.66"/>
    <n v="-6.83"/>
    <n v="-0.81222000102516789"/>
    <n v="0"/>
    <n v="0.24866909433817277"/>
    <n v="738.30319630256133"/>
    <n v="1900"/>
    <d v="2025-06-16T00:00:00"/>
    <s v="&lt;Клиент не выбран&gt;"/>
    <s v="6 2025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79"/>
    <n v="38.71"/>
    <n v="-19.36"/>
    <n v="-2.30109180378287"/>
    <n v="0"/>
    <n v="0.70450175335924503"/>
    <n v="2091.6788943564511"/>
    <m/>
    <m/>
    <m/>
    <s v=""/>
    <n v="-2091.6788943564511"/>
    <s v=""/>
  </r>
  <r>
    <s v="531730172"/>
    <s v="720000523646"/>
    <s v="iHerb_AV CYG0792"/>
    <s v="Доставлен"/>
    <d v="2024-12-17T00:00:00"/>
    <x v="30"/>
    <s v="Косметика"/>
    <s v="WNW-55440"/>
    <x v="231"/>
    <x v="1480"/>
    <n v="3.69"/>
    <n v="-1.58"/>
    <n v="-0.25092008816443695"/>
    <n v="0"/>
    <n v="7.6821638221602442E-2"/>
    <n v="228.08488202026419"/>
    <m/>
    <m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7"/>
    <n v="15.43"/>
    <n v="-1.54"/>
    <n v="-1.6517914808549901"/>
    <n v="0"/>
    <n v="0.50571211132609384"/>
    <n v="1501.4687257163364"/>
    <n v="1501.47"/>
    <d v="2024-12-18T00:00:00"/>
    <s v="&lt;Клиент не выбран&gt;"/>
    <s v="12 2024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81"/>
    <n v="11.97"/>
    <n v="-2.99"/>
    <n v="-0.49892765560649643"/>
    <n v="2.9749042351973122E-15"/>
    <n v="0.40776774691306"/>
    <n v="1088.7271334214008"/>
    <n v="1088.73"/>
    <d v="2024-12-05T00:00:00"/>
    <s v="&lt;Клиент не выбран&gt;"/>
    <s v="12 2024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30"/>
    <n v="25.7"/>
    <n v="-6.43"/>
    <n v="-1.0706387442691743"/>
    <n v="6.3837867051505795E-15"/>
    <n v="0.87502054376555305"/>
    <n v="2336.2774900924719"/>
    <n v="3600"/>
    <d v="2025-01-18T00:00:00"/>
    <s v="&lt;Клиент не выбран&gt;"/>
    <s v="1 2025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400"/>
    <d v="2025-01-28T00:00:00"/>
    <s v="&lt;Клиент не выбран&gt;"/>
    <s v="1 2025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300"/>
    <d v="2025-08-30T00:00:00"/>
    <s v="Оксана Черноморская"/>
    <s v="8 2025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83"/>
    <n v="31.65"/>
    <n v="-7.91"/>
    <n v="-1.318991374621183"/>
    <n v="7.864613200844564E-15"/>
    <n v="1.0779962485207177"/>
    <n v="2878.2162747688258"/>
    <n v="4300"/>
    <d v="2025-02-04T00:00:00"/>
    <s v="&lt;Клиент не выбран&gt;"/>
    <s v="2 2025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84"/>
    <n v="21.23"/>
    <n v="-5.31"/>
    <n v="-0.88451317118657269"/>
    <n v="5.273995036118175E-15"/>
    <n v="0.72290228628685038"/>
    <n v="1930.1264993394993"/>
    <n v="2900"/>
    <d v="2025-10-04T00:00:00"/>
    <m/>
    <s v="10 2025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85"/>
    <n v="19.68"/>
    <n v="-9.84"/>
    <n v="-0.54670914600979115"/>
    <n v="3.259805977098168E-15"/>
    <n v="0.44681900107177175"/>
    <n v="1192.9927608982834"/>
    <n v="2500"/>
    <d v="2025-02-21T00:00:00"/>
    <s v="&lt;Клиент не выбран&gt;"/>
    <s v="2 2025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2"/>
    <n v="17.010000000000002"/>
    <n v="-4.25"/>
    <n v="-0.70894397389074548"/>
    <n v="4.2271467751801449E-15"/>
    <n v="0.57941163147111874"/>
    <n v="1547.0109379128148"/>
    <n v="2500"/>
    <d v="2025-07-01T00:00:00"/>
    <s v="Оксана молокозавод"/>
    <s v="7 2025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86"/>
    <n v="16.29"/>
    <n v="-4.07"/>
    <n v="-0.67894164270728119"/>
    <n v="4.0482549837540251E-15"/>
    <n v="0.55489107653425307"/>
    <n v="1481.5418229854695"/>
    <n v="2500"/>
    <d v="2025-04-26T00:00:00"/>
    <s v="Любовь Виталий"/>
    <s v="4 2025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87"/>
    <n v="36.799999999999997"/>
    <n v="-11.04"/>
    <n v="-2.2050998081609374"/>
    <n v="0"/>
    <n v="0.82651446805175288"/>
    <n v="2819.9727235962041"/>
    <n v="4300"/>
    <d v="2025-01-18T00:00:00"/>
    <s v="&lt;Клиент не выбран&gt;"/>
    <s v="1 2025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88"/>
    <n v="35.26"/>
    <n v="-10.58"/>
    <n v="-2.1126499714833828"/>
    <n v="0"/>
    <n v="0.79186246395641535"/>
    <n v="2701.7440535075439"/>
    <n v="4400"/>
    <d v="2025-02-03T00:00:00"/>
    <s v="&lt;Клиент не выбран&gt;"/>
    <s v="2 2025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8"/>
    <n v="31.02"/>
    <n v="-9.31"/>
    <n v="-1.858412920620107"/>
    <n v="0"/>
    <n v="0.69656945269423742"/>
    <n v="2376.6152107637267"/>
    <n v="3500"/>
    <d v="2025-05-13T00:00:00"/>
    <s v="&lt;Клиент не выбран&gt;"/>
    <s v="5 202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1"/>
    <n v="20.8"/>
    <n v="-6.24"/>
    <n v="-1.2463607611344432"/>
    <n v="0"/>
    <n v="0.46716035150751245"/>
    <n v="1593.8976263804634"/>
    <n v="2200"/>
    <d v="2025-07-10T00:00:00"/>
    <s v="Наталья Вельвет"/>
    <s v="7 2025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10"/>
    <n v="27.96"/>
    <n v="-8.39"/>
    <n v="-1.6752252812775446"/>
    <n v="0"/>
    <n v="0.62790714828310579"/>
    <n v="2142.3472904028622"/>
    <n v="3100"/>
    <d v="2025-04-02T00:00:00"/>
    <s v="&lt;Клиент не выбран&gt;"/>
    <s v="4 2025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89"/>
    <n v="14.71"/>
    <n v="-4.41"/>
    <n v="-0.88169751646186567"/>
    <n v="0"/>
    <n v="0.33047744646479249"/>
    <n v="1127.5512054751905"/>
    <n v="1900"/>
    <d v="2025-01-22T00:00:00"/>
    <s v="&lt;Клиент не выбран&gt;"/>
    <s v="1 2025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4"/>
    <n v="29.7"/>
    <n v="-13.01"/>
    <n v="-1.4286923834707315"/>
    <n v="0"/>
    <n v="0.53550180402887237"/>
    <n v="1827.0708368330995"/>
    <m/>
    <m/>
    <m/>
    <s v=""/>
    <n v="-1827.0708368330995"/>
    <s v=""/>
  </r>
  <r>
    <s v="970310289"/>
    <s v="722500331942"/>
    <s v="iHerb_OA CZN6870"/>
    <s v="Доставлен"/>
    <d v="2024-12-11T00:00:00"/>
    <x v="30"/>
    <s v="Витамины"/>
    <s v="NCS-57276"/>
    <x v="217"/>
    <x v="1490"/>
    <n v="11.19"/>
    <n v="-2.8"/>
    <n v="-0.71819826826359734"/>
    <n v="0"/>
    <n v="0.26919473551840867"/>
    <n v="918.46161300357755"/>
    <n v="2000"/>
    <d v="2025-01-27T00:00:00"/>
    <s v="&lt;Клиент не выбран&gt;"/>
    <s v="1 2025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3"/>
    <n v="48.6"/>
    <n v="-24.3"/>
    <n v="-2.0801213252449839"/>
    <n v="0"/>
    <n v="0.77967009214509297"/>
    <n v="2660.1450769948669"/>
    <n v="2660.15"/>
    <m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91"/>
    <n v="12.39"/>
    <n v="-1.24"/>
    <n v="-0.95445896199512636"/>
    <n v="0"/>
    <n v="0.35774985709538215"/>
    <n v="1220.6015476745995"/>
    <n v="1800"/>
    <d v="2025-02-07T00:00:00"/>
    <s v="&lt;Клиент не выбран&gt;"/>
    <s v="2 2025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4"/>
    <n v="17.510000000000002"/>
    <n v="-1.75"/>
    <n v="-1.3490828018872816"/>
    <n v="0"/>
    <n v="0.50566257828010963"/>
    <n v="1725.2628153678645"/>
    <n v="2500"/>
    <d v="2025-01-18T00:00:00"/>
    <s v="&lt;Клиент не выбран&gt;"/>
    <s v="1 2025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2-20T00:00:00"/>
    <s v="&lt;Клиент не выбран&gt;"/>
    <s v="2 2025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4-09T00:00:00"/>
    <s v="&lt;Клиент не выбран&gt;"/>
    <s v="4 2025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92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40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41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493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494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95"/>
    <n v="1265"/>
    <n v="0"/>
    <n v="0"/>
    <n v="-210.83333333333334"/>
    <n v="102.83333333333333"/>
    <n v="1157"/>
    <m/>
    <m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d v="2024-12-28T00:00:00"/>
    <s v="&lt;Клиент не выбран&gt;"/>
    <s v="12 2024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d v="2025-01-08T00:00:00"/>
    <s v="&lt;Клиент не выбран&gt;"/>
    <s v="1 2025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n v="1800"/>
    <d v="2025-02-17T00:00:00"/>
    <s v="&lt;Клиент не выбран&gt;"/>
    <s v="2 2025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4000"/>
    <d v="2025-02-16T00:00:00"/>
    <s v="&lt;Клиент не выбран&gt;"/>
    <s v="2 2025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900"/>
    <d v="2025-04-29T00:00:00"/>
    <s v="Анна соседка"/>
    <s v="4 2025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600"/>
    <d v="2025-08-21T00:00:00"/>
    <m/>
    <s v="8 2025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4"/>
    <n v="8.3699999999999992"/>
    <n v="-1.67"/>
    <n v="-0.41101772897368249"/>
    <n v="-2.3363652927269097E-15"/>
    <n v="0.30134755041254474"/>
    <n v="805.74093409402212"/>
    <n v="1100"/>
    <d v="2025-05-31T00:00:00"/>
    <s v="&lt;Клиент не выбран&gt;"/>
    <s v="5 202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6"/>
    <n v="5.87"/>
    <n v="-1.17"/>
    <n v="-0.28832586957855338"/>
    <n v="-1.6389428172860414E-15"/>
    <n v="0.21139305775208361"/>
    <n v="565.22125227491108"/>
    <n v="1000"/>
    <d v="2025-04-26T00:00:00"/>
    <s v="Марина 50 Лет СССР 16"/>
    <s v="4 2025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40"/>
    <n v="14.8"/>
    <n v="-2.96"/>
    <n v="-0.72633580761916428"/>
    <n v="-4.1287410546099421E-15"/>
    <n v="0.53253059654992985"/>
    <n v="1423.8765163691378"/>
    <n v="1900"/>
    <d v="2025-05-13T00:00:00"/>
    <s v="&lt;Клиент не выбран&gt;"/>
    <s v="5 202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96"/>
    <n v="17.86"/>
    <n v="-13.27"/>
    <n v="-0.28157781731182124"/>
    <n v="-1.6005845811367936E-15"/>
    <n v="0.20644556065575823"/>
    <n v="551.99266977485991"/>
    <m/>
    <m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2"/>
    <n v="10.99"/>
    <n v="-8.24"/>
    <n v="-0.16870130666830252"/>
    <n v="-9.589559037311944E-16"/>
    <n v="0.12368742740813404"/>
    <n v="330.71456250127778"/>
    <m/>
    <m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97"/>
    <n v="14.22"/>
    <n v="-2.84"/>
    <n v="-0.69811667995828464"/>
    <n v="-3.9683338852585425E-15"/>
    <n v="0.51184106323802381"/>
    <n v="1368.5569895507424"/>
    <m/>
    <m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98"/>
    <n v="38.01"/>
    <n v="-19.010000000000002"/>
    <n v="-1.1655726642537263"/>
    <n v="-6.6255135166882507E-15"/>
    <n v="0.85456768027438046"/>
    <n v="2284.9369772815553"/>
    <m/>
    <m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d v="2025-02-22T00:00:00"/>
    <s v="&lt;Клиент не выбран&gt;"/>
    <s v="2 2025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600"/>
    <d v="2025-04-17T00:00:00"/>
    <s v="&lt;Клиент не выбран&gt;"/>
    <s v="4 2025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450"/>
    <d v="2025-04-17T00:00:00"/>
    <s v="&lt;Клиент не выбран&gt;"/>
    <s v="4 2025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1"/>
    <n v="10.75"/>
    <n v="-2.15"/>
    <n v="-0.70736527265929594"/>
    <n v="0"/>
    <n v="0.45553636135233905"/>
    <n v="980.65722373551239"/>
    <n v="1700"/>
    <d v="2025-02-20T00:00:00"/>
    <s v="&lt;Клиент не выбран&gt;"/>
    <s v="2 2025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8"/>
    <n v="27.38"/>
    <n v="-5.48"/>
    <n v="-1.8013138920044862"/>
    <n v="0"/>
    <n v="1.1600286411181657"/>
    <n v="2497.2550232334561"/>
    <n v="3600"/>
    <d v="2025-02-20T00:00:00"/>
    <s v="&lt;Клиент не выбран&gt;"/>
    <s v="2 2025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n v="1800"/>
    <d v="2025-02-20T00:00:00"/>
    <s v="&lt;Клиент не выбран&gt;"/>
    <s v="2 2025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m/>
    <m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9"/>
    <n v="8.8699999999999992"/>
    <n v="-1.77"/>
    <n v="-0.58398760882337231"/>
    <n v="0"/>
    <n v="0.37608234483739622"/>
    <n v="809.61235913048108"/>
    <n v="1800"/>
    <d v="2025-03-27T00:00:00"/>
    <s v="&lt;Клиент не выбран&gt;"/>
    <s v="3 2025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99"/>
    <n v="17.5"/>
    <n v="-3.5"/>
    <n v="-1.1515248624686214"/>
    <n v="0"/>
    <n v="0.74157082080613335"/>
    <n v="1596.418736313625"/>
    <n v="2300"/>
    <d v="2025-03-27T00:00:00"/>
    <s v="&lt;Клиент не выбран&gt;"/>
    <s v="3 2025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500"/>
    <n v="23.06"/>
    <n v="-4.6100000000000003"/>
    <n v="-1.5175452651818617"/>
    <n v="0"/>
    <n v="0.97728440313379705"/>
    <n v="2103.8518346418841"/>
    <n v="2900"/>
    <d v="2025-03-24T00:00:00"/>
    <s v="&lt;Клиент не выбран&gt;"/>
    <s v="3 2025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5"/>
    <n v="25.01"/>
    <n v="-5"/>
    <n v="-1.6458580355712227"/>
    <n v="0"/>
    <n v="1.0599165803093378"/>
    <n v="2281.7384938311166"/>
    <n v="3000"/>
    <d v="2025-02-26T00:00:00"/>
    <s v="&lt;Клиент не выбран&gt;"/>
    <s v="2 2025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700"/>
    <d v="2025-02-20T00:00:00"/>
    <s v="&lt;Клиент не выбран&gt;"/>
    <s v="2 2025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600"/>
    <d v="2025-08-24T00:00:00"/>
    <m/>
    <s v="8 2025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1800"/>
    <d v="2025-02-22T00:00:00"/>
    <s v="&lt;Клиент не выбран&gt;"/>
    <s v="2 2025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2000"/>
    <d v="2025-04-14T00:00:00"/>
    <s v="&lt;Клиент не выбран&gt;"/>
    <s v="4 2025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000"/>
    <d v="2025-05-15T00:00:00"/>
    <s v="&lt;Клиент не выбран&gt;"/>
    <s v="5 202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200"/>
    <d v="2025-07-08T00:00:00"/>
    <m/>
    <s v="7 2025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8"/>
    <n v="19.920000000000002"/>
    <n v="-3.98"/>
    <n v="-0.50672883331567242"/>
    <n v="0"/>
    <n v="0.64901417627150271"/>
    <n v="1875.9157712549893"/>
    <n v="2700"/>
    <d v="2025-03-07T00:00:00"/>
    <s v="&lt;Клиент не выбран&gt;"/>
    <s v="3 2025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2"/>
    <n v="21.92"/>
    <n v="-4.38"/>
    <n v="-0.55759245522941614"/>
    <n v="0"/>
    <n v="0.71415989032635863"/>
    <n v="2064.2134647310236"/>
    <n v="2900"/>
    <d v="2025-02-07T00:00:00"/>
    <s v="&lt;Клиент не выбран&gt;"/>
    <s v="2 2025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2"/>
    <n v="16"/>
    <n v="-3.2"/>
    <n v="-0.40690897530995024"/>
    <n v="0"/>
    <n v="0.52116571243884768"/>
    <n v="1506.3815478082724"/>
    <n v="2300"/>
    <d v="2025-02-07T00:00:00"/>
    <s v="&lt;Клиент не выбран&gt;"/>
    <s v="2 2025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7"/>
    <n v="12.96"/>
    <n v="-2.59"/>
    <n v="-0.32965984952845184"/>
    <n v="0"/>
    <n v="0.42222565921803529"/>
    <n v="1220.4044258415458"/>
    <n v="1800"/>
    <d v="2025-10-29T00:00:00"/>
    <m/>
    <s v="10 2025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501"/>
    <n v="21.5"/>
    <n v="-4.3"/>
    <n v="-0.54678393557274552"/>
    <n v="0"/>
    <n v="0.70031642608970157"/>
    <n v="2024.2002048673662"/>
    <m/>
    <m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2"/>
    <n v="20.6"/>
    <n v="-4.12"/>
    <n v="-0.52389530571156084"/>
    <n v="0"/>
    <n v="0.67100085476501636"/>
    <n v="1939.4662428031509"/>
    <n v="2800"/>
    <d v="2025-02-08T00:00:00"/>
    <s v="&lt;Клиент не выбран&gt;"/>
    <s v="2 2025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8"/>
    <n v="21.5"/>
    <n v="-4.3"/>
    <n v="-0.54678393557274552"/>
    <n v="0"/>
    <n v="0.70031642608970157"/>
    <n v="2024.2002048673662"/>
    <n v="2900"/>
    <d v="2025-06-13T00:00:00"/>
    <s v="&lt;Клиент не выбран&gt;"/>
    <s v="6 2025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8"/>
    <n v="11.59"/>
    <n v="-2.3199999999999998"/>
    <n v="0"/>
    <n v="0"/>
    <n v="0.5077945001683315"/>
    <n v="1223.306260368257"/>
    <n v="1900"/>
    <d v="2025-02-28T00:00:00"/>
    <s v="&lt;Клиент не выбран&gt;"/>
    <s v="2 2025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9"/>
    <n v="16.649999999999999"/>
    <n v="-3.33"/>
    <n v="0"/>
    <n v="0"/>
    <n v="0.72964646626129182"/>
    <n v="1757.7604517912816"/>
    <n v="2150"/>
    <d v="2025-11-01T00:00:00"/>
    <s v="Валентина Кострова"/>
    <s v="11 2025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n v="3200"/>
    <d v="2025-01-25T00:00:00"/>
    <s v="&lt;Клиент не выбран&gt;"/>
    <s v="1 2025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m/>
    <m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502"/>
    <n v="7.9"/>
    <n v="-1.98"/>
    <n v="0"/>
    <n v="0"/>
    <n v="0.32428731833835195"/>
    <n v="781.22686746279192"/>
    <n v="1300"/>
    <d v="2025-02-28T00:00:00"/>
    <s v="&lt;Клиент не выбран&gt;"/>
    <s v="2 2025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600"/>
    <d v="2025-02-20T00:00:00"/>
    <s v="&lt;Клиент не выбран&gt;"/>
    <s v="2 2025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90"/>
    <n v="11.89"/>
    <n v="-2.38"/>
    <n v="0"/>
    <n v="0"/>
    <n v="0.52094128334421064"/>
    <n v="1254.977619859992"/>
    <n v="1700"/>
    <d v="2025-04-02T00:00:00"/>
    <s v="&lt;Клиент не выбран&gt;"/>
    <s v="4 2025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8"/>
    <n v="36.270000000000003"/>
    <n v="-7.25"/>
    <n v="0"/>
    <n v="0"/>
    <n v="1.5896651990167183"/>
    <n v="3829.5952185422675"/>
    <n v="4900"/>
    <d v="2025-02-20T00:00:00"/>
    <s v="&lt;Клиент не выбран&gt;"/>
    <s v="2 2025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5"/>
    <n v="13.57"/>
    <n v="-2.71"/>
    <n v="0"/>
    <n v="0"/>
    <n v="0.59489193870853074"/>
    <n v="1433.129017001"/>
    <n v="2100"/>
    <d v="2025-02-20T00:00:00"/>
    <s v="&lt;Клиент не выбран&gt;"/>
    <s v="2 2025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6"/>
    <n v="21.31"/>
    <n v="-4.26"/>
    <n v="0"/>
    <n v="0"/>
    <n v="0.9339693881197465"/>
    <n v="2249.9861638919929"/>
    <n v="2500"/>
    <d v="2025-02-20T00:00:00"/>
    <s v="&lt;Клиент не выбран&gt;"/>
    <s v="2 2025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8"/>
    <n v="19.399999999999999"/>
    <n v="-3.88"/>
    <n v="0"/>
    <n v="0"/>
    <n v="0.85015864537351726"/>
    <n v="2048.0812471321842"/>
    <n v="2200"/>
    <d v="2025-07-01T00:00:00"/>
    <m/>
    <s v="7 2025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4"/>
    <n v="10.65"/>
    <n v="-1.07"/>
    <n v="-0.8013650826234221"/>
    <n v="2.7946215369318531E-15"/>
    <n v="0.48752524973036548"/>
    <n v="1088.6077594170181"/>
    <n v="1700"/>
    <d v="2025-02-19T00:00:00"/>
    <s v="&lt;Клиент не выбран&gt;"/>
    <s v="2 2025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8"/>
    <n v="27.22"/>
    <n v="0"/>
    <n v="-2.2769475520886795"/>
    <n v="7.9404591059796491E-15"/>
    <n v="1.3852230999645665"/>
    <n v="3093.1005439802948"/>
    <n v="3850"/>
    <d v="2025-02-20T00:00:00"/>
    <s v="&lt;Клиент не выбран&gt;"/>
    <s v="2 2025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0"/>
    <n v="18.55"/>
    <n v="0"/>
    <n v="-1.551703787334497"/>
    <n v="5.4112974436415325E-15"/>
    <n v="0.944007659968505"/>
    <n v="2107.8991583701131"/>
    <n v="2600"/>
    <d v="2025-02-20T00:00:00"/>
    <s v="&lt;Клиент не выбран&gt;"/>
    <s v="2 2025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d v="2025-02-20T00:00:00"/>
    <s v="&lt;Клиент не выбран&gt;"/>
    <s v="2 2025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2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3-22T00:00:00"/>
    <s v="&lt;Клиент не выбран&gt;"/>
    <s v="3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d v="2025-04-24T00:00:00"/>
    <s v="Елена Шевченко 217"/>
    <s v="4 2025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7"/>
    <n v="18.2"/>
    <n v="0"/>
    <n v="-1.5224263573847896"/>
    <n v="5.3091974918747106E-15"/>
    <n v="0.92619619468608039"/>
    <n v="2068.127476136714"/>
    <n v="2900"/>
    <d v="2025-02-26T00:00:00"/>
    <s v="&lt;Клиент не выбран&gt;"/>
    <s v="2 2025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40"/>
    <n v="23.48"/>
    <n v="0"/>
    <n v="-1.9640973006260911"/>
    <n v="6.8494481928141868E-15"/>
    <n v="1.1948948709466578"/>
    <n v="2668.1117109719812"/>
    <n v="3100"/>
    <d v="2025-03-27T00:00:00"/>
    <s v="&lt;Клиент не выбран&gt;"/>
    <s v="3 2025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5"/>
    <n v="13.88"/>
    <n v="0"/>
    <n v="-1.1610592220055429"/>
    <n v="4.04899237292423E-15"/>
    <n v="0.70635182320015377"/>
    <n v="1577.231283998769"/>
    <m/>
    <m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2"/>
    <n v="6.39"/>
    <n v="-1.28"/>
    <n v="-0.3879728078215704"/>
    <n v="7.3956072507060029E-16"/>
    <n v="0.18664799684224551"/>
    <n v="572.68255898428231"/>
    <n v="1200"/>
    <d v="2024-08-29T00:00:00"/>
    <m/>
    <s v="8 2024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4"/>
    <n v="28.34"/>
    <n v="-5.67"/>
    <n v="-1.7212022609227011"/>
    <n v="3.2809866217907067E-15"/>
    <n v="0.82804502708683114"/>
    <n v="2540.6484563940667"/>
    <n v="3500"/>
    <d v="2025-02-15T00:00:00"/>
    <s v="&lt;Клиент не выбран&gt;"/>
    <s v="2 2025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1"/>
    <n v="21.34"/>
    <n v="-4.2699999999999996"/>
    <n v="-1.2960265811182403"/>
    <n v="2.4705091148640214E-15"/>
    <n v="0.62349927712272635"/>
    <n v="1913.0511314797845"/>
    <n v="2700"/>
    <d v="2025-03-08T00:00:00"/>
    <s v="&lt;Клиент не выбран&gt;"/>
    <s v="3 2025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9"/>
    <n v="10.8"/>
    <n v="-2.16"/>
    <n v="-0.65598533455545394"/>
    <n v="1.2504510106868861E-15"/>
    <n v="0.31558487137319019"/>
    <n v="968.29301558203508"/>
    <n v="1700"/>
    <d v="2025-01-25T00:00:00"/>
    <s v="&lt;Клиент не выбран&gt;"/>
    <s v="1 2025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3"/>
    <n v="19.21"/>
    <n v="-3.84"/>
    <n v="-1.166955392606172"/>
    <n v="2.2244713002612776E-15"/>
    <n v="0.56140503159790889"/>
    <n v="1722.5305149879491"/>
    <n v="2700"/>
    <d v="2025-01-25T00:00:00"/>
    <s v="&lt;Клиент не выбран&gt;"/>
    <s v="1 2025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503"/>
    <n v="58.14"/>
    <n v="-11.63"/>
    <n v="-3.5312358692331203"/>
    <n v="6.7313051512785954E-15"/>
    <n v="1.6988255055054482"/>
    <n v="5212.4199253148663"/>
    <m/>
    <m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3"/>
    <n v="47.82"/>
    <n v="-9.56"/>
    <n v="-2.9048609838069055"/>
    <n v="5.5372981098241036E-15"/>
    <n v="1.397485784576187"/>
    <n v="4287.8345805750769"/>
    <n v="5800"/>
    <d v="2025-01-28T00:00:00"/>
    <s v="&lt;Клиент не выбран&gt;"/>
    <s v="1 2025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6"/>
    <n v="25.06"/>
    <n v="-5.01"/>
    <n v="-1.5222807821570425"/>
    <n v="2.9017989310500071E-15"/>
    <n v="0.73234683692505353"/>
    <n v="2247.0225650948842"/>
    <n v="3400"/>
    <d v="2025-02-22T00:00:00"/>
    <s v="&lt;Клиент не выбран&gt;"/>
    <s v="2 2025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504"/>
    <n v="28.37"/>
    <n v="-5.67"/>
    <n v="-1.7234799877787967"/>
    <n v="3.2853284655778141E-15"/>
    <n v="0.82914080789021039"/>
    <n v="2544.0105849203933"/>
    <m/>
    <m/>
    <m/>
    <s v=""/>
    <n v="-2544.0105849203933"/>
    <s v="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90"/>
    <n v="17.41"/>
    <n v="-3.48"/>
    <n v="0"/>
    <n v="2.039009179407364E-15"/>
    <n v="0.51396625549364916"/>
    <n v="1807.2416741343502"/>
    <n v="2400"/>
    <d v="2025-02-21T00:00:00"/>
    <s v="&lt;Клиент не выбран&gt;"/>
    <s v="2 2025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43"/>
    <n v="15.45"/>
    <n v="-3.09"/>
    <n v="0"/>
    <n v="1.8091998174784652E-15"/>
    <n v="0.4560389747237259"/>
    <n v="1603.5539908327758"/>
    <n v="1603.55"/>
    <d v="2025-01-06T00:00:00"/>
    <s v="&lt;Клиент не выбран&gt;"/>
    <s v="1 2025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9"/>
    <n v="16.649999999999999"/>
    <n v="-1.67"/>
    <n v="0"/>
    <n v="2.1927033386591752E-15"/>
    <n v="0.5527074305308588"/>
    <n v="1943.4659209283964"/>
    <n v="2500"/>
    <d v="2025-02-19T00:00:00"/>
    <s v="&lt;Клиент не выбран&gt;"/>
    <s v="2 2025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10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2"/>
    <n v="20.6"/>
    <n v="-2.06"/>
    <n v="0"/>
    <n v="2.7137997262176984E-15"/>
    <n v="0.68405846208558918"/>
    <n v="2405.3309862491642"/>
    <n v="2900"/>
    <d v="2025-03-25T00:00:00"/>
    <s v="&lt;Клиент не выбран&gt;"/>
    <s v="3 2025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505"/>
    <n v="24.83"/>
    <n v="-4.97"/>
    <n v="0"/>
    <n v="2.9070152407056894E-15"/>
    <n v="0.73276165356093836"/>
    <n v="2576.5843250759654"/>
    <n v="3300"/>
    <d v="2025-02-22T00:00:00"/>
    <s v="&lt;Клиент не выбран&gt;"/>
    <s v="2 2025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3"/>
    <n v="8.5"/>
    <n v="-1.7"/>
    <n v="0"/>
    <n v="9.9535265039268313E-16"/>
    <n v="0.25089522881240589"/>
    <n v="882.21416971382496"/>
    <n v="1300"/>
    <d v="2025-02-22T00:00:00"/>
    <s v="&lt;Клиент не выбран&gt;"/>
    <s v="2 2025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506"/>
    <n v="10.25"/>
    <n v="-2.0499999999999998"/>
    <n v="0"/>
    <n v="1.2002781960617649E-15"/>
    <n v="0.30255012886201887"/>
    <n v="1063.8464987725536"/>
    <n v="1600"/>
    <d v="2025-02-22T00:00:00"/>
    <s v="&lt;Клиент не выбран&gt;"/>
    <s v="2 2025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8"/>
    <n v="31.02"/>
    <n v="-12.41"/>
    <n v="0"/>
    <n v="2.7240460035011521E-15"/>
    <n v="0.68664120708806964"/>
    <n v="2414.4126027021002"/>
    <n v="3600"/>
    <d v="2025-07-11T00:00:00"/>
    <s v="Надежда Витамины"/>
    <s v="7 2025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507"/>
    <n v="49.91"/>
    <n v="-4.99"/>
    <n v="-5.9266840567612684"/>
    <n v="0"/>
    <n v="1.5353929251267426"/>
    <n v="4577.600628130217"/>
    <n v="6000"/>
    <d v="2025-07-06T00:00:00"/>
    <m/>
    <s v="7 2025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3"/>
    <n v="6.72"/>
    <n v="-0.67"/>
    <n v="-0.79822881886477459"/>
    <n v="0"/>
    <n v="0.20679268025415837"/>
    <n v="616.52902493739566"/>
    <n v="1100"/>
    <d v="2025-05-31T00:00:00"/>
    <s v="Оксана Черноморская"/>
    <s v="5 202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0"/>
    <n v="18.55"/>
    <n v="0"/>
    <n v="-2.4474619156928217"/>
    <n v="0"/>
    <n v="0.63405028408506414"/>
    <n v="1890.3493243948246"/>
    <n v="2600"/>
    <d v="2025-03-07T00:00:00"/>
    <s v="&lt;Клиент не выбран&gt;"/>
    <s v="3 2025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5"/>
    <n v="9.34"/>
    <n v="-0.93"/>
    <n v="-1.1096040275459098"/>
    <n v="0"/>
    <n v="0.28745891585743338"/>
    <n v="857.02629747495837"/>
    <n v="1500"/>
    <d v="2025-03-14T00:00:00"/>
    <s v="&lt;Клиент не выбран&gt;"/>
    <s v="3 2025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3-31T00:00:00"/>
    <s v="&lt;Клиент не выбран&gt;"/>
    <s v="3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d v="2025-04-03T00:00:00"/>
    <s v="&lt;Клиент не выбран&gt;"/>
    <s v="4 2025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4-27T00:00:00"/>
    <s v="&lt;Клиент не выбран&gt;"/>
    <s v="4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m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8"/>
    <n v="24.4"/>
    <n v="-3.66"/>
    <n v="-2.7364075542570951"/>
    <n v="0"/>
    <n v="0.70890581627623872"/>
    <n v="2113.5226408597664"/>
    <n v="2900"/>
    <d v="2025-07-04T00:00:00"/>
    <m/>
    <s v="7 2025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7"/>
    <n v="23.82"/>
    <n v="-7.15"/>
    <n v="-2.1994172579298836"/>
    <n v="0"/>
    <n v="0.569790740468896"/>
    <n v="1698.7667513564277"/>
    <n v="2900"/>
    <d v="2025-03-10T00:00:00"/>
    <s v="&lt;Клиент не выбран&gt;"/>
    <s v="3 2025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2"/>
    <n v="19.37"/>
    <n v="-1.94"/>
    <n v="-2.2996906302170284"/>
    <n v="0"/>
    <n v="0.59576800278181485"/>
    <n v="1776.2150255634392"/>
    <n v="2500"/>
    <d v="2025-04-02T00:00:00"/>
    <s v="&lt;Клиент не выбран&gt;"/>
    <s v="4 2025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5"/>
    <n v="39.979999999999997"/>
    <n v="-10"/>
    <n v="-1.4951504879301487"/>
    <n v="0"/>
    <n v="1.0178313556878791"/>
    <n v="3302.8059054956329"/>
    <n v="4500"/>
    <d v="2025-04-08T00:00:00"/>
    <s v="&lt;Клиент не выбран&gt;"/>
    <s v="4 2025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508"/>
    <n v="16.05"/>
    <n v="-4.01"/>
    <n v="-0.60045403184386237"/>
    <n v="0"/>
    <n v="0.4087621588553057"/>
    <n v="1326.4103769902413"/>
    <n v="1326.41"/>
    <d v="2025-01-06T00:00:00"/>
    <s v="&lt;Клиент не выбран&gt;"/>
    <s v="1 2025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509"/>
    <n v="38.6"/>
    <n v="-9.65"/>
    <n v="-1.4437827426810479"/>
    <n v="0"/>
    <n v="0.98286249990540731"/>
    <n v="3189.3339214175653"/>
    <n v="4000"/>
    <d v="2025-06-13T00:00:00"/>
    <s v="&lt;Клиент не выбран&gt;"/>
    <s v="6 2025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510"/>
    <n v="17.39"/>
    <n v="-4.3499999999999996"/>
    <n v="-0.65032562917308689"/>
    <n v="0"/>
    <n v="0.44271250427518166"/>
    <n v="1436.5773518233177"/>
    <n v="2200"/>
    <d v="2025-04-14T00:00:00"/>
    <s v="&lt;Клиент не выбран&gt;"/>
    <s v="4 2025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11"/>
    <n v="50.47"/>
    <n v="-12.62"/>
    <n v="-1.8876399589111454"/>
    <n v="0"/>
    <n v="1.2850205741423024"/>
    <n v="4169.8199974319459"/>
    <n v="5500"/>
    <d v="2025-03-31T00:00:00"/>
    <s v="&lt;Клиент не выбран&gt;"/>
    <s v="3 2025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0"/>
    <n v="18.73"/>
    <n v="-4.68"/>
    <n v="-0.70069594247560363"/>
    <n v="0"/>
    <n v="0.47700235314925626"/>
    <n v="1547.8459964047252"/>
    <n v="2300"/>
    <d v="2025-05-19T00:00:00"/>
    <s v="&lt;Клиент не выбран&gt;"/>
    <s v="5 202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5"/>
    <n v="14.23"/>
    <n v="-3.56"/>
    <n v="-0.53212994350282483"/>
    <n v="0"/>
    <n v="0.36225018563007577"/>
    <n v="1175.4816214689263"/>
    <n v="1900"/>
    <d v="2025-05-19T00:00:00"/>
    <s v="&lt;Клиент не выбран&gt;"/>
    <s v="5 202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40"/>
    <n v="24.07"/>
    <n v="-6.02"/>
    <n v="-0.9001823317925014"/>
    <n v="0"/>
    <n v="0.61280373482875994"/>
    <n v="1988.5138957370311"/>
    <n v="3200"/>
    <d v="2025-04-08T00:00:00"/>
    <s v="&lt;Клиент не выбран&gt;"/>
    <s v="4 2025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3"/>
    <n v="40.090000000000003"/>
    <n v="-10.02"/>
    <n v="-1.4996389316897791"/>
    <n v="0"/>
    <n v="1.0208868867756682"/>
    <n v="3312.7209332306106"/>
    <n v="4500"/>
    <d v="2025-07-15T00:00:00"/>
    <m/>
    <s v="7 2025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2"/>
    <n v="13.29"/>
    <n v="-2.66"/>
    <n v="-0.56866385549751397"/>
    <n v="0"/>
    <n v="0.56027644454361902"/>
    <n v="1181.6404516751631"/>
    <n v="2000"/>
    <d v="2025-03-14T00:00:00"/>
    <s v="&lt;Клиент не выбран&gt;"/>
    <s v="3 2025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3"/>
    <n v="13.29"/>
    <n v="-2.66"/>
    <n v="-0.56866385549751397"/>
    <n v="0"/>
    <n v="0.56027644454361902"/>
    <n v="1181.6404516751631"/>
    <n v="1700"/>
    <d v="2025-07-28T00:00:00"/>
    <m/>
    <s v="7 2025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5-09T00:00:00"/>
    <s v="Аня Мирный"/>
    <s v="5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9-22T00:00:00"/>
    <m/>
    <s v="9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m/>
    <m/>
    <m/>
    <s v=""/>
    <n v="-611.75553017111758"/>
    <s v="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3000"/>
    <d v="2025-07-11T00:00:00"/>
    <m/>
    <s v="7 2025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2900"/>
    <d v="2025-08-30T00:00:00"/>
    <s v="Валентина Сычева"/>
    <s v="8 2025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3-13T00:00:00"/>
    <s v="&lt;Клиент не выбран&gt;"/>
    <s v="3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8-28T00:00:00"/>
    <m/>
    <s v="8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9"/>
    <n v="9.76"/>
    <n v="-1.95"/>
    <n v="-0.41780477059600979"/>
    <n v="0"/>
    <n v="0.41164243009272483"/>
    <n v="868.16669121194957"/>
    <n v="1500"/>
    <d v="2025-09-10T00:00:00"/>
    <s v="Оксана Черноморская"/>
    <s v="9 2025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2"/>
    <n v="18.829999999999998"/>
    <n v="-4.71"/>
    <n v="-0.71687726191707146"/>
    <n v="-2.0748347490295959E-15"/>
    <n v="0.60743268166145081"/>
    <n v="1568.7403708682309"/>
    <n v="2500"/>
    <d v="2025-05-05T00:00:00"/>
    <s v="&lt;Клиент не выбран&gt;"/>
    <s v="5 202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100"/>
    <d v="2025-05-05T00:00:00"/>
    <s v="&lt;Клиент не выбран&gt;"/>
    <s v="5 202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200"/>
    <d v="2025-06-13T00:00:00"/>
    <s v="&lt;Клиент не выбран&gt;"/>
    <s v="6 2025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3-26T00:00:00"/>
    <s v="&lt;Клиент не выбран&gt;"/>
    <s v="3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4-08T00:00:00"/>
    <s v="&lt;Клиент не выбран&gt;"/>
    <s v="4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50"/>
    <n v="20.48"/>
    <n v="-5.12"/>
    <n v="-0.77983248888429313"/>
    <n v="-2.2570440329387109E-15"/>
    <n v="0.66077662820962368"/>
    <n v="1706.5051059869709"/>
    <n v="2300"/>
    <d v="2025-03-18T00:00:00"/>
    <s v="&lt;Клиент не выбран&gt;"/>
    <s v="3 2025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1"/>
    <n v="12.6"/>
    <n v="-3.15"/>
    <n v="-0.47977975390342253"/>
    <n v="-1.3886110749525272E-15"/>
    <n v="0.40653249587115514"/>
    <n v="1049.9006023162028"/>
    <n v="1700"/>
    <d v="2025-03-18T00:00:00"/>
    <s v="&lt;Клиент не выбран&gt;"/>
    <s v="3 2025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3"/>
    <n v="49.42"/>
    <n v="-12.36"/>
    <n v="-1.881548960810671"/>
    <n v="-5.445706501348219E-15"/>
    <n v="1.5942956928026468"/>
    <n v="4117.3879705649188"/>
    <n v="5500"/>
    <d v="2025-03-15T00:00:00"/>
    <s v="&lt;Клиент не выбран&gt;"/>
    <s v="3 2025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5"/>
    <n v="14.23"/>
    <n v="-3.56"/>
    <n v="-0.541719573984076"/>
    <n v="-1.5678814994437531E-15"/>
    <n v="0.45901605618468"/>
    <n v="1185.4433255781887"/>
    <n v="2000"/>
    <d v="2025-11-24T00:00:00"/>
    <m/>
    <s v="11 2025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40"/>
    <n v="24.07"/>
    <n v="-6.02"/>
    <n v="-0.91640471512770127"/>
    <n v="-2.6523206246447747E-15"/>
    <n v="0.77649857676977263"/>
    <n v="2005.3657007203662"/>
    <n v="3200"/>
    <d v="2025-05-12T00:00:00"/>
    <s v="Лида корма"/>
    <s v="5 202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9"/>
    <n v="20.83"/>
    <n v="-5.21"/>
    <n v="-0.79303277840967834"/>
    <n v="-2.2952492053712672E-15"/>
    <n v="0.67196164926004676"/>
    <n v="1735.391260124771"/>
    <n v="2800"/>
    <d v="2025-04-27T00:00:00"/>
    <s v="&lt;Клиент не выбран&gt;"/>
    <s v="4 2025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0"/>
    <n v="18.73"/>
    <n v="-4.68"/>
    <n v="-0.7133233378140833"/>
    <n v="-2.0645487410669851E-15"/>
    <n v="0.60442132984018304"/>
    <n v="1560.9633293695927"/>
    <n v="2500"/>
    <d v="2025-06-28T00:00:00"/>
    <m/>
    <s v="6 2025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8"/>
    <n v="27.38"/>
    <n v="-5.48"/>
    <n v="-1.3682259093809823"/>
    <n v="-3.9721470103755438E-15"/>
    <n v="0.90548498261906973"/>
    <n v="2448.470312699425"/>
    <n v="3000"/>
    <d v="2025-09-02T00:00:00"/>
    <m/>
    <s v="9 2025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5"/>
    <n v="24.66"/>
    <n v="-4.93"/>
    <n v="-1.2326528398213146"/>
    <n v="-3.5785598408543138E-15"/>
    <n v="0.81576341128192909"/>
    <n v="2205.859327377153"/>
    <n v="3000"/>
    <d v="2025-03-17T00:00:00"/>
    <s v="&lt;Клиент не выбран&gt;"/>
    <s v="3 2025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12"/>
    <n v="19.510000000000002"/>
    <n v="-3.9"/>
    <n v="-0.97525143586470953"/>
    <n v="-2.8312883484914264E-15"/>
    <n v="0.64541646478007675"/>
    <n v="1745.2338621569875"/>
    <n v="2650"/>
    <d v="2025-03-10T00:00:00"/>
    <s v="&lt;Клиент не выбран&gt;"/>
    <s v="3 2025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8"/>
    <n v="16.63"/>
    <n v="-3.33"/>
    <n v="-0.83093171665603027"/>
    <n v="-2.4123084583559238E-15"/>
    <n v="0.5499064049695721"/>
    <n v="1486.9705552010207"/>
    <n v="2500"/>
    <d v="2025-07-28T00:00:00"/>
    <m/>
    <s v="7 2025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13"/>
    <n v="26.12"/>
    <n v="-5.22"/>
    <n v="-1.3057498404594765"/>
    <n v="-3.790770434559309E-15"/>
    <n v="0.86413863638075616"/>
    <n v="2336.66801531589"/>
    <n v="2900"/>
    <d v="2025-08-05T00:00:00"/>
    <m/>
    <s v="8 2025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SNS-01794"/>
    <x v="151"/>
    <x v="1514"/>
    <n v="17.7"/>
    <n v="-3.54"/>
    <n v="-0.88466113592852569"/>
    <n v="-2.5682923135578859E-15"/>
    <n v="0.58546426273452179"/>
    <n v="1583.1205309508614"/>
    <n v="2200"/>
    <d v="2025-06-05T00:00:00"/>
    <s v="&lt;Клиент не выбран&gt;"/>
    <s v="6 2025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9"/>
    <n v="12.33"/>
    <n v="-2.4700000000000002"/>
    <n v="-0.61601403956604961"/>
    <n v="-1.7883730375480757E-15"/>
    <n v="0.40767497390977292"/>
    <n v="1102.3706522016589"/>
    <m/>
    <m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15"/>
    <n v="23.1"/>
    <n v="-4.62"/>
    <n v="-1.1545577536694318"/>
    <n v="-3.3518391210840205E-15"/>
    <n v="0.76408047848403704"/>
    <n v="2066.106455647734"/>
    <n v="2700"/>
    <d v="2025-04-26T00:00:00"/>
    <s v="&lt;Клиент не выбран&gt;"/>
    <s v="4 2025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8"/>
    <n v="9.65"/>
    <n v="-8.65"/>
    <n v="-6.2476068921506048E-2"/>
    <n v="-1.8137657581623487E-16"/>
    <n v="4.1346346238313687E-2"/>
    <n v="111.80229738353539"/>
    <n v="111.8"/>
    <d v="2025-01-27T00:00:00"/>
    <s v="&lt;Клиент не выбран&gt;"/>
    <s v="1 2025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16"/>
    <n v="311"/>
    <n v="0"/>
    <n v="0"/>
    <n v="0"/>
    <n v="0"/>
    <n v="311"/>
    <n v="500"/>
    <d v="2025-02-22T00:00:00"/>
    <s v="&lt;Клиент не выбран&gt;"/>
    <s v="2 2025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17"/>
    <n v="354"/>
    <n v="0"/>
    <n v="0"/>
    <n v="0"/>
    <n v="0"/>
    <n v="354"/>
    <n v="500"/>
    <d v="2025-02-22T00:00:00"/>
    <s v="&lt;Клиент не выбран&gt;"/>
    <s v="2 2025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3-05T00:00:00"/>
    <s v="&lt;Клиент не выбран&gt;"/>
    <s v="3 2025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5-12T00:00:00"/>
    <s v="&lt;Клиент не выбран&gt;"/>
    <s v="5 202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19"/>
    <n v="647"/>
    <n v="0"/>
    <n v="0"/>
    <n v="0"/>
    <n v="0"/>
    <n v="647"/>
    <n v="750"/>
    <d v="2025-01-25T00:00:00"/>
    <s v="&lt;Клиент не выбран&gt;"/>
    <s v="1 2025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1900"/>
    <d v="2025-02-25T00:00:00"/>
    <s v="&lt;Клиент не выбран&gt;"/>
    <s v="2 2025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2000"/>
    <d v="2025-03-15T00:00:00"/>
    <s v="&lt;Клиент не выбран&gt;"/>
    <s v="3 2025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0"/>
    <n v="952"/>
    <n v="0"/>
    <n v="0"/>
    <n v="0"/>
    <n v="0"/>
    <n v="952"/>
    <n v="2000"/>
    <d v="2025-02-22T00:00:00"/>
    <s v="&lt;Клиент не выбран&gt;"/>
    <s v="2 2025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20"/>
    <n v="1802"/>
    <n v="0"/>
    <n v="0"/>
    <n v="0"/>
    <n v="0"/>
    <n v="1802"/>
    <m/>
    <m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4"/>
    <n v="91.56"/>
    <n v="-27.47"/>
    <n v="-6.1815023305844381"/>
    <n v="-9.330263573193632E-15"/>
    <n v="2.9581287459694208"/>
    <n v="6293.1261028871913"/>
    <n v="10500"/>
    <d v="2025-03-13T00:00:00"/>
    <s v="&lt;Клиент не выбран&gt;"/>
    <s v="3 2025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9"/>
    <n v="9.14"/>
    <n v="-0.91"/>
    <n v="-0.79378630333452849"/>
    <n v="-1.198128712862905E-15"/>
    <n v="0.37986268652408067"/>
    <n v="808.12026566955194"/>
    <n v="1500"/>
    <d v="2025-03-13T00:00:00"/>
    <s v="&lt;Клиент не выбран&gt;"/>
    <s v="3 2025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57"/>
    <n v="32.29"/>
    <n v="-3.23"/>
    <n v="-2.8028468985299386"/>
    <n v="-4.2305735596349962E-15"/>
    <n v="1.3412891458553804"/>
    <n v="2853.4598931175183"/>
    <n v="3800"/>
    <d v="2025-03-13T00:00:00"/>
    <s v="&lt;Клиент не выбран&gt;"/>
    <s v="3 2025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00"/>
    <d v="2025-03-15T00:00:00"/>
    <s v="&lt;Клиент не выбран&gt;"/>
    <s v="3 2025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4"/>
    <n v="24.7"/>
    <n v="-2.4700000000000002"/>
    <n v="-2.0611379604002562"/>
    <n v="6.7257249375972029E-15"/>
    <n v="0.5491987379335036"/>
    <n v="2071.0780407707061"/>
    <n v="3000"/>
    <d v="2025-04-02T00:00:00"/>
    <s v="&lt;Клиент не выбран&gt;"/>
    <s v="4 2025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21"/>
    <n v="42.92"/>
    <n v="-4.29"/>
    <n v="-3.5817255695124564"/>
    <n v="1.1687573294618981E-14"/>
    <n v="0.95436559812736144"/>
    <n v="3598.9988625718565"/>
    <n v="4800"/>
    <d v="2025-04-02T00:00:00"/>
    <s v="&lt;Клиент не выбран&gt;"/>
    <s v="4 2025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22"/>
    <n v="8.1"/>
    <n v="-0.81"/>
    <n v="-0.6759197360017033"/>
    <n v="2.2056021050419972E-15"/>
    <n v="0.1801016104154404"/>
    <n v="679.17943847136496"/>
    <m/>
    <m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2"/>
    <n v="16.239999999999998"/>
    <n v="-3.25"/>
    <n v="-1.2044166489248458"/>
    <n v="3.9301469608361515E-15"/>
    <n v="0.32092179962915929"/>
    <n v="1210.2250899510329"/>
    <n v="2200"/>
    <d v="2025-04-02T00:00:00"/>
    <s v="&lt;Клиент не выбран&gt;"/>
    <s v="4 2025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2"/>
    <n v="21.74"/>
    <n v="-2.17"/>
    <n v="-1.8145060677027898"/>
    <n v="5.9209373382265973E-15"/>
    <n v="0.48348264963376808"/>
    <n v="1823.2567367468607"/>
    <n v="2800"/>
    <d v="2025-04-02T00:00:00"/>
    <s v="&lt;Клиент не выбран&gt;"/>
    <s v="4 2025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00"/>
    <d v="2025-04-02T00:00:00"/>
    <s v="&lt;Клиент не выбран&gt;"/>
    <s v="4 2025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50"/>
    <d v="2025-04-02T00:00:00"/>
    <s v="&lt;Клиент не выбран&gt;"/>
    <s v="4 2025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2"/>
    <n v="28.99"/>
    <n v="-2.9"/>
    <n v="-2.4190323610815421"/>
    <n v="7.8935746118718409E-15"/>
    <n v="0.64456118185717992"/>
    <n v="2430.6984293165865"/>
    <n v="3400"/>
    <d v="2025-04-02T00:00:00"/>
    <s v="&lt;Клиент не выбран&gt;"/>
    <s v="4 2025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23"/>
    <n v="21.41"/>
    <n v="-2.14"/>
    <n v="-1.7866904407068345"/>
    <n v="5.830171819500589E-15"/>
    <n v="0.47607106072778299"/>
    <n v="1795.3069656163518"/>
    <n v="3000"/>
    <d v="2025-04-02T00:00:00"/>
    <s v="&lt;Клиент не выбран&gt;"/>
    <s v="4 2025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24"/>
    <n v="11.18"/>
    <n v="-1.1200000000000001"/>
    <n v="-0.93275069193101989"/>
    <n v="3.0436703946121387E-15"/>
    <n v="0.24853528131403713"/>
    <n v="937.24899190973008"/>
    <n v="1600"/>
    <d v="2025-04-12T00:00:00"/>
    <s v="&lt;Клиент не выбран&gt;"/>
    <s v="4 2025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25"/>
    <n v="25.97"/>
    <n v="-5.19"/>
    <n v="-1.0483099394002175"/>
    <n v="6.1180206346278066E-15"/>
    <n v="0.48543737264894221"/>
    <n v="2079.8641404671894"/>
    <n v="3000"/>
    <d v="2025-04-02T00:00:00"/>
    <s v="&lt;Клиент не выбран&gt;"/>
    <s v="4 2025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26"/>
    <n v="36.51"/>
    <n v="-7.3"/>
    <n v="-1.4735867819961672"/>
    <n v="8.5999702953550639E-15"/>
    <n v="0.68236889581692028"/>
    <n v="2923.6203822447828"/>
    <n v="4200"/>
    <d v="2025-04-26T00:00:00"/>
    <s v="&lt;Клиент не выбран&gt;"/>
    <s v="4 2025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27"/>
    <n v="27.07"/>
    <n v="-5.41"/>
    <n v="-1.092704200549024"/>
    <n v="6.3771090926871176E-15"/>
    <n v="0.50599487447430647"/>
    <n v="2167.9430838555977"/>
    <n v="3300"/>
    <d v="2025-04-26T00:00:00"/>
    <s v="&lt;Клиент не выбран&gt;"/>
    <s v="4 2025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28"/>
    <n v="45.16"/>
    <n v="-9.0299999999999994"/>
    <n v="-1.8226871083026883"/>
    <n v="1.0637347715548731E-14"/>
    <n v="0.84402561471637549"/>
    <n v="3616.2411643445389"/>
    <n v="5000"/>
    <d v="2025-04-03T00:00:00"/>
    <s v="&lt;Клиент не выбран&gt;"/>
    <s v="4 2025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29"/>
    <n v="22.56"/>
    <n v="-4.51"/>
    <n v="-0.91058683379085315"/>
    <n v="5.3142575772392639E-15"/>
    <n v="0.42166239539525541"/>
    <n v="1806.619236546331"/>
    <n v="2700"/>
    <d v="2025-04-03T00:00:00"/>
    <s v="&lt;Клиент не выбран&gt;"/>
    <s v="4 2025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2"/>
    <n v="13.29"/>
    <n v="-2.66"/>
    <n v="-0.53626249546796501"/>
    <n v="3.1296708058755335E-15"/>
    <n v="0.24832527773138863"/>
    <n v="1063.9536002486152"/>
    <n v="1800"/>
    <d v="2025-04-26T00:00:00"/>
    <s v="&lt;Клиент не выбран&gt;"/>
    <s v="4 2025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1"/>
    <n v="9.9600000000000009"/>
    <n v="-1.99"/>
    <n v="-0.402070751540892"/>
    <n v="2.3465170576508001E-15"/>
    <n v="0.18618555630471947"/>
    <n v="797.71497591547165"/>
    <n v="1700"/>
    <d v="2025-05-05T00:00:00"/>
    <s v="&lt;Клиент не выбран&gt;"/>
    <s v="5 202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07T00:00:00"/>
    <s v="Татьяна Виноград"/>
    <s v="10 2025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21T00:00:00"/>
    <s v="Даша Калифорния"/>
    <s v="10 2025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30"/>
    <n v="12.9"/>
    <n v="-2.58"/>
    <n v="-0.52062360801781749"/>
    <n v="3.0384010081500948E-15"/>
    <n v="0.24108343049745354"/>
    <n v="1032.9257906458804"/>
    <m/>
    <m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31"/>
    <n v="27.09"/>
    <n v="-5.42"/>
    <n v="0"/>
    <n v="4.7300395004750401E-15"/>
    <n v="0.76288638987609225"/>
    <n v="2270.6899764227028"/>
    <n v="3300"/>
    <d v="2025-04-03T00:00:00"/>
    <s v="&lt;Клиент не выбран&gt;"/>
    <s v="4 2025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32"/>
    <n v="18.11"/>
    <n v="-3.62"/>
    <n v="0"/>
    <n v="3.1628182908114132E-15"/>
    <n v="0.5101164646656472"/>
    <n v="1518.3339990016132"/>
    <n v="2400"/>
    <d v="2025-04-01T00:00:00"/>
    <s v="&lt;Клиент не выбран&gt;"/>
    <s v="4 2025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6"/>
    <n v="14.18"/>
    <n v="-2.84"/>
    <n v="0"/>
    <n v="2.4752490971567582E-15"/>
    <n v="0.39922158104268046"/>
    <n v="1188.2613905230016"/>
    <n v="1900"/>
    <d v="2025-04-03T00:00:00"/>
    <s v="&lt;Клиент не выбран&gt;"/>
    <s v="4 2025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9"/>
    <n v="17.64"/>
    <n v="-3.53"/>
    <n v="0"/>
    <n v="3.0798734357038681E-15"/>
    <n v="0.49673866918097198"/>
    <n v="1478.515716074035"/>
    <n v="2450"/>
    <d v="2025-04-02T00:00:00"/>
    <s v="&lt;Клиент не выбран&gt;"/>
    <s v="4 2025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7"/>
    <n v="10.130000000000001"/>
    <n v="-2.0299999999999998"/>
    <n v="0"/>
    <n v="1.7680350693976847E-15"/>
    <n v="0.28515827217334322"/>
    <n v="848.75813608785847"/>
    <n v="1700"/>
    <d v="2025-07-29T00:00:00"/>
    <m/>
    <s v="7 2025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33"/>
    <n v="32.49"/>
    <n v="-6.5"/>
    <n v="0"/>
    <n v="5.6729915374871384E-15"/>
    <n v="0.91497080170187528"/>
    <n v="2723.3609823362276"/>
    <n v="3800"/>
    <d v="2025-04-03T00:00:00"/>
    <s v="&lt;Клиент не выбран&gt;"/>
    <s v="4 2025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30"/>
    <n v="10.11"/>
    <n v="-2.02"/>
    <n v="0"/>
    <n v="1.765852310052749E-15"/>
    <n v="0.28480622492374646"/>
    <n v="847.71028653713267"/>
    <n v="1500"/>
    <d v="2025-04-27T00:00:00"/>
    <s v="&lt;Клиент не выбран&gt;"/>
    <s v="4 2025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5"/>
    <n v="9.41"/>
    <n v="-1.88"/>
    <n v="0"/>
    <n v="1.643617786736366E-15"/>
    <n v="0.26509157894633018"/>
    <n v="789.0307116964907"/>
    <n v="1400"/>
    <d v="2025-04-27T00:00:00"/>
    <s v="&lt;Клиент не выбран&gt;"/>
    <s v="4 2025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4"/>
    <n v="23.61"/>
    <n v="-4.72"/>
    <n v="0"/>
    <n v="4.123232402582995E-15"/>
    <n v="0.66501725448820403"/>
    <n v="1979.3878013209442"/>
    <n v="3200"/>
    <d v="2025-04-03T00:00:00"/>
    <s v="&lt;Клиент не выбран&gt;"/>
    <s v="4 2025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63"/>
    <n v="12.6"/>
    <n v="-1.26"/>
    <n v="-2.0172808132147395"/>
    <n v="0"/>
    <n v="0.26425845009629945"/>
    <n v="970.21754714104202"/>
    <n v="1800"/>
    <d v="2025-04-03T00:00:00"/>
    <s v="&lt;Клиент не выбран&gt;"/>
    <s v="4 2025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400"/>
    <d v="2025-04-11T00:00:00"/>
    <s v="&lt;Клиент не выбран&gt;"/>
    <s v="4 2025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300"/>
    <d v="2025-07-14T00:00:00"/>
    <s v="Даша Калифорния"/>
    <s v="7 2025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34"/>
    <n v="53"/>
    <n v="-10.6"/>
    <n v="-7.5425667090216013"/>
    <n v="0"/>
    <n v="0.98805628607434715"/>
    <n v="3627.6211639135963"/>
    <n v="5800"/>
    <d v="2025-04-02T00:00:00"/>
    <s v="&lt;Клиент не выбран&gt;"/>
    <s v="4 2025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35"/>
    <n v="61.44"/>
    <n v="-6.14"/>
    <n v="-9.8373570520965696"/>
    <n v="0"/>
    <n v="1.2886677504696082"/>
    <n v="4731.3077916137227"/>
    <n v="6700"/>
    <d v="2025-04-08T00:00:00"/>
    <s v="&lt;Клиент не выбран&gt;"/>
    <s v="4 2025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36"/>
    <n v="33.6"/>
    <n v="-3.36"/>
    <n v="-5.3794155019059726"/>
    <n v="0"/>
    <n v="0.7046892002567986"/>
    <n v="2587.2467923761119"/>
    <n v="3700"/>
    <d v="2025-04-12T00:00:00"/>
    <s v="&lt;Клиент не выбран&gt;"/>
    <s v="4 2025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7"/>
    <n v="19"/>
    <n v="-5.7"/>
    <n v="-2.3659466327827192"/>
    <n v="0"/>
    <n v="0.30993275011294386"/>
    <n v="1137.9094688691234"/>
    <n v="2700"/>
    <d v="2025-03-31T00:00:00"/>
    <s v="&lt;Клиент не выбран&gt;"/>
    <s v="3 2025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37"/>
    <n v="14.32"/>
    <n v="-1.43"/>
    <n v="-2.2930114358322746"/>
    <n v="0"/>
    <n v="0.30037843225231925"/>
    <n v="1102.8310566709024"/>
    <n v="2000"/>
    <d v="2025-04-02T00:00:00"/>
    <s v="&lt;Клиент не выбран&gt;"/>
    <s v="4 2025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7"/>
    <n v="19"/>
    <n v="-5.7"/>
    <n v="0"/>
    <n v="1.9860701698333073E-15"/>
    <n v="0.32668151358058545"/>
    <n v="1352.470871643987"/>
    <n v="2800"/>
    <d v="2025-04-02T00:00:00"/>
    <s v="&lt;Клиент не выбран&gt;"/>
    <s v="4 2025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3"/>
    <n v="48.06"/>
    <n v="-14.42"/>
    <n v="0"/>
    <n v="5.0234135724204851E-15"/>
    <n v="0.82628316668051849"/>
    <n v="3420.836099406295"/>
    <n v="5200"/>
    <d v="2025-10-20T00:00:00"/>
    <s v="Любовь Виталий"/>
    <s v="10 2025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2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38"/>
    <n v="44.81"/>
    <n v="-4.4800000000000004"/>
    <n v="0"/>
    <n v="6.0224218007050581E-15"/>
    <n v="0.99060642426353462"/>
    <n v="4101.1391167971424"/>
    <n v="5000"/>
    <d v="2025-04-02T00:00:00"/>
    <s v="&lt;Клиент не выбран&gt;"/>
    <s v="4 2025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9"/>
    <n v="17.64"/>
    <n v="-1.76"/>
    <n v="0"/>
    <n v="2.3713379170641291E-15"/>
    <n v="0.39005281471125547"/>
    <n v="1614.8298828350762"/>
    <n v="2500"/>
    <d v="2025-04-19T00:00:00"/>
    <s v="&lt;Клиент не выбран&gt;"/>
    <s v="4 2025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418"/>
    <n v="1921"/>
    <n v="0"/>
    <n v="0"/>
    <n v="0"/>
    <n v="0"/>
    <n v="1921"/>
    <n v="2500"/>
    <d v="2025-03-15T00:00:00"/>
    <s v="&lt;Клиент не выбран&gt;"/>
    <s v="3 2025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3-26T00:00:00"/>
    <s v="&lt;Клиент не выбран&gt;"/>
    <s v="3 2025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5-04T00:00:00"/>
    <s v="&lt;Клиент не выбран&gt;"/>
    <s v="5 202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5"/>
    <n v="5.83"/>
    <n v="-1.17"/>
    <n v="-0.34328326666163489"/>
    <n v="9.9966160423943461E-16"/>
    <n v="0.21164121845954806"/>
    <n v="431.46990062143078"/>
    <n v="1000"/>
    <d v="2025-04-24T00:00:00"/>
    <s v="Елена Шевченко 217"/>
    <s v="4 2025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39"/>
    <n v="60"/>
    <n v="-12"/>
    <n v="-3.5359649784889431"/>
    <n v="1.0296943562981302E-14"/>
    <n v="2.1799953832743144"/>
    <n v="4444.3251566155959"/>
    <n v="6200"/>
    <d v="2025-04-26T00:00:00"/>
    <s v="Оксана Черноморская"/>
    <s v="4 2025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6"/>
    <n v="12.31"/>
    <n v="-2.46"/>
    <n v="-0.72560947996075198"/>
    <n v="2.113018626986788E-15"/>
    <n v="0.4473532192760834"/>
    <n v="912.01255818049208"/>
    <n v="1600"/>
    <d v="2025-07-07T00:00:00"/>
    <s v="Любовь 17"/>
    <s v="7 2025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2"/>
    <n v="18.04"/>
    <n v="-3.61"/>
    <n v="-1.0629994716582383"/>
    <n v="3.0955186586212535E-15"/>
    <n v="0.65536111209684078"/>
    <n v="1336.0752502075636"/>
    <n v="2400"/>
    <d v="2025-07-07T00:00:00"/>
    <s v="Любовь 17"/>
    <s v="7 2025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40"/>
    <n v="18.57"/>
    <n v="-9.2899999999999991"/>
    <n v="-0.68361989584119576"/>
    <n v="1.9907424221763852E-15"/>
    <n v="0.42146577409970093"/>
    <n v="859.23619694568197"/>
    <m/>
    <m/>
    <m/>
    <s v=""/>
    <n v="-859.23619694568197"/>
    <s v="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41"/>
    <n v="28.26"/>
    <n v="-8.48"/>
    <n v="-0.74196369922212613"/>
    <n v="-3.2393051716127412E-15"/>
    <n v="0.68839616877288479"/>
    <n v="1872.4876711802551"/>
    <m/>
    <m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3"/>
    <n v="17.61"/>
    <n v="-5.28"/>
    <n v="-0.46250821089023325"/>
    <n v="-2.0192433147616325E-15"/>
    <n v="0.42911651976590842"/>
    <n v="1167.2281590319787"/>
    <m/>
    <m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42"/>
    <n v="32.520000000000003"/>
    <n v="-9.76"/>
    <n v="-0.85374589455488337"/>
    <n v="-3.7273299143531851E-15"/>
    <n v="0.79210802837567551"/>
    <n v="2154.5914760395658"/>
    <n v="2154.59"/>
    <d v="2025-04-01T00:00:00"/>
    <s v="&lt;Клиент не выбран&gt;"/>
    <s v="4 2025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503"/>
    <n v="59.75"/>
    <n v="-17.93"/>
    <n v="-1.5687018150388936"/>
    <n v="-6.8487230675856841E-15"/>
    <n v="1.4554462981841276"/>
    <n v="3958.9198386632083"/>
    <n v="6500"/>
    <d v="2025-04-24T00:00:00"/>
    <s v="Любовь Виталий"/>
    <s v="4 2025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44"/>
    <n v="0"/>
    <n v="0"/>
    <n v="0"/>
    <n v="0"/>
    <n v="0"/>
    <n v="0"/>
    <n v="2300"/>
    <d v="2025-06-25T00:00:00"/>
    <s v="Татьяна Бригантина"/>
    <s v="6 2025"/>
    <n v="2300"/>
    <s v="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4900"/>
    <d v="2025-04-17T00:00:00"/>
    <s v="&lt;Клиент не выбран&gt;"/>
    <s v="4 2025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5000"/>
    <d v="2025-12-01T00:00:00"/>
    <s v="Михаил Икра Кофе"/>
    <s v="12 2025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45"/>
    <n v="12.1"/>
    <n v="-6.05"/>
    <n v="0"/>
    <n v="0"/>
    <n v="0.29880386189948183"/>
    <n v="720.21633111685753"/>
    <m/>
    <m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3"/>
    <n v="41.78"/>
    <n v="-12"/>
    <n v="0"/>
    <n v="0"/>
    <n v="1.4708064474986065"/>
    <n v="3545.1309653983503"/>
    <n v="3545.13"/>
    <m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46"/>
    <n v="31.06"/>
    <n v="-4.66"/>
    <n v="0"/>
    <n v="0"/>
    <n v="0.80851770576033521"/>
    <n v="2700.4157322511142"/>
    <n v="3500"/>
    <d v="2025-04-17T00:00:00"/>
    <s v="&lt;Клиент не выбран&gt;"/>
    <s v="4 2025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9"/>
    <n v="10.75"/>
    <n v="-1.61"/>
    <n v="0"/>
    <n v="0"/>
    <n v="0.27991862994884337"/>
    <n v="934.91665881724202"/>
    <n v="1450"/>
    <d v="2025-04-17T00:00:00"/>
    <s v="&lt;Клиент не выбран&gt;"/>
    <s v="4 2025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57"/>
    <n v="32.29"/>
    <n v="-4.84"/>
    <n v="0"/>
    <n v="0"/>
    <n v="0.84067465996671231"/>
    <n v="2807.8186306929201"/>
    <n v="4000"/>
    <d v="2025-04-24T00:00:00"/>
    <s v="Любовь Виталий"/>
    <s v="4 2025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47"/>
    <n v="24.06"/>
    <n v="-3.61"/>
    <n v="0"/>
    <n v="0"/>
    <n v="0.62629496525753237"/>
    <n v="2091.7993077475489"/>
    <n v="2900"/>
    <d v="2025-04-17T00:00:00"/>
    <s v="&lt;Клиент не выбран&gt;"/>
    <s v="4 2025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5"/>
    <n v="23.61"/>
    <n v="-3.54"/>
    <n v="0"/>
    <n v="0"/>
    <n v="0.61465721040189125"/>
    <n v="2052.9296873590861"/>
    <n v="2900"/>
    <d v="2025-04-17T00:00:00"/>
    <s v="&lt;Клиент не выбран&gt;"/>
    <s v="4 2025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35"/>
    <n v="61.44"/>
    <n v="-9.2200000000000006"/>
    <n v="0"/>
    <n v="0"/>
    <n v="1.5992725225304814"/>
    <n v="5341.5041491724696"/>
    <n v="6700"/>
    <d v="2025-04-24T00:00:00"/>
    <s v="Любовь Виталий"/>
    <s v="4 2025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49"/>
    <n v="22.61"/>
    <n v="-11.31"/>
    <n v="-0.6030920212408416"/>
    <n v="2.1588043057307608E-15"/>
    <n v="0.48472484949968986"/>
    <n v="1062.9752593488831"/>
    <n v="2600"/>
    <d v="2025-04-19T00:00:00"/>
    <s v="&lt;Клиент не выбран&gt;"/>
    <s v="4 2025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5"/>
    <n v="24.42"/>
    <n v="-4.88"/>
    <n v="-1.0428688579686769"/>
    <n v="3.7330120472547853E-15"/>
    <n v="0.83818792559503918"/>
    <n v="1838.1005812103704"/>
    <n v="2800"/>
    <d v="2025-04-21T00:00:00"/>
    <s v="&lt;Клиент не выбран&gt;"/>
    <s v="4 2025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6"/>
    <n v="8.0399999999999991"/>
    <n v="-1.61"/>
    <n v="-0.34317537137863818"/>
    <n v="1.2284169633494505E-15"/>
    <n v="0.27582130816663769"/>
    <n v="604.86114315162104"/>
    <n v="1300"/>
    <d v="2025-04-18T00:00:00"/>
    <s v="&lt;Клиент не выбран&gt;"/>
    <s v="4 2025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40"/>
    <n v="14.28"/>
    <n v="-2.86"/>
    <n v="-0.60949653828056738"/>
    <n v="2.1817296611898489E-15"/>
    <n v="0.48987237002535039"/>
    <n v="1074.2634921915264"/>
    <m/>
    <m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9"/>
    <n v="10.75"/>
    <n v="-2.15"/>
    <n v="-0.45899038784701224"/>
    <n v="1.6429838079012871E-15"/>
    <n v="0.36890563767233042"/>
    <n v="808.9900203894158"/>
    <n v="1450"/>
    <d v="2025-04-17T00:00:00"/>
    <s v="&lt;Клиент не выбран&gt;"/>
    <s v="4 2025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2800"/>
    <d v="2025-04-26T00:00:00"/>
    <s v="Оксана Черноморская"/>
    <s v="4 2025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3000"/>
    <d v="2025-05-08T00:00:00"/>
    <s v="&lt;Клиент не выбран&gt;"/>
    <s v="5 202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50"/>
    <n v="15.53"/>
    <n v="-3.11"/>
    <n v="-0.66286751361161533"/>
    <n v="2.3727742900155797E-15"/>
    <n v="0.5327683744058539"/>
    <n v="1168.3320992135514"/>
    <n v="2000"/>
    <d v="2025-08-23T00:00:00"/>
    <m/>
    <s v="8 2025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3"/>
    <n v="49.42"/>
    <n v="-9.8800000000000008"/>
    <n v="-2.1102883645896355"/>
    <n v="7.5539046237694069E-15"/>
    <n v="1.6961080132051098"/>
    <n v="3719.4727216508718"/>
    <n v="3719.47"/>
    <d v="2025-03-21T00:00:00"/>
    <s v="&lt;Клиент не выбран&gt;"/>
    <s v="3 2025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n v="3200"/>
    <d v="2025-10-04T00:00:00"/>
    <m/>
    <s v="10 2025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n v="3000"/>
    <d v="2025-11-27T00:00:00"/>
    <m/>
    <s v="11 2025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8-15T00:00:00"/>
    <m/>
    <s v="8 2025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7-28T00:00:00"/>
    <m/>
    <s v="7 2025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9"/>
    <n v="8.9700000000000006"/>
    <n v="-1.79"/>
    <n v="-0.4520289665970772"/>
    <n v="-1.3313405122018577E-15"/>
    <n v="0.28223619514142351"/>
    <n v="667.05906793667339"/>
    <n v="1700"/>
    <d v="2025-08-21T00:00:00"/>
    <m/>
    <s v="8 2025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m/>
    <m/>
    <m/>
    <s v=""/>
    <n v="-752.53181758872631"/>
    <s v="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d v="2025-04-28T00:00:00"/>
    <s v="&lt;Клиент не выбран&gt;"/>
    <s v="4 2025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500"/>
    <n v="23.22"/>
    <n v="-4.6399999999999997"/>
    <n v="-1.16973512526096"/>
    <n v="-3.4451680663942216E-15"/>
    <n v="0.73035494508741616"/>
    <n v="1726.1779223208064"/>
    <n v="2900"/>
    <d v="2025-07-06T00:00:00"/>
    <m/>
    <s v="7 2025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5"/>
    <n v="13.61"/>
    <n v="-2.72"/>
    <n v="-0.68559825156576182"/>
    <n v="-2.0192615846627057E-15"/>
    <n v="0.4280713321852509"/>
    <n v="1011.7372214248429"/>
    <n v="2000"/>
    <d v="2025-09-25T00:00:00"/>
    <m/>
    <s v="9 2025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51"/>
    <n v="19.27"/>
    <n v="-9.64"/>
    <n v="-0.60627283402922738"/>
    <n v="-1.7856280128835498E-15"/>
    <n v="0.37854241771753599"/>
    <n v="894.67671646659676"/>
    <n v="2300"/>
    <d v="2025-08-15T00:00:00"/>
    <m/>
    <s v="8 2025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52"/>
    <n v="24.3"/>
    <n v="-4.8600000000000003"/>
    <n v="-1.2238778705636744"/>
    <n v="-3.6046322503069797E-15"/>
    <n v="0.76416039464474572"/>
    <n v="1806.0763622129432"/>
    <n v="2700"/>
    <d v="2025-11-28T00:00:00"/>
    <s v="Татьяна Бригантина"/>
    <s v="11 2025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53"/>
    <n v="38"/>
    <n v="-5.7"/>
    <n v="-1.649787859007833"/>
    <n v="4.9935879819519664E-15"/>
    <n v="1.3418637213780154"/>
    <n v="3188.7746301131428"/>
    <n v="4100"/>
    <d v="2025-05-06T00:00:00"/>
    <s v="Оксана Черноморская"/>
    <s v="5 202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54"/>
    <n v="21"/>
    <n v="-3.15"/>
    <n v="-0.9117248694516974"/>
    <n v="2.7596144110787187E-15"/>
    <n v="0.74155626707732436"/>
    <n v="1762.2175587467375"/>
    <n v="2500"/>
    <d v="2025-05-06T00:00:00"/>
    <s v="Оксана Черноморская"/>
    <s v="5 202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55"/>
    <n v="45"/>
    <n v="-6.75"/>
    <n v="-1.9536961488250657"/>
    <n v="5.9134594523115397E-15"/>
    <n v="1.5890491437371235"/>
    <n v="3776.1804830287219"/>
    <n v="4750"/>
    <d v="2025-05-06T00:00:00"/>
    <s v="Оксана Черноморская"/>
    <s v="5 202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56"/>
    <n v="34.39"/>
    <n v="-5.16"/>
    <n v="-1.4929813968668413"/>
    <n v="4.5189652232958508E-15"/>
    <n v="1.2143243521944085"/>
    <n v="2885.6929547432565"/>
    <n v="3750"/>
    <d v="2025-05-06T00:00:00"/>
    <s v="Оксана Черноморская"/>
    <s v="5 202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57"/>
    <n v="65"/>
    <n v="-9.75"/>
    <n v="-2.8220055483028723"/>
    <n v="8.541663653338891E-15"/>
    <n v="2.2952932076202894"/>
    <n v="5454.4829199303767"/>
    <n v="6650"/>
    <d v="2025-05-06T00:00:00"/>
    <s v="Оксана Черноморская"/>
    <s v="5 202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10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27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5-19T00:00:00"/>
    <s v="&lt;Клиент не выбран&gt;"/>
    <s v="5 202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4"/>
    <n v="1755"/>
    <n v="0"/>
    <n v="0"/>
    <n v="0"/>
    <n v="0"/>
    <n v="1755"/>
    <n v="4000"/>
    <d v="2025-04-12T00:00:00"/>
    <s v="&lt;Клиент не выбран&gt;"/>
    <s v="4 2025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8"/>
    <n v="1945"/>
    <n v="0"/>
    <n v="0"/>
    <n v="0"/>
    <n v="0"/>
    <n v="1945"/>
    <n v="2600"/>
    <d v="2025-05-21T00:00:00"/>
    <s v="&lt;Клиент не выбран&gt;"/>
    <s v="5 202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50"/>
    <n v="913"/>
    <n v="0"/>
    <n v="0"/>
    <n v="0"/>
    <n v="0"/>
    <n v="913"/>
    <n v="2000"/>
    <d v="2025-05-07T00:00:00"/>
    <s v="&lt;Клиент не выбран&gt;"/>
    <s v="5 202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50"/>
    <n v="913"/>
    <n v="0"/>
    <n v="0"/>
    <n v="0"/>
    <n v="0"/>
    <n v="913"/>
    <n v="2000"/>
    <d v="2025-05-15T00:00:00"/>
    <s v="Татьяна Бригантина"/>
    <s v="5 202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58"/>
    <n v="13.16"/>
    <n v="-1.97"/>
    <n v="-0.54855200823892891"/>
    <n v="1.6376875825243092E-15"/>
    <n v="0.46159206617367321"/>
    <n v="1055.0954196704431"/>
    <n v="1800"/>
    <d v="2025-05-07T00:00:00"/>
    <s v="&lt;Клиент не выбран&gt;"/>
    <s v="5 202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400"/>
    <d v="2025-06-13T00:00:00"/>
    <s v="Наталья Школа 53"/>
    <s v="6 2025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3"/>
    <n v="10.49"/>
    <n v="-1.57"/>
    <n v="-0.43727291452111222"/>
    <n v="1.3054667771328721E-15"/>
    <n v="0.36795363988106938"/>
    <n v="841.05908341915585"/>
    <n v="1400"/>
    <d v="2025-07-02T00:00:00"/>
    <s v="Наталья магазин"/>
    <s v="7 2025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1"/>
    <n v="6.99"/>
    <n v="-1.05"/>
    <n v="-0.29118846549948507"/>
    <n v="8.6933549957054497E-16"/>
    <n v="0.24502742386699014"/>
    <n v="560.07746138002085"/>
    <m/>
    <m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59"/>
    <n v="8.68"/>
    <n v="-1.3"/>
    <n v="-0.36177960865087538"/>
    <n v="1.0800834994664346E-15"/>
    <n v="0.30442801147110893"/>
    <n v="695.85381565396517"/>
    <m/>
    <m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2"/>
    <n v="18.829999999999998"/>
    <n v="-2.82"/>
    <n v="-0.78483625128733259"/>
    <n v="2.3431079710647176E-15"/>
    <n v="0.66041903301523763"/>
    <n v="1509.569049948507"/>
    <n v="2500"/>
    <d v="2025-05-31T00:00:00"/>
    <s v="&lt;Клиент не выбран&gt;"/>
    <s v="5 202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6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7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1"/>
    <n v="31.14"/>
    <n v="-4.67"/>
    <n v="-1.2976024716786818"/>
    <n v="3.8739580258640274E-15"/>
    <n v="1.0918983013062673"/>
    <n v="2495.8334011328534"/>
    <n v="3500"/>
    <d v="2025-07-09T00:00:00"/>
    <m/>
    <s v="7 2025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60"/>
    <n v="25.85"/>
    <n v="-6.46"/>
    <n v="-0.95052935118434612"/>
    <n v="2.8377803597092366E-15"/>
    <n v="0.79984541225268335"/>
    <n v="1828.2663259526269"/>
    <m/>
    <m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51"/>
    <n v="19.27"/>
    <n v="-9.64"/>
    <n v="-0.47207826982492268"/>
    <n v="1.409377249303762E-15"/>
    <n v="0.39724142960254455"/>
    <n v="908.00436920700338"/>
    <n v="908"/>
    <m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35"/>
    <n v="61.44"/>
    <n v="-9.2200000000000006"/>
    <n v="0"/>
    <n v="0"/>
    <n v="2.5259007849820243"/>
    <n v="5178.1218931426183"/>
    <n v="6800"/>
    <d v="2025-05-07T00:00:00"/>
    <s v="&lt;Клиент не выбран&gt;"/>
    <s v="5 202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4"/>
    <n v="29.29"/>
    <n v="-4.3899999999999997"/>
    <n v="0"/>
    <n v="0"/>
    <n v="1.2044222433177403"/>
    <n v="2469.0776549071461"/>
    <n v="3300"/>
    <d v="2025-05-06T00:00:00"/>
    <s v="Оксана Черноморская"/>
    <s v="5 202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25"/>
    <n v="25.97"/>
    <n v="-3.9"/>
    <n v="0"/>
    <n v="0"/>
    <n v="1.0675340927719892"/>
    <n v="2188.4555760562539"/>
    <n v="2188.46"/>
    <m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28"/>
    <n v="45.16"/>
    <n v="-6.77"/>
    <n v="0"/>
    <n v="0"/>
    <n v="1.8569385510428935"/>
    <n v="3806.742617344793"/>
    <n v="3806.74"/>
    <m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29"/>
    <n v="22.56"/>
    <n v="-3.38"/>
    <n v="0"/>
    <n v="0"/>
    <n v="0.92774371995318305"/>
    <n v="1901.8839124947417"/>
    <n v="1901.88"/>
    <m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51"/>
    <n v="19.27"/>
    <n v="-9.64"/>
    <n v="0"/>
    <n v="0"/>
    <n v="0.4658066748252947"/>
    <n v="954.90834605445048"/>
    <n v="954.91"/>
    <m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34"/>
    <n v="24.97"/>
    <n v="-7.49"/>
    <n v="0"/>
    <n v="4.9993608135191155E-15"/>
    <n v="0.70668186955117851"/>
    <n v="1723.0231688050319"/>
    <n v="3100"/>
    <d v="2025-05-08T00:00:00"/>
    <s v="&lt;Клиент не выбран&gt;"/>
    <s v="5 202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61"/>
    <n v="42.55"/>
    <n v="-4.26"/>
    <n v="0"/>
    <n v="1.0951117022291015E-14"/>
    <n v="1.5479890609333311"/>
    <n v="3774.2881655345932"/>
    <n v="4200"/>
    <d v="2025-05-06T00:00:00"/>
    <s v="Оксана Черноморская"/>
    <s v="5 202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62"/>
    <n v="94.19"/>
    <n v="-9.42"/>
    <n v="0"/>
    <n v="2.4244611908582121E-14"/>
    <n v="3.4270836431266254"/>
    <n v="8355.8737997484313"/>
    <n v="9450"/>
    <d v="2025-05-06T00:00:00"/>
    <s v="Оксана Черноморская"/>
    <s v="5 202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4T00:00:00"/>
    <s v="Елена Шевченко 217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5T00:00:00"/>
    <s v="&lt;Клиент не выбран&gt;"/>
    <s v="5 202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9"/>
    <n v="10.8"/>
    <n v="-1.08"/>
    <n v="-0.26536241374099634"/>
    <n v="0"/>
    <n v="0.52676007759696042"/>
    <n v="941.63950435702418"/>
    <n v="1700"/>
    <d v="2025-05-15T00:00:00"/>
    <s v="Любовь Виталий"/>
    <s v="5 202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6"/>
    <n v="24.53"/>
    <n v="-2.4500000000000002"/>
    <n v="-0.60279856948572008"/>
    <n v="0"/>
    <n v="1.1965907935535891"/>
    <n v="2139.0329481690424"/>
    <n v="2800"/>
    <d v="2025-05-15T00:00:00"/>
    <s v="Оксана Черноморская"/>
    <s v="5 202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500"/>
    <d v="2025-05-29T00:00:00"/>
    <s v="&lt;Клиент не выбран&gt;"/>
    <s v="5 202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400"/>
    <d v="2025-07-15T00:00:00"/>
    <m/>
    <s v="7 2025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2"/>
    <n v="12.58"/>
    <n v="-1.26"/>
    <n v="-0.30904346950083111"/>
    <n v="0"/>
    <n v="0.61346955539069881"/>
    <n v="1096.6418919055054"/>
    <n v="1800"/>
    <d v="2025-05-15T00:00:00"/>
    <s v="Любовь 17"/>
    <s v="5 202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9"/>
    <n v="40.26"/>
    <n v="-4.03"/>
    <n v="-0.98910290636175879"/>
    <n v="0"/>
    <n v="1.9634277377919622"/>
    <n v="3509.8353130509236"/>
    <n v="4400"/>
    <d v="2025-05-14T00:00:00"/>
    <s v="&lt;Клиент не выбран&gt;"/>
    <s v="5 202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63"/>
    <n v="26.09"/>
    <n v="-2.61"/>
    <n v="-0.6410194932755755"/>
    <n v="0"/>
    <n v="1.2724615866231102"/>
    <n v="2274.6600372739636"/>
    <n v="3200"/>
    <d v="2025-05-15T00:00:00"/>
    <s v="Любовь Виталий"/>
    <s v="5 202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64"/>
    <n v="40.090000000000003"/>
    <n v="-25.1"/>
    <n v="-0.40923689114995215"/>
    <n v="0"/>
    <n v="0.81235942008008621"/>
    <n v="1452.1786183448348"/>
    <m/>
    <m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65"/>
    <n v="35.29"/>
    <n v="-10.59"/>
    <n v="-0.6743262982924495"/>
    <n v="0"/>
    <n v="1.3385775634408357"/>
    <n v="2392.8493577796808"/>
    <n v="3800"/>
    <d v="2025-05-15T00:00:00"/>
    <s v="&lt;Клиент не выбран&gt;"/>
    <s v="5 202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8"/>
    <n v="26.18"/>
    <n v="-2.62"/>
    <n v="-0.64320354606356711"/>
    <n v="0"/>
    <n v="1.276797060512797"/>
    <n v="2282.4101566513878"/>
    <n v="3100"/>
    <d v="2025-05-15T00:00:00"/>
    <s v="&lt;Клиент не выбран&gt;"/>
    <s v="5 202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6-19T00:00:00"/>
    <s v="&lt;Клиент не выбран&gt;"/>
    <s v="6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7-04T00:00:00"/>
    <s v="Аня Мирный"/>
    <s v="7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5"/>
    <n v="24.42"/>
    <n v="-4.88"/>
    <n v="0"/>
    <n v="0"/>
    <n v="0.64235690064439133"/>
    <n v="1875.4109083573492"/>
    <n v="2800"/>
    <d v="2025-06-13T00:00:00"/>
    <s v="&lt;Клиент не выбран&gt;"/>
    <s v="6 2025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66"/>
    <n v="14.48"/>
    <n v="-2.9"/>
    <n v="0"/>
    <n v="0"/>
    <n v="0.38068029219355431"/>
    <n v="1111.4257072046112"/>
    <n v="1800"/>
    <d v="2025-05-31T00:00:00"/>
    <s v="Любовь 17"/>
    <s v="5 202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50"/>
    <n v="20.48"/>
    <n v="-4.0999999999999996"/>
    <n v="0"/>
    <n v="0"/>
    <n v="0.53847523196290337"/>
    <n v="1572.1203008645537"/>
    <n v="2300"/>
    <d v="2025-06-10T00:00:00"/>
    <s v="&lt;Клиент не выбран&gt;"/>
    <s v="6 2025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1"/>
    <n v="12.6"/>
    <n v="-2.52"/>
    <n v="0"/>
    <n v="0"/>
    <n v="0.33136937351563273"/>
    <n v="967.4586466858791"/>
    <n v="1700"/>
    <d v="2025-06-10T00:00:00"/>
    <s v="&lt;Клиент не выбран&gt;"/>
    <s v="6 2025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40"/>
    <n v="18.57"/>
    <n v="-9.2899999999999991"/>
    <n v="0"/>
    <n v="0"/>
    <n v="0.30507021688740799"/>
    <n v="890.6762144092221"/>
    <m/>
    <m/>
    <m/>
    <s v=""/>
    <n v="-890.6762144092221"/>
    <s v=""/>
  </r>
  <r>
    <s v="535495237"/>
    <s v="720000667044"/>
    <s v="iHerb_OA CZN6870"/>
    <s v="Доставлен"/>
    <d v="2025-04-30T00:00:00"/>
    <x v="34"/>
    <s v="Витамины"/>
    <s v="CLF-07210"/>
    <x v="72"/>
    <x v="203"/>
    <n v="20.440000000000001"/>
    <n v="-4.09"/>
    <n v="-0.64517308881104474"/>
    <n v="0"/>
    <n v="0.4786581140956393"/>
    <n v="1509.2805275087576"/>
    <n v="2700"/>
    <d v="2025-05-31T00:00:00"/>
    <s v="Надежда Витамины"/>
    <s v="5 202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1T00:00:00"/>
    <m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3T00:00:00"/>
    <s v="Лариса Терраспорт"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7"/>
    <n v="34.94"/>
    <n v="-6.99"/>
    <n v="-1.1029105707809601"/>
    <n v="0"/>
    <n v="0.81825653143566468"/>
    <n v="2580.0850607871416"/>
    <n v="3900"/>
    <d v="2025-10-08T00:00:00"/>
    <m/>
    <s v="10 2025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67"/>
    <n v="33.25"/>
    <n v="-6.65"/>
    <n v="-1.0496393983103236"/>
    <n v="0"/>
    <n v="0.77873430183143755"/>
    <n v="2455.4655676900888"/>
    <m/>
    <m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68"/>
    <n v="20.59"/>
    <n v="-4.12"/>
    <n v="-0.64990830414176792"/>
    <n v="0"/>
    <n v="0.48217120117157053"/>
    <n v="1520.3578157840511"/>
    <n v="2500"/>
    <d v="2025-06-20T00:00:00"/>
    <s v="Татьяна Бригантина"/>
    <s v="6 2025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69"/>
    <n v="12.21"/>
    <n v="-2.44"/>
    <n v="-0.38552544817638579"/>
    <n v="0"/>
    <n v="0.28602383943207316"/>
    <n v="901.87588708015664"/>
    <m/>
    <m/>
    <m/>
    <s v=""/>
    <n v="-901.87588708015664"/>
    <s v=""/>
  </r>
  <r>
    <s v="535495237"/>
    <s v="720000667044"/>
    <s v="iHerb_OA CZN6870"/>
    <s v="Доставлен"/>
    <d v="2025-04-30T00:00:00"/>
    <x v="34"/>
    <s v="Витамины"/>
    <s v="VMC-47443"/>
    <x v="307"/>
    <x v="1570"/>
    <n v="22.58"/>
    <n v="-4.5199999999999996"/>
    <n v="-0.71264990727385114"/>
    <n v="0"/>
    <n v="0.52871960492766024"/>
    <n v="1667.1318854316917"/>
    <n v="3000"/>
    <d v="2025-08-12T00:00:00"/>
    <s v="Надежда Витамины"/>
    <s v="8 2025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71"/>
    <n v="16.75"/>
    <n v="-3.35"/>
    <n v="-0.52876571193076449"/>
    <n v="0"/>
    <n v="0.39229472347899486"/>
    <n v="1236.963857407789"/>
    <n v="2000"/>
    <d v="2025-07-20T00:00:00"/>
    <s v="Оксана Черноморская"/>
    <s v="7 2025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5"/>
    <n v="18.899999999999999"/>
    <n v="-3.78"/>
    <n v="-0.59663713167113119"/>
    <n v="0"/>
    <n v="0.44264897156734351"/>
    <n v="1395.7383226869977"/>
    <n v="2300"/>
    <d v="2025-05-31T00:00:00"/>
    <s v="Даша Калифорния"/>
    <s v="5 202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6-05T00:00:00"/>
    <s v="&lt;Клиент не выбран&gt;"/>
    <s v="6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6-13T00:00:00"/>
    <s v="Светлана Кулаки"/>
    <s v="6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7-07T00:00:00"/>
    <m/>
    <s v="7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7-15T00:00:00"/>
    <m/>
    <s v="7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2"/>
    <n v="10.86"/>
    <n v="-2.17"/>
    <n v="-0.33438634600465472"/>
    <n v="-1.2773967155428539E-15"/>
    <n v="0.48918422988658167"/>
    <n v="824.81605792604068"/>
    <n v="1600"/>
    <d v="2025-07-28T00:00:00"/>
    <m/>
    <s v="7 2025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9"/>
    <n v="10.75"/>
    <n v="-2.15"/>
    <n v="-0.33092319627618305"/>
    <n v="-1.2641670602610521E-15"/>
    <n v="0.48411787997981609"/>
    <n v="816.27365916731287"/>
    <n v="1600"/>
    <d v="2025-08-05T00:00:00"/>
    <s v="Даша Калифорния"/>
    <s v="8 2025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050"/>
    <d v="2025-07-20T00:00:00"/>
    <s v="Оксана Черноморская"/>
    <s v="7 2025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400"/>
    <d v="2025-09-12T00:00:00"/>
    <m/>
    <s v="9 2025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500"/>
    <d v="2025-09-16T00:00:00"/>
    <m/>
    <s v="9 2025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m/>
    <m/>
    <m/>
    <s v=""/>
    <n v="-1369.156689940522"/>
    <s v=""/>
  </r>
  <r>
    <s v="535305177"/>
    <s v="722500437916"/>
    <s v="iHerb_OA CZN6870"/>
    <s v="Доставлен"/>
    <d v="2025-04-24T00:00:00"/>
    <x v="34"/>
    <s v="Витамины"/>
    <s v="LIF-97802"/>
    <x v="308"/>
    <x v="1572"/>
    <n v="17.690000000000001"/>
    <n v="-3.54"/>
    <n v="-0.54448409619860361"/>
    <n v="-2.0799958026388244E-15"/>
    <n v="0.79654279089702318"/>
    <n v="1343.054915955521"/>
    <n v="2300"/>
    <d v="2025-05-21T00:00:00"/>
    <s v="Любовь Виталий"/>
    <s v="5 202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4"/>
    <n v="24.7"/>
    <n v="-4.9400000000000004"/>
    <n v="-0.76035376260667176"/>
    <n v="-2.9046443152044639E-15"/>
    <n v="1.1123452684187403"/>
    <n v="1875.5311052495465"/>
    <n v="3000"/>
    <d v="2025-08-22T00:00:00"/>
    <s v="Надежда Витамины"/>
    <s v="8 2025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9"/>
    <n v="10.8"/>
    <n v="-2.16"/>
    <n v="-0.33246237393328165"/>
    <n v="-1.2700469070529641E-15"/>
    <n v="0.48636959104948974"/>
    <n v="820.0702808378586"/>
    <n v="1700"/>
    <d v="2025-05-17T00:00:00"/>
    <s v="Надежда Витамины"/>
    <s v="5 202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73"/>
    <n v="19.89"/>
    <n v="-9.9499999999999993"/>
    <n v="-0.3824856477889837"/>
    <n v="-1.4611419277901E-15"/>
    <n v="0.55955020081388063"/>
    <n v="943.46048513059202"/>
    <n v="2300"/>
    <d v="2025-08-21T00:00:00"/>
    <s v="Аня Мирный"/>
    <s v="8 2025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48"/>
    <n v="25.8"/>
    <n v="-5.16"/>
    <n v="-0.7942156710628393"/>
    <n v="-3.0340009446265255E-15"/>
    <n v="1.1618829119515588"/>
    <n v="1959.056782001551"/>
    <n v="3000"/>
    <d v="2025-07-10T00:00:00"/>
    <m/>
    <s v="7 2025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52"/>
    <n v="24.3"/>
    <n v="-4.8600000000000003"/>
    <n v="-0.74804034134988373"/>
    <n v="-2.8576055408691692E-15"/>
    <n v="1.094331579861352"/>
    <n v="1845.1581318851815"/>
    <n v="2800"/>
    <d v="2025-12-04T00:00:00"/>
    <s v="Юлия АТБ кольцо"/>
    <s v="12 2025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5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Надежда Витамины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6-27T00:00:00"/>
    <s v="Валентина Сычева"/>
    <s v="6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7-04T00:00:00"/>
    <s v="Аня Мирный"/>
    <s v="7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36"/>
    <n v="33.6"/>
    <n v="-6.72"/>
    <n v="-3.6732850940665713"/>
    <n v="3.9486021784642337E-15"/>
    <n v="1.4960605840698271"/>
    <n v="2328.3903907380613"/>
    <n v="3700"/>
    <d v="2025-05-19T00:00:00"/>
    <s v="&lt;Клиент не выбран&gt;"/>
    <s v="5 202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69"/>
    <n v="15.07"/>
    <n v="-3.01"/>
    <n v="-1.6480587140789751"/>
    <n v="1.7715826738198905E-15"/>
    <n v="0.67122361026347144"/>
    <n v="1044.657295844532"/>
    <n v="2300"/>
    <d v="2025-05-15T00:00:00"/>
    <s v="&lt;Клиент не выбран&gt;"/>
    <s v="5 202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74"/>
    <n v="14.92"/>
    <n v="-7.25"/>
    <n v="-1.0481434773620015"/>
    <n v="1.1267030769650547E-15"/>
    <n v="0.42688931100504363"/>
    <n v="664.38818069051069"/>
    <n v="1800"/>
    <d v="2025-08-14T00:00:00"/>
    <m/>
    <s v="8 2025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n v="1900"/>
    <d v="2025-09-12T00:00:00"/>
    <s v="Татьяна Бригантина"/>
    <s v="9 2025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m/>
    <m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76"/>
    <n v="11.76"/>
    <n v="-1.18"/>
    <n v="-0.54810146225007472"/>
    <n v="1.7946982141072781E-15"/>
    <n v="0.35836298793915483"/>
    <n v="970.33218143837655"/>
    <n v="1600"/>
    <d v="2025-05-31T00:00:00"/>
    <s v="Оксана Черноморская"/>
    <s v="5 202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77"/>
    <n v="19.739999999999998"/>
    <n v="-1.97"/>
    <n v="-0.92058251268278124"/>
    <n v="3.0143466223711088E-15"/>
    <n v="0.60190078409062209"/>
    <n v="1629.7545240226798"/>
    <n v="2350"/>
    <d v="2025-05-31T00:00:00"/>
    <s v="Оксана Черноморская"/>
    <s v="5 202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78"/>
    <n v="41"/>
    <n v="-4.0999999999999996"/>
    <n v="-1.9116204118173681"/>
    <n v="6.2593916919242493E-15"/>
    <n v="1.249867131848281"/>
    <n v="3384.2398388540742"/>
    <n v="4300"/>
    <d v="2025-05-31T00:00:00"/>
    <s v="Оксана Черноморская"/>
    <s v="5 202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79"/>
    <n v="30.46"/>
    <n v="-3.05"/>
    <n v="-1.419986869591167"/>
    <n v="4.6495914979849239E-15"/>
    <n v="0.92842433831873672"/>
    <n v="2513.8757176962104"/>
    <n v="3350"/>
    <d v="2025-05-31T00:00:00"/>
    <s v="Оксана Черноморская"/>
    <s v="5 202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80"/>
    <n v="18.87"/>
    <n v="-1.89"/>
    <n v="-0.87965622202327676"/>
    <n v="2.8803379655521342E-15"/>
    <n v="0.57514211107815205"/>
    <n v="1557.3006087735007"/>
    <n v="2250"/>
    <d v="2025-06-03T00:00:00"/>
    <s v="&lt;Клиент не выбран&gt;"/>
    <s v="6 2025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800"/>
    <d v="2025-05-31T00:00:00"/>
    <s v="&lt;Клиент не выбран&gt;"/>
    <s v="5 202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700"/>
    <d v="2025-07-03T00:00:00"/>
    <m/>
    <s v="7 2025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81"/>
    <n v="13.03"/>
    <n v="-1.3"/>
    <n v="-0.60767770814682187"/>
    <n v="1.9897741069450253E-15"/>
    <n v="0.39731548662819344"/>
    <n v="1075.8030707251567"/>
    <n v="1800"/>
    <d v="2025-05-31T00:00:00"/>
    <s v="&lt;Клиент не выбран&gt;"/>
    <s v="5 202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500"/>
    <d v="2025-07-19T00:00:00"/>
    <m/>
    <s v="7 2025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400"/>
    <d v="2025-08-15T00:00:00"/>
    <m/>
    <s v="8 2025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300"/>
    <d v="2025-12-29T00:00:00"/>
    <m/>
    <s v="12 2025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s v="Римма Омск"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s v="Римма Омск"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d v="2025-06-13T00:00:00"/>
    <s v="Лида корма"/>
    <s v="6 2025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3"/>
    <n v="15.08"/>
    <n v="-4.5199999999999996"/>
    <n v="-0.53833989604662147"/>
    <n v="-1.5757507827220364E-15"/>
    <n v="0.34738908832300947"/>
    <n v="959.81623562765776"/>
    <m/>
    <m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3"/>
    <n v="14.06"/>
    <n v="-4.22"/>
    <n v="-0.50163490313435177"/>
    <n v="-1.4683132293546248E-15"/>
    <n v="0.32370346866462241"/>
    <n v="894.37421956213541"/>
    <m/>
    <m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82"/>
    <n v="15.01"/>
    <n v="-1.5"/>
    <n v="-0.68872840867328189"/>
    <n v="-2.015946313880181E-15"/>
    <n v="0.44443433553445622"/>
    <n v="1227.9467181183386"/>
    <n v="2100"/>
    <d v="2025-06-22T00:00:00"/>
    <s v="&lt;Клиент не выбран&gt;"/>
    <s v="6 2025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69"/>
    <n v="15.07"/>
    <n v="-1.51"/>
    <n v="-0.69127736651441174"/>
    <n v="-2.0234072550862513E-15"/>
    <n v="0.44607917023295529"/>
    <n v="1232.4913025673334"/>
    <m/>
    <m/>
    <m/>
    <s v=""/>
    <n v="-1232.4913025673334"/>
    <s v=""/>
  </r>
  <r>
    <s v="535851641"/>
    <s v="720000675438"/>
    <s v="iHerb_OA CZN6870"/>
    <s v="Доставлен"/>
    <d v="2025-05-11T00:00:00"/>
    <x v="35"/>
    <s v="Косметика"/>
    <s v="SLN-16524"/>
    <x v="311"/>
    <x v="1583"/>
    <n v="15.91"/>
    <n v="-3.18"/>
    <n v="-0.64896466635165639"/>
    <n v="-1.8995556310654853E-15"/>
    <n v="0.41877491423787033"/>
    <n v="1157.051200714023"/>
    <m/>
    <m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8"/>
    <n v="26.18"/>
    <n v="-2.62"/>
    <n v="-1.1055780228758167"/>
    <n v="0"/>
    <n v="0.68315990421949435"/>
    <n v="2159.4609497549018"/>
    <n v="3000"/>
    <d v="2025-05-31T00:00:00"/>
    <s v="&lt;Клиент не выбран&gt;"/>
    <s v="5 202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6"/>
    <n v="8.0399999999999991"/>
    <n v="-0.8"/>
    <n v="-0.3397446895424836"/>
    <n v="0"/>
    <n v="0.20993538652585483"/>
    <n v="663.60344975490182"/>
    <n v="1250"/>
    <d v="2025-05-31T00:00:00"/>
    <s v="&lt;Клиент не выбран&gt;"/>
    <s v="5 202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6"/>
    <n v="45.22"/>
    <n v="-13.57"/>
    <n v="-1.4852098651960783"/>
    <n v="0"/>
    <n v="0.91774240104189309"/>
    <n v="2900.9736443014704"/>
    <n v="4800"/>
    <d v="2025-05-31T00:00:00"/>
    <s v="Лида корма"/>
    <s v="5 202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84"/>
    <n v="21.21"/>
    <n v="-2.12"/>
    <n v="-0.89581852532679729"/>
    <n v="0"/>
    <n v="0.55354510066002338"/>
    <n v="1749.7499800857845"/>
    <n v="2500"/>
    <d v="2025-05-31T00:00:00"/>
    <s v="&lt;Клиент не выбран&gt;"/>
    <s v="5 202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85"/>
    <n v="83.44"/>
    <n v="-8.34"/>
    <n v="-3.5241472630718946"/>
    <n v="0"/>
    <n v="2.1776446862005105"/>
    <n v="6883.5109221813718"/>
    <n v="8300"/>
    <d v="2025-05-31T00:00:00"/>
    <s v="Оксана Черноморская"/>
    <s v="5 202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1"/>
    <n v="9.9600000000000009"/>
    <n v="-1"/>
    <n v="-0.42045751633986927"/>
    <n v="0"/>
    <n v="0.25980953912591981"/>
    <n v="821.25509803921568"/>
    <n v="1700"/>
    <d v="2025-06-05T00:00:00"/>
    <s v="&lt;Клиент не выбран&gt;"/>
    <s v="6 2025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36"/>
    <n v="33.6"/>
    <n v="-3.36"/>
    <n v="-1.4190441176470587"/>
    <n v="0"/>
    <n v="0.87685719454997935"/>
    <n v="2771.7359558823532"/>
    <n v="3800"/>
    <d v="2025-06-13T00:00:00"/>
    <s v="&lt;Клиент не выбран&gt;"/>
    <s v="6 2025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5-15T00:00:00"/>
    <s v="Оксана Черноморская"/>
    <s v="5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6-07T00:00:00"/>
    <s v="Александр Радин"/>
    <s v="6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2269.4699999999998"/>
    <m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7"/>
    <n v="3515.3999999999996"/>
    <n v="0"/>
    <n v="0"/>
    <n v="0"/>
    <n v="202.99713501111518"/>
    <n v="669.31148430200062"/>
    <n v="1000"/>
    <d v="2025-05-16T00:00:00"/>
    <s v="&lt;Клиент не выбран&gt;"/>
    <s v="5 202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70"/>
    <n v="9041.9"/>
    <n v="0"/>
    <n v="0"/>
    <n v="0"/>
    <n v="522.12544662257562"/>
    <n v="1721.5245803920636"/>
    <m/>
    <m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3"/>
    <n v="10566.5"/>
    <n v="0"/>
    <n v="0"/>
    <n v="0"/>
    <n v="610.16363062381197"/>
    <n v="2011.7994535122862"/>
    <m/>
    <m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57"/>
    <n v="32.29"/>
    <n v="-3.23"/>
    <n v="0"/>
    <n v="4.5780991965386654E-15"/>
    <n v="1.0213798457034577"/>
    <n v="2751.5250230031597"/>
    <n v="3900"/>
    <d v="2025-06-13T00:00:00"/>
    <s v="Любовь Виталий"/>
    <s v="6 2025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86"/>
    <n v="13.55"/>
    <n v="-1.36"/>
    <n v="0"/>
    <n v="1.9204070614523861E-15"/>
    <n v="0.42844529659756198"/>
    <n v="1154.2013086857717"/>
    <n v="2000"/>
    <d v="2025-06-13T00:00:00"/>
    <s v="Надежда Витамины"/>
    <s v="6 2025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87"/>
    <n v="25.07"/>
    <n v="-2.5099999999999998"/>
    <n v="0"/>
    <n v="3.5540921498249239E-15"/>
    <n v="0.7929225505529941"/>
    <n v="2136.0772374036924"/>
    <n v="2900"/>
    <d v="2025-06-13T00:00:00"/>
    <s v="Надежда Витамины"/>
    <s v="6 2025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88"/>
    <n v="20.28"/>
    <n v="-2.0299999999999998"/>
    <n v="0"/>
    <n v="2.8750967080808891E-15"/>
    <n v="0.64143779023014813"/>
    <n v="1727.9880134138912"/>
    <m/>
    <m/>
    <m/>
    <s v=""/>
    <n v="-1727.9880134138912"/>
    <s v="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d v="2025-07-04T00:00:00"/>
    <s v="Аня Мирный"/>
    <s v="7 2025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2"/>
    <n v="22.47"/>
    <n v="-2.25"/>
    <n v="0"/>
    <n v="3.1854496130079769E-15"/>
    <n v="0.71067792429882704"/>
    <n v="1914.5160345878837"/>
    <n v="2900"/>
    <d v="2025-07-31T00:00:00"/>
    <m/>
    <s v="7 2025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89"/>
    <n v="31.79"/>
    <n v="-3.18"/>
    <n v="0"/>
    <n v="4.5072064009969443E-15"/>
    <n v="1.0055635714238103"/>
    <n v="2708.9170993847351"/>
    <n v="3400"/>
    <d v="2025-06-13T00:00:00"/>
    <s v="&lt;Клиент не выбран&gt;"/>
    <s v="6 2025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90"/>
    <n v="21.43"/>
    <n v="-2.14"/>
    <n v="0"/>
    <n v="3.0389378355550875E-15"/>
    <n v="0.67799095745422222"/>
    <n v="1826.4596591098059"/>
    <n v="2500"/>
    <d v="2025-06-22T00:00:00"/>
    <s v="&lt;Клиент не выбран&gt;"/>
    <s v="6 2025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74"/>
    <n v="17.07"/>
    <n v="-1.71"/>
    <n v="0"/>
    <n v="2.4198074211573949E-15"/>
    <n v="0.53986216207863413"/>
    <n v="1454.3504595088966"/>
    <n v="2300"/>
    <d v="2025-05-31T00:00:00"/>
    <s v="&lt;Клиент не выбран&gt;"/>
    <s v="5 202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700"/>
    <d v="2025-06-16T00:00:00"/>
    <s v="Татьяна Бригантина"/>
    <s v="6 2025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800"/>
    <d v="2025-07-01T00:00:00"/>
    <s v="Оксана молокозавод"/>
    <s v="7 2025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3"/>
    <n v="20.440000000000001"/>
    <n v="-4.09"/>
    <n v="-0.73762064851968345"/>
    <n v="0"/>
    <n v="0.5594548789833621"/>
    <n v="1486.3871705888735"/>
    <n v="2600"/>
    <d v="2025-06-13T00:00:00"/>
    <s v="Любовь Виталий"/>
    <s v="6 2025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1900"/>
    <d v="2025-06-20T00:00:00"/>
    <s v="&lt;Клиент не выбран&gt;"/>
    <s v="6 2025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2000"/>
    <d v="2025-10-06T00:00:00"/>
    <m/>
    <s v="10 2025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9"/>
    <n v="9.14"/>
    <n v="-1.83"/>
    <n v="-0.32978635722806643"/>
    <n v="0"/>
    <n v="0.25012936791243895"/>
    <n v="664.55597657520877"/>
    <n v="1500"/>
    <d v="2025-08-13T00:00:00"/>
    <s v="Любовь Виталий"/>
    <s v="8 2025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1"/>
    <n v="20.149999999999999"/>
    <n v="-4.03"/>
    <n v="-0.72724433358637885"/>
    <n v="0"/>
    <n v="0.55158487151142488"/>
    <n v="1465.4777486172864"/>
    <n v="2300"/>
    <d v="2025-07-01T00:00:00"/>
    <m/>
    <s v="7 2025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91"/>
    <n v="28"/>
    <n v="-15.5"/>
    <n v="-0.56393015941871816"/>
    <n v="0"/>
    <n v="0.42771779738789151"/>
    <n v="1136.3816288905759"/>
    <m/>
    <m/>
    <m/>
    <s v=""/>
    <n v="-1136.3816288905759"/>
    <s v=""/>
  </r>
  <r>
    <s v="535979287"/>
    <s v="722500450360"/>
    <s v="iHerb_MH DLE7202"/>
    <s v="Доставлен"/>
    <d v="2025-05-15T00:00:00"/>
    <x v="35"/>
    <s v="Витамины"/>
    <s v="NOW-03876"/>
    <x v="3"/>
    <x v="469"/>
    <n v="40.26"/>
    <n v="-8.0500000000000007"/>
    <n v="-1.4531352347901529"/>
    <n v="0"/>
    <n v="1.1021432203091186"/>
    <n v="2928.2281813252353"/>
    <n v="4400"/>
    <d v="2025-12-01T00:00:00"/>
    <s v="Михаил Икра Кофе"/>
    <s v="12 2025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3"/>
    <n v="18.899999999999999"/>
    <n v="-3.78"/>
    <n v="-0.77841974284529214"/>
    <n v="-4.4559959206523065E-15"/>
    <n v="0.45198588190578759"/>
    <n v="1359.8420655329735"/>
    <n v="2200"/>
    <d v="2025-12-02T00:00:00"/>
    <s v="Валентина Сычева"/>
    <s v="12 2025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92"/>
    <n v="12.9"/>
    <n v="-11.9"/>
    <n v="-5.1482787225217735E-2"/>
    <n v="-2.9470872491086685E-16"/>
    <n v="2.9893246157790185E-2"/>
    <n v="89.936644545831584"/>
    <m/>
    <m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2"/>
    <n v="16.93"/>
    <n v="-3.39"/>
    <n v="-0.69707693902944801"/>
    <n v="-3.9903561352931371E-15"/>
    <n v="0.40475455297647911"/>
    <n v="1217.7421671505597"/>
    <n v="2100"/>
    <d v="2025-06-27T00:00:00"/>
    <s v="Александр Радин"/>
    <s v="6 2025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3"/>
    <n v="26.73"/>
    <n v="-5.35"/>
    <n v="-1.1007019908751552"/>
    <n v="-6.300872538594334E-15"/>
    <n v="0.63911760285355423"/>
    <n v="1922.8454603898792"/>
    <n v="3000"/>
    <d v="2025-06-27T00:00:00"/>
    <s v="Александр Радин"/>
    <s v="6 2025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93"/>
    <n v="13.03"/>
    <n v="-2.61"/>
    <n v="-0.5364506428867688"/>
    <n v="-3.0708649135712328E-15"/>
    <n v="0.31148762496417376"/>
    <n v="937.13983616756514"/>
    <n v="1700"/>
    <d v="2025-09-08T00:00:00"/>
    <s v="Татьяна Бригантина"/>
    <s v="9 2025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94"/>
    <n v="20.29"/>
    <n v="-4.0599999999999996"/>
    <n v="-0.83556563666528394"/>
    <n v="-4.7831226053033689E-15"/>
    <n v="0.48516738514093477"/>
    <n v="1459.6717409788466"/>
    <n v="2400"/>
    <d v="2025-06-27T00:00:00"/>
    <s v="Александр Радин"/>
    <s v="6 2025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95"/>
    <n v="39.43"/>
    <n v="-7.89"/>
    <n v="-1.6237671090833672"/>
    <n v="-9.2951131836887403E-15"/>
    <n v="0.94283298381670255"/>
    <n v="2836.6017689755281"/>
    <n v="4100"/>
    <d v="2025-06-27T00:00:00"/>
    <s v="Оксана Черноморская"/>
    <s v="6 2025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89"/>
    <n v="31.79"/>
    <n v="-6.36"/>
    <n v="-1.3092072791372871"/>
    <n v="-7.4944428744833441E-15"/>
    <n v="0.76018524979260438"/>
    <n v="2287.0888708004973"/>
    <n v="3000"/>
    <d v="2025-07-12T00:00:00"/>
    <s v="Елена сахарный диабет"/>
    <s v="7 2025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n v="1600"/>
    <d v="2025-09-10T00:00:00"/>
    <s v="Оксана Черноморская"/>
    <s v="9 2025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m/>
    <m/>
    <m/>
    <s v=""/>
    <n v="-885.87594877644119"/>
    <s v=""/>
  </r>
  <r>
    <s v="536271561"/>
    <s v="720000686659"/>
    <s v="iHerb_MH DLE7202"/>
    <s v="Доставлен"/>
    <d v="2025-05-24T00:00:00"/>
    <x v="35"/>
    <s v="Витамины"/>
    <s v="NFS-02684"/>
    <x v="23"/>
    <x v="1536"/>
    <n v="32.43"/>
    <n v="-6.49"/>
    <n v="-1.3354635006221478"/>
    <n v="-7.6447443241878863E-15"/>
    <n v="0.7754308053330774"/>
    <n v="2332.956559518871"/>
    <n v="3700"/>
    <d v="2025-07-02T00:00:00"/>
    <m/>
    <s v="7 2025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96"/>
    <n v="25.16"/>
    <n v="-12.58"/>
    <n v="-0.64765346329323914"/>
    <n v="-3.7074357593787051E-15"/>
    <n v="0.37605703666500051"/>
    <n v="1131.4029883865614"/>
    <m/>
    <m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97"/>
    <n v="33.54"/>
    <n v="-6.71"/>
    <n v="-2.9230069851284357"/>
    <n v="-4.2955974764406228E-15"/>
    <n v="0.87141627152848522"/>
    <n v="2277.7025619648489"/>
    <n v="3500"/>
    <d v="2025-08-23T00:00:00"/>
    <s v="Оксана Черноморская"/>
    <s v="8 2025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98"/>
    <n v="45.08"/>
    <n v="-9.02"/>
    <n v="-3.9285736818386652"/>
    <n v="-5.7733598583842295E-15"/>
    <n v="1.1711990589383965"/>
    <n v="3061.2729923388915"/>
    <n v="5000"/>
    <d v="2025-06-27T00:00:00"/>
    <s v="Любовь Виталий"/>
    <s v="6 2025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99"/>
    <n v="30.31"/>
    <n v="-6.06"/>
    <n v="-2.6419276701216758"/>
    <n v="-3.8825284682700374E-15"/>
    <n v="0.7876199994247397"/>
    <n v="2058.6763744930145"/>
    <n v="3500"/>
    <d v="2025-06-27T00:00:00"/>
    <s v="Любовь Виталий"/>
    <s v="6 2025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600"/>
    <n v="7.44"/>
    <n v="-1.49"/>
    <n v="-0.64822555205047305"/>
    <n v="-9.5262038706007102E-16"/>
    <n v="0.19325109264235885"/>
    <n v="505.11853312302839"/>
    <n v="1200"/>
    <d v="2025-06-27T00:00:00"/>
    <s v="Оксана Черноморская"/>
    <s v="6 2025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601"/>
    <n v="42.42"/>
    <n v="-8.48"/>
    <n v="-3.6976092834610172"/>
    <n v="-5.4339388129107243E-15"/>
    <n v="1.1023432074422954"/>
    <n v="2881.2979855790891"/>
    <n v="4500"/>
    <d v="2025-06-27T00:00:00"/>
    <s v="Любовь Виталий"/>
    <s v="6 2025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602"/>
    <n v="16"/>
    <n v="-3.2"/>
    <n v="-1.3945020279405136"/>
    <n v="-2.0493346141796486E-15"/>
    <n v="0.41573344299532655"/>
    <n v="1086.6415502478594"/>
    <n v="1900"/>
    <d v="2025-06-27T00:00:00"/>
    <s v="Оксана Черноморская"/>
    <s v="6 2025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603"/>
    <n v="12.9"/>
    <n v="-11.9"/>
    <n v="-0.10894547093285262"/>
    <n v="-1.6010426673278504E-16"/>
    <n v="3.2479175234009887E-2"/>
    <n v="84.893871113114017"/>
    <m/>
    <m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819.23"/>
    <m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1900"/>
    <d v="2025-08-12T00:00:00"/>
    <s v="Надежда Витамины"/>
    <s v="8 2025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61"/>
    <n v="21.74"/>
    <n v="-4.3499999999999996"/>
    <n v="-1.8945617395223071"/>
    <n v="-2.7842131984831319E-15"/>
    <n v="0.56481285731943198"/>
    <n v="1476.3044186570526"/>
    <n v="2500"/>
    <d v="2025-06-27T00:00:00"/>
    <s v="&lt;Клиент не выбран&gt;"/>
    <s v="6 2025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8"/>
    <n v="30.08"/>
    <n v="-9.02"/>
    <n v="-1.082793151606062"/>
    <n v="0"/>
    <n v="0.68239336169292863"/>
    <n v="1912.8205513888167"/>
    <n v="3500"/>
    <d v="2025-08-30T00:00:00"/>
    <s v="Валентина Сычева"/>
    <s v="8 2025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7"/>
    <n v="18.829999999999998"/>
    <n v="-1.88"/>
    <n v="-0.87147881860032061"/>
    <n v="0"/>
    <n v="0.54921972842806932"/>
    <n v="1539.5208141519681"/>
    <n v="2500"/>
    <d v="2025-06-15T00:00:00"/>
    <s v="&lt;Клиент не выбран&gt;"/>
    <s v="6 2025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5"/>
    <n v="32.68"/>
    <n v="-3.27"/>
    <n v="-1.5121057259607926"/>
    <n v="0"/>
    <n v="0.95295293292445538"/>
    <n v="2671.2275601303468"/>
    <n v="3500"/>
    <d v="2025-06-16T00:00:00"/>
    <s v="&lt;Клиент не выбран&gt;"/>
    <s v="6 2025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7"/>
    <n v="13.29"/>
    <n v="-1.33"/>
    <n v="-0.61491956757875132"/>
    <n v="0"/>
    <n v="0.38753203256635449"/>
    <n v="1086.2931526405628"/>
    <n v="1800"/>
    <d v="2025-06-25T00:00:00"/>
    <s v="Татьяна Бригантина"/>
    <s v="6 2025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605"/>
    <n v="20.09"/>
    <n v="-2.0099999999999998"/>
    <n v="-0.92957740650700871"/>
    <n v="0"/>
    <n v="0.58583437698994056"/>
    <n v="1642.1555350954325"/>
    <n v="2500"/>
    <d v="2025-06-17T00:00:00"/>
    <s v="Любовь 17"/>
    <s v="6 2025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606"/>
    <n v="19.78"/>
    <n v="-1.98"/>
    <n v="-0.91518129622924538"/>
    <n v="0"/>
    <n v="0.57676172070912302"/>
    <n v="1616.7239228262554"/>
    <n v="2300"/>
    <d v="2025-06-13T00:00:00"/>
    <s v="Оксана Черноморская"/>
    <s v="6 2025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56"/>
    <n v="34.39"/>
    <n v="-3.44"/>
    <n v="-1.5912843324884911"/>
    <n v="0"/>
    <n v="1.0028525424689527"/>
    <n v="2811.1014276108208"/>
    <n v="3700"/>
    <d v="2025-06-13T00:00:00"/>
    <s v="Оксана Черноморская"/>
    <s v="6 2025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3000"/>
    <d v="2025-06-13T00:00:00"/>
    <s v="&lt;Клиент не выбран&gt;"/>
    <s v="6 2025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2800"/>
    <d v="2025-06-16T00:00:00"/>
    <s v="&lt;Клиент не выбран&gt;"/>
    <s v="6 2025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07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14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36"/>
    <n v="32.43"/>
    <n v="-6.49"/>
    <n v="0"/>
    <n v="-3.8142642797075888E-15"/>
    <n v="0.77759904798103185"/>
    <n v="2443.8703543897764"/>
    <n v="3800"/>
    <d v="2025-07-07T00:00:00"/>
    <m/>
    <s v="7 2025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n v="2800"/>
    <d v="2025-07-31T00:00:00"/>
    <m/>
    <s v="7 2025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n v="2800"/>
    <d v="2025-12-29T00:00:00"/>
    <m/>
    <s v="12 2025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607"/>
    <n v="30.82"/>
    <n v="-6.16"/>
    <n v="0"/>
    <n v="-3.6260507763141536E-15"/>
    <n v="0.73922870174295474"/>
    <n v="2323.2784479279835"/>
    <n v="3500"/>
    <d v="2025-06-27T00:00:00"/>
    <s v="Валентина Сычева"/>
    <s v="6 2025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8"/>
    <n v="27.12"/>
    <n v="-5.42"/>
    <n v="0"/>
    <n v="-3.1908070497168348E-15"/>
    <n v="0.6504972760674016"/>
    <n v="2044.4096642350871"/>
    <n v="3000"/>
    <d v="2025-09-02T00:00:00"/>
    <m/>
    <s v="9 2025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6"/>
    <n v="17.38"/>
    <n v="-3.48"/>
    <n v="0"/>
    <n v="-2.0438810134130874E-15"/>
    <n v="0.41667797867911888"/>
    <n v="1309.5527342335347"/>
    <n v="2000"/>
    <d v="2025-08-10T00:00:00"/>
    <s v="Даша Калифорния"/>
    <s v="8 2025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3"/>
    <n v="40.090000000000003"/>
    <n v="-8.02"/>
    <n v="0"/>
    <n v="-4.7156305108027145E-15"/>
    <n v="0.96135703426182328"/>
    <n v="3021.3925314294584"/>
    <n v="4500"/>
    <d v="2025-07-30T00:00:00"/>
    <m/>
    <s v="7 2025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608"/>
    <n v="27.21"/>
    <n v="-5.44"/>
    <n v="-2.9425794640074798"/>
    <n v="4.8203538041437779E-15"/>
    <n v="0.97473834333378662"/>
    <n v="1826.1190230601433"/>
    <n v="3000"/>
    <d v="2025-06-27T00:00:00"/>
    <s v="Оксана Черноморская"/>
    <s v="6 2025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609"/>
    <n v="15.08"/>
    <n v="-3.02"/>
    <n v="-1.6301106263633534"/>
    <n v="2.6703475828191989E-15"/>
    <n v="0.53997907306410031"/>
    <n v="1011.6212870052979"/>
    <n v="2000"/>
    <d v="2025-06-27T00:00:00"/>
    <s v="Надежда Витамины"/>
    <s v="6 2025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1"/>
    <n v="28.99"/>
    <n v="-5.8"/>
    <n v="-3.1345162044250547"/>
    <n v="5.1347728396001011E-15"/>
    <n v="1.0383179688521134"/>
    <n v="1945.23197725148"/>
    <n v="3200"/>
    <d v="2025-07-05T00:00:00"/>
    <s v="Даша Калифорния"/>
    <s v="7 2025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610"/>
    <n v="15.54"/>
    <n v="-3.11"/>
    <n v="-1.6801223122468061"/>
    <n v="2.7522736695226072E-15"/>
    <n v="0.55654559520619962"/>
    <n v="1042.6577609847307"/>
    <n v="2500"/>
    <d v="2025-07-07T00:00:00"/>
    <s v="Александр Радин"/>
    <s v="7 2025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11"/>
    <n v="37.28"/>
    <n v="-17.489999999999998"/>
    <n v="-2.6749493611717057"/>
    <n v="4.3819385293525667E-15"/>
    <n v="0.88608506268147158"/>
    <n v="1660.0319460891244"/>
    <n v="3000"/>
    <d v="2025-07-10T00:00:00"/>
    <s v="Любовь 17"/>
    <s v="7 2025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1"/>
    <n v="30.08"/>
    <n v="-6.02"/>
    <n v="-3.2521112496104712"/>
    <n v="5.3274098542810877E-15"/>
    <n v="1.0772716830781304"/>
    <n v="2018.2096322842006"/>
    <m/>
    <m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7"/>
    <n v="18.829999999999998"/>
    <n v="-3.77"/>
    <n v="-2.0356107821751328"/>
    <n v="3.3346131506846711E-15"/>
    <n v="0.67430222556760788"/>
    <n v="1263.2683733250233"/>
    <m/>
    <m/>
    <m/>
    <s v=""/>
    <n v="-1263.2683733250233"/>
    <s v=""/>
  </r>
  <r>
    <s v="536689521"/>
    <s v="720000700378"/>
    <s v="iHerb_AV CYG0792"/>
    <s v="Доставлен"/>
    <d v="2025-06-06T00:00:00"/>
    <x v="36"/>
    <s v="Витамины"/>
    <s v="SOL-01736"/>
    <x v="19"/>
    <x v="140"/>
    <n v="23.26"/>
    <n v="0"/>
    <n v="-2.3682154846831724"/>
    <n v="-3.4677347951699391E-15"/>
    <n v="0.91718935419717518"/>
    <n v="1953.4487543712403"/>
    <n v="3100"/>
    <d v="2025-08-15T00:00:00"/>
    <m/>
    <s v="8 2025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3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8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3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8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12"/>
    <n v="6.07"/>
    <n v="-1.21"/>
    <n v="-0.49482060428031893"/>
    <n v="-7.2455679727110507E-16"/>
    <n v="0.19163973608762988"/>
    <n v="408.15825220310529"/>
    <n v="1100"/>
    <d v="2025-07-05T00:00:00"/>
    <s v="Даша Калифорния"/>
    <s v="7 2025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0"/>
    <n v="11.42"/>
    <n v="-2.2799999999999998"/>
    <n v="-0.93058854385228706"/>
    <n v="-1.3626438533040947E-15"/>
    <n v="0.36040888638702406"/>
    <n v="767.60626031612787"/>
    <n v="1800"/>
    <d v="2025-07-05T00:00:00"/>
    <s v="Даша Калифорния"/>
    <s v="7 2025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200"/>
    <d v="2025-07-03T00:00:00"/>
    <s v="Любовь Виталий"/>
    <s v="7 2025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000"/>
    <d v="2025-07-20T00:00:00"/>
    <s v="Надежда Витамины"/>
    <s v="7 2025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7"/>
    <n v="18.03"/>
    <n v="0"/>
    <n v="-1.8357233529164918"/>
    <n v="-2.6880162664193467E-15"/>
    <n v="0.71095976165842933"/>
    <n v="1514.2167257658411"/>
    <n v="2800"/>
    <d v="2025-09-23T00:00:00"/>
    <s v="Алена Грация"/>
    <s v="9 2025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9"/>
    <n v="9.4"/>
    <n v="0"/>
    <n v="-0.95706042803189251"/>
    <n v="-1.4014061511004913E-15"/>
    <n v="0.37066121794726764"/>
    <n v="789.44188697719937"/>
    <n v="1500"/>
    <d v="2025-07-08T00:00:00"/>
    <s v="Татьяна Виноград"/>
    <s v="7 2025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6"/>
    <n v="45.22"/>
    <n v="-13.57"/>
    <n v="-3.1098740669273353"/>
    <n v="9.135704092543412E-15"/>
    <n v="1.2085954487791688"/>
    <n v="2663.663121413701"/>
    <n v="4700"/>
    <d v="2025-07-02T00:00:00"/>
    <m/>
    <s v="7 2025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8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d v="2025-07-28T00:00:00"/>
    <s v="Аня Мирный"/>
    <s v="7 2025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d v="2025-08-10T00:00:00"/>
    <m/>
    <s v="8 2025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8"/>
    <n v="30.08"/>
    <n v="-9.02"/>
    <n v="-2.0693190473772414"/>
    <n v="6.0789234814838623E-15"/>
    <n v="0.80420284838196832"/>
    <n v="1772.4090153861785"/>
    <n v="3500"/>
    <d v="2025-11-01T00:00:00"/>
    <s v="Валентина Сычева"/>
    <s v="11 2025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5"/>
    <n v="38.590000000000003"/>
    <n v="0"/>
    <n v="-3.7917864215711181"/>
    <n v="1.1138920092614543E-14"/>
    <n v="1.4736081632982032"/>
    <n v="3247.7333287631832"/>
    <n v="4300"/>
    <d v="2025-07-05T00:00:00"/>
    <m/>
    <s v="7 2025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0"/>
    <n v="2075"/>
    <n v="0"/>
    <n v="0"/>
    <n v="-726.96462116468376"/>
    <n v="0"/>
    <n v="1348.0353788353164"/>
    <n v="2600"/>
    <d v="2025-06-07T00:00:00"/>
    <s v="Александр Радин"/>
    <s v="6 2025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18"/>
    <n v="1119"/>
    <m/>
    <n v="0"/>
    <n v="-392.03537883531624"/>
    <n v="0"/>
    <n v="726.96462116468376"/>
    <n v="2000"/>
    <d v="2025-06-13T00:00:00"/>
    <s v="&lt;Клиент не выбран&gt;"/>
    <s v="6 2025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13"/>
    <n v="1683"/>
    <m/>
    <n v="0"/>
    <n v="0"/>
    <n v="0"/>
    <n v="1683"/>
    <n v="2000"/>
    <d v="2025-06-27T00:00:00"/>
    <s v="Александр Радин"/>
    <s v="6 2025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6"/>
    <n v="13.76"/>
    <n v="-2.75"/>
    <n v="-1.1611947212496632"/>
    <n v="-3.3711071460139838E-15"/>
    <n v="0.44561455685966528"/>
    <n v="922.49705144088318"/>
    <n v="2000"/>
    <d v="2025-07-18T00:00:00"/>
    <m/>
    <s v="7 2025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14"/>
    <n v="5.94"/>
    <n v="-0.59"/>
    <n v="-0.5642499326690007"/>
    <n v="-1.6380947530585665E-15"/>
    <n v="0.21653386732054583"/>
    <n v="448.26151000987517"/>
    <m/>
    <m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15"/>
    <n v="2.8"/>
    <n v="-0.28000000000000003"/>
    <n v="-0.26577753837866941"/>
    <n v="-7.7158855658085728E-16"/>
    <n v="0.10199352255098604"/>
    <n v="211.14373929437102"/>
    <m/>
    <m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16"/>
    <n v="11.11"/>
    <n v="-2.2200000000000002"/>
    <n v="-0.9376040937247504"/>
    <n v="-2.7219929634935799E-15"/>
    <n v="0.35981048233264518"/>
    <n v="744.86819139958675"/>
    <n v="1600"/>
    <d v="2025-08-13T00:00:00"/>
    <s v="Любовь 17"/>
    <s v="8 2025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7-21T00:00:00"/>
    <m/>
    <s v="7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08-12T00:00:00"/>
    <m/>
    <s v="8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8-21T00:00:00"/>
    <m/>
    <s v="8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11-10T00:00:00"/>
    <s v="Лариса Западный"/>
    <s v="11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12-16T00:00:00"/>
    <s v="Полина Цветы"/>
    <s v="12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1"/>
    <n v="30.17"/>
    <n v="-6.03"/>
    <n v="-2.5459800700242385"/>
    <n v="-7.3913284745483712E-15"/>
    <n v="0.97703318824635066"/>
    <n v="2022.6229629230629"/>
    <m/>
    <m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4"/>
    <n v="28.26"/>
    <n v="-5.65"/>
    <n v="-2.3846151360086174"/>
    <n v="-6.9228639937671365E-15"/>
    <n v="0.91510854955468046"/>
    <n v="1894.4285497800518"/>
    <n v="3500"/>
    <d v="2025-07-09T00:00:00"/>
    <m/>
    <s v="7 2025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7"/>
    <n v="6.24"/>
    <n v="-1.25"/>
    <n v="-0.52628171290061931"/>
    <n v="-1.5278678164041581E-15"/>
    <n v="0.20196336409897639"/>
    <n v="418.09811868210778"/>
    <n v="1000"/>
    <d v="2025-07-07T00:00:00"/>
    <s v="Любовь 17"/>
    <s v="7 2025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4"/>
    <n v="10.18"/>
    <n v="-2.04"/>
    <n v="-0.85850363587395628"/>
    <n v="-2.4923535121302299E-15"/>
    <n v="0.32945526728770896"/>
    <n v="682.02779280007167"/>
    <n v="1400"/>
    <d v="2025-07-09T00:00:00"/>
    <m/>
    <s v="7 2025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2"/>
    <n v="12.8"/>
    <n v="-2.56"/>
    <n v="-1.0799849178561807"/>
    <n v="-3.1353439759476111E-15"/>
    <n v="0.41444986941353062"/>
    <n v="857.98090887871433"/>
    <n v="1700"/>
    <d v="2025-07-11T00:00:00"/>
    <m/>
    <s v="7 2025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600"/>
    <d v="2025-07-11T00:00:00"/>
    <m/>
    <s v="7 2025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700"/>
    <d v="2025-08-11T00:00:00"/>
    <m/>
    <s v="8 2025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2"/>
    <n v="14.48"/>
    <n v="-2.9"/>
    <n v="-1.2213110692162668"/>
    <n v="-3.5456331290501304E-15"/>
    <n v="0.46868452029381691"/>
    <n v="970.25575437651469"/>
    <n v="1900"/>
    <d v="2025-11-01T00:00:00"/>
    <s v="Елена пер. Фруктовый"/>
    <s v="11 2025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17"/>
    <n v="57.2"/>
    <n v="-28.6"/>
    <n v="-3.0163641260436296"/>
    <n v="-8.7569177453224287E-15"/>
    <n v="1.1575455337135718"/>
    <n v="2396.3138665948463"/>
    <n v="2396.31"/>
    <m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d v="2025-11-06T00:00:00"/>
    <s v="Валентина Сычева"/>
    <s v="11 2025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58"/>
    <n v="36.14"/>
    <n v="-10.84"/>
    <n v="-2.5595279217040869"/>
    <n v="-3.7633812141582734E-15"/>
    <n v="0.9954335324852025"/>
    <n v="2125.9432738437913"/>
    <n v="3700"/>
    <d v="2025-07-10T00:00:00"/>
    <s v="Татьяна Бригантина"/>
    <s v="7 2025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3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4T00:00:00"/>
    <s v="Оксана Черноморская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29T00:00:00"/>
    <s v="Елена Шевченко 217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18"/>
    <n v="29.01"/>
    <n v="-2.9"/>
    <n v="-2.6414732820432301"/>
    <n v="-3.8838689131095863E-15"/>
    <n v="1.0273031436042941"/>
    <n v="2194.0070703581582"/>
    <n v="3100"/>
    <d v="2025-07-10T00:00:00"/>
    <m/>
    <s v="7 2025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14"/>
    <n v="16.579999999999998"/>
    <n v="-1.66"/>
    <n v="-1.5094133040247024"/>
    <n v="-2.2193536646340488E-15"/>
    <n v="0.58703036777388218"/>
    <n v="1253.7183259189474"/>
    <n v="2100"/>
    <d v="2025-07-11T00:00:00"/>
    <m/>
    <s v="7 2025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19"/>
    <n v="13.97"/>
    <n v="-2.79"/>
    <n v="-1.1310483069032289"/>
    <n v="-1.6630277460193477E-15"/>
    <n v="0.43987932384128703"/>
    <n v="939.44845065508264"/>
    <m/>
    <m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9"/>
    <n v="25.9"/>
    <n v="-2.59"/>
    <n v="-2.3582053697597734"/>
    <n v="-3.467368225376654E-15"/>
    <n v="0.91713658664940978"/>
    <n v="1958.7248108023232"/>
    <n v="2800"/>
    <d v="2025-07-10T00:00:00"/>
    <s v="Оксана Черноморская"/>
    <s v="7 2025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20"/>
    <n v="13.97"/>
    <n v="-6.99"/>
    <n v="-0.70614643847804459"/>
    <n v="-1.0382767144199506E-15"/>
    <n v="0.27462948840896095"/>
    <n v="586.52506132133067"/>
    <m/>
    <m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8"/>
    <n v="4.3499999999999996"/>
    <n v="-0.87"/>
    <n v="-0.40187969406738783"/>
    <n v="0"/>
    <n v="0.17996999106442613"/>
    <n v="292.29082615586026"/>
    <n v="900"/>
    <d v="2025-07-12T00:00:00"/>
    <s v="Елена сахарный диабет"/>
    <s v="7 2025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21"/>
    <n v="15.05"/>
    <n v="-3.01"/>
    <n v="-1.3904113553365951"/>
    <n v="0"/>
    <n v="0.62265479667117563"/>
    <n v="1011.2590652059076"/>
    <n v="1900"/>
    <d v="2025-07-10T00:00:00"/>
    <m/>
    <s v="7 2025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4"/>
    <n v="9.41"/>
    <n v="-1.88"/>
    <n v="-0.86958451043891694"/>
    <n v="0"/>
    <n v="0.38941782549285314"/>
    <n v="632.45687383724953"/>
    <n v="1700"/>
    <d v="2025-08-29T00:00:00"/>
    <s v="Светлана Кулаки"/>
    <s v="8 2025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22"/>
    <n v="7.77"/>
    <n v="-1.55"/>
    <n v="-0.71830221181010134"/>
    <n v="0"/>
    <n v="0.32167050127032487"/>
    <n v="522.42785594524446"/>
    <m/>
    <m/>
    <m/>
    <s v=""/>
    <n v="-522.42785594524446"/>
    <s v=""/>
  </r>
  <r>
    <s v="536847617"/>
    <s v="720000707680"/>
    <s v="iHerb_MH DLE7202"/>
    <s v="Доставлен"/>
    <d v="2025-06-10T00:00:00"/>
    <x v="36"/>
    <s v="Витамины"/>
    <s v="NOW-04753"/>
    <x v="3"/>
    <x v="1008"/>
    <n v="27.33"/>
    <n v="-5.47"/>
    <n v="-2.5244511816991664"/>
    <n v="0"/>
    <n v="1.130501150766769"/>
    <n v="1836.0567413123867"/>
    <n v="3200"/>
    <d v="2025-07-10T00:00:00"/>
    <s v="Татьяна Писарева 28"/>
    <s v="7 2025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2"/>
    <n v="18.829999999999998"/>
    <n v="-3.77"/>
    <n v="-1.7391690208778336"/>
    <n v="0"/>
    <n v="0.77883565098570617"/>
    <n v="1264.9137476744988"/>
    <n v="2500"/>
    <d v="2025-08-12T00:00:00"/>
    <s v="Оксана Черноморская"/>
    <s v="8 2025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50"/>
    <n v="20.48"/>
    <n v="-4.0999999999999996"/>
    <n v="-1.8916061462137397"/>
    <n v="0"/>
    <n v="0.84710013035497156"/>
    <n v="1375.7826817336186"/>
    <n v="2300"/>
    <d v="2025-08-12T00:00:00"/>
    <s v="Олег Алешин"/>
    <s v="8 2025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1"/>
    <n v="12.6"/>
    <n v="-2.52"/>
    <n v="-1.1640653207469167"/>
    <n v="0"/>
    <n v="0.52129238791075172"/>
    <n v="846.63549645145747"/>
    <n v="1700"/>
    <d v="2025-08-12T00:00:00"/>
    <s v="Олег Алешин"/>
    <s v="8 2025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1"/>
    <n v="21.23"/>
    <n v="-4.25"/>
    <n v="-1.9608957486391514"/>
    <n v="0"/>
    <n v="0.87812943915918285"/>
    <n v="1426.1776517604908"/>
    <n v="2800"/>
    <d v="2025-09-30T00:00:00"/>
    <m/>
    <s v="9 2025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23"/>
    <n v="12.9"/>
    <n v="-11.9"/>
    <n v="-0.11548267070901952"/>
    <n v="0"/>
    <n v="5.1715514673685674E-2"/>
    <n v="83.9916167114541"/>
    <m/>
    <m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24"/>
    <n v="43.12"/>
    <n v="-8.6199999999999992"/>
    <n v="-3.9841521394611732"/>
    <n v="0"/>
    <n v="1.7841852562421556"/>
    <n v="2897.7107765451665"/>
    <n v="2897.71"/>
    <m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25"/>
    <n v="1057"/>
    <m/>
    <n v="0"/>
    <n v="0"/>
    <n v="0"/>
    <n v="1057"/>
    <n v="2200"/>
    <d v="2025-06-25T00:00:00"/>
    <s v="Татьяна Бригантина"/>
    <s v="6 2025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26"/>
    <n v="1886"/>
    <m/>
    <n v="0"/>
    <n v="0"/>
    <n v="0"/>
    <n v="1886"/>
    <n v="2600"/>
    <d v="2025-05-10T00:00:00"/>
    <s v="Оксана Черноморская"/>
    <s v="5 202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8"/>
    <n v="890"/>
    <n v="0"/>
    <n v="0"/>
    <n v="0"/>
    <n v="0"/>
    <n v="890"/>
    <n v="1600"/>
    <d v="2025-11-03T00:00:00"/>
    <s v="Светлана Федоровна"/>
    <s v="11 2025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6-25T00:00:00"/>
    <s v="&lt;Клиент не выбран&gt;"/>
    <s v="6 2025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7-26T00:00:00"/>
    <m/>
    <s v="7 2025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99"/>
    <n v="30.31"/>
    <n v="-6.06"/>
    <n v="-2.1721714775938636"/>
    <n v="0"/>
    <n v="0.58004614428224166"/>
    <n v="2026.834237484861"/>
    <n v="3300"/>
    <d v="2025-07-20T00:00:00"/>
    <s v="Любовь Виталий"/>
    <s v="7 2025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601"/>
    <n v="42.42"/>
    <n v="-8.48"/>
    <n v="-3.0401443278159062"/>
    <n v="0"/>
    <n v="0.81182540770883638"/>
    <n v="2836.732124545822"/>
    <n v="4300"/>
    <d v="2025-07-20T00:00:00"/>
    <s v="Любовь Виталий"/>
    <s v="7 2025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35"/>
    <n v="59.3"/>
    <n v="-11.86"/>
    <n v="-4.2493944287444485"/>
    <n v="0"/>
    <n v="1.134737694216476"/>
    <n v="3965.0728340734759"/>
    <n v="6200"/>
    <d v="2025-07-20T00:00:00"/>
    <s v="Любовь Виталий"/>
    <s v="7 2025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9"/>
    <n v="10.4"/>
    <n v="-2.08"/>
    <n v="-0.74525635849818328"/>
    <n v="0"/>
    <n v="0.19900964620322686"/>
    <n v="695.39220024222857"/>
    <n v="1600"/>
    <d v="2025-07-20T00:00:00"/>
    <s v="Любовь Виталий"/>
    <s v="7 2025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27"/>
    <n v="45.58"/>
    <n v="-9.1199999999999992"/>
    <n v="-3.2658710133225677"/>
    <n v="0"/>
    <n v="0.87210236785692929"/>
    <n v="3047.3557236576512"/>
    <n v="4700"/>
    <d v="2025-07-21T00:00:00"/>
    <s v="Валентина Сычева"/>
    <s v="7 2025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2800"/>
    <d v="2025-07-21T00:00:00"/>
    <s v="Валентина Сычева"/>
    <s v="7 2025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3400"/>
    <d v="2025-10-06T00:00:00"/>
    <m/>
    <s v="10 2025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28"/>
    <n v="15.83"/>
    <n v="-9.34"/>
    <n v="-0.58133578926120311"/>
    <n v="0"/>
    <n v="0.15523709180996903"/>
    <n v="542.4393485062576"/>
    <n v="2000"/>
    <d v="2025-11-03T00:00:00"/>
    <s v="Любовь Виталий"/>
    <s v="11 2025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2"/>
    <n v="6.07"/>
    <n v="-1.21"/>
    <n v="-0.43533003633427536"/>
    <n v="0"/>
    <n v="0.11624842314275032"/>
    <n v="406.20265542995571"/>
    <n v="1100"/>
    <d v="2025-07-21T00:00:00"/>
    <m/>
    <s v="7 2025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8"/>
    <n v="17.57"/>
    <n v="-3.51"/>
    <n v="-2.7319906844876471"/>
    <n v="-2.0231330224356034E-15"/>
    <n v="0.33309125361673525"/>
    <n v="1056.6141251518836"/>
    <n v="2600"/>
    <d v="2025-07-21T00:00:00"/>
    <s v="Татьяна Бригантина"/>
    <s v="7 2025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42"/>
    <n v="27.93"/>
    <n v="-5.59"/>
    <n v="-4.3408728230052658"/>
    <n v="-3.2145655562739241E-15"/>
    <n v="0.52925025645788504"/>
    <n v="1678.8591433778856"/>
    <n v="3000"/>
    <d v="2025-07-20T00:00:00"/>
    <m/>
    <s v="7 2025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29"/>
    <n v="36.799999999999997"/>
    <n v="-7.36"/>
    <n v="-5.7204698258404205"/>
    <n v="-4.2362045647584741E-15"/>
    <n v="0.69745423232408854"/>
    <n v="2212.4267314702306"/>
    <n v="3800"/>
    <d v="2025-07-20T00:00:00"/>
    <m/>
    <s v="7 2025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d v="2025-07-20T00:00:00"/>
    <s v="Татьяна Леонидовна"/>
    <s v="7 2025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9"/>
    <n v="10.4"/>
    <n v="-2.08"/>
    <n v="-1.6166545159983801"/>
    <n v="-1.1971882465621777E-15"/>
    <n v="0.19710663087419894"/>
    <n v="625.25103280680435"/>
    <n v="1600"/>
    <d v="2025-07-20T00:00:00"/>
    <s v="Надежда Витамины"/>
    <s v="7 2025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30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31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32"/>
    <n v="15.08"/>
    <n v="-3.02"/>
    <n v="-2.3433718104495749"/>
    <n v="-1.735347386242772E-15"/>
    <n v="0.28570985196428356"/>
    <n v="906.31339611178612"/>
    <n v="2000"/>
    <d v="2025-07-20T00:00:00"/>
    <s v="Надежда Витамины"/>
    <s v="7 2025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Любовь Виталий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Надежда Витамины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43"/>
    <n v="15.08"/>
    <n v="-3.02"/>
    <n v="-2.3433718104495749"/>
    <n v="-1.735347386242772E-15"/>
    <n v="0.28570985196428356"/>
    <n v="906.31339611178612"/>
    <n v="2100"/>
    <d v="2025-07-21T00:00:00"/>
    <m/>
    <s v="7 2025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33"/>
    <n v="32.58"/>
    <n v="-9.77"/>
    <n v="-1.9250716445379259"/>
    <n v="4.2612014730348059E-15"/>
    <n v="0.71098941391257486"/>
    <n v="1930.8843413960826"/>
    <n v="3500"/>
    <d v="2025-08-21T00:00:00"/>
    <s v="Оксана Черноморская"/>
    <s v="8 2025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34"/>
    <n v="44.62"/>
    <n v="-13.39"/>
    <n v="-2.6356855527803336"/>
    <n v="5.834165804597852E-15"/>
    <n v="0.97344144657999621"/>
    <n v="2643.6439273037995"/>
    <n v="4600"/>
    <d v="2025-07-21T00:00:00"/>
    <s v="Валентина Сычева"/>
    <s v="7 2025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29"/>
    <n v="36.799999999999997"/>
    <n v="-11.04"/>
    <n v="-2.1740397002760616"/>
    <n v="4.8122994276798163E-15"/>
    <n v="0.8029411355715883"/>
    <n v="2180.6041488103065"/>
    <m/>
    <m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3"/>
    <n v="48.06"/>
    <n v="-14.42"/>
    <n v="-2.8390797949257265"/>
    <n v="6.2843848116129284E-15"/>
    <n v="1.0485613276641395"/>
    <n v="2847.6523123438942"/>
    <n v="2847.65"/>
    <m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d v="2025-09-01T00:00:00"/>
    <m/>
    <s v="9 2025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d v="2025-09-02T00:00:00"/>
    <m/>
    <s v="9 2025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3"/>
    <n v="13.17"/>
    <n v="-3.95"/>
    <n v="-0.77813066912054685"/>
    <n v="1.7224146243481329E-15"/>
    <n v="0.28738809277834021"/>
    <n v="780.48021164716704"/>
    <m/>
    <m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2"/>
    <n v="12.16"/>
    <n v="-2.4300000000000002"/>
    <n v="-1.005667468775066"/>
    <n v="0"/>
    <n v="0.41894499686975134"/>
    <n v="819.20553359306382"/>
    <n v="1800"/>
    <d v="2025-07-10T00:00:00"/>
    <s v="Татьяна Бригантина"/>
    <s v="7 2025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42"/>
    <n v="31.43"/>
    <n v="-7.86"/>
    <n v="-2.4361338375157557"/>
    <n v="0"/>
    <n v="1.014854427155194"/>
    <n v="1984.4475258775451"/>
    <n v="1984.45"/>
    <m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s v="Римма Омск"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s v="Римма Омск"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6"/>
    <n v="45.22"/>
    <n v="-13.57"/>
    <n v="-3.2712616019250595"/>
    <n v="0"/>
    <n v="1.3627553084201056"/>
    <n v="2664.7333132806239"/>
    <n v="4900"/>
    <d v="2025-07-11T00:00:00"/>
    <m/>
    <s v="7 2025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d v="2025-10-22T00:00:00"/>
    <s v="Татьяна от Елены б-р Шевченко"/>
    <s v="10 2025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5"/>
    <n v="5.83"/>
    <n v="-1.75"/>
    <n v="-0.42169817806806464"/>
    <n v="0"/>
    <n v="0.17567272222287619"/>
    <n v="343.51064512432686"/>
    <n v="1000"/>
    <d v="2025-12-27T00:00:00"/>
    <s v="Татьяна Бригантина"/>
    <s v="12 2025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5"/>
    <n v="5.7"/>
    <n v="-1.71"/>
    <n v="-0.41239601237538676"/>
    <n v="0"/>
    <n v="0.17179758864443043"/>
    <n v="335.93320442305492"/>
    <n v="1000"/>
    <d v="2025-07-10T00:00:00"/>
    <s v="Наталья Вельвет"/>
    <s v="7 2025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5"/>
    <n v="24.74"/>
    <n v="-2.4700000000000002"/>
    <n v="-2.3017692219548529"/>
    <n v="0"/>
    <n v="0.95888027546653254"/>
    <n v="1874.9956046369507"/>
    <n v="3200"/>
    <d v="2025-09-01T00:00:00"/>
    <s v="Татьяна Вахтангова"/>
    <s v="9 2025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n v="1600"/>
    <d v="2025-08-31T00:00:00"/>
    <m/>
    <s v="8 2025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n v="1600"/>
    <d v="2025-12-11T00:00:00"/>
    <s v="Александр Космос"/>
    <s v="12 2025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36"/>
    <n v="12.33"/>
    <n v="-3.08"/>
    <n v="-0.95605591841411719"/>
    <n v="0"/>
    <n v="0.39827761778470711"/>
    <n v="778.79251651961351"/>
    <m/>
    <m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500"/>
    <d v="2025-07-30T00:00:00"/>
    <m/>
    <s v="7 2025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1900"/>
    <d v="2025-08-24T00:00:00"/>
    <m/>
    <s v="8 2025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2000"/>
    <d v="2025-08-27T00:00:00"/>
    <m/>
    <s v="8 2025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n v="2000"/>
    <d v="2025-09-11T00:00:00"/>
    <m/>
    <s v="9 2025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m/>
    <m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33"/>
    <n v="32.58"/>
    <n v="-19.71"/>
    <n v="-1.3711740235729137"/>
    <n v="-4.2268014833522002E-15"/>
    <n v="0.35179956446325111"/>
    <n v="1062.0464091749475"/>
    <n v="3100"/>
    <d v="2025-11-10T00:00:00"/>
    <s v="Лариса Западный"/>
    <s v="11 2025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38"/>
    <n v="49.3"/>
    <n v="-24.65"/>
    <n v="-2.6262190894384094"/>
    <n v="-8.095622110693998E-15"/>
    <n v="0.67380413861842581"/>
    <n v="2034.1448318696553"/>
    <n v="5200"/>
    <d v="2025-09-25T00:00:00"/>
    <m/>
    <s v="9 2025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39"/>
    <n v="34.94"/>
    <n v="-17.47"/>
    <n v="-1.8612595331638544"/>
    <n v="-5.7375463802768414E-15"/>
    <n v="0.47753989053403251"/>
    <n v="1441.6434163392646"/>
    <m/>
    <m/>
    <m/>
    <s v=""/>
    <n v="-1441.6434163392646"/>
    <s v=""/>
  </r>
  <r>
    <s v="537137716"/>
    <s v="720000716385"/>
    <s v="iHerb_VP DFD1605"/>
    <s v="Доставлен"/>
    <d v="2025-06-21T00:00:00"/>
    <x v="36"/>
    <s v="Витамины"/>
    <s v="SPN-02507"/>
    <x v="45"/>
    <x v="1617"/>
    <n v="57.2"/>
    <n v="-28.6"/>
    <n v="-3.0470533857175868"/>
    <n v="-9.3928921852271137E-15"/>
    <n v="0.78177680991833609"/>
    <n v="2360.1031314998841"/>
    <n v="5500"/>
    <d v="2025-09-15T00:00:00"/>
    <m/>
    <s v="9 2025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56"/>
    <n v="33.130000000000003"/>
    <n v="-3.31"/>
    <n v="-3.1770325860873583"/>
    <n v="-9.7935680057158241E-15"/>
    <n v="0.81512533118058683"/>
    <n v="2460.7788594869421"/>
    <n v="3450"/>
    <d v="2025-07-20T00:00:00"/>
    <s v="Оксана Черноморская"/>
    <s v="7 2025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40"/>
    <n v="13.12"/>
    <n v="-3.28"/>
    <n v="-1.048356829211925"/>
    <n v="-3.2316803882040138E-15"/>
    <n v="0.26897495837749741"/>
    <n v="812.00751097758246"/>
    <n v="1500"/>
    <d v="2025-07-20T00:00:00"/>
    <s v="Оксана Черноморская"/>
    <s v="7 2025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500"/>
    <d v="2025-09-08T00:00:00"/>
    <m/>
    <s v="9 2025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400"/>
    <d v="2025-10-06T00:00:00"/>
    <m/>
    <s v="10 2025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642"/>
    <n v="1336.65"/>
    <n v="0"/>
    <n v="0"/>
    <n v="0"/>
    <n v="199.13659382413883"/>
    <n v="1535.7865938241389"/>
    <n v="2500"/>
    <d v="2025-11-14T00:00:00"/>
    <m/>
    <s v="11 2025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43"/>
    <n v="1401.39"/>
    <n v="0"/>
    <n v="0"/>
    <n v="0"/>
    <n v="208.78167898792498"/>
    <n v="1610.1716789879251"/>
    <m/>
    <m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44"/>
    <n v="456.98"/>
    <n v="0"/>
    <n v="0"/>
    <n v="0"/>
    <n v="68.081727187936224"/>
    <n v="525.06172718793619"/>
    <m/>
    <m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45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46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47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48"/>
    <n v="1662.6"/>
    <n v="-277.10000000000002"/>
    <n v="0"/>
    <n v="0"/>
    <n v="149.5"/>
    <n v="1535"/>
    <n v="2600"/>
    <d v="2025-07-28T00:00:00"/>
    <m/>
    <s v="7 2025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49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50"/>
    <n v="1662.6"/>
    <n v="-277.10000000000002"/>
    <n v="0"/>
    <n v="0"/>
    <n v="149.5"/>
    <n v="1535"/>
    <m/>
    <m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51"/>
    <n v="1690"/>
    <n v="0"/>
    <n v="0"/>
    <n v="0"/>
    <n v="18.333333333333332"/>
    <n v="1708.3333333333333"/>
    <m/>
    <m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52"/>
    <n v="1690"/>
    <n v="0"/>
    <n v="0"/>
    <n v="0"/>
    <n v="18.333333333333332"/>
    <n v="1708.3333333333333"/>
    <n v="2600"/>
    <d v="2025-07-28T00:00:00"/>
    <m/>
    <s v="7 2025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53"/>
    <n v="1690"/>
    <n v="0"/>
    <n v="0"/>
    <n v="0"/>
    <n v="18.333333333333332"/>
    <n v="1708.3333333333333"/>
    <m/>
    <m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d v="2025-10-22T00:00:00"/>
    <s v="Татьяна от Елены б-р Шевченко"/>
    <s v="10 2025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01T00:00:00"/>
    <s v="Аня Мирный"/>
    <s v="11 2025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15T00:00:00"/>
    <s v="Аня Мирный"/>
    <s v="11 2025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1-15T00:00:00"/>
    <s v="Аня Мирный"/>
    <s v="11 2025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d v="2025-11-18T00:00:00"/>
    <m/>
    <s v="11 2025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d v="2025-11-19T00:00:00"/>
    <s v="Лида корма"/>
    <s v="11 2025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d v="2025-12-11T00:00:00"/>
    <s v="Татьяна Индол"/>
    <s v="12 2025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d v="2025-12-28T00:00:00"/>
    <s v="Аня Мирный"/>
    <s v="12 2025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d v="2025-12-28T00:00:00"/>
    <s v="Аня Мирный"/>
    <s v="12 2025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537834965"/>
    <s v="722500484560"/>
    <s v="iHerb_OA CZN6870"/>
    <s v="Доставлен"/>
    <d v="2025-07-13T00:00:00"/>
    <x v="37"/>
    <s v="Витамины"/>
    <s v="NOW-03159"/>
    <x v="3"/>
    <x v="1589"/>
    <n v="31.79"/>
    <n v="-6.99"/>
    <n v="-0.98070701018573969"/>
    <n v="-3.8393071184379278E-15"/>
    <n v="0.73707212951802292"/>
    <n v="2178.2218639359435"/>
    <n v="3500"/>
    <d v="2025-09-23T00:00:00"/>
    <s v="Елена сахарный диабет"/>
    <s v="9 2025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700"/>
    <d v="2025-08-15T00:00:00"/>
    <m/>
    <s v="8 2025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500"/>
    <d v="2025-08-27T00:00:00"/>
    <s v="Татьяна Бригантина"/>
    <s v="8 2025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2"/>
    <n v="10.130000000000001"/>
    <n v="-2.23"/>
    <n v="-0.31240263630916709"/>
    <n v="-1.2230050901475659E-15"/>
    <n v="0.23479313803195087"/>
    <n v="693.86906149572417"/>
    <m/>
    <m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54"/>
    <n v="18.25"/>
    <n v="-9.1300000000000008"/>
    <n v="-0.36064709406830425"/>
    <n v="-1.411874230651367E-15"/>
    <n v="0.27105233150017616"/>
    <n v="801.0235241570889"/>
    <m/>
    <m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1"/>
    <n v="9.92"/>
    <n v="-2.1800000000000002"/>
    <n v="-0.30607549430796877"/>
    <n v="-1.1982353668028051E-15"/>
    <n v="0.23003783397054425"/>
    <n v="679.81601721226639"/>
    <m/>
    <m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55"/>
    <n v="11.13"/>
    <n v="-2.4500000000000002"/>
    <n v="-0.34324745356500891"/>
    <n v="-1.3437574914532749E-15"/>
    <n v="0.257975245331308"/>
    <n v="762.37765237758015"/>
    <m/>
    <m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08-28T00:00:00"/>
    <m/>
    <s v="8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10-06T00:00:00"/>
    <m/>
    <s v="10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877"/>
    <m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1700"/>
    <d v="2025-10-07T00:00:00"/>
    <m/>
    <s v="10 2025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4"/>
    <n v="29.68"/>
    <n v="-6.53"/>
    <n v="-0.91545835829838207"/>
    <n v="-3.5838693464450825E-15"/>
    <n v="0.68803305638476719"/>
    <n v="2033.2998447627863"/>
    <n v="3500"/>
    <d v="2025-09-08T00:00:00"/>
    <m/>
    <s v="9 2025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4"/>
    <n v="17.239999999999998"/>
    <n v="-1.72"/>
    <n v="-1.6541561112915451"/>
    <n v="2.3877066707798538E-15"/>
    <n v="0.45366544844111245"/>
    <n v="1283.4193179603767"/>
    <n v="2500"/>
    <d v="2025-08-12T00:00:00"/>
    <m/>
    <s v="8 2025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2T00:00:00"/>
    <s v="Надежда Витамины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3"/>
    <n v="31.68"/>
    <n v="-3.17"/>
    <n v="-3.0386591967088883"/>
    <n v="4.3861802309235587E-15"/>
    <n v="0.83337641334124468"/>
    <n v="2357.6214404027282"/>
    <n v="3200"/>
    <d v="2025-08-12T00:00:00"/>
    <m/>
    <s v="8 2025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7"/>
    <n v="22.08"/>
    <n v="-2.21"/>
    <n v="-2.1177887842373067"/>
    <n v="3.0569414657471452E-15"/>
    <n v="0.5808203904977387"/>
    <n v="1643.1405829814876"/>
    <n v="2350"/>
    <d v="2025-08-12T00:00:00"/>
    <m/>
    <s v="8 2025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57"/>
    <n v="33.46"/>
    <n v="-3.35"/>
    <n v="-3.2091907545739962"/>
    <n v="4.6323355578080804E-15"/>
    <n v="0.8801460472011533"/>
    <n v="2489.9327102955508"/>
    <n v="3350"/>
    <d v="2025-08-12T00:00:00"/>
    <m/>
    <s v="8 2025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4"/>
    <n v="8.06"/>
    <n v="-0.81"/>
    <n v="-0.77272112157626938"/>
    <n v="1.1153913249454859E-15"/>
    <n v="0.21192490342771045"/>
    <n v="599.53544170185125"/>
    <n v="1200"/>
    <d v="2025-12-25T00:00:00"/>
    <m/>
    <s v="12 2025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1"/>
    <n v="9.41"/>
    <n v="-0.94"/>
    <n v="-0.9027514344484141"/>
    <n v="1.3030847616949333E-15"/>
    <n v="0.24758674924589072"/>
    <n v="700.42278499512827"/>
    <n v="1500"/>
    <d v="2025-08-14T00:00:00"/>
    <m/>
    <s v="8 2025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58"/>
    <n v="24.93"/>
    <n v="-2.4900000000000002"/>
    <n v="-2.3917050990581359"/>
    <n v="3.4523284595554072E-15"/>
    <n v="0.65594411488521676"/>
    <n v="1855.6655602468334"/>
    <n v="2800"/>
    <d v="2025-08-14T00:00:00"/>
    <m/>
    <s v="8 2025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59"/>
    <n v="18.61"/>
    <n v="-4.09"/>
    <n v="-0.72803976658742153"/>
    <n v="0"/>
    <n v="0.42622981586904318"/>
    <n v="1266.6393494704992"/>
    <n v="2100"/>
    <d v="2025-08-12T00:00:00"/>
    <s v="Оксана Черноморская"/>
    <s v="8 2025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3"/>
    <n v="40.090000000000003"/>
    <n v="-8.82"/>
    <n v="-1.5678928031121677"/>
    <n v="0"/>
    <n v="0.91792054698519154"/>
    <n v="2727.8107753403933"/>
    <n v="4400"/>
    <d v="2025-08-15T00:00:00"/>
    <m/>
    <s v="8 2025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6"/>
    <n v="12.31"/>
    <n v="-2.71"/>
    <n v="-0.48134860600821266"/>
    <n v="0"/>
    <n v="0.2818048369382104"/>
    <n v="837.44750378214837"/>
    <n v="1600"/>
    <d v="2025-10-06T00:00:00"/>
    <m/>
    <s v="10 2025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60"/>
    <n v="16.739999999999998"/>
    <n v="-7.77"/>
    <n v="-0.44976010373892356"/>
    <n v="0"/>
    <n v="0.26331139451414026"/>
    <n v="782.49001134644482"/>
    <m/>
    <m/>
    <m/>
    <s v=""/>
    <n v="-782.49001134644482"/>
    <s v=""/>
  </r>
  <r>
    <s v="537765444"/>
    <s v="720000735117"/>
    <s v="iHerb_AV CYG0792"/>
    <s v="Доставлен"/>
    <d v="2025-07-11T00:00:00"/>
    <x v="37"/>
    <s v="Витамины"/>
    <s v="NFS-35493"/>
    <x v="23"/>
    <x v="1383"/>
    <n v="47.68"/>
    <n v="-10.49"/>
    <n v="-1.8647244434838983"/>
    <n v="0"/>
    <n v="1.0917001964304212"/>
    <n v="3244.2367360060512"/>
    <n v="3244.24"/>
    <m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90"/>
    <n v="20.65"/>
    <n v="-4.54"/>
    <n v="-0.80776312945753181"/>
    <n v="0"/>
    <n v="0.47290374198693425"/>
    <n v="1405.3415922844176"/>
    <n v="2500"/>
    <d v="2025-08-12T00:00:00"/>
    <s v="Татьяна Писарева 28"/>
    <s v="8 2025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0"/>
    <n v="49.23"/>
    <n v="-10.83"/>
    <n v="-1.9253944240328504"/>
    <n v="0"/>
    <n v="1.1272193477528414"/>
    <n v="3349.790015128593"/>
    <n v="5200"/>
    <d v="2025-08-12T00:00:00"/>
    <s v="Надежда Витамины"/>
    <s v="8 2025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87"/>
    <n v="24.16"/>
    <n v="-5.32"/>
    <n v="-0.94464663929111725"/>
    <n v="0"/>
    <n v="0.55304199249123775"/>
    <n v="1643.4907261724659"/>
    <n v="2900"/>
    <d v="2025-08-13T00:00:00"/>
    <s v="Любовь Виталий"/>
    <s v="8 2025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86"/>
    <n v="13.05"/>
    <n v="-2.87"/>
    <n v="-0.51043008428787551"/>
    <n v="0"/>
    <n v="0.29883054583656055"/>
    <n v="888.04329046898636"/>
    <n v="2000"/>
    <d v="2025-08-13T00:00:00"/>
    <s v="Любовь Виталий"/>
    <s v="8 2025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61"/>
    <n v="10.86"/>
    <n v="-2.17"/>
    <n v="-0.42471596724667343"/>
    <n v="-1.2639951635118258E-15"/>
    <n v="0.24243540173933811"/>
    <n v="755.36646468781964"/>
    <n v="1500"/>
    <d v="2025-08-13T00:00:00"/>
    <m/>
    <s v="8 2025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3"/>
    <n v="41.78"/>
    <n v="-19.57"/>
    <n v="-1.0854938587512795"/>
    <n v="-3.2305330933944368E-15"/>
    <n v="0.61961913378949363"/>
    <n v="1930.5741289662233"/>
    <m/>
    <m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62"/>
    <n v="59.33"/>
    <n v="-11.87"/>
    <n v="-2.3195649948822927"/>
    <n v="-6.9032463130346676E-15"/>
    <n v="1.3240488108802055"/>
    <n v="4125.3961351074713"/>
    <n v="5900"/>
    <d v="2025-08-12T00:00:00"/>
    <m/>
    <s v="8 2025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3"/>
    <n v="40.090000000000003"/>
    <n v="-8.02"/>
    <n v="-1.5673925281473902"/>
    <n v="-4.6647094239153353E-15"/>
    <n v="0.89469543541778762"/>
    <n v="2787.6412569089052"/>
    <n v="4400"/>
    <d v="2025-08-24T00:00:00"/>
    <m/>
    <s v="8 2025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6"/>
    <n v="20.28"/>
    <n v="-4.0599999999999996"/>
    <n v="-0.79273797338792229"/>
    <n v="-2.3592636999035465E-15"/>
    <n v="0.45250888564005343"/>
    <n v="1409.9015025588537"/>
    <n v="2500"/>
    <d v="2025-10-14T00:00:00"/>
    <s v="Даша Калифорния"/>
    <s v="10 2025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8"/>
    <n v="32.24"/>
    <n v="-6.45"/>
    <n v="-1.2604631525076766"/>
    <n v="-3.7512583736444179E-15"/>
    <n v="0.71949470780869162"/>
    <n v="2241.760773797339"/>
    <n v="3700"/>
    <d v="2025-08-12T00:00:00"/>
    <s v="Татьяна Бригантина"/>
    <s v="8 2025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9"/>
    <n v="28.97"/>
    <n v="-5.79"/>
    <n v="-1.1329017400204706"/>
    <n v="-3.37162346262418E-15"/>
    <n v="0.64668039267179023"/>
    <n v="2014.8900634595698"/>
    <n v="3100"/>
    <d v="2025-08-12T00:00:00"/>
    <s v="Оксана Черноморская"/>
    <s v="8 2025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9"/>
    <n v="15.93"/>
    <n v="-3.19"/>
    <n v="-0.62265609007164791"/>
    <n v="-1.8530838185432293E-15"/>
    <n v="0.35542313212418497"/>
    <n v="1107.4072221084955"/>
    <n v="2000"/>
    <d v="2025-08-29T00:00:00"/>
    <s v="Светлана Кулаки"/>
    <s v="8 2025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9"/>
    <n v="8.8000000000000007"/>
    <n v="-1.76"/>
    <n v="-0.34407369498464691"/>
    <n v="-1.0239960818323655E-15"/>
    <n v="0.19640336343440051"/>
    <n v="611.94245240532246"/>
    <n v="611.94000000000005"/>
    <m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43"/>
    <n v="15.08"/>
    <n v="-3.02"/>
    <n v="-1.1561392214062971"/>
    <n v="0"/>
    <n v="0.32792139886038335"/>
    <n v="1005.5681621567248"/>
    <n v="2200"/>
    <d v="2025-08-13T00:00:00"/>
    <s v="Любовь Виталий"/>
    <s v="8 2025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5"/>
    <n v="26.11"/>
    <n v="-5.22"/>
    <n v="-2.0026325319384366"/>
    <n v="0"/>
    <n v="0.56801641975069717"/>
    <n v="1741.8174881802638"/>
    <n v="3000"/>
    <d v="2025-10-06T00:00:00"/>
    <s v="Наталья Школа 53"/>
    <s v="10 2025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98"/>
    <n v="45.08"/>
    <n v="-9.02"/>
    <n v="-3.4569137913690775"/>
    <n v="0"/>
    <n v="0.98050129709000189"/>
    <n v="3006.6988331153816"/>
    <n v="4800"/>
    <d v="2025-08-13T00:00:00"/>
    <s v="Любовь Виталий"/>
    <s v="8 2025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08-13T00:00:00"/>
    <m/>
    <s v="8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10-13T00:00:00"/>
    <m/>
    <s v="10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700"/>
    <d v="2025-09-15T00:00:00"/>
    <m/>
    <s v="9 2025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800"/>
    <d v="2025-09-16T00:00:00"/>
    <m/>
    <s v="9 2025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2"/>
    <n v="19.87"/>
    <n v="-3.97"/>
    <n v="-1.5242631526003418"/>
    <n v="0"/>
    <n v="0.43233418257712236"/>
    <n v="1325.7490695101098"/>
    <n v="2900"/>
    <d v="2025-08-12T00:00:00"/>
    <s v="Любовь 17"/>
    <s v="8 2025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63"/>
    <n v="31.63"/>
    <n v="-6.33"/>
    <n v="-2.4253998591690973"/>
    <n v="0"/>
    <n v="0.68792797605038958"/>
    <n v="2109.5252489689169"/>
    <n v="3400"/>
    <d v="2025-08-12T00:00:00"/>
    <m/>
    <s v="8 2025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3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10-08T00:00:00"/>
    <m/>
    <s v="10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8"/>
    <n v="30.08"/>
    <n v="-9.02"/>
    <n v="-1.1225383684646246"/>
    <n v="0"/>
    <n v="0.86542470082953094"/>
    <n v="1848.3203189251044"/>
    <m/>
    <m/>
    <m/>
    <s v=""/>
    <n v="-1848.3203189251044"/>
    <s v=""/>
  </r>
  <r>
    <s v="538115301"/>
    <s v="720000745619"/>
    <s v="iHerb_OA CZN6870"/>
    <s v="Доставлен"/>
    <d v="2025-07-22T00:00:00"/>
    <x v="37"/>
    <s v="Витамины"/>
    <s v="SOL-02058"/>
    <x v="19"/>
    <x v="1025"/>
    <n v="38.590000000000003"/>
    <n v="0"/>
    <n v="-2.0569209705151885"/>
    <n v="0"/>
    <n v="1.5857900857080536"/>
    <n v="3386.8319614111965"/>
    <n v="4300"/>
    <d v="2025-12-29T00:00:00"/>
    <m/>
    <s v="12 2025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n v="2300"/>
    <d v="2025-12-29T00:00:00"/>
    <m/>
    <s v="12 2025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31"/>
    <x v="1"/>
    <x v="25"/>
    <n v="5.7"/>
    <n v="-1.71"/>
    <n v="-0.21267464815640325"/>
    <n v="0"/>
    <n v="0.16396222964434137"/>
    <n v="350.18034532341727"/>
    <n v="1000"/>
    <d v="2025-12-27T00:00:00"/>
    <s v="Юлия АТБ кольцо"/>
    <s v="12 2025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65"/>
    <n v="7.89"/>
    <n v="-0.79"/>
    <n v="-0.37844360950136918"/>
    <n v="0"/>
    <n v="0.29176236352752466"/>
    <n v="623.1279327810181"/>
    <n v="1500"/>
    <d v="2025-09-01T00:00:00"/>
    <s v="Татьяна Вахтангова"/>
    <s v="9 2025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7"/>
    <n v="18.03"/>
    <n v="-8.83"/>
    <n v="-0.49037763484684466"/>
    <n v="0"/>
    <n v="0.37805827386665175"/>
    <n v="807.43337768807999"/>
    <n v="2300"/>
    <d v="2025-10-08T00:00:00"/>
    <s v="Оксана Черноморская"/>
    <s v="10 2025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2T00:00:00"/>
    <s v="Надежда Витамины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3T00:00:00"/>
    <s v="Любовь Виталий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2T00:00:00"/>
    <s v="Надежда Витамины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9T00:00:00"/>
    <s v="Любовь Виталий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2T00:00:00"/>
    <s v="Надежда Витамины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3T00:00:00"/>
    <s v="Любовь Виталий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7"/>
    <n v="13.05"/>
    <n v="-1.31"/>
    <n v="-0.67375317420010161"/>
    <n v="0"/>
    <n v="0.54963944347762284"/>
    <n v="1032.0624874263801"/>
    <n v="1800"/>
    <d v="2025-12-30T00:00:00"/>
    <s v="Светлана Звенигородская"/>
    <s v="12 2025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30"/>
    <n v="11.42"/>
    <n v="-1.1399999999999999"/>
    <n v="-0.58996444895886235"/>
    <n v="0"/>
    <n v="0.48128564556643633"/>
    <n v="903.71400091509247"/>
    <n v="1800"/>
    <d v="2025-11-24T00:00:00"/>
    <s v="Светлана Звенигородская"/>
    <s v="11 2025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1"/>
    <n v="20.54"/>
    <n v="-4.1100000000000003"/>
    <n v="-0.94291010665312347"/>
    <n v="0"/>
    <n v="0.7692143148498588"/>
    <n v="1444.360022863324"/>
    <n v="2200"/>
    <d v="2025-08-23T00:00:00"/>
    <m/>
    <s v="8 2025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68"/>
    <n v="19.12"/>
    <n v="-1.91"/>
    <n v="-0.76987711544680393"/>
    <n v="0"/>
    <n v="0.55648569384731883"/>
    <n v="1529.8376571089791"/>
    <n v="2200"/>
    <d v="2025-09-08T00:00:00"/>
    <m/>
    <s v="9 2025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43"/>
    <n v="15.08"/>
    <n v="-1.51"/>
    <n v="-0.60704430311523128"/>
    <n v="0"/>
    <n v="0.43878622112191268"/>
    <n v="1206.2694367791312"/>
    <n v="2000"/>
    <d v="2025-09-07T00:00:00"/>
    <m/>
    <s v="9 2025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69"/>
    <n v="72.34"/>
    <n v="-7.23"/>
    <n v="-2.9126495634364553"/>
    <n v="0"/>
    <n v="2.105333150865714"/>
    <n v="5787.7820949660454"/>
    <n v="7500"/>
    <d v="2025-08-29T00:00:00"/>
    <s v="Любовь Виталий"/>
    <s v="8 2025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71"/>
    <n v="15.83"/>
    <n v="-1.58"/>
    <n v="-0.63746361970464582"/>
    <n v="0"/>
    <n v="0.46077403470797762"/>
    <n v="1266.7162471704214"/>
    <n v="2000"/>
    <d v="2025-08-29T00:00:00"/>
    <s v="Светлана Кулаки"/>
    <s v="8 2025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55"/>
    <n v="45"/>
    <n v="-4.5"/>
    <n v="-1.8117387086342567"/>
    <n v="0"/>
    <n v="1.3095683091700416"/>
    <n v="3600.1409130106713"/>
    <n v="4500"/>
    <d v="2025-08-30T00:00:00"/>
    <s v="Оксана Черноморская"/>
    <s v="8 2025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42"/>
    <n v="25.9"/>
    <n v="-2.59"/>
    <n v="-1.1625086809924008"/>
    <n v="-3.3340548881421029E-15"/>
    <n v="0.75748272551062135"/>
    <n v="2033.6996467213521"/>
    <n v="3000"/>
    <d v="2025-08-21T00:00:00"/>
    <m/>
    <s v="8 2025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3"/>
    <n v="47.68"/>
    <n v="-4.7699999999999996"/>
    <n v="-2.1399934578028277"/>
    <n v="-6.1374644036970244E-15"/>
    <n v="1.3944051373513842"/>
    <n v="3743.7173676882544"/>
    <n v="5200"/>
    <d v="2025-08-23T00:00:00"/>
    <s v="Лариса Терраспорт"/>
    <s v="8 2025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6"/>
    <n v="62.89"/>
    <n v="-6.29"/>
    <n v="-2.8227366514015397"/>
    <n v="-8.0955601316534975E-15"/>
    <n v="1.8392759443973048"/>
    <n v="4938.1123983023826"/>
    <n v="6000"/>
    <d v="2025-08-25T00:00:00"/>
    <s v="Татьяна Бригантина"/>
    <s v="8 2025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609"/>
    <n v="15.08"/>
    <n v="-1.51"/>
    <n v="-0.67675859292436202"/>
    <n v="-1.940931996228586E-15"/>
    <n v="0.44097128207546687"/>
    <n v="1183.9255343633097"/>
    <n v="1900"/>
    <d v="2025-08-22T00:00:00"/>
    <s v="Надежда Витамины"/>
    <s v="8 2025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80"/>
    <n v="18.239999999999998"/>
    <n v="-1.82"/>
    <n v="-0.81889285894016384"/>
    <n v="-2.3485706247659084E-15"/>
    <n v="0.53358500012374099"/>
    <n v="1432.5760703202318"/>
    <n v="2200"/>
    <d v="2025-08-25T00:00:00"/>
    <m/>
    <s v="8 2025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72"/>
    <n v="51"/>
    <n v="-5.0999999999999996"/>
    <n v="-2.2891097579387041"/>
    <n v="-6.5651273859168819E-15"/>
    <n v="1.4915683011985208"/>
    <n v="4004.5823159377978"/>
    <n v="5000"/>
    <d v="2025-08-21T00:00:00"/>
    <s v="Оксана Черноморская"/>
    <s v="8 2025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73"/>
    <n v="44.19"/>
    <n v="-4.42"/>
    <n v="-3.607766078838174"/>
    <n v="5.8627146475475483E-15"/>
    <n v="1.2316891547878333"/>
    <n v="3381.755726659751"/>
    <n v="4400"/>
    <d v="2025-08-30T00:00:00"/>
    <s v="Оксана Черноморская"/>
    <s v="8 2025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74"/>
    <n v="28.16"/>
    <n v="-2.82"/>
    <n v="-2.29873755186722"/>
    <n v="3.7355089054275808E-15"/>
    <n v="0.78478760830585104"/>
    <n v="2154.7319616182576"/>
    <n v="3000"/>
    <d v="2025-08-30T00:00:00"/>
    <s v="Оксана Черноморская"/>
    <s v="8 2025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6"/>
    <n v="23.19"/>
    <n v="-2.3199999999999998"/>
    <n v="-1.8932380705394192"/>
    <n v="3.0765615965380277E-15"/>
    <n v="0.64635033091330352"/>
    <n v="1774.6352028008303"/>
    <n v="2800"/>
    <d v="2025-08-29T00:00:00"/>
    <s v="Елена Ленина 87"/>
    <s v="8 2025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86"/>
    <n v="13.05"/>
    <n v="-1.31"/>
    <n v="-1.0650031120331951"/>
    <n v="1.7306580327434807E-15"/>
    <n v="0.36359141758132169"/>
    <n v="998.28544709543587"/>
    <n v="2000"/>
    <d v="2025-08-29T00:00:00"/>
    <s v="Любовь Виталий"/>
    <s v="8 2025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66"/>
    <n v="15.08"/>
    <n v="-1.51"/>
    <n v="-0.75529666887536906"/>
    <n v="2.3232491836069057E-15"/>
    <n v="0.48983025668229863"/>
    <n v="1198.9288319980724"/>
    <n v="1900"/>
    <d v="2025-08-29T00:00:00"/>
    <s v="Любовь Виталий"/>
    <s v="8 2025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503"/>
    <n v="57.71"/>
    <n v="-5.77"/>
    <n v="-2.8909439190410215"/>
    <n v="8.8923774942183248E-15"/>
    <n v="1.8748550871096969"/>
    <n v="4588.9729943979273"/>
    <n v="6300"/>
    <d v="2025-08-29T00:00:00"/>
    <s v="Любовь Виталий"/>
    <s v="8 2025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9"/>
    <n v="10.36"/>
    <n v="-1.04"/>
    <n v="-0.51874465393650981"/>
    <n v="1.5956287686968579E-15"/>
    <n v="0.33641989626227137"/>
    <n v="823.43527739292813"/>
    <n v="1600"/>
    <d v="2025-08-29T00:00:00"/>
    <s v="Даша Калифорния"/>
    <s v="8 2025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6"/>
    <n v="5.57"/>
    <n v="-0.56000000000000005"/>
    <n v="-0.27885308113969037"/>
    <n v="8.5773606557631518E-16"/>
    <n v="0.18084374251866736"/>
    <n v="442.64063731100538"/>
    <n v="1000"/>
    <d v="2025-11-06T00:00:00"/>
    <s v="Валентина Сычева"/>
    <s v="11 2025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76"/>
    <n v="27.42"/>
    <n v="-8.23"/>
    <n v="-1.0681019215709899"/>
    <n v="3.2854201793232512E-15"/>
    <n v="0.69269289799066402"/>
    <n v="1695.4638383229928"/>
    <n v="4000"/>
    <d v="2025-10-14T00:00:00"/>
    <s v="Татьяна Бригантина"/>
    <s v="10 2025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86"/>
    <n v="13.05"/>
    <n v="-1.31"/>
    <n v="-2.3969716797873426"/>
    <n v="0"/>
    <n v="0.30360340335055241"/>
    <n v="884.79342398527751"/>
    <n v="2000"/>
    <d v="2025-09-07T00:00:00"/>
    <m/>
    <s v="9 2025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6"/>
    <n v="17.28"/>
    <n v="-1.73"/>
    <n v="-3.1748645332788059"/>
    <n v="0"/>
    <n v="0.40213227615852565"/>
    <n v="1171.9367753808406"/>
    <n v="2000"/>
    <d v="2025-09-08T00:00:00"/>
    <m/>
    <s v="9 2025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10"/>
    <n v="12.92"/>
    <n v="-1.29"/>
    <n v="-2.3745128309988752"/>
    <n v="0"/>
    <n v="0.30075873773142459"/>
    <n v="876.50319599222985"/>
    <n v="1700"/>
    <d v="2025-09-08T00:00:00"/>
    <m/>
    <s v="9 2025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5"/>
    <n v="33.340000000000003"/>
    <n v="-3.33"/>
    <n v="-6.1271822921991621"/>
    <n v="0"/>
    <n v="0.77607650209114842"/>
    <n v="2261.7249279214807"/>
    <n v="3700"/>
    <d v="2025-09-07T00:00:00"/>
    <s v="Надежда Витамины"/>
    <s v="9 2025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70"/>
    <n v="21.76"/>
    <n v="-2.1800000000000002"/>
    <n v="-3.997675084347204"/>
    <n v="0"/>
    <n v="0.50635048020475448"/>
    <n v="1475.660582762499"/>
    <n v="3000"/>
    <d v="2025-09-10T00:00:00"/>
    <s v="Любовь Виталий"/>
    <s v="9 2025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77"/>
    <n v="65.13"/>
    <n v="-6.51"/>
    <n v="-11.96852469072692"/>
    <n v="0"/>
    <n v="1.5159481690297603"/>
    <n v="4417.9378632041717"/>
    <n v="6500"/>
    <d v="2025-09-07T00:00:00"/>
    <s v="Надежда Витамины"/>
    <s v="9 2025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98"/>
    <n v="45.08"/>
    <n v="-4.51"/>
    <n v="-8.283231775892034"/>
    <n v="0"/>
    <n v="1.0491644015274202"/>
    <n v="3057.5868152540643"/>
    <n v="4700"/>
    <d v="2025-09-07T00:00:00"/>
    <s v="Надежда Витамины"/>
    <s v="9 2025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9"/>
    <n v="8.8000000000000007"/>
    <n v="-0.88"/>
    <n v="-1.6170371127696557"/>
    <n v="0"/>
    <n v="0.20481592457720407"/>
    <n v="596.89641549943781"/>
    <n v="1600"/>
    <d v="2025-12-24T00:00:00"/>
    <s v="Даша Калифорния"/>
    <s v="12 2025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8"/>
    <n v="15.85"/>
    <n v="-3.17"/>
    <n v="-0.5911451932354882"/>
    <n v="-1.8302131713855202E-15"/>
    <n v="0.33190387726144199"/>
    <n v="1118.1633680361585"/>
    <n v="2200"/>
    <d v="2025-09-08T00:00:00"/>
    <m/>
    <s v="9 2025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78"/>
    <n v="26.78"/>
    <n v="-5.36"/>
    <n v="-0.99860646996089575"/>
    <n v="-3.0917323447222273E-15"/>
    <n v="0.56067673903313009"/>
    <n v="1888.8848062566653"/>
    <n v="2900"/>
    <d v="2025-09-07T00:00:00"/>
    <m/>
    <s v="9 2025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79"/>
    <n v="22.03"/>
    <n v="-4.41"/>
    <n v="-0.82144939312376197"/>
    <n v="-2.5432457476193113E-15"/>
    <n v="0.4612102773932657"/>
    <n v="1553.7885287694887"/>
    <n v="2500"/>
    <d v="2025-09-12T00:00:00"/>
    <m/>
    <s v="9 2025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80"/>
    <n v="39.369999999999997"/>
    <n v="-7.87"/>
    <n v="-1.4685389264130817"/>
    <n v="-4.5466652128268044E-15"/>
    <n v="0.82452461622519102"/>
    <n v="2777.7717739068603"/>
    <n v="4100"/>
    <d v="2025-09-07T00:00:00"/>
    <s v="Надежда Витамины"/>
    <s v="9 2025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n v="1350"/>
    <d v="2025-11-01T00:00:00"/>
    <s v="Оксана молокозавод"/>
    <s v="11 2025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m/>
    <m/>
    <m/>
    <s v=""/>
    <n v="-731.03898430755157"/>
    <s v=""/>
  </r>
  <r>
    <s v="538872408"/>
    <s v="720000760663"/>
    <s v="iHerb_AV CYG0792"/>
    <s v="Доставлен"/>
    <d v="2025-08-16T00:00:00"/>
    <x v="38"/>
    <s v="Витамины"/>
    <s v="NOW-04739"/>
    <x v="3"/>
    <x v="192"/>
    <n v="18.829999999999998"/>
    <n v="-3.77"/>
    <n v="-0.70210146767558779"/>
    <n v="-2.1737389874657673E-15"/>
    <n v="0.39420129270956761"/>
    <n v="1328.0394576202323"/>
    <m/>
    <m/>
    <m/>
    <s v=""/>
    <n v="-1328.0394576202323"/>
    <s v=""/>
  </r>
  <r>
    <s v="538872408"/>
    <s v="720000760663"/>
    <s v="iHerb_AV CYG0792"/>
    <s v="Доставлен"/>
    <d v="2025-08-16T00:00:00"/>
    <x v="38"/>
    <s v="Витамины"/>
    <s v="NOW-00367"/>
    <x v="3"/>
    <x v="366"/>
    <n v="5.57"/>
    <n v="-1.1100000000000001"/>
    <n v="-0.20792646386674113"/>
    <n v="-6.4375005870500155E-16"/>
    <n v="0.11674221550363025"/>
    <n v="393.29720989284442"/>
    <n v="1000"/>
    <d v="2025-11-15T00:00:00"/>
    <s v="Аня Мирный"/>
    <s v="11 2025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4"/>
    <n v="8.06"/>
    <n v="-1.61"/>
    <n v="-0.30070082778934532"/>
    <n v="-9.3098382929310775E-16"/>
    <n v="0.16883123094134869"/>
    <n v="568.78183941902387"/>
    <m/>
    <m/>
    <m/>
    <s v=""/>
    <n v="-568.78183941902387"/>
    <s v=""/>
  </r>
  <r>
    <s v="538872408"/>
    <s v="720000760663"/>
    <s v="iHerb_AV CYG0792"/>
    <s v="Доставлен"/>
    <d v="2025-08-16T00:00:00"/>
    <x v="38"/>
    <s v="Витамины"/>
    <s v="NOW-01662"/>
    <x v="3"/>
    <x v="123"/>
    <n v="40.090000000000003"/>
    <n v="-8.02"/>
    <n v="-1.4951124879386524"/>
    <n v="-4.6289382023922429E-15"/>
    <n v="0.83944458547117096"/>
    <n v="2828.0362155299381"/>
    <n v="4400"/>
    <d v="2025-10-12T00:00:00"/>
    <m/>
    <s v="10 2025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5"/>
    <n v="43.91"/>
    <n v="-4.3899999999999997"/>
    <n v="-1.5812928705050924"/>
    <n v="0"/>
    <n v="1.0591946037780111"/>
    <n v="3508.3672583662428"/>
    <n v="4500"/>
    <d v="2025-09-13T00:00:00"/>
    <m/>
    <s v="9 2025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4"/>
    <n v="17.239999999999998"/>
    <n v="-1.72"/>
    <n v="-0.62099355643317389"/>
    <n v="0"/>
    <n v="0.41595901443913791"/>
    <n v="1377.7798545001037"/>
    <n v="2400"/>
    <d v="2025-09-07T00:00:00"/>
    <s v="Наталья 60 лет СССР"/>
    <s v="9 2025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77"/>
    <n v="65.13"/>
    <n v="-6.51"/>
    <n v="-2.345531074620661"/>
    <n v="0"/>
    <n v="1.5711029269601977"/>
    <n v="5203.9597339430466"/>
    <n v="6500"/>
    <d v="2025-09-10T00:00:00"/>
    <s v="Любовь Виталий"/>
    <s v="9 2025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67"/>
    <n v="31.95"/>
    <n v="-3.2"/>
    <n v="-1.1503585533153191"/>
    <n v="0"/>
    <n v="0.77054263306219184"/>
    <n v="2552.2661608813137"/>
    <n v="3800"/>
    <d v="2025-09-07T00:00:00"/>
    <m/>
    <s v="9 2025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42"/>
    <n v="31.43"/>
    <n v="-3.14"/>
    <n v="-1.1319528164622739"/>
    <n v="0"/>
    <n v="0.75821395093319666"/>
    <n v="2511.4299023072122"/>
    <n v="3600"/>
    <d v="2025-09-07T00:00:00"/>
    <m/>
    <s v="9 2025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87"/>
    <n v="24.16"/>
    <n v="-2.42"/>
    <n v="-0.86987112866347971"/>
    <n v="0"/>
    <n v="0.58266423800946265"/>
    <n v="1929.9570900020788"/>
    <n v="2900"/>
    <d v="2025-09-07T00:00:00"/>
    <m/>
    <s v="9 2025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39"/>
    <n v="60"/>
    <n v="-6"/>
    <n v="-2.5045126353790619"/>
    <n v="7.6954086905426018E-15"/>
    <n v="1.3956076873312575"/>
    <n v="4761.2247292418779"/>
    <n v="5900"/>
    <d v="2025-09-07T00:00:00"/>
    <s v="Оксана Черноморская"/>
    <s v="9 2025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608"/>
    <n v="27.21"/>
    <n v="-2.72"/>
    <n v="-1.1358428600080228"/>
    <n v="3.4900103487294137E-15"/>
    <n v="0.63293393079152771"/>
    <n v="2159.303585539511"/>
    <n v="2950"/>
    <d v="2025-09-07T00:00:00"/>
    <s v="Оксана Черноморская"/>
    <s v="9 2025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56"/>
    <n v="33.130000000000003"/>
    <n v="-3.31"/>
    <n v="-1.3830475330926599"/>
    <n v="4.249575687999638E-15"/>
    <n v="0.7706855784484834"/>
    <n v="2629.2541004813484"/>
    <n v="3500"/>
    <d v="2025-09-07T00:00:00"/>
    <s v="Оксана Черноморская"/>
    <s v="9 2025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81"/>
    <n v="38"/>
    <n v="-3.8"/>
    <n v="-1.5861913357400725"/>
    <n v="4.8737588373436489E-15"/>
    <n v="0.88388486864312987"/>
    <n v="3015.4423285198563"/>
    <n v="3900"/>
    <d v="2025-09-07T00:00:00"/>
    <s v="Оксана Черноморская"/>
    <s v="9 2025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82"/>
    <n v="34.79"/>
    <n v="-3.48"/>
    <n v="-1.4521535298836745"/>
    <n v="4.4619119648312757E-15"/>
    <n v="0.80919401278410508"/>
    <n v="2760.6286346770962"/>
    <n v="3600"/>
    <d v="2025-09-07T00:00:00"/>
    <s v="Оксана Черноморская"/>
    <s v="9 2025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83"/>
    <n v="17.079999999999998"/>
    <n v="-1.71"/>
    <n v="-0.71285850381066995"/>
    <n v="2.1903413254377738E-15"/>
    <n v="0.39723129915335964"/>
    <n v="1355.1856312675491"/>
    <n v="2150"/>
    <d v="2025-09-07T00:00:00"/>
    <s v="Оксана Черноморская"/>
    <s v="9 2025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604"/>
    <n v="12.06"/>
    <n v="-1.81"/>
    <n v="-0.47539360208584042"/>
    <n v="1.4607025755196607E-15"/>
    <n v="0.26490701472491462"/>
    <n v="903.75099027276372"/>
    <m/>
    <m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9"/>
    <n v="5.78"/>
    <n v="-1.1599999999999999"/>
    <n v="0"/>
    <n v="-8.0202966997597416E-16"/>
    <n v="0.14609342788115864"/>
    <n v="427.1595223552406"/>
    <n v="1000"/>
    <d v="2025-12-27T00:00:00"/>
    <s v="Юлия АТБ кольцо"/>
    <s v="12 2025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2"/>
    <n v="13.76"/>
    <n v="-2.75"/>
    <n v="0"/>
    <n v="-1.9113304472804061E-15"/>
    <n v="0.34815771449600802"/>
    <n v="1017.9710695089175"/>
    <n v="2000"/>
    <d v="2025-10-06T00:00:00"/>
    <m/>
    <s v="10 2025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5"/>
    <n v="22.86"/>
    <n v="-4.57"/>
    <n v="0"/>
    <n v="-3.1751347757273955E-15"/>
    <n v="0.5783655402481368"/>
    <n v="1691.0709229171753"/>
    <n v="2900"/>
    <d v="2025-11-27T00:00:00"/>
    <m/>
    <s v="11 2025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3"/>
    <n v="47.68"/>
    <n v="-9.5399999999999991"/>
    <n v="0"/>
    <n v="-6.6210847646934319E-15"/>
    <n v="1.2060613288717297"/>
    <n v="3526.3775287075487"/>
    <n v="5200"/>
    <d v="2025-09-10T00:00:00"/>
    <s v="Любовь Виталий"/>
    <s v="9 2025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98"/>
    <n v="45.08"/>
    <n v="-9.02"/>
    <n v="0"/>
    <n v="-6.2599978137085783E-15"/>
    <n v="1.1402876643711215"/>
    <n v="3334.0632848766186"/>
    <n v="4700"/>
    <d v="2025-09-10T00:00:00"/>
    <m/>
    <s v="9 2025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66"/>
    <n v="15.08"/>
    <n v="-3.02"/>
    <n v="0"/>
    <n v="-2.0936099177294912E-15"/>
    <n v="0.38136076628718046"/>
    <n v="1115.0527791351087"/>
    <n v="1900"/>
    <d v="2025-09-10T00:00:00"/>
    <m/>
    <s v="9 2025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84"/>
    <n v="9.64"/>
    <n v="-1.93"/>
    <n v="0"/>
    <n v="-1.3384521115832818E-15"/>
    <n v="0.24380526600946614"/>
    <n v="712.85712496945996"/>
    <m/>
    <m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85"/>
    <n v="5.64"/>
    <n v="-1.1299999999999999"/>
    <n v="0"/>
    <n v="-7.8293372545273664E-16"/>
    <n v="0.14261501293160725"/>
    <n v="416.98905753725865"/>
    <n v="1000"/>
    <d v="2025-09-07T00:00:00"/>
    <s v="Александр Радин"/>
    <s v="9 2025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500"/>
    <d v="2025-09-12T00:00:00"/>
    <m/>
    <s v="9 2025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600"/>
    <d v="2025-10-10T00:00:00"/>
    <s v="Любовь Виталий"/>
    <s v="10 2025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86"/>
    <n v="17.420000000000002"/>
    <n v="-3.48"/>
    <n v="0"/>
    <n v="-2.4199769695811863E-15"/>
    <n v="0.44081003997042256"/>
    <n v="1288.8752687515271"/>
    <m/>
    <m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n v="4400"/>
    <d v="2025-10-25T00:00:00"/>
    <m/>
    <s v="10 2025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n v="4400"/>
    <d v="2025-11-10T00:00:00"/>
    <s v="Лариса Западный"/>
    <s v="11 2025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5"/>
    <n v="13.22"/>
    <n v="-2.64"/>
    <n v="0"/>
    <n v="-1.7824640531930907E-15"/>
    <n v="0.24722448913008488"/>
    <n v="970.46717170519662"/>
    <n v="2000"/>
    <d v="2025-10-04T00:00:00"/>
    <m/>
    <s v="10 2025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1"/>
    <n v="9.59"/>
    <n v="-1.92"/>
    <n v="0"/>
    <n v="-1.2922022011333653E-15"/>
    <n v="0.17922607104232052"/>
    <n v="703.54283619837975"/>
    <n v="1700"/>
    <d v="2025-11-28T00:00:00"/>
    <m/>
    <s v="11 2025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9"/>
    <n v="17.38"/>
    <n v="-3.48"/>
    <n v="0"/>
    <n v="-2.3418005991856291E-15"/>
    <n v="0.32480344035048953"/>
    <n v="1274.9994032799841"/>
    <n v="2300"/>
    <d v="2025-09-24T00:00:00"/>
    <s v="Даша Калифорния"/>
    <s v="9 2025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87"/>
    <n v="19.27"/>
    <n v="-9.64"/>
    <n v="0"/>
    <n v="-1.622412933104864E-15"/>
    <n v="0.22502569284713772"/>
    <n v="883.32692471843507"/>
    <m/>
    <m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88"/>
    <n v="30.15"/>
    <n v="-6.03"/>
    <n v="0"/>
    <n v="-4.0636137016084439E-15"/>
    <n v="0.56361575404703645"/>
    <n v="2212.4450077059864"/>
    <m/>
    <m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Надежда Витамины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Любовь Виталий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66"/>
    <n v="15.08"/>
    <n v="-4.37"/>
    <n v="0"/>
    <n v="-2.0432038394390314E-15"/>
    <n v="0.28340250765011521"/>
    <n v="985.31376963350772"/>
    <n v="1900"/>
    <d v="2025-09-23T00:00:00"/>
    <s v="Надежда Витамины"/>
    <s v="9 2025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4"/>
    <n v="23.87"/>
    <n v="-6.92"/>
    <n v="0"/>
    <n v="-3.2336419307648542E-15"/>
    <n v="0.44852217597287147"/>
    <n v="1559.3901396160559"/>
    <n v="3000"/>
    <d v="2025-11-03T00:00:00"/>
    <s v="Любовь Виталий"/>
    <s v="11 2025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3"/>
    <n v="12.8"/>
    <n v="-3.71"/>
    <n v="0"/>
    <n v="-1.7341477964986736E-15"/>
    <n v="0.24053490145093809"/>
    <n v="836.27471204188453"/>
    <m/>
    <m/>
    <m/>
    <s v=""/>
    <n v="-836.27471204188453"/>
    <s v=""/>
  </r>
  <r>
    <s v="539169314"/>
    <s v="722500515861"/>
    <s v="iHerb_VP DFD1605"/>
    <s v="Доставлен"/>
    <d v="2025-08-25T00:00:00"/>
    <x v="38"/>
    <s v="Витамины"/>
    <s v="NTL-00458"/>
    <x v="67"/>
    <x v="1690"/>
    <n v="13.2"/>
    <n v="-3.83"/>
    <n v="0"/>
    <n v="-1.7875648903402169E-15"/>
    <n v="0.24794411733721558"/>
    <n v="862.03454915648615"/>
    <n v="1700"/>
    <d v="2025-12-25T00:00:00"/>
    <m/>
    <s v="12 2025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90"/>
    <n v="13.72"/>
    <n v="-3.98"/>
    <n v="0"/>
    <n v="-1.8581517643451134E-15"/>
    <n v="0.25773486690122521"/>
    <n v="896.07433391506675"/>
    <n v="1700"/>
    <d v="2025-11-19T00:00:00"/>
    <s v="Татьяна Бригантина"/>
    <s v="11 2025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n v="3700"/>
    <d v="2025-11-29T00:00:00"/>
    <s v="Антонина Космос"/>
    <s v="11 2025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500"/>
    <d v="2025-09-23T00:00:00"/>
    <s v="Юлия АТБ кольцо"/>
    <s v="9 2025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300"/>
    <d v="2025-11-09T00:00:00"/>
    <s v="Юлия АТБ кольцо"/>
    <s v="11 2025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500"/>
    <d v="2025-11-20T00:00:00"/>
    <s v="Валентина Сычева"/>
    <s v="11 2025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300"/>
    <d v="2025-09-23T00:00:00"/>
    <s v="Валентина Сычева"/>
    <s v="9 2025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400"/>
    <d v="2025-09-23T00:00:00"/>
    <s v="Елена Шевченко 217"/>
    <s v="9 2025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30"/>
    <n v="12.06"/>
    <n v="-3.5"/>
    <n v="-0.4419843125032466"/>
    <n v="0"/>
    <n v="0.17441962049202928"/>
    <n v="746.95052378231446"/>
    <n v="1700"/>
    <d v="2025-09-23T00:00:00"/>
    <s v="Надежда Витамины"/>
    <s v="9 2025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43"/>
    <n v="15.08"/>
    <n v="-4.37"/>
    <n v="-0.55299672744273032"/>
    <n v="0"/>
    <n v="0.21822828685392917"/>
    <n v="934.5607604799751"/>
    <n v="2000"/>
    <d v="2025-10-10T00:00:00"/>
    <s v="Любовь Виталий"/>
    <s v="10 2025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91"/>
    <n v="27.97"/>
    <n v="-8.11"/>
    <n v="-1.0254449119526257"/>
    <n v="0"/>
    <n v="0.40466982044061922"/>
    <n v="1732.995023635136"/>
    <n v="3000"/>
    <d v="2025-09-23T00:00:00"/>
    <s v="&lt;Клиент не выбран&gt;"/>
    <s v="9 2025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7"/>
    <n v="9.41"/>
    <n v="-2.73"/>
    <n v="-0.34491299153290739"/>
    <n v="0"/>
    <n v="0.13611250758022841"/>
    <n v="582.90064239087144"/>
    <n v="1400"/>
    <d v="2025-09-23T00:00:00"/>
    <s v="Юлия АТБ кольцо"/>
    <s v="9 2025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92"/>
    <n v="9.59"/>
    <n v="-2.78"/>
    <n v="-0.35162537011064365"/>
    <n v="0"/>
    <n v="0.1387614036858317"/>
    <n v="594.24451716793942"/>
    <n v="1400"/>
    <d v="2025-09-23T00:00:00"/>
    <s v="Юлия АТБ кольцо"/>
    <s v="9 2025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500"/>
    <n v="22.38"/>
    <n v="-6.49"/>
    <n v="0"/>
    <n v="2.5709948926854134E-15"/>
    <n v="0.45921384332887244"/>
    <n v="1465.3599516110669"/>
    <n v="2700"/>
    <d v="2025-11-28T00:00:00"/>
    <m/>
    <s v="11 2025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2"/>
    <n v="22.38"/>
    <n v="-6.49"/>
    <n v="0"/>
    <n v="2.5709948926854134E-15"/>
    <n v="0.45921384332887244"/>
    <n v="1465.3599516110669"/>
    <n v="2900"/>
    <d v="2025-10-29T00:00:00"/>
    <m/>
    <s v="10 2025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5"/>
    <n v="24.74"/>
    <n v="-7.17"/>
    <n v="0"/>
    <n v="2.8428181412512725E-15"/>
    <n v="0.5077650866764184"/>
    <n v="1620.2878760104752"/>
    <n v="3200"/>
    <d v="2025-10-10T00:00:00"/>
    <s v="Татьяна Константинова"/>
    <s v="10 2025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9"/>
    <n v="17.38"/>
    <n v="-5.04"/>
    <n v="0"/>
    <n v="1.9966064805373194E-15"/>
    <n v="0.35662044220756989"/>
    <n v="1137.9824923146991"/>
    <n v="2500"/>
    <d v="2025-10-10T00:00:00"/>
    <s v="Ольга Электромех. Колледж"/>
    <s v="10 2025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93"/>
    <n v="23.93"/>
    <n v="-6.94"/>
    <n v="0"/>
    <n v="2.7489744006749638E-15"/>
    <n v="0.49100334790167038"/>
    <n v="1566.800854491632"/>
    <n v="2600"/>
    <d v="2025-10-10T00:00:00"/>
    <s v="Оксана Черноморская"/>
    <s v="10 2025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28"/>
    <n v="43.51"/>
    <n v="-12.62"/>
    <n v="0"/>
    <n v="4.9979881834520097E-15"/>
    <n v="0.89270708750339023"/>
    <n v="2848.6449908914956"/>
    <n v="4400"/>
    <d v="2025-10-10T00:00:00"/>
    <s v="Оксана Черноморская"/>
    <s v="10 2025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2"/>
    <n v="6.07"/>
    <n v="-1.76"/>
    <n v="0"/>
    <n v="6.9735607221360185E-16"/>
    <n v="0.12455705882614478"/>
    <n v="397.46390128657652"/>
    <m/>
    <m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94"/>
    <n v="87.02"/>
    <n v="-25.24"/>
    <n v="0"/>
    <n v="9.9959763669040194E-15"/>
    <n v="1.7854141750067805"/>
    <n v="5697.2899817829912"/>
    <n v="8300"/>
    <d v="2025-10-10T00:00:00"/>
    <s v="Оксана Черноморская"/>
    <s v="10 2025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6"/>
    <n v="5.78"/>
    <n v="-1.39"/>
    <n v="0"/>
    <n v="-8.5069410513038517E-16"/>
    <n v="0.11799288857920424"/>
    <n v="404.05010863389469"/>
    <n v="1100"/>
    <d v="2025-11-01T00:00:00"/>
    <s v="Елена пер. Фруктовый"/>
    <s v="11 2025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7"/>
    <n v="10.55"/>
    <n v="-2.5299999999999998"/>
    <n v="0"/>
    <n v="-1.5541154266846672E-15"/>
    <n v="0.21555876227909296"/>
    <n v="738.15076793709238"/>
    <n v="1700"/>
    <d v="2025-09-23T00:00:00"/>
    <s v="Юлия АТБ кольцо"/>
    <s v="9 2025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8"/>
    <n v="20.07"/>
    <n v="-4.82"/>
    <n v="0"/>
    <n v="-2.9551446704415429E-15"/>
    <n v="0.40988418014416045"/>
    <n v="1403.5909240699073"/>
    <n v="2600"/>
    <d v="2025-09-24T00:00:00"/>
    <s v="&lt;Клиент не выбран&gt;"/>
    <s v="9 2025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4"/>
    <n v="53.84"/>
    <n v="-12.92"/>
    <n v="0"/>
    <n v="-7.9294767157028145E-15"/>
    <n v="1.0998334853441998"/>
    <n v="3766.2256139633187"/>
    <n v="5500"/>
    <d v="2025-10-06T00:00:00"/>
    <s v="Лариса Терраспорт"/>
    <s v="10 2025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95"/>
    <n v="10.89"/>
    <n v="-2.61"/>
    <n v="0"/>
    <n v="-1.6044982210659657E-15"/>
    <n v="0.22254695157991142"/>
    <n v="762.08084270812026"/>
    <n v="1600"/>
    <d v="2025-10-06T00:00:00"/>
    <s v="Лариса Терраспорт"/>
    <s v="10 2025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3"/>
    <x v="3"/>
    <x v="240"/>
    <n v="14.28"/>
    <n v="-3.43"/>
    <n v="0"/>
    <n v="-2.1025127655272614E-15"/>
    <n v="0.29162251505338627"/>
    <n v="998.62042794481943"/>
    <n v="2000"/>
    <d v="2025-09-23T00:00:00"/>
    <s v="Алена Грация"/>
    <s v="9 2025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6"/>
    <n v="5.57"/>
    <n v="-1.34"/>
    <n v="0"/>
    <n v="-8.1968930858804768E-16"/>
    <n v="0.11369246439408519"/>
    <n v="389.3239087748006"/>
    <m/>
    <m/>
    <m/>
    <s v=""/>
    <n v="-389.3239087748006"/>
    <s v=""/>
  </r>
  <r>
    <s v="539213511"/>
    <s v="720000770136"/>
    <s v="iHerb_MH DLE7202"/>
    <s v="Доставлен"/>
    <d v="2025-08-26T00:00:00"/>
    <x v="38"/>
    <s v="Витамины"/>
    <s v="ATN-02633"/>
    <x v="331"/>
    <x v="1696"/>
    <n v="55.9"/>
    <n v="-13.42"/>
    <n v="0"/>
    <n v="-8.2317734819906047E-15"/>
    <n v="1.1417626211491105"/>
    <n v="3909.8060625894864"/>
    <n v="5500"/>
    <d v="2025-09-23T00:00:00"/>
    <s v="Оксана Черноморская"/>
    <s v="9 2025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86"/>
    <n v="13.05"/>
    <n v="-3.78"/>
    <n v="0"/>
    <n v="0"/>
    <n v="0.20326462069868567"/>
    <n v="849.05668780243639"/>
    <n v="2000"/>
    <d v="2025-09-23T00:00:00"/>
    <s v="Любовь Виталий"/>
    <s v="9 2025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n v="1900"/>
    <d v="2025-12-19T00:00:00"/>
    <m/>
    <s v="12 2025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n v="2000"/>
    <d v="2025-12-27T00:00:00"/>
    <s v="Елена сахарный диабет"/>
    <s v="12 2025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2"/>
    <n v="22.47"/>
    <n v="-6.52"/>
    <n v="0"/>
    <n v="0"/>
    <n v="0.34973793960561339"/>
    <n v="1460.8904175241487"/>
    <n v="2900"/>
    <d v="2025-10-24T00:00:00"/>
    <s v="Валентина Сычева"/>
    <s v="10 2025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n v="2900"/>
    <d v="2025-10-25T00:00:00"/>
    <m/>
    <s v="10 2025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n v="2900"/>
    <d v="2025-11-10T00:00:00"/>
    <s v="Лариса Западный"/>
    <s v="11 2025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97"/>
    <n v="53.87"/>
    <n v="-15.62"/>
    <n v="0"/>
    <n v="0"/>
    <n v="0.83871324074700404"/>
    <n v="3503.3892457867514"/>
    <n v="5300"/>
    <d v="2025-09-23T00:00:00"/>
    <s v="Оксана Черноморская"/>
    <s v="9 2025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3"/>
    <n v="40.090000000000003"/>
    <n v="-11.63"/>
    <n v="0"/>
    <n v="0"/>
    <n v="0.62404650540286888"/>
    <n v="2606.7047826167568"/>
    <n v="4400"/>
    <d v="2025-11-29T00:00:00"/>
    <s v="Антонина Космос"/>
    <s v="11 2025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d v="2025-09-23T00:00:00"/>
    <s v="Татьяна Леонидовна"/>
    <s v="9 2025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98"/>
    <n v="112"/>
    <n v="-33.6"/>
    <n v="-4.2362334801762129"/>
    <n v="1.5337706630944896E-14"/>
    <n v="2.1165373005088024"/>
    <n v="6871.9711820851699"/>
    <n v="12000"/>
    <d v="2025-09-23T00:00:00"/>
    <s v="Любовь 17"/>
    <s v="9 2025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99"/>
    <n v="17.39"/>
    <n v="-1.74"/>
    <n v="-0.84562568832599128"/>
    <n v="3.0616723057944854E-15"/>
    <n v="0.42249756062452504"/>
    <n v="1371.7646556075626"/>
    <n v="2300"/>
    <d v="2025-09-23T00:00:00"/>
    <s v="Елена сахарный диабет"/>
    <s v="9 2025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700"/>
    <n v="9.32"/>
    <n v="-0.93"/>
    <n v="-0.45334182268722478"/>
    <n v="1.6413693703268838E-15"/>
    <n v="0.22650188713353131"/>
    <n v="735.40609971549213"/>
    <n v="1300"/>
    <d v="2025-09-23T00:00:00"/>
    <s v="Аня Мирный"/>
    <s v="9 2025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701"/>
    <n v="14.78"/>
    <n v="-4.43"/>
    <n v="-0.55924765969162993"/>
    <n v="2.0248120361005062E-15"/>
    <n v="0.27941531964625133"/>
    <n v="907.2053792676212"/>
    <n v="2300"/>
    <d v="2025-12-12T00:00:00"/>
    <s v="Лида корма"/>
    <s v="12 2025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40"/>
    <n v="23.26"/>
    <n v="0"/>
    <n v="-1.2568213105726875"/>
    <n v="4.5504471458645191E-15"/>
    <n v="0.62794206134993302"/>
    <n v="2038.8016542767996"/>
    <n v="3200"/>
    <d v="2025-09-22T00:00:00"/>
    <m/>
    <s v="9 2025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2000"/>
    <d v="2025-10-10T00:00:00"/>
    <s v="Любовь Виталий"/>
    <s v="10 2025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871.22"/>
    <m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70"/>
    <n v="21.76"/>
    <n v="-6.31"/>
    <n v="-1.752662268818471"/>
    <n v="-2.5863789062300738E-15"/>
    <n v="0.45104706302407521"/>
    <n v="1298.7882612793028"/>
    <n v="3000"/>
    <d v="2025-10-10T00:00:00"/>
    <s v="Любовь Виталий"/>
    <s v="10 2025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77"/>
    <n v="65.13"/>
    <n v="-18.89"/>
    <n v="-5.245508304865119"/>
    <n v="-7.7407223704905228E-15"/>
    <n v="1.3499298507594324"/>
    <n v="3887.1177476734583"/>
    <n v="6500"/>
    <d v="2025-10-10T00:00:00"/>
    <s v="Надежда Витамины"/>
    <s v="10 2025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609"/>
    <n v="15.08"/>
    <n v="-4.37"/>
    <n v="-1.214952291200377"/>
    <n v="-1.792887901988614E-15"/>
    <n v="0.31266757572736859"/>
    <n v="900.32506655672046"/>
    <n v="1900"/>
    <d v="2025-10-10T00:00:00"/>
    <s v="Надежда Витамины"/>
    <s v="10 2025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3"/>
    <n v="13.03"/>
    <n v="-3.78"/>
    <n v="-1.04932854282012"/>
    <n v="-1.5484792804290082E-15"/>
    <n v="0.27004435812121003"/>
    <n v="777.59167746495439"/>
    <n v="2300"/>
    <d v="2025-12-16T00:00:00"/>
    <s v="Полина Цветы"/>
    <s v="12 2025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3"/>
    <n v="7.44"/>
    <n v="-2.16"/>
    <n v="-0.59896807633407945"/>
    <n v="-8.8388871358542309E-16"/>
    <n v="0.15414423901405286"/>
    <n v="443.85773589350907"/>
    <n v="1600"/>
    <d v="2025-10-22T00:00:00"/>
    <s v="Алёна Чайка"/>
    <s v="10 2025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9"/>
    <n v="9.41"/>
    <n v="-2.73"/>
    <n v="-0.7577853693014488"/>
    <n v="-1.1182531452179216E-15"/>
    <n v="0.19501581754050626"/>
    <n v="561.54728707739412"/>
    <m/>
    <m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702"/>
    <n v="33.11"/>
    <n v="-9.6"/>
    <n v="-2.6669961126163266"/>
    <n v="-3.9356484197714578E-15"/>
    <n v="0.68635057939779975"/>
    <n v="1976.3438202379543"/>
    <n v="3500"/>
    <d v="2025-10-10T00:00:00"/>
    <s v="Оксана Черноморская"/>
    <s v="10 2025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703"/>
    <n v="44.02"/>
    <n v="-12.77"/>
    <n v="-3.5450288608787845"/>
    <n v="-5.2313489203682721E-15"/>
    <n v="0.91231202067976369"/>
    <n v="2626.9989103545763"/>
    <n v="4500"/>
    <d v="2025-10-10T00:00:00"/>
    <s v="Оксана Черноморская"/>
    <s v="10 2025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704"/>
    <n v="38.78"/>
    <n v="-3.88"/>
    <n v="-5.0424044875682235"/>
    <n v="3.7595423708349753E-15"/>
    <n v="1.2876606312765002"/>
    <n v="2911.4991661613103"/>
    <n v="4000"/>
    <d v="2025-10-10T00:00:00"/>
    <s v="Оксана Черноморская"/>
    <s v="10 2025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606"/>
    <n v="19.059999999999999"/>
    <n v="-1.91"/>
    <n v="-2.4778577926015766"/>
    <n v="1.8474542022871011E-15"/>
    <n v="0.63276159961008527"/>
    <n v="1430.7223696179503"/>
    <n v="2200"/>
    <d v="2025-10-10T00:00:00"/>
    <s v="Оксана Черноморская"/>
    <s v="10 2025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9"/>
    <n v="17.38"/>
    <n v="-1.74"/>
    <n v="-2.2596907216494846"/>
    <n v="1.6847920538641552E-15"/>
    <n v="0.57704906226832264"/>
    <n v="1304.7520618556703"/>
    <n v="2300"/>
    <d v="2025-11-10T00:00:00"/>
    <s v="Даша Калифорния"/>
    <s v="11 2025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87"/>
    <n v="24.16"/>
    <n v="-2.42"/>
    <n v="-3.1410278956943603"/>
    <n v="2.3419040441820164E-15"/>
    <n v="0.8021129548410062"/>
    <n v="1813.6387355973322"/>
    <n v="2900"/>
    <d v="2025-10-10T00:00:00"/>
    <s v="Любовь Виталий"/>
    <s v="10 2025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1"/>
    <n v="21.55"/>
    <n v="-3.23"/>
    <n v="-2.6469011522134629"/>
    <n v="1.9734904364956089E-15"/>
    <n v="0.67592959211992787"/>
    <n v="1528.3285021224985"/>
    <n v="2600"/>
    <d v="2025-10-11T00:00:00"/>
    <s v="Наталья Дерматология"/>
    <s v="10 2025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500"/>
    <d v="2025-10-20T00:00:00"/>
    <m/>
    <s v="10 2025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m/>
    <m/>
    <m/>
    <s v=""/>
    <n v="-1828.8352591427449"/>
    <s v=""/>
  </r>
  <r>
    <s v="539566149"/>
    <s v="722500530069"/>
    <s v="iHerb_OA CZN6870"/>
    <s v="Доставлен"/>
    <d v="2025-09-02T00:00:00"/>
    <x v="39"/>
    <s v="Витамины"/>
    <s v="CGN-02101"/>
    <x v="1"/>
    <x v="1204"/>
    <n v="91.56"/>
    <n v="-27.47"/>
    <n v="-8.3974785686197411"/>
    <n v="-7.1629860691883315E-15"/>
    <n v="2.5242861747825391"/>
    <n v="5289.2622634683448"/>
    <n v="9200"/>
    <d v="2025-10-11T00:00:00"/>
    <s v="Лида корма"/>
    <s v="10 2025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705"/>
    <n v="10.56"/>
    <n v="-3.17"/>
    <n v="-0.968284703106567"/>
    <n v="-8.2593957015605833E-16"/>
    <n v="0.29106685647749986"/>
    <n v="609.88684860401111"/>
    <n v="1500"/>
    <d v="2025-10-14T00:00:00"/>
    <s v="Даша Калифорния"/>
    <s v="10 2025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6"/>
    <n v="16.21"/>
    <n v="-4.8600000000000003"/>
    <n v="-1.4871490365709794"/>
    <n v="-1.2685269446916458E-15"/>
    <n v="0.44703772950197879"/>
    <n v="936.70036964215501"/>
    <m/>
    <m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9"/>
    <n v="764"/>
    <n v="0"/>
    <n v="0"/>
    <n v="0"/>
    <n v="0"/>
    <n v="764"/>
    <n v="2000"/>
    <d v="2025-09-23T00:00:00"/>
    <s v="Татьяна Бригантина"/>
    <s v="9 2025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9"/>
    <n v="852"/>
    <n v="0"/>
    <n v="0"/>
    <n v="0"/>
    <n v="0"/>
    <n v="852"/>
    <n v="2000"/>
    <d v="2025-09-25T00:00:00"/>
    <m/>
    <s v="9 2025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n v="2400"/>
    <d v="2025-12-11T00:00:00"/>
    <s v="Александр Космос"/>
    <s v="12 2025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m/>
    <m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0373"/>
    <x v="3"/>
    <x v="240"/>
    <n v="14.28"/>
    <n v="-4.1399999999999997"/>
    <n v="-0.53217710997442458"/>
    <n v="0"/>
    <n v="0.2917555698078565"/>
    <n v="925.7823241687978"/>
    <m/>
    <m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3"/>
    <n v="40.090000000000003"/>
    <n v="-11.63"/>
    <n v="-1.4936647485080989"/>
    <n v="0"/>
    <n v="0.81887214168950651"/>
    <n v="2598.3989098465472"/>
    <n v="4400"/>
    <d v="2025-12-02T00:00:00"/>
    <s v="Михаил Икра Кофе"/>
    <s v="12 2025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3"/>
    <n v="13.03"/>
    <n v="-3.78"/>
    <n v="-0.48546728473998291"/>
    <n v="0"/>
    <n v="0.2661478324184095"/>
    <n v="844.52529571611251"/>
    <m/>
    <m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706"/>
    <n v="12.31"/>
    <n v="-3.57"/>
    <n v="-0.45870098039215684"/>
    <n v="0"/>
    <n v="0.25147373571209719"/>
    <n v="797.96227941176448"/>
    <m/>
    <m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707"/>
    <n v="27.33"/>
    <n v="-7.93"/>
    <n v="-1.0181692242114235"/>
    <n v="0"/>
    <n v="0.55819112961266426"/>
    <n v="1771.2206202046032"/>
    <n v="3200"/>
    <d v="2025-11-13T00:00:00"/>
    <m/>
    <s v="11 2025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708"/>
    <n v="9.41"/>
    <n v="-2.73"/>
    <n v="-0.35058610400682011"/>
    <n v="0"/>
    <n v="0.19220189411405136"/>
    <n v="609.88421355498713"/>
    <n v="1800"/>
    <d v="2025-11-28T00:00:00"/>
    <s v="Юлия рынок на Нептуне"/>
    <s v="11 2025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709"/>
    <n v="25.36"/>
    <n v="-7.35"/>
    <n v="-0.94521792412617212"/>
    <n v="0"/>
    <n v="0.51819702290330316"/>
    <n v="1644.313575767263"/>
    <n v="2300"/>
    <d v="2025-11-01T00:00:00"/>
    <s v="Валентина Сычева"/>
    <s v="11 2025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710"/>
    <n v="10.130000000000001"/>
    <n v="-2.94"/>
    <n v="-0.37735240835464628"/>
    <n v="0"/>
    <n v="0.20687599082036373"/>
    <n v="656.44722985933504"/>
    <n v="1700"/>
    <d v="2025-11-29T00:00:00"/>
    <m/>
    <s v="11 2025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n v="3700"/>
    <d v="2025-10-29T00:00:00"/>
    <m/>
    <s v="10 2025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n v="3700"/>
    <d v="2025-11-03T00:00:00"/>
    <s v="Светлана Федоровна"/>
    <s v="11 2025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n v="1900"/>
    <d v="2025-10-22T00:00:00"/>
    <s v="Наталья магазин"/>
    <s v="10 2025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n v="1800"/>
    <d v="2025-12-11T00:00:00"/>
    <s v="Татьяна Индол"/>
    <s v="12 2025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LEX-01011"/>
    <x v="7"/>
    <x v="1713"/>
    <n v="20.07"/>
    <n v="-5.82"/>
    <n v="-1.9037412905180253"/>
    <n v="4.0897643076164517E-15"/>
    <n v="0.38558617759462122"/>
    <n v="1199.7184829340531"/>
    <n v="2600"/>
    <d v="2025-11-01T00:00:00"/>
    <s v="Полина Цветы"/>
    <s v="11 2025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2"/>
    <n v="6.07"/>
    <n v="-1.76"/>
    <n v="-0.57579824295668003"/>
    <n v="1.2369743274264498E-15"/>
    <n v="0.11662290704791702"/>
    <n v="362.86222185584353"/>
    <m/>
    <m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7"/>
    <n v="6.24"/>
    <n v="-1.81"/>
    <n v="-0.5918297485610422"/>
    <n v="1.2714144479116407E-15"/>
    <n v="0.11986994854345065"/>
    <n v="372.9651143437091"/>
    <m/>
    <m/>
    <m/>
    <s v=""/>
    <n v="-372.9651143437091"/>
    <s v=""/>
  </r>
  <r>
    <s v="540306371"/>
    <s v="720000811064"/>
    <s v="iHerb_MH DLE7202"/>
    <s v="Доставлен"/>
    <d v="2025-09-19T00:00:00"/>
    <x v="39"/>
    <s v="Витамины"/>
    <s v="SOL-02551"/>
    <x v="19"/>
    <x v="1714"/>
    <n v="7.73"/>
    <n v="0"/>
    <n v="-1.0326961526810061"/>
    <n v="2.2185177612543981E-15"/>
    <n v="0.20916358967062612"/>
    <n v="650.79465776001621"/>
    <n v="1300"/>
    <d v="2025-12-02T00:00:00"/>
    <s v="Валентина Сычева"/>
    <s v="12 2025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3"/>
    <n v="14.48"/>
    <n v="-4.2"/>
    <n v="-1.3733656467737057"/>
    <n v="2.9503703215647109E-15"/>
    <n v="0.27816322145071626"/>
    <n v="865.48112312716273"/>
    <n v="2000"/>
    <d v="2025-12-08T00:00:00"/>
    <m/>
    <s v="12 2025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15"/>
    <n v="20"/>
    <n v="-5.8"/>
    <n v="-1.8970614965162076"/>
    <n v="4.0754142574142888E-15"/>
    <n v="0.38423324363814887"/>
    <n v="1195.5089443974423"/>
    <n v="2300"/>
    <d v="2025-11-28T00:00:00"/>
    <s v="Лида корма"/>
    <s v="11 2025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16"/>
    <n v="30.08"/>
    <n v="-8.7200000000000006"/>
    <n v="-2.8536079975764927"/>
    <n v="6.1303414463640287E-15"/>
    <n v="0.57797338620499006"/>
    <n v="1798.3148628400968"/>
    <m/>
    <m/>
    <m/>
    <s v=""/>
    <n v="-1798.3148628400968"/>
    <s v=""/>
  </r>
  <r>
    <s v="540306371"/>
    <s v="720000811064"/>
    <s v="iHerb_MH DLE7202"/>
    <s v="Доставлен"/>
    <d v="2025-09-19T00:00:00"/>
    <x v="39"/>
    <s v="Витамины"/>
    <s v="WIF-00412"/>
    <x v="333"/>
    <x v="1717"/>
    <n v="47.7"/>
    <n v="-13.83"/>
    <n v="-4.5248924568312647"/>
    <n v="9.7207240069452095E-15"/>
    <n v="0.91647746211437353"/>
    <n v="2851.5414047000972"/>
    <n v="5000"/>
    <d v="2025-10-22T00:00:00"/>
    <s v="Алёна Чайка"/>
    <s v="10 2025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4"/>
    <n v="29.68"/>
    <n v="-8.61"/>
    <n v="-2.8148651923659505"/>
    <n v="6.0471111551914837E-15"/>
    <n v="0.57012636925745053"/>
    <n v="1773.8995393277546"/>
    <n v="3300"/>
    <d v="2025-10-22T00:00:00"/>
    <m/>
    <s v="10 2025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18"/>
    <n v="4.8899999999999997"/>
    <n v="-2.89"/>
    <n v="-0.26719176007270523"/>
    <n v="5.7400200808651946E-16"/>
    <n v="5.4117358258894195E-2"/>
    <n v="168.38154146442849"/>
    <m/>
    <m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8"/>
    <n v="27.12"/>
    <n v="-7.86"/>
    <n v="-2.5730566495001526"/>
    <n v="5.5276393378731838E-15"/>
    <n v="0.52115016003315129"/>
    <n v="1621.514244302447"/>
    <m/>
    <m/>
    <m/>
    <s v=""/>
    <n v="-1621.514244302447"/>
    <s v=""/>
  </r>
  <r>
    <s v="540528658"/>
    <s v="720000831595"/>
    <s v="iHerb_VP DFD1605"/>
    <s v="Доставлен"/>
    <d v="2025-09-23T00:00:00"/>
    <x v="39"/>
    <s v="Витамины"/>
    <s v="PAR-77721"/>
    <x v="44"/>
    <x v="1719"/>
    <n v="14918.76"/>
    <n v="-4326.4399999999996"/>
    <n v="0"/>
    <n v="-1.5281701175745861E-12"/>
    <n v="313.53176803514003"/>
    <n v="1844.6796810065907"/>
    <n v="3000"/>
    <d v="2025-10-22T00:00:00"/>
    <s v="Любовь Виталий"/>
    <s v="10 2025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40"/>
    <n v="7852.58"/>
    <n v="-2277.25"/>
    <n v="0"/>
    <n v="-8.0436133931160661E-13"/>
    <n v="165.02929219277337"/>
    <n v="970.95801164489706"/>
    <m/>
    <m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20"/>
    <n v="11675.17"/>
    <n v="-3385.8"/>
    <n v="0"/>
    <n v="-1.1959200182320062E-12"/>
    <n v="245.36464457243065"/>
    <n v="1443.6150349824779"/>
    <m/>
    <m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4"/>
    <n v="16323.99"/>
    <n v="-4733.96"/>
    <n v="0"/>
    <n v="-1.6721112568155964E-12"/>
    <n v="343.06389888903601"/>
    <n v="2018.4334350979595"/>
    <n v="3400"/>
    <d v="2025-11-24T00:00:00"/>
    <s v="Надежда Sumbucol"/>
    <s v="11 2025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21"/>
    <n v="8376.85"/>
    <n v="-2429.29"/>
    <n v="0"/>
    <n v="-8.5806352758242818E-13"/>
    <n v="176.04726842609341"/>
    <n v="1035.7828203422441"/>
    <m/>
    <m/>
    <m/>
    <s v=""/>
    <n v="-1035.7828203422441"/>
    <s v="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n v="1380"/>
    <d v="2025-11-01T00:00:00"/>
    <s v="Оксана молокозавод"/>
    <s v="11 2025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n v="1600"/>
    <d v="2025-11-29T00:00:00"/>
    <s v="Антонина Космос"/>
    <s v="11 2025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22"/>
    <n v="5573.17"/>
    <n v="-1616.22"/>
    <n v="0"/>
    <n v="-5.7087519511653331E-13"/>
    <n v="117.12538230780861"/>
    <n v="689.1129859897577"/>
    <m/>
    <m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10"/>
    <n v="9925.32"/>
    <n v="0"/>
    <n v="0"/>
    <n v="-1.431941013051474E-12"/>
    <n v="293.78862495794465"/>
    <n v="1728.5199211776396"/>
    <n v="2400"/>
    <d v="2025-10-31T00:00:00"/>
    <s v="Елена Шевченко 217"/>
    <s v="10 2025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23"/>
    <n v="8517.58"/>
    <n v="-2470.1"/>
    <n v="0"/>
    <n v="-8.7247913796316171E-13"/>
    <n v="179.00489189876711"/>
    <n v="1053.1841444833367"/>
    <n v="2000"/>
    <d v="2025-10-22T00:00:00"/>
    <s v="Надежда Витамины"/>
    <s v="10 2025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98"/>
    <n v="25758.799999999999"/>
    <n v="-7470.05"/>
    <n v="0"/>
    <n v="-2.6385457801305295E-12"/>
    <n v="541.34543920998112"/>
    <n v="3185.0326950100912"/>
    <n v="4900"/>
    <d v="2025-10-22T00:00:00"/>
    <s v="Надежда Витамины"/>
    <s v="10 2025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89"/>
    <n v="17484.64"/>
    <n v="-5070.55"/>
    <n v="0"/>
    <n v="-1.7909996464307622E-12"/>
    <n v="367.4560045624898"/>
    <n v="2161.9455965442048"/>
    <n v="3400"/>
    <d v="2025-12-12T00:00:00"/>
    <m/>
    <s v="12 2025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24"/>
    <n v="12627.54"/>
    <n v="-3661.99"/>
    <n v="-1090.2897649472122"/>
    <n v="0"/>
    <n v="324.0659676241475"/>
    <n v="1402.5907066061984"/>
    <n v="2800"/>
    <d v="2025-11-01T00:00:00"/>
    <s v="Аня Мирный"/>
    <s v="11 2025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7"/>
    <n v="5801.11"/>
    <n v="-1682.32"/>
    <n v="-500.8811038884316"/>
    <n v="0"/>
    <n v="148.87649578560851"/>
    <n v="644.35272531663361"/>
    <n v="1700"/>
    <d v="2025-12-16T00:00:00"/>
    <s v="Оксана 17 Цветы"/>
    <s v="12 2025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9"/>
    <n v="5105.97"/>
    <n v="-1480.73"/>
    <n v="-440.86108130312493"/>
    <n v="0"/>
    <n v="131.03679177181147"/>
    <n v="567.14065876795678"/>
    <n v="1270"/>
    <d v="2025-11-01T00:00:00"/>
    <s v="Оксана молокозавод"/>
    <s v="11 2025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25"/>
    <n v="7422.57"/>
    <n v="-2152.5500000000002"/>
    <n v="-640.88080118532673"/>
    <n v="0"/>
    <n v="190.48849548534213"/>
    <n v="824.45372293153207"/>
    <m/>
    <m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26"/>
    <n v="5573.17"/>
    <n v="-1616.22"/>
    <n v="-481.19993591111211"/>
    <n v="0"/>
    <n v="143.02667773760339"/>
    <n v="619.03411352403316"/>
    <n v="1500"/>
    <d v="2025-11-10T00:00:00"/>
    <s v="Лариса Западный"/>
    <s v="11 2025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40"/>
    <n v="7852.58"/>
    <n v="-2277.25"/>
    <n v="-678.00918350833354"/>
    <n v="0"/>
    <n v="201.52413530390638"/>
    <n v="872.21710260527652"/>
    <m/>
    <m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40"/>
    <n v="7852.58"/>
    <n v="-2277.25"/>
    <n v="-678.00918350833354"/>
    <n v="0"/>
    <n v="201.52413530390638"/>
    <n v="872.21710260527652"/>
    <m/>
    <m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27"/>
    <n v="18475.57"/>
    <n v="-5357.92"/>
    <n v="-1595.221657919458"/>
    <n v="0"/>
    <n v="474.14647625688298"/>
    <n v="2052.1545228695172"/>
    <m/>
    <m/>
    <m/>
    <s v=""/>
    <n v="-2052.1545228695172"/>
    <s v=""/>
  </r>
  <r>
    <s v="540856317"/>
    <s v="720000837761"/>
    <s v="iHerb_VP DFD1605"/>
    <s v="Доставлен"/>
    <d v="2025-09-30T00:00:00"/>
    <x v="39"/>
    <s v="Витамины"/>
    <s v="TEO-00757"/>
    <x v="181"/>
    <x v="1728"/>
    <n v="21315.599999999999"/>
    <n v="-6181.52"/>
    <n v="-1840.4372878286667"/>
    <n v="0"/>
    <n v="547.03172469076151"/>
    <n v="2367.6093447735757"/>
    <n v="4200"/>
    <d v="2025-11-09T00:00:00"/>
    <s v="Юлия рынок на Нептуне"/>
    <s v="11 2025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14"/>
    <n v="16.760000000000002"/>
    <n v="-3.35"/>
    <n v="-0.63085243328100482"/>
    <n v="1.9944276476280368E-15"/>
    <n v="0.30336041447276424"/>
    <n v="1222.5920156985874"/>
    <m/>
    <m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14"/>
    <n v="16.760000000000002"/>
    <n v="-3.35"/>
    <n v="-0.63085243328100482"/>
    <n v="1.9944276476280368E-15"/>
    <n v="0.30336041447276424"/>
    <n v="1222.5920156985874"/>
    <m/>
    <m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5"/>
    <n v="13.22"/>
    <n v="-2.64"/>
    <n v="-0.49771951857666141"/>
    <n v="1.5735305378004939E-15"/>
    <n v="0.23934028226113685"/>
    <n v="964.58042700157"/>
    <n v="2000"/>
    <d v="2025-11-18T00:00:00"/>
    <m/>
    <s v="11 2025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29"/>
    <n v="17.07"/>
    <n v="-3.41"/>
    <n v="-0.64261329147043444"/>
    <n v="2.0316093711110349E-15"/>
    <n v="0.30901590318403876"/>
    <n v="1245.3845588697018"/>
    <n v="2100"/>
    <d v="2025-11-06T00:00:00"/>
    <s v="Татьяна Виноград"/>
    <s v="11 2025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9"/>
    <n v="9.4"/>
    <n v="-1.88"/>
    <n v="-0.35376661433804296"/>
    <n v="1.1184262423685931E-15"/>
    <n v="0.17011710043513703"/>
    <n v="685.59969858712714"/>
    <n v="1400"/>
    <d v="2025-11-06T00:00:00"/>
    <s v="Татьяна Виноград"/>
    <s v="11 2025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70"/>
    <n v="21.76"/>
    <n v="-4.3499999999999996"/>
    <n v="-0.8190261643118788"/>
    <n v="2.589335223356012E-15"/>
    <n v="0.39384823385315632"/>
    <n v="1587.272706436421"/>
    <n v="2900"/>
    <d v="2025-11-01T00:00:00"/>
    <s v="Татьяна Бригантина"/>
    <s v="11 2025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30"/>
    <n v="31.89"/>
    <n v="-6.38"/>
    <n v="-1.2000779696493984"/>
    <n v="3.7940230642051614E-15"/>
    <n v="0.57708606809845009"/>
    <n v="2325.7511051805336"/>
    <n v="3500"/>
    <d v="2025-11-01T00:00:00"/>
    <s v="Наталья Школа 53"/>
    <s v="11 2025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31"/>
    <n v="29.03"/>
    <n v="-5.81"/>
    <n v="-1.0923485086342231"/>
    <n v="3.4534384771008954E-15"/>
    <n v="0.52528179150317567"/>
    <n v="2116.9714097331243"/>
    <n v="3700"/>
    <d v="2025-11-01T00:00:00"/>
    <s v="Наталья Школа 53"/>
    <s v="11 2025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18"/>
    <n v="4.8899999999999997"/>
    <n v="-2.89"/>
    <n v="-9.4086865515436935E-2"/>
    <n v="2.9745378786398746E-16"/>
    <n v="4.5243909690195996E-2"/>
    <n v="182.34034536891673"/>
    <m/>
    <m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5"/>
    <n v="24.74"/>
    <n v="-4.95"/>
    <n v="-0.93098953427524866"/>
    <n v="2.9433052309141566E-15"/>
    <n v="0.44768848638448955"/>
    <n v="1804.2577174254318"/>
    <n v="3100"/>
    <d v="2025-12-19T00:00:00"/>
    <m/>
    <s v="12 2025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8"/>
    <n v="23.95"/>
    <n v="-4.79"/>
    <n v="-0.90135217163788595"/>
    <n v="2.8496072877370005E-15"/>
    <n v="0.43343665483207777"/>
    <n v="1746.8205086342232"/>
    <n v="2900"/>
    <d v="2025-12-02T00:00:00"/>
    <s v="Валентина Сычева"/>
    <s v="12 2025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89"/>
    <n v="31.79"/>
    <n v="-6.36"/>
    <n v="-1.1963144950287807"/>
    <n v="3.7821249126906017E-15"/>
    <n v="0.57527631171084226"/>
    <n v="2318.4574913657771"/>
    <n v="3400"/>
    <d v="2025-12-27T00:00:00"/>
    <s v="Елена сахарный диабет"/>
    <s v="12 2025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30"/>
    <n v="31.89"/>
    <n v="-6.38"/>
    <n v="-1.1740872304936065"/>
    <n v="4.4791363907432295E-15"/>
    <n v="0.68134093134694851"/>
    <n v="2337.7636955581643"/>
    <n v="3500"/>
    <d v="2025-11-01T00:00:00"/>
    <s v="Наталья Школа 53"/>
    <s v="11 2025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32"/>
    <n v="59.3"/>
    <n v="-11.86"/>
    <n v="-2.1834064372644724"/>
    <n v="8.3296836682422091E-15"/>
    <n v="1.2670644368129844"/>
    <n v="4347.4523605362338"/>
    <n v="6300"/>
    <d v="2025-11-01T00:00:00"/>
    <s v="Наталья Школа 53"/>
    <s v="11 2025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2"/>
    <n v="28.99"/>
    <n v="-5.8"/>
    <n v="-1.0673101871872492"/>
    <n v="4.0717825519927664E-15"/>
    <n v="0.61937656597160851"/>
    <n v="2125.1564131710634"/>
    <n v="3200"/>
    <d v="2025-11-01T00:00:00"/>
    <s v="Наталья Школа 53"/>
    <s v="11 2025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711"/>
    <n v="32.43"/>
    <n v="-6.49"/>
    <n v="-1.1938778031753881"/>
    <n v="4.5546373177530124E-15"/>
    <n v="0.69282570596392945"/>
    <n v="2377.1693556557734"/>
    <n v="3700"/>
    <d v="2025-11-19T00:00:00"/>
    <s v="Лида корма"/>
    <s v="11 2025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33"/>
    <n v="26.11"/>
    <n v="-5.22"/>
    <n v="-0.96145363563353348"/>
    <n v="3.6679403842660155E-15"/>
    <n v="0.55794637615984921"/>
    <n v="1914.3819521838518"/>
    <m/>
    <m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34"/>
    <n v="19.13"/>
    <n v="-10.59"/>
    <n v="-0.39304997837771061"/>
    <n v="1.499483527124546E-15"/>
    <n v="0.22809296564888043"/>
    <n v="782.6147377525175"/>
    <n v="782.61"/>
    <m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35"/>
    <n v="12.95"/>
    <n v="-2.59"/>
    <n v="-0.47681472786804241"/>
    <n v="1.8190455902822361E-15"/>
    <n v="0.2767029419347074"/>
    <n v="949.40148514239843"/>
    <n v="1800"/>
    <d v="2025-11-01T00:00:00"/>
    <s v="Татьяна Бригантина"/>
    <s v="11 2025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60"/>
    <n v="7.23"/>
    <n v="-2.1"/>
    <n v="-0.23410218978102193"/>
    <n v="0"/>
    <n v="0.14987793576252251"/>
    <n v="471.56835036496358"/>
    <n v="1300"/>
    <d v="2025-10-22T00:00:00"/>
    <s v="Светлана Кулаки"/>
    <s v="10 2025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50"/>
    <n v="23.91"/>
    <n v="-6.93"/>
    <n v="-0.77486455798864551"/>
    <n v="0"/>
    <n v="0.49608720258238431"/>
    <n v="1560.8636626115165"/>
    <n v="3100"/>
    <d v="2025-10-22T00:00:00"/>
    <s v="Светлана Кулаки"/>
    <s v="10 2025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36"/>
    <n v="13.43"/>
    <n v="-3.89"/>
    <n v="-0.43534793187347925"/>
    <n v="0"/>
    <n v="0.27872037176890141"/>
    <n v="876.9516690997566"/>
    <m/>
    <m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37"/>
    <n v="18.02"/>
    <n v="-5.23"/>
    <n v="-0.58365828602324943"/>
    <n v="0"/>
    <n v="0.37367228039038247"/>
    <n v="1175.7035479859421"/>
    <n v="2300"/>
    <d v="2025-10-27T00:00:00"/>
    <s v="Алена Грация"/>
    <s v="10 2025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38"/>
    <n v="11.23"/>
    <n v="-3.26"/>
    <n v="-0.3637026223303596"/>
    <n v="0"/>
    <n v="0.23285129591175521"/>
    <n v="732.63153068396866"/>
    <n v="1600"/>
    <d v="2025-10-24T00:00:00"/>
    <s v="Алена Бахчик"/>
    <s v="10 2025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39"/>
    <n v="9.3000000000000007"/>
    <n v="-2.7"/>
    <n v="-0.30118410381184108"/>
    <n v="0"/>
    <n v="0.19282541443131548"/>
    <n v="606.69612327656125"/>
    <m/>
    <m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4"/>
    <n v="10.86"/>
    <n v="-3.15"/>
    <n v="-0.35183779399837789"/>
    <n v="0"/>
    <n v="0.22525514322203666"/>
    <n v="708.73138037307376"/>
    <m/>
    <m/>
    <m/>
    <s v=""/>
    <n v="-708.73138037307376"/>
    <s v=""/>
  </r>
  <r>
    <s v="540451015"/>
    <s v="720000831508"/>
    <s v="iHerb_AV CYG0792"/>
    <s v="Доставлен"/>
    <d v="2025-09-22T00:00:00"/>
    <x v="39"/>
    <s v="Витамины"/>
    <s v="NBC-01013"/>
    <x v="8"/>
    <x v="1740"/>
    <n v="11.64"/>
    <n v="-3.38"/>
    <n v="-0.37693646931603147"/>
    <n v="0"/>
    <n v="0.2413239277579797"/>
    <n v="759.28939064612075"/>
    <m/>
    <m/>
    <m/>
    <s v=""/>
    <n v="-759.28939064612075"/>
    <s v=""/>
  </r>
  <r>
    <s v="540451015"/>
    <s v="720000831508"/>
    <s v="iHerb_AV CYG0792"/>
    <s v="Доставлен"/>
    <d v="2025-09-22T00:00:00"/>
    <x v="39"/>
    <s v="Косметика"/>
    <s v="NBC-01031"/>
    <x v="8"/>
    <x v="1741"/>
    <n v="8.5399999999999991"/>
    <n v="-2.48"/>
    <n v="-0.27654176804541764"/>
    <n v="0"/>
    <n v="0.17704878961420778"/>
    <n v="557.05734955393336"/>
    <m/>
    <m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3"/>
    <n v="40.090000000000003"/>
    <n v="-11.63"/>
    <n v="-1.2987423628007571"/>
    <n v="0"/>
    <n v="0.83148655980533903"/>
    <n v="2616.1472224925656"/>
    <m/>
    <m/>
    <m/>
    <s v=""/>
    <n v="-2616.1472224925656"/>
    <s v=""/>
  </r>
  <r>
    <s v="540451015"/>
    <s v="720000831508"/>
    <s v="iHerb_AV CYG0792"/>
    <s v="Доставлен"/>
    <d v="2025-09-22T00:00:00"/>
    <x v="39"/>
    <s v="Витамины"/>
    <s v="QNL-00106"/>
    <x v="336"/>
    <x v="1742"/>
    <n v="49.73"/>
    <n v="-14.42"/>
    <n v="-1.6113349553933491"/>
    <n v="0"/>
    <n v="1.0316159672075376"/>
    <n v="3245.8242595296024"/>
    <n v="5200"/>
    <d v="2025-12-30T00:00:00"/>
    <s v="Любовь Виталий"/>
    <s v="12 2025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43"/>
    <n v="26.38"/>
    <n v="-7.65"/>
    <n v="-0.85472397945390632"/>
    <n v="0"/>
    <n v="0.5472151533785663"/>
    <n v="1721.7300589348467"/>
    <n v="3000"/>
    <d v="2025-10-22T00:00:00"/>
    <s v="Оксана Черноморская"/>
    <s v="10 2025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44"/>
    <n v="7.74"/>
    <n v="-1.55"/>
    <n v="-0.32284282928942815"/>
    <n v="0"/>
    <n v="0.1448455927858083"/>
    <n v="562.16021772097065"/>
    <n v="1200"/>
    <d v="2025-11-01T00:00:00"/>
    <s v="Валентина Кострова"/>
    <s v="11 2025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45"/>
    <n v="33.75"/>
    <n v="-6.75"/>
    <n v="-1.4081997400346624"/>
    <n v="0"/>
    <n v="0.63179822378300865"/>
    <n v="2452.0720320623918"/>
    <n v="3650"/>
    <d v="2025-11-01T00:00:00"/>
    <s v="Валентина Кострова"/>
    <s v="11 2025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1"/>
    <n v="12.6"/>
    <n v="-2.52"/>
    <n v="-0.52572790294627392"/>
    <n v="0"/>
    <n v="0.2358713368789899"/>
    <n v="915.440225303293"/>
    <n v="1700"/>
    <d v="2025-11-06T00:00:00"/>
    <s v="Олег Алешин"/>
    <s v="11 2025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50"/>
    <n v="20.48"/>
    <n v="-4.0999999999999996"/>
    <n v="-0.8543078422876953"/>
    <n v="0"/>
    <n v="0.38329092242835866"/>
    <n v="1487.5903661178513"/>
    <n v="2300"/>
    <d v="2025-11-06T00:00:00"/>
    <s v="Олег Алешин"/>
    <s v="11 2025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8"/>
    <n v="20.07"/>
    <n v="-4.0149999999999997"/>
    <n v="-0.83735728986135194"/>
    <n v="0"/>
    <n v="0.37568594380874831"/>
    <n v="1458.0746842504334"/>
    <n v="2600"/>
    <d v="2025-10-22T00:00:00"/>
    <s v="Полина Цветы"/>
    <s v="10 2025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8"/>
    <n v="20.07"/>
    <n v="-4.0149999999999997"/>
    <n v="-0.83735728986135194"/>
    <n v="0"/>
    <n v="0.37568594380874831"/>
    <n v="1458.0746842504334"/>
    <n v="2600"/>
    <d v="2025-11-01T00:00:00"/>
    <s v="Антонина Космос"/>
    <s v="11 2025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3"/>
    <n v="29.57"/>
    <n v="-5.91"/>
    <n v="-1.2340002166377819"/>
    <n v="0"/>
    <n v="0.55364244350762903"/>
    <n v="2148.7416399480076"/>
    <n v="3100"/>
    <d v="2025-11-01T00:00:00"/>
    <s v="Оксана молокозавод"/>
    <s v="11 2025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9"/>
    <n v="10.36"/>
    <n v="-2.0699999999999998"/>
    <n v="-0.43236947573656853"/>
    <n v="0"/>
    <n v="0.19398545463559783"/>
    <n v="752.87693132582319"/>
    <n v="1350"/>
    <d v="2025-11-01T00:00:00"/>
    <s v="Оксана молокозавод"/>
    <s v="11 2025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3"/>
    <n v="6.29"/>
    <n v="-1.26"/>
    <n v="-0.26234239601386483"/>
    <n v="0"/>
    <n v="0.11770166909735311"/>
    <n v="456.81193782495677"/>
    <n v="1100"/>
    <d v="2025-10-31T00:00:00"/>
    <s v="Римма Омск"/>
    <s v="10 2025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46"/>
    <n v="14.11"/>
    <n v="-2.82"/>
    <n v="-0.58883611351819765"/>
    <n v="0"/>
    <n v="0.26418525727815434"/>
    <n v="1025.3293793327555"/>
    <n v="1900"/>
    <d v="2025-11-01T00:00:00"/>
    <m/>
    <s v="11 2025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3"/>
    <n v="21.74"/>
    <n v="-4.3499999999999996"/>
    <n v="-0.90698494367417704"/>
    <n v="0"/>
    <n v="0.40692485598468597"/>
    <n v="1579.3160236135184"/>
    <n v="2400"/>
    <d v="2025-11-06T00:00:00"/>
    <s v="Алена Грация"/>
    <s v="11 2025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47"/>
    <n v="20.8"/>
    <n v="-4.16"/>
    <n v="-0.86786828422876972"/>
    <n v="0"/>
    <n v="0.38937490532404684"/>
    <n v="1511.2029116117853"/>
    <n v="2600"/>
    <d v="2025-11-13T00:00:00"/>
    <s v="Оксана Черноморская"/>
    <s v="11 2025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5"/>
    <n v="13.22"/>
    <n v="-2.64"/>
    <n v="-0.55180567590987872"/>
    <n v="0"/>
    <n v="0.24757130398608265"/>
    <n v="960.84896663778181"/>
    <n v="2000"/>
    <d v="2025-12-09T00:00:00"/>
    <s v="Алена Грация"/>
    <s v="12 2025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n v="2000"/>
    <d v="2025-10-14T00:00:00"/>
    <m/>
    <s v="10 2025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n v="2000"/>
    <d v="2025-11-01T00:00:00"/>
    <m/>
    <s v="11 2025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n v="2199.3200000000002"/>
    <m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n v="1000"/>
    <d v="2025-09-29T00:00:00"/>
    <m/>
    <s v="9 2025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n v="648.62"/>
    <m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43"/>
    <n v="15.08"/>
    <n v="-3.0150000000000001"/>
    <n v="-0.54835231390413086"/>
    <n v="1.7750694910333594E-15"/>
    <n v="0.35559435166706055"/>
    <n v="1105.144132156538"/>
    <n v="2000"/>
    <d v="2025-11-19T00:00:00"/>
    <s v="Любовь Виталий"/>
    <s v="11 2025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43"/>
    <n v="15.08"/>
    <n v="-3.0150000000000001"/>
    <n v="-0.54835231390413086"/>
    <n v="1.7750694910333594E-15"/>
    <n v="0.35559435166706055"/>
    <n v="1105.144132156538"/>
    <n v="2000"/>
    <d v="2025-11-19T00:00:00"/>
    <s v="Любовь Виталий"/>
    <s v="11 2025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87"/>
    <n v="24.16"/>
    <n v="-4.83"/>
    <n v="-0.87854539807433474"/>
    <n v="2.8439364493721374E-15"/>
    <n v="0.56971726628464825"/>
    <n v="1770.6121901853196"/>
    <n v="2900"/>
    <d v="2025-11-19T00:00:00"/>
    <s v="Надежда Витамины"/>
    <s v="11 2025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60"/>
    <n v="49.23"/>
    <n v="-9.85"/>
    <n v="-1.7898146806087585"/>
    <n v="5.7938032786484618E-15"/>
    <n v="1.1606552481267172"/>
    <n v="3607.1757914898026"/>
    <n v="5300"/>
    <d v="2025-11-19T00:00:00"/>
    <s v="Любовь Виталий"/>
    <s v="11 2025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5"/>
    <n v="22.86"/>
    <n v="-4.57"/>
    <n v="-0.83127756496531735"/>
    <n v="2.6909259006216446E-15"/>
    <n v="0.53906512159059572"/>
    <n v="1675.3490407909724"/>
    <m/>
    <m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48"/>
    <n v="61.76"/>
    <n v="-12.35"/>
    <n v="-2.2456765710736102"/>
    <n v="7.2694723209248469E-15"/>
    <n v="1.4562716051280118"/>
    <n v="4525.9155880525932"/>
    <n v="6230"/>
    <d v="2025-11-20T00:00:00"/>
    <s v="Оксана Черноморская"/>
    <s v="11 2025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49"/>
    <n v="35.18"/>
    <n v="-7.04"/>
    <n v="-1.2789584843151467"/>
    <n v="4.1401123479219839E-15"/>
    <n v="0.82937629970253501"/>
    <n v="2577.6009845739727"/>
    <n v="3770"/>
    <d v="2025-11-20T00:00:00"/>
    <s v="Оксана Черноморская"/>
    <s v="11 2025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50"/>
    <n v="18.13"/>
    <n v="-3.63"/>
    <n v="-0.65902267315457086"/>
    <n v="2.1333201508482149E-15"/>
    <n v="0.42736163275361611"/>
    <n v="1328.1881405942647"/>
    <m/>
    <m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30"/>
    <n v="31.89"/>
    <n v="-6.38"/>
    <n v="-0.82015771913861113"/>
    <n v="7.3302781070630511E-15"/>
    <n v="0.55825607700351509"/>
    <n v="2356.2254372662023"/>
    <n v="3500"/>
    <d v="2025-11-01T00:00:00"/>
    <s v="Наталья Школа 53"/>
    <s v="11 2025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7"/>
    <n v="15.02"/>
    <n v="-3"/>
    <n v="-0.38644828632089784"/>
    <n v="3.4539373910975252E-15"/>
    <n v="0.2630434357343101"/>
    <n v="1110.224608229704"/>
    <m/>
    <m/>
    <m/>
    <s v=""/>
    <n v="-1110.224608229704"/>
    <s v=""/>
  </r>
  <r>
    <s v="541090287"/>
    <n v="0"/>
    <s v="iHerb_MH DLE7202"/>
    <s v="Доставлен"/>
    <d v="2025-10-07T00:00:00"/>
    <x v="40"/>
    <s v="Витамины"/>
    <s v="NOW-00105"/>
    <x v="3"/>
    <x v="486"/>
    <n v="12.31"/>
    <n v="-2.46"/>
    <n v="-0.31668183196845628"/>
    <n v="2.8303896258161921E-15"/>
    <n v="0.21555556089708444"/>
    <n v="909.79304418157949"/>
    <n v="1700"/>
    <d v="2025-12-11T00:00:00"/>
    <s v="Татьяна Индол"/>
    <s v="12 2025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6"/>
    <n v="12.31"/>
    <n v="-2.46"/>
    <n v="-0.31668183196845628"/>
    <n v="2.8303896258161921E-15"/>
    <n v="0.21555556089708444"/>
    <n v="909.79304418157949"/>
    <m/>
    <m/>
    <m/>
    <s v=""/>
    <n v="-909.79304418157949"/>
    <s v=""/>
  </r>
  <r>
    <s v="541090287"/>
    <n v="0"/>
    <s v="iHerb_MH DLE7202"/>
    <s v="Доставлен"/>
    <d v="2025-10-07T00:00:00"/>
    <x v="40"/>
    <s v="Витамины"/>
    <s v="CAR-02653"/>
    <x v="154"/>
    <x v="1751"/>
    <n v="12.04"/>
    <n v="-2.41"/>
    <n v="-0.30960873521383075"/>
    <n v="2.7671728016862867E-15"/>
    <n v="0.21074112197349465"/>
    <n v="889.47279344858975"/>
    <n v="1700"/>
    <d v="2025-11-01T00:00:00"/>
    <s v="Валентина Сычева"/>
    <s v="11 2025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7"/>
    <n v="12.8"/>
    <n v="-2.56"/>
    <n v="-0.32922050348801951"/>
    <n v="2.9424558140464775E-15"/>
    <n v="0.22409024807981159"/>
    <n v="945.81530684460643"/>
    <m/>
    <m/>
    <m/>
    <s v=""/>
    <n v="-945.81530684460643"/>
    <s v=""/>
  </r>
  <r>
    <s v="541090287"/>
    <n v="0"/>
    <s v="iHerb_MH DLE7202"/>
    <s v="Доставлен"/>
    <d v="2025-10-07T00:00:00"/>
    <x v="40"/>
    <s v="Витамины"/>
    <s v="NFS-04508"/>
    <x v="23"/>
    <x v="297"/>
    <n v="12.8"/>
    <n v="-2.56"/>
    <n v="-0.32922050348801951"/>
    <n v="2.9424558140464775E-15"/>
    <n v="0.22409024807981159"/>
    <n v="945.81530684460643"/>
    <m/>
    <m/>
    <m/>
    <s v=""/>
    <n v="-945.81530684460643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33"/>
    <n v="26.11"/>
    <n v="-5.2233333333333336"/>
    <n v="-0.67151551915883145"/>
    <n v="6.0017669696664154E-15"/>
    <n v="0.45707991356383443"/>
    <n v="1929.1922892865571"/>
    <m/>
    <m/>
    <m/>
    <s v=""/>
    <n v="-1929.1922892865571"/>
    <s v=""/>
  </r>
  <r>
    <s v="541090287"/>
    <n v="0"/>
    <s v="iHerb_MH DLE7202"/>
    <s v="Доставлен"/>
    <d v="2025-10-07T00:00:00"/>
    <x v="40"/>
    <s v="Витамины"/>
    <s v="LEX-23151"/>
    <x v="7"/>
    <x v="18"/>
    <n v="20.07"/>
    <n v="-4.0149999999999997"/>
    <n v="-0.51617531088868684"/>
    <n v="4.6133914154800971E-15"/>
    <n v="0.3513446223556031"/>
    <n v="1482.9164796279447"/>
    <n v="2600"/>
    <d v="2025-11-01T00:00:00"/>
    <s v="Антонина Космос"/>
    <s v="11 2025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8"/>
    <n v="20.07"/>
    <n v="-4.0149999999999997"/>
    <n v="-0.51617531088868684"/>
    <n v="4.6133914154800971E-15"/>
    <n v="0.3513446223556031"/>
    <n v="1482.9164796279447"/>
    <n v="2600"/>
    <d v="2025-11-28T00:00:00"/>
    <s v="Оксана 17 Цветы"/>
    <s v="11 2025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52"/>
    <n v="19.64"/>
    <n v="-3.93"/>
    <n v="-0.5050834091598424"/>
    <n v="4.5142559412763833E-15"/>
    <n v="0.34379470677088281"/>
    <n v="1451.0506318875748"/>
    <n v="2500"/>
    <d v="2025-11-11T00:00:00"/>
    <s v="Виктория БСМП"/>
    <s v="11 2025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53"/>
    <n v="14.54"/>
    <n v="-2.91"/>
    <n v="-0.54237132655863773"/>
    <n v="1.8156796521592894E-15"/>
    <n v="0.36375496036347515"/>
    <n v="1065.8938121395222"/>
    <m/>
    <m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53"/>
    <n v="14.54"/>
    <n v="-2.91"/>
    <n v="-0.54237132655863773"/>
    <n v="1.8156796521592894E-15"/>
    <n v="0.36375496036347515"/>
    <n v="1065.8938121395222"/>
    <m/>
    <m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54"/>
    <n v="8.9499999999999993"/>
    <n v="-1.79"/>
    <n v="-0.33391046415819831"/>
    <n v="1.1178216947085563E-15"/>
    <n v="0.223945444213455"/>
    <n v="656.21665476517433"/>
    <m/>
    <m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55"/>
    <n v="11.4"/>
    <n v="-2.2799999999999998"/>
    <n v="-0.42531612194452084"/>
    <n v="1.4238175776176028E-15"/>
    <n v="0.2852489457020545"/>
    <n v="835.85138148860233"/>
    <n v="1600"/>
    <d v="2025-11-19T00:00:00"/>
    <s v="Татьяна Бригантина"/>
    <s v="11 2025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55"/>
    <n v="11.4"/>
    <n v="-2.2799999999999998"/>
    <n v="-0.42531612194452084"/>
    <n v="1.4238175776176028E-15"/>
    <n v="0.2852489457020545"/>
    <n v="835.85138148860233"/>
    <n v="1600"/>
    <d v="2025-11-19T00:00:00"/>
    <s v="Татьяна Бригантина"/>
    <s v="11 2025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56"/>
    <n v="11.21"/>
    <n v="-2.2400000000000002"/>
    <n v="-0.41832079099148595"/>
    <n v="1.4003995253541555E-15"/>
    <n v="0.28055735120037595"/>
    <n v="822.10382587201343"/>
    <n v="1600"/>
    <d v="2025-11-24T00:00:00"/>
    <s v="Светлана Звенигородская"/>
    <s v="11 2025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1"/>
    <n v="10.57"/>
    <n v="-2.11"/>
    <n v="-0.39453666575116741"/>
    <n v="1.3207781476584343E-15"/>
    <n v="0.26460592989466897"/>
    <n v="775.36213677561136"/>
    <m/>
    <m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57"/>
    <n v="17.84"/>
    <n v="-3.57"/>
    <n v="-0.66548915133205166"/>
    <n v="2.2278373719959636E-15"/>
    <n v="0.44632702359301718"/>
    <n v="1307.8507909914858"/>
    <m/>
    <m/>
    <m/>
    <s v=""/>
    <n v="-1307.8507909914858"/>
    <s v="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m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58"/>
    <n v="7.52"/>
    <n v="-1.5"/>
    <n v="-0.28074594891513321"/>
    <n v="9.3984449750635613E-16"/>
    <n v="0.18828932600069823"/>
    <n v="551.73523207909921"/>
    <m/>
    <m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5"/>
    <n v="9.41"/>
    <n v="-1.88"/>
    <n v="-0.35116561384235107"/>
    <n v="1.1755862236250601E-15"/>
    <n v="0.23551804398426207"/>
    <n v="690.12729195276029"/>
    <n v="1500"/>
    <d v="2025-11-20T00:00:00"/>
    <s v="Валентина Сычева"/>
    <s v="11 2025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6"/>
    <n v="5.57"/>
    <n v="-1.1100000000000001"/>
    <n v="-0.20799450700357047"/>
    <n v="6.9629675396650306E-16"/>
    <n v="0.13949674318324154"/>
    <n v="408.76065366657519"/>
    <m/>
    <m/>
    <m/>
    <s v=""/>
    <n v="-408.76065366657519"/>
    <s v=""/>
  </r>
  <r>
    <s v="541419262"/>
    <n v="0"/>
    <s v="iHerb_OA CZN6870"/>
    <s v="Доставлен"/>
    <d v="2025-10-16T00:00:00"/>
    <x v="40"/>
    <s v="Витамины"/>
    <s v="NOW-02644"/>
    <x v="3"/>
    <x v="22"/>
    <n v="22.47"/>
    <n v="-4.49"/>
    <n v="-0.83850700357044772"/>
    <n v="2.8070438646452296E-15"/>
    <n v="0.56236579426786604"/>
    <n v="1647.8736665751167"/>
    <n v="2900"/>
    <d v="2025-12-02T00:00:00"/>
    <s v="Валентина Сычева"/>
    <s v="12 2025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500"/>
    <d v="2025-11-24T00:00:00"/>
    <m/>
    <s v="11 2025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m/>
    <m/>
    <m/>
    <s v=""/>
    <n v="-1487.0272658610274"/>
    <s v=""/>
  </r>
  <r>
    <s v="541419262"/>
    <n v="0"/>
    <s v="iHerb_OA CZN6870"/>
    <s v="Доставлен"/>
    <d v="2025-10-16T00:00:00"/>
    <x v="40"/>
    <s v="Витамины"/>
    <s v="SOR-35281"/>
    <x v="10"/>
    <x v="1230"/>
    <n v="11.42"/>
    <n v="-2.2799999999999998"/>
    <n v="-0.42624883273825881"/>
    <n v="1.4269399845860625E-15"/>
    <n v="0.28587449163561163"/>
    <n v="837.68438890414745"/>
    <n v="1700"/>
    <d v="2025-11-28T00:00:00"/>
    <s v="Татьяна Бригантина"/>
    <s v="11 2025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2"/>
    <n v="19.87"/>
    <n v="-3.97"/>
    <n v="-0.74150508102169743"/>
    <n v="2.4823135399254259E-15"/>
    <n v="0.49730901717792386"/>
    <n v="1457.2408953584181"/>
    <m/>
    <m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59"/>
    <n v="18.829999999999998"/>
    <n v="-3.77"/>
    <n v="-0.7530760682897264"/>
    <n v="4.3239816549336744E-15"/>
    <n v="0.44621341639748008"/>
    <n v="1332.9727861400143"/>
    <n v="2200"/>
    <d v="2025-11-19T00:00:00"/>
    <s v="Юлиана Афонина"/>
    <s v="11 2025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8"/>
    <n v="23.95"/>
    <n v="-4.79"/>
    <n v="-0.95809677745226807"/>
    <n v="5.5011612555464276E-15"/>
    <n v="0.56769250054287645"/>
    <n v="1695.8671037478537"/>
    <n v="3000"/>
    <d v="2025-12-27T00:00:00"/>
    <s v="Юлия АТБ кольцо"/>
    <s v="12 2025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8"/>
    <n v="23.95"/>
    <n v="-4.79"/>
    <n v="-0.95809677745226807"/>
    <n v="5.5011612555464276E-15"/>
    <n v="0.56769250054287645"/>
    <n v="1695.8671037478537"/>
    <m/>
    <m/>
    <m/>
    <s v=""/>
    <n v="-1695.8671037478537"/>
    <s v=""/>
  </r>
  <r>
    <s v="541605054"/>
    <n v="0"/>
    <s v="iHerb_OA CZN6870"/>
    <s v="Доставлен"/>
    <d v="2025-10-21T00:00:00"/>
    <x v="40"/>
    <s v="Витамины"/>
    <s v="BLB-00665"/>
    <x v="186"/>
    <x v="1760"/>
    <n v="13.22"/>
    <n v="-2.64"/>
    <n v="-0.52905343974138819"/>
    <n v="3.0376976035324222E-15"/>
    <n v="0.31347529518494949"/>
    <n v="936.44436104657052"/>
    <n v="1900"/>
    <d v="2025-11-19T00:00:00"/>
    <s v="Надежда Витамины"/>
    <s v="11 2025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30"/>
    <n v="12.06"/>
    <n v="-2.41"/>
    <n v="-0.4825487422972019"/>
    <n v="2.7706788160763586E-15"/>
    <n v="0.28592028341538406"/>
    <n v="854.12930851601197"/>
    <n v="1800"/>
    <d v="2025-11-19T00:00:00"/>
    <s v="Надежда Витамины"/>
    <s v="11 2025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d v="2025-11-19T00:00:00"/>
    <s v="Надежда Витамины"/>
    <s v="11 2025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d v="2025-11-19T00:00:00"/>
    <s v="Надежда Витамины"/>
    <s v="11 2025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67"/>
    <n v="31.95"/>
    <n v="-6.39"/>
    <n v="-1.2781291039498941"/>
    <n v="7.3387099004053598E-15"/>
    <n v="0.75731838798934881"/>
    <n v="2262.336282452773"/>
    <n v="3400"/>
    <d v="2025-11-19T00:00:00"/>
    <s v="Надежда Витамины"/>
    <s v="11 2025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10"/>
    <n v="18.04"/>
    <n v="0"/>
    <n v="-0.90209112031518357"/>
    <n v="5.1795902426961145E-15"/>
    <n v="0.53450797023974383"/>
    <n v="1596.7349974744925"/>
    <n v="2500"/>
    <d v="2025-11-24T00:00:00"/>
    <s v="Татьяна от Елены б-р Шевченко"/>
    <s v="11 2025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18"/>
    <n v="4.8899999999999997"/>
    <n v="-2.89"/>
    <n v="-0.10001010203050814"/>
    <n v="5.7423395151841618E-16"/>
    <n v="5.9258089827022582E-2"/>
    <n v="177.02161834528738"/>
    <m/>
    <m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61"/>
    <n v="7999"/>
    <m/>
    <n v="0"/>
    <n v="0"/>
    <n v="0"/>
    <n v="7999"/>
    <n v="9500"/>
    <d v="2025-11-06T00:00:00"/>
    <s v="Оксана 17 Цветы"/>
    <s v="11 2025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64"/>
    <n v="2304"/>
    <n v="0"/>
    <n v="0"/>
    <n v="0"/>
    <n v="0"/>
    <n v="2304"/>
    <n v="3000"/>
    <d v="2025-10-27T00:00:00"/>
    <s v="Оксана 17 Цветы"/>
    <s v="10 2025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62"/>
    <n v="49.92"/>
    <n v="-18.835000000000001"/>
    <n v="-5.0507198779867828"/>
    <n v="4.4915548431322252E-15"/>
    <n v="1.2376340211942713"/>
    <n v="2472.454125604766"/>
    <n v="4900"/>
    <d v="2025-11-28T00:00:00"/>
    <s v="Аня Мирный"/>
    <s v="11 2025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62"/>
    <n v="49.92"/>
    <n v="-18.835000000000001"/>
    <n v="-5.0507198779867828"/>
    <n v="4.4915548431322252E-15"/>
    <n v="1.2376340211942713"/>
    <n v="2472.454125604766"/>
    <m/>
    <m/>
    <m/>
    <s v=""/>
    <n v="-2472.454125604766"/>
    <s v=""/>
  </r>
  <r>
    <s v="541724208"/>
    <n v="0"/>
    <s v="iHerb_MH DLE7202"/>
    <s v="Доставлен"/>
    <d v="2025-10-24T00:00:00"/>
    <x v="40"/>
    <s v="Витамины"/>
    <s v="NOW-03056"/>
    <x v="3"/>
    <x v="93"/>
    <n v="21.74"/>
    <n v="-4.82"/>
    <n v="-2.7491774275546517"/>
    <n v="2.444816083184727E-15"/>
    <n v="0.67366149714032708"/>
    <n v="1345.7913400428706"/>
    <n v="2400"/>
    <d v="2025-12-09T00:00:00"/>
    <s v="Алена Грация"/>
    <s v="12 2025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5"/>
    <n v="24.74"/>
    <n v="-5.48"/>
    <n v="-3.1293828164717845"/>
    <n v="2.7829289457528275E-15"/>
    <n v="0.76682744887249987"/>
    <n v="1531.9114189849699"/>
    <m/>
    <m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2"/>
    <n v="22.47"/>
    <n v="-4.4933333333333332"/>
    <n v="0"/>
    <n v="2.3684757858670009E-15"/>
    <n v="1.9486865763875363"/>
    <n v="1806.4196583792707"/>
    <n v="3000"/>
    <d v="2025-12-08T00:00:00"/>
    <s v="Елена сахарный диабет"/>
    <s v="12 2025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2"/>
    <n v="22.47"/>
    <n v="-4.4933333333333332"/>
    <n v="0"/>
    <n v="2.3684757858670009E-15"/>
    <n v="1.9486865763875363"/>
    <n v="1806.4196583792707"/>
    <n v="2900"/>
    <d v="2025-12-29T00:00:00"/>
    <m/>
    <s v="12 2025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2"/>
    <n v="22.47"/>
    <n v="-4.4933333333333332"/>
    <n v="0"/>
    <n v="2.3684757858670009E-15"/>
    <n v="1.9486865763875363"/>
    <n v="1806.4196583792707"/>
    <n v="2900"/>
    <d v="2025-12-29T00:00:00"/>
    <m/>
    <s v="12 2025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3"/>
    <n v="47.68"/>
    <n v="-9.5399999999999991"/>
    <n v="-3.4493251294071681"/>
    <n v="-1.0587010427537931E-14"/>
    <n v="1.4571826318171435"/>
    <n v="3280.3491727707778"/>
    <n v="5000"/>
    <d v="2025-12-29T00:00:00"/>
    <m/>
    <s v="12 2025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711"/>
    <n v="32.43"/>
    <n v="-6.49"/>
    <n v="-2.34597519288993"/>
    <n v="-7.2004994884723096E-15"/>
    <n v="0.99106757916456989"/>
    <n v="2231.0502763941786"/>
    <n v="3800"/>
    <d v="2025-11-24T00:00:00"/>
    <s v="Александр Космос"/>
    <s v="11 2025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5"/>
    <n v="22.86"/>
    <n v="-4.57"/>
    <n v="-1.6541205195819901"/>
    <n v="-5.0769905799598513E-15"/>
    <n v="0.69879051746029242"/>
    <n v="1573.0882635022949"/>
    <m/>
    <m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63"/>
    <n v="12.51"/>
    <n v="-2.5"/>
    <n v="-0.90528957906045493"/>
    <n v="-2.7786044672169553E-15"/>
    <n v="0.38244358008625079"/>
    <n v="860.94114366637359"/>
    <n v="1800"/>
    <d v="2025-11-28T00:00:00"/>
    <s v="Татьяна Бригантина"/>
    <s v="11 2025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63"/>
    <n v="12.51"/>
    <n v="-2.5"/>
    <n v="-0.90528957906045493"/>
    <n v="-2.7786044672169553E-15"/>
    <n v="0.38244358008625079"/>
    <n v="860.94114366637359"/>
    <m/>
    <m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8"/>
    <n v="23.95"/>
    <n v="-4.79"/>
    <n v="-1.176513542219862"/>
    <n v="0"/>
    <n v="0.49913588904410577"/>
    <n v="1671.9694689325545"/>
    <m/>
    <m/>
    <m/>
    <s v=""/>
    <n v="-1671.9694689325545"/>
    <s v=""/>
  </r>
  <r>
    <s v="541856656"/>
    <n v="0"/>
    <s v="iHerb_VP DFD1605"/>
    <s v="Доставлен"/>
    <d v="2025-10-28T00:00:00"/>
    <x v="40"/>
    <s v="Витамины"/>
    <s v="NOW-02313"/>
    <x v="3"/>
    <x v="88"/>
    <n v="23.95"/>
    <n v="-4.79"/>
    <n v="-1.176513542219862"/>
    <n v="0"/>
    <n v="0.49913588904410577"/>
    <n v="1671.9694689325545"/>
    <m/>
    <m/>
    <m/>
    <s v=""/>
    <n v="-1671.9694689325545"/>
    <s v=""/>
  </r>
  <r>
    <s v="541856656"/>
    <n v="0"/>
    <s v="iHerb_VP DFD1605"/>
    <s v="Доставлен"/>
    <d v="2025-10-28T00:00:00"/>
    <x v="40"/>
    <s v="Витамины"/>
    <s v="NOW-02313"/>
    <x v="3"/>
    <x v="88"/>
    <n v="23.95"/>
    <n v="-4.79"/>
    <n v="-1.176513542219862"/>
    <n v="0"/>
    <n v="0.49913588904410577"/>
    <n v="1671.9694689325545"/>
    <m/>
    <m/>
    <m/>
    <s v=""/>
    <n v="-1671.9694689325545"/>
    <s v=""/>
  </r>
  <r>
    <s v="541856656"/>
    <n v="0"/>
    <s v="iHerb_VP DFD1605"/>
    <s v="Доставлен"/>
    <d v="2025-10-28T00:00:00"/>
    <x v="40"/>
    <s v="Витамины"/>
    <s v="NCS-67227"/>
    <x v="217"/>
    <x v="1764"/>
    <n v="12.39"/>
    <n v="-2.4766666666666666"/>
    <n v="-0.60872499557443804"/>
    <n v="0"/>
    <n v="0.25825158907744794"/>
    <n v="865.07258187289801"/>
    <n v="1600"/>
    <d v="2025-11-24T00:00:00"/>
    <s v="Любовь Виталий"/>
    <s v="11 2025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64"/>
    <n v="12.39"/>
    <n v="-2.4766666666666666"/>
    <n v="-0.60872499557443804"/>
    <n v="0"/>
    <n v="0.25825158907744794"/>
    <n v="865.07258187289801"/>
    <n v="1600"/>
    <d v="2025-11-24T00:00:00"/>
    <s v="Надежда Витамины"/>
    <s v="11 2025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64"/>
    <n v="12.39"/>
    <n v="-2.4766666666666666"/>
    <n v="-0.60872499557443804"/>
    <n v="0"/>
    <n v="0.25825158907744794"/>
    <n v="865.07258187289801"/>
    <n v="1600"/>
    <d v="2025-11-24T00:00:00"/>
    <s v="Надежда Витамины"/>
    <s v="11 2025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3"/>
    <n v="21.74"/>
    <n v="-4.3499999999999996"/>
    <n v="-1.06782727031333"/>
    <n v="0"/>
    <n v="0.45302573645495819"/>
    <n v="1517.512999203399"/>
    <m/>
    <m/>
    <m/>
    <s v=""/>
    <n v="-1517.512999203399"/>
    <s v=""/>
  </r>
  <r>
    <s v="541856656"/>
    <n v="0"/>
    <s v="iHerb_VP DFD1605"/>
    <s v="Доставлен"/>
    <d v="2025-10-28T00:00:00"/>
    <x v="40"/>
    <s v="Витамины"/>
    <s v="FOA-66103"/>
    <x v="171"/>
    <x v="1765"/>
    <n v="14.01"/>
    <n v="-2.8"/>
    <n v="-0.68834638874137033"/>
    <n v="0"/>
    <n v="0.29203096639793452"/>
    <n v="978.22430828465224"/>
    <m/>
    <m/>
    <m/>
    <s v=""/>
    <n v="-978.22430828465224"/>
    <s v=""/>
  </r>
  <r>
    <s v="541856656"/>
    <n v="0"/>
    <s v="iHerb_VP DFD1605"/>
    <s v="Доставлен"/>
    <d v="2025-10-28T00:00:00"/>
    <x v="40"/>
    <s v="Витамины"/>
    <s v="NOW-01480"/>
    <x v="3"/>
    <x v="166"/>
    <n v="5.78"/>
    <n v="-1.1599999999999999"/>
    <n v="-0.28368959107806696"/>
    <n v="0"/>
    <n v="0.12035531353777498"/>
    <n v="403.15756505576212"/>
    <n v="1100"/>
    <d v="2025-11-24T00:00:00"/>
    <s v="Любовь Виталий"/>
    <s v="11 2025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66"/>
    <n v="24.7"/>
    <n v="-4.9400000000000004"/>
    <n v="-1.2133563462559744"/>
    <n v="0"/>
    <n v="0.51476644924381676"/>
    <n v="1724.3275942644714"/>
    <n v="2800"/>
    <d v="2025-12-27T00:00:00"/>
    <s v="Татьяна Бригантина"/>
    <s v="12 2025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86"/>
    <n v="13.05"/>
    <n v="-2.61"/>
    <n v="-0.64106479022835916"/>
    <n v="0"/>
    <n v="0.27197174747497205"/>
    <n v="911.03138077535857"/>
    <n v="2000"/>
    <d v="2025-11-24T00:00:00"/>
    <s v="Любовь Виталий"/>
    <s v="11 2025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67"/>
    <n v="16.02"/>
    <n v="-6.41"/>
    <n v="-0.66659435822687141"/>
    <n v="3.5128092380971781E-15"/>
    <n v="0.34949719339618662"/>
    <n v="841.30223012946954"/>
    <m/>
    <m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68"/>
    <n v="21.76"/>
    <n v="-4.3499999999999996"/>
    <n v="-1.2076386864443116"/>
    <n v="6.3639967570522255E-15"/>
    <n v="0.63316817242743084"/>
    <n v="1524.148993397926"/>
    <n v="2500"/>
    <d v="2025-12-06T00:00:00"/>
    <s v="Надежда Витамины"/>
    <s v="12 2025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5"/>
    <n v="9.41"/>
    <n v="-0.94"/>
    <n v="-0.58751864871816872"/>
    <n v="3.0960972160960564E-15"/>
    <n v="0.30803758876854331"/>
    <n v="741.50154934407976"/>
    <n v="1500"/>
    <d v="2025-12-06T00:00:00"/>
    <s v="Надежда Витамины"/>
    <s v="12 2025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m/>
    <m/>
    <m/>
    <s v=""/>
    <n v="-836.92500728800508"/>
    <s v=""/>
  </r>
  <r>
    <s v="542267551"/>
    <n v="0"/>
    <s v="iHerb_MH DLE7202"/>
    <s v="Доставлен"/>
    <d v="2025-11-08T00:00:00"/>
    <x v="41"/>
    <s v="Витамины"/>
    <s v="NOW-01480"/>
    <x v="3"/>
    <x v="166"/>
    <n v="5.78"/>
    <n v="-0.57999999999999996"/>
    <n v="-0.36069621881162661"/>
    <n v="1.900791679303364E-15"/>
    <n v="0.18911398602082941"/>
    <n v="455.23117551230399"/>
    <m/>
    <m/>
    <m/>
    <s v=""/>
    <n v="-455.23117551230399"/>
    <s v=""/>
  </r>
  <r>
    <s v="542267551"/>
    <n v="0"/>
    <s v="iHerb_MH DLE7202"/>
    <s v="Доставлен"/>
    <d v="2025-11-08T00:00:00"/>
    <x v="41"/>
    <s v="Витамины"/>
    <s v="NCS-67396"/>
    <x v="217"/>
    <x v="1769"/>
    <n v="23.79"/>
    <n v="-4.76"/>
    <n v="-1.3200094315356259"/>
    <n v="6.9561664725275027E-15"/>
    <n v="0.69208445268776608"/>
    <n v="1665.971013461374"/>
    <m/>
    <m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70"/>
    <n v="15.5"/>
    <n v="-3.1"/>
    <n v="-0.86012175255080192"/>
    <n v="4.5326570814157138E-15"/>
    <n v="0.45096412051120854"/>
    <n v="1085.5512646831867"/>
    <n v="2900"/>
    <d v="2025-12-24T00:00:00"/>
    <s v="Александр Радин"/>
    <s v="12 2025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71"/>
    <n v="29.35"/>
    <n v="-2.94"/>
    <n v="-1.8319206036182807"/>
    <n v="9.6538285096926618E-15"/>
    <n v="0.96048084054040472"/>
    <n v="2312.049104861529"/>
    <n v="3100"/>
    <d v="2025-12-06T00:00:00"/>
    <m/>
    <s v="12 2025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72"/>
    <n v="19.13"/>
    <n v="-10.59"/>
    <n v="-0.59237417474063281"/>
    <n v="3.1216847963943702E-15"/>
    <n v="0.31058335396497749"/>
    <n v="747.62966132212989"/>
    <m/>
    <m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73"/>
    <n v="33.67"/>
    <n v="-6.73"/>
    <n v="-2.6940000000000008"/>
    <n v="2.6940000000000026"/>
    <n v="1.2841229408562549"/>
    <n v="2537.6671428571431"/>
    <m/>
    <m/>
    <m/>
    <s v=""/>
    <n v="-2537.6671428571431"/>
    <s v=""/>
  </r>
  <r>
    <s v="541936729"/>
    <n v="0"/>
    <s v="iHerb_OA CZN6870"/>
    <s v="Доставлен"/>
    <d v="2025-10-30T00:00:00"/>
    <x v="40"/>
    <s v="Витамины"/>
    <s v="GLH-03271"/>
    <x v="339"/>
    <x v="1774"/>
    <n v="78.319999999999993"/>
    <n v="-15.66"/>
    <n v="-6.2660000000000009"/>
    <n v="6.2660000000000062"/>
    <n v="2.9867536553100567"/>
    <n v="5902.3839336090787"/>
    <n v="7550"/>
    <d v="2025-12-06T00:00:00"/>
    <s v="Оксана Черноморская"/>
    <s v="12 2025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75"/>
    <n v="29.61"/>
    <n v="-2.96"/>
    <n v="-1.2769986466843766"/>
    <n v="-3.7964941923726462E-15"/>
    <n v="0.56783046033051432"/>
    <n v="2343.3058743922611"/>
    <m/>
    <m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9"/>
    <n v="31.7"/>
    <n v="-12.68"/>
    <n v="-0.911388902811889"/>
    <n v="-2.7095429470516976E-15"/>
    <n v="0.40525836230718137"/>
    <n v="1672.4081700165402"/>
    <m/>
    <m/>
    <m/>
    <s v=""/>
    <n v="-1672.4081700165402"/>
    <s v=""/>
  </r>
  <r>
    <s v="542191860"/>
    <n v="0"/>
    <s v="iHerb_OA CZN6870"/>
    <s v="Доставлен"/>
    <d v="2025-11-06T00:00:00"/>
    <x v="41"/>
    <s v="Витамины"/>
    <s v="NOW-00894"/>
    <x v="3"/>
    <x v="1355"/>
    <n v="33.340000000000003"/>
    <n v="-3.33"/>
    <n v="-1.4380011027016191"/>
    <n v="-4.2751516215048087E-15"/>
    <n v="0.63942184294629412"/>
    <n v="2638.7470653100099"/>
    <n v="3700"/>
    <d v="2025-12-08T00:00:00"/>
    <s v="Любовь Виталий"/>
    <s v="12 2025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609"/>
    <n v="15.08"/>
    <n v="-1.51"/>
    <n v="-0.65023908576011236"/>
    <n v="-1.9331492003938767E-15"/>
    <n v="0.28913543514765783"/>
    <n v="1193.195524033883"/>
    <n v="1900"/>
    <d v="2025-12-08T00:00:00"/>
    <s v="Любовь Виталий"/>
    <s v="12 2025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76"/>
    <n v="15.93"/>
    <n v="-1.59"/>
    <n v="-0.68713548193073026"/>
    <n v="-2.0428415279033304E-15"/>
    <n v="0.30554179366377393"/>
    <n v="1260.9007969525339"/>
    <m/>
    <m/>
    <m/>
    <s v=""/>
    <n v="-1260.9007969525339"/>
    <s v=""/>
  </r>
  <r>
    <s v="542191860"/>
    <n v="0"/>
    <s v="iHerb_OA CZN6870"/>
    <s v="Доставлен"/>
    <d v="2025-11-06T00:00:00"/>
    <x v="41"/>
    <s v="Витамины"/>
    <s v="CGN-01266"/>
    <x v="1"/>
    <x v="488"/>
    <n v="30.08"/>
    <n v="-9.02"/>
    <n v="-1.0091403939652146"/>
    <n v="-3.0001563861676523E-15"/>
    <n v="0.4487245588953333"/>
    <n v="1851.7831787880305"/>
    <m/>
    <m/>
    <m/>
    <s v=""/>
    <n v="-1851.7831787880305"/>
    <s v=""/>
  </r>
  <r>
    <s v="542191860"/>
    <n v="0"/>
    <s v="iHerb_OA CZN6870"/>
    <s v="Доставлен"/>
    <d v="2025-11-06T00:00:00"/>
    <x v="41"/>
    <s v="Витамины"/>
    <s v="NOW-01486"/>
    <x v="3"/>
    <x v="1777"/>
    <n v="14.48"/>
    <n v="-1.45"/>
    <n v="-0.62436369104305545"/>
    <n v="-1.8562221135690651E-15"/>
    <n v="0.27762967722726467"/>
    <n v="1145.7139040649595"/>
    <m/>
    <m/>
    <m/>
    <s v=""/>
    <n v="-1145.7139040649595"/>
    <s v=""/>
  </r>
  <r>
    <s v="542191860"/>
    <n v="0"/>
    <s v="iHerb_OA CZN6870"/>
    <s v="Доставлен"/>
    <d v="2025-11-06T00:00:00"/>
    <x v="41"/>
    <s v="Витамины"/>
    <s v="NOW-02120"/>
    <x v="3"/>
    <x v="1778"/>
    <n v="12.31"/>
    <n v="-1.23"/>
    <n v="-0.53092476567590596"/>
    <n v="-1.5784298555905789E-15"/>
    <n v="0.23608110695917822"/>
    <n v="974.25249862162298"/>
    <n v="1600"/>
    <d v="2025-12-08T00:00:00"/>
    <s v="Елена пер. Фруктовый"/>
    <s v="12 2025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78"/>
    <n v="12.31"/>
    <n v="-1.23"/>
    <n v="-0.53092476567590596"/>
    <n v="-1.5784298555905789E-15"/>
    <n v="0.23608110695917822"/>
    <n v="974.25249862162298"/>
    <n v="1600"/>
    <d v="2025-12-08T00:00:00"/>
    <s v="Елена пер. Фруктовый"/>
    <s v="12 2025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78"/>
    <n v="12.31"/>
    <n v="-1.23"/>
    <n v="-0.53092476567590596"/>
    <n v="-1.5784298555905789E-15"/>
    <n v="0.23608110695917822"/>
    <n v="974.25249862162298"/>
    <n v="1600"/>
    <d v="2025-12-08T00:00:00"/>
    <s v="Елена пер. Фруктовый"/>
    <s v="12 2025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6"/>
    <n v="5.78"/>
    <n v="-0.57999999999999996"/>
    <n v="-0.24917046764573203"/>
    <n v="-7.4077935460929691E-16"/>
    <n v="0.11079618738156378"/>
    <n v="457.23041451556315"/>
    <m/>
    <m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79"/>
    <n v="25.99"/>
    <n v="-2.6"/>
    <n v="-1.1207879304295523"/>
    <n v="-3.3320825200598945E-15"/>
    <n v="0.49836977362591856"/>
    <n v="2056.6575760613496"/>
    <m/>
    <m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400"/>
    <d v="2025-12-02T00:00:00"/>
    <s v="Валентина Сычева"/>
    <s v="12 2025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500"/>
    <d v="2025-12-29T00:00:00"/>
    <s v="Елена Шевченко 217"/>
    <s v="12 2025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7"/>
    <n v="18.03"/>
    <n v="-4.51"/>
    <n v="0"/>
    <n v="-1.7725874688581149E-15"/>
    <n v="0.49239014296405614"/>
    <n v="1260.139713995756"/>
    <n v="2500"/>
    <d v="2025-12-09T00:00:00"/>
    <s v="Валентина Сычева"/>
    <s v="12 2025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7"/>
    <n v="18.03"/>
    <n v="-4.51"/>
    <n v="0"/>
    <n v="-1.7725874688581149E-15"/>
    <n v="0.49239014296405614"/>
    <n v="1260.139713995756"/>
    <n v="2500"/>
    <d v="2026-01-05T00:00:00"/>
    <s v="Аня Мирный"/>
    <s v="1 2026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40"/>
    <n v="23.26"/>
    <n v="-5.8150000000000004"/>
    <n v="0"/>
    <n v="-2.2871884906974712E-15"/>
    <n v="0.63533624585857684"/>
    <n v="1625.971694575145"/>
    <n v="3200"/>
    <d v="2025-12-29T00:00:00"/>
    <m/>
    <s v="12 2025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40"/>
    <n v="23.26"/>
    <n v="-5.8150000000000004"/>
    <n v="0"/>
    <n v="-2.2871884906974712E-15"/>
    <n v="0.63533624585857684"/>
    <n v="1625.971694575145"/>
    <m/>
    <m/>
    <m/>
    <s v=""/>
    <n v="-1625.971694575145"/>
    <s v=""/>
  </r>
  <r>
    <s v="541966264"/>
    <n v="0"/>
    <s v="iHerb_VP DFD1605"/>
    <s v="Доставлен"/>
    <d v="2025-10-31T00:00:00"/>
    <x v="40"/>
    <s v="Витамины"/>
    <s v="SOL-02551"/>
    <x v="19"/>
    <x v="1714"/>
    <n v="7.73"/>
    <n v="-1.93"/>
    <n v="0"/>
    <n v="-7.6042953545688368E-16"/>
    <n v="0.21123245778043831"/>
    <n v="540.59248085616753"/>
    <m/>
    <m/>
    <m/>
    <s v=""/>
    <n v="-540.59248085616753"/>
    <s v=""/>
  </r>
  <r>
    <s v="541966264"/>
    <n v="0"/>
    <s v="iHerb_VP DFD1605"/>
    <s v="Доставлен"/>
    <d v="2025-10-31T00:00:00"/>
    <x v="40"/>
    <s v="Витамины"/>
    <s v="SOL-59205"/>
    <x v="19"/>
    <x v="1780"/>
    <n v="18.13"/>
    <n v="-4.53"/>
    <n v="0"/>
    <n v="-1.7830761521057956E-15"/>
    <n v="0.49530369410585512"/>
    <n v="1267.5961620075648"/>
    <n v="2400"/>
    <d v="2025-11-28T00:00:00"/>
    <s v="Оксана 17 Цветы"/>
    <s v="11 2025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60"/>
    <n v="13.22"/>
    <n v="-2.64"/>
    <n v="0"/>
    <n v="0"/>
    <n v="0.2616395102244794"/>
    <n v="974.91440467917539"/>
    <n v="1900"/>
    <d v="2025-12-08T00:00:00"/>
    <s v="Любовь Виталий"/>
    <s v="12 2025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30"/>
    <n v="12.06"/>
    <n v="-2.41"/>
    <n v="0"/>
    <n v="0"/>
    <n v="0.23864095214236541"/>
    <n v="889.217769863331"/>
    <n v="1600"/>
    <d v="2025-12-08T00:00:00"/>
    <s v="Любовь Виталий"/>
    <s v="12 2025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87"/>
    <n v="24.16"/>
    <n v="-4.83"/>
    <n v="0"/>
    <n v="0"/>
    <n v="0.47802379325512157"/>
    <n v="1781.1999473013666"/>
    <n v="2900"/>
    <d v="2025-12-08T00:00:00"/>
    <s v="Любовь Виталий"/>
    <s v="12 2025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87"/>
    <n v="24.16"/>
    <n v="-4.83"/>
    <n v="0"/>
    <n v="0"/>
    <n v="0.47802379325512157"/>
    <n v="1781.1999473013666"/>
    <n v="2900"/>
    <d v="2025-12-08T00:00:00"/>
    <s v="Любовь Виталий"/>
    <s v="12 2025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86"/>
    <n v="13.05"/>
    <n v="-2.61"/>
    <n v="0"/>
    <n v="0"/>
    <n v="0.25817736169598915"/>
    <n v="962.01383599722033"/>
    <n v="2000"/>
    <d v="2025-12-08T00:00:00"/>
    <s v="Любовь Виталий"/>
    <s v="12 2025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86"/>
    <n v="13.05"/>
    <n v="-2.61"/>
    <n v="0"/>
    <n v="0"/>
    <n v="0.25817736169598915"/>
    <n v="962.01383599722033"/>
    <n v="2000"/>
    <d v="2025-12-08T00:00:00"/>
    <s v="Любовь Виталий"/>
    <s v="12 2025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99"/>
    <n v="31.6"/>
    <n v="0"/>
    <n v="0"/>
    <n v="0"/>
    <n v="0.78145638214494784"/>
    <n v="2911.8426453555708"/>
    <n v="3600"/>
    <d v="2025-12-08T00:00:00"/>
    <s v="Любовь Виталий"/>
    <s v="12 2025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67"/>
    <n v="31.95"/>
    <n v="-6.39"/>
    <n v="0"/>
    <n v="0"/>
    <n v="0.63208940277293879"/>
    <n v="2355.2752536483667"/>
    <n v="3600"/>
    <d v="2025-12-08T00:00:00"/>
    <s v="Любовь Виталий"/>
    <s v="12 2025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81"/>
    <n v="23.89"/>
    <n v="-4.78"/>
    <n v="0"/>
    <n v="0"/>
    <n v="0.47258327413892259"/>
    <n v="1760.9276250868659"/>
    <n v="2900"/>
    <d v="2025-12-06T00:00:00"/>
    <s v="Оксана Черноморская"/>
    <s v="12 2025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47"/>
    <n v="20.8"/>
    <n v="-4.16"/>
    <n v="0"/>
    <n v="0"/>
    <n v="0.41150108224341558"/>
    <n v="1533.3247347695158"/>
    <m/>
    <m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82"/>
    <n v="32.43"/>
    <n v="-6.49"/>
    <n v="-1.5672710611521781"/>
    <n v="0"/>
    <n v="0.67268990436401976"/>
    <n v="2265.6479968232634"/>
    <n v="4100"/>
    <d v="2025-12-29T00:00:00"/>
    <s v="Валентина Сычева"/>
    <s v="12 2025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83"/>
    <n v="17.38"/>
    <n v="-3.48"/>
    <n v="-0.83982527949172214"/>
    <n v="0"/>
    <n v="0.36046220781263971"/>
    <n v="1214.0519335328975"/>
    <n v="2200"/>
    <d v="2025-12-29T00:00:00"/>
    <s v="Любовь Виталий"/>
    <s v="12 2025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6"/>
    <n v="5.78"/>
    <n v="-1.1599999999999999"/>
    <n v="-0.27913617203250046"/>
    <n v="0"/>
    <n v="0.11980830216506443"/>
    <n v="403.51941963467527"/>
    <m/>
    <m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84"/>
    <n v="27.31"/>
    <n v="-5.46"/>
    <n v="-1.3201570040931028"/>
    <n v="0"/>
    <n v="0.56662584465512078"/>
    <n v="1908.4197660211373"/>
    <n v="3100"/>
    <d v="2025-12-09T00:00:00"/>
    <s v="Валентина Сычева"/>
    <s v="12 2025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81"/>
    <n v="23.89"/>
    <n v="-4.78"/>
    <n v="-1.1546087115889794"/>
    <n v="0"/>
    <n v="0.49557070441003925"/>
    <n v="1669.1030539434296"/>
    <n v="3000"/>
    <d v="2025-12-08T00:00:00"/>
    <s v="Любовь Виталий"/>
    <s v="12 2025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85"/>
    <n v="31.55"/>
    <n v="-6.31"/>
    <n v="-1.5249777017533144"/>
    <n v="0"/>
    <n v="0.65453713130870705"/>
    <n v="2204.5086908180097"/>
    <n v="3350"/>
    <d v="2025-12-29T00:00:00"/>
    <m/>
    <s v="12 2025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28"/>
    <n v="38.75"/>
    <n v="-7.75"/>
    <n v="-1.8729916305211072"/>
    <n v="0"/>
    <n v="0.80390852102099519"/>
    <n v="2707.597837375527"/>
    <m/>
    <m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86"/>
    <n v="27.54"/>
    <n v="-5.51"/>
    <n v="-1.3310324393670965"/>
    <n v="0"/>
    <n v="0.57129370058362983"/>
    <n v="1924.14130185106"/>
    <m/>
    <m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m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m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34"/>
    <n v="44.62"/>
    <n v="-13.39"/>
    <n v="-1.5987376788553254"/>
    <n v="-9.4076310070113074E-15"/>
    <n v="0.70324059709168329"/>
    <n v="2741.3485468998397"/>
    <m/>
    <m/>
    <m/>
    <s v=""/>
    <n v="-2741.3485468998397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m/>
    <m/>
    <m/>
    <s v=""/>
    <n v="-1328.4304697933223"/>
    <s v=""/>
  </r>
  <r>
    <s v="542932401"/>
    <n v="0"/>
    <s v="iHerb_VP DFD1605"/>
    <s v="Доставлен"/>
    <d v="2025-11-24T00:00:00"/>
    <x v="41"/>
    <s v="Витамины"/>
    <s v="MCL-03069"/>
    <x v="286"/>
    <x v="1787"/>
    <n v="118.33"/>
    <n v="-23.67"/>
    <n v="-4.1747262414631328"/>
    <n v="0"/>
    <n v="2.3295586127161121"/>
    <n v="8382.0065817802988"/>
    <n v="11100"/>
    <d v="2025-12-24T00:00:00"/>
    <s v="Оксана Черноморская"/>
    <s v="12 2025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88"/>
    <n v="65.23"/>
    <n v="-13.05"/>
    <n v="-2.3012594050237301"/>
    <n v="0"/>
    <n v="1.2841365773455182"/>
    <n v="4620.4638013659005"/>
    <n v="6400"/>
    <d v="2025-12-24T00:00:00"/>
    <s v="Оксана Черноморская"/>
    <s v="12 2025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82"/>
    <n v="32.43"/>
    <n v="-6.49"/>
    <n v="-1.144014353513138"/>
    <n v="0"/>
    <n v="0.63837682668345608"/>
    <n v="2296.9496168538021"/>
    <m/>
    <m/>
    <m/>
    <s v=""/>
    <n v="-2296.9496168538021"/>
    <s v=""/>
  </r>
  <r>
    <s v="542921986"/>
    <n v="0"/>
    <s v="iHerb_MH DLE7202"/>
    <s v="Доставлен"/>
    <d v="2025-11-24T00:00:00"/>
    <x v="41"/>
    <s v="Витамины"/>
    <s v="FBS-00016"/>
    <x v="20"/>
    <x v="1637"/>
    <n v="11.42"/>
    <n v="-2.2799999999999998"/>
    <n v="-0.88819558101473017"/>
    <n v="1.3286335116299748E-15"/>
    <n v="0.19768228877576979"/>
    <n v="767.27102495908343"/>
    <n v="1600"/>
    <d v="2025-12-27T00:00:00"/>
    <s v="Татьяна Бригантина"/>
    <s v="12 2025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89"/>
    <n v="13.74"/>
    <n v="-2.06"/>
    <n v="-1.135024549918167"/>
    <n v="1.6978598923236438E-15"/>
    <n v="0.25261806705700118"/>
    <n v="980.49513911620295"/>
    <n v="1700"/>
    <d v="2025-12-29T00:00:00"/>
    <m/>
    <s v="12 2025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60"/>
    <n v="21.92"/>
    <n v="-10"/>
    <n v="-1.1583469721767596"/>
    <n v="1.7327474243576916E-15"/>
    <n v="0.25780884925680264"/>
    <n v="1000.6422995090018"/>
    <m/>
    <m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82"/>
    <n v="32.43"/>
    <n v="-6.49"/>
    <n v="-2.5207651391162029"/>
    <n v="3.7707607540132979E-15"/>
    <n v="0.56103704276186728"/>
    <n v="2177.5722524549915"/>
    <m/>
    <m/>
    <m/>
    <s v=""/>
    <n v="-2177.5722524549915"/>
    <s v=""/>
  </r>
  <r>
    <s v="542921986"/>
    <n v="0"/>
    <s v="iHerb_MH DLE7202"/>
    <s v="Доставлен"/>
    <d v="2025-11-24T00:00:00"/>
    <x v="41"/>
    <s v="Витамины"/>
    <s v="NFS-04508"/>
    <x v="23"/>
    <x v="297"/>
    <n v="12.8"/>
    <n v="-2.56"/>
    <n v="-0.99509001636661221"/>
    <n v="1.4885347001193591E-15"/>
    <n v="0.22147337385819282"/>
    <n v="859.61217675941077"/>
    <m/>
    <m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4"/>
    <n v="17.239999999999998"/>
    <n v="-3.45"/>
    <n v="-1.3400675122749592"/>
    <n v="2.0045794447896443E-15"/>
    <n v="0.2982536938969218"/>
    <n v="1157.6222575695579"/>
    <n v="2400"/>
    <d v="2025-12-24T00:00:00"/>
    <s v="Наталья магазин"/>
    <s v="12 2025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4"/>
    <n v="17.239999999999998"/>
    <n v="-3.45"/>
    <n v="-1.3400675122749592"/>
    <n v="2.0045794447896443E-15"/>
    <n v="0.2982536938969218"/>
    <n v="1157.6222575695579"/>
    <n v="2400"/>
    <d v="2025-12-24T00:00:00"/>
    <s v="Наталья магазин"/>
    <s v="12 2025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n v="1800"/>
    <d v="2025-12-27T00:00:00"/>
    <s v="Татьяна Бригантина"/>
    <s v="12 2025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n v="1800"/>
    <d v="2025-12-29T00:00:00"/>
    <s v="Любовь Виталий"/>
    <s v="12 2025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4"/>
    <n v="91.52"/>
    <n v="-18.3"/>
    <n v="-7.1152823240589207"/>
    <n v="1.064360456472065E-14"/>
    <n v="1.5836211361227424"/>
    <n v="6146.562849836334"/>
    <n v="9300"/>
    <d v="2025-12-27T00:00:00"/>
    <s v="Лида корма"/>
    <s v="12 2025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5"/>
    <n v="9.41"/>
    <n v="-1.88"/>
    <n v="-0.73174099836333883"/>
    <n v="1.0945963175682396E-15"/>
    <n v="0.16286079151876875"/>
    <n v="632.11715732405889"/>
    <n v="1500"/>
    <d v="2025-12-24T00:00:00"/>
    <s v="Любовь Виталий"/>
    <s v="12 2025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90"/>
    <n v="9.41"/>
    <n v="-2.35"/>
    <n v="0"/>
    <n v="0"/>
    <n v="0.16369502093103719"/>
    <n v="649.59245153933864"/>
    <m/>
    <m/>
    <m/>
    <s v=""/>
    <n v="-649.59245153933864"/>
    <s v=""/>
  </r>
  <r>
    <s v="543059118"/>
    <n v="0"/>
    <s v="iHerb_MH DLE7202"/>
    <s v="Доставлен"/>
    <d v="2025-11-27T00:00:00"/>
    <x v="41"/>
    <s v="Витамины"/>
    <s v="SPN-02501"/>
    <x v="1"/>
    <x v="1791"/>
    <n v="11.99"/>
    <n v="-3"/>
    <n v="0"/>
    <n v="0"/>
    <n v="0.20844450965581079"/>
    <n v="827.17225769669324"/>
    <m/>
    <m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92"/>
    <n v="67.19"/>
    <n v="-16.8"/>
    <n v="0"/>
    <n v="0"/>
    <n v="1.1683558221975872"/>
    <n v="4636.3971151653368"/>
    <n v="6600"/>
    <d v="2025-12-25T00:00:00"/>
    <m/>
    <s v="12 2025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92"/>
    <n v="67.19"/>
    <n v="-16.8"/>
    <n v="0"/>
    <n v="0"/>
    <n v="1.1683558221975872"/>
    <n v="4636.3971151653368"/>
    <n v="6600"/>
    <d v="2025-12-30T00:00:00"/>
    <m/>
    <s v="12 2025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9"/>
    <n v="10.36"/>
    <n v="-2.59"/>
    <n v="0"/>
    <n v="0"/>
    <n v="0.18015726807849275"/>
    <n v="714.91973774230325"/>
    <n v="1350"/>
    <d v="2025-12-24T00:00:00"/>
    <s v="Оксана молокозавод"/>
    <s v="12 2025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9"/>
    <n v="10.36"/>
    <n v="-2.59"/>
    <n v="0"/>
    <n v="0"/>
    <n v="0.18015726807849275"/>
    <n v="714.91973774230325"/>
    <n v="1350"/>
    <d v="2025-12-24T00:00:00"/>
    <s v="Оксана молокозавод"/>
    <s v="12 2025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93"/>
    <n v="20.65"/>
    <n v="-5.16"/>
    <n v="0"/>
    <n v="0"/>
    <n v="0.35915522297758723"/>
    <n v="1425.2389623717215"/>
    <n v="2400"/>
    <d v="2025-12-25T00:00:00"/>
    <s v="Надежда Sumbucol"/>
    <s v="12 2025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10"/>
    <n v="12.92"/>
    <n v="-3.23"/>
    <n v="0"/>
    <n v="0"/>
    <n v="0.22467489416738673"/>
    <n v="891.57944127708095"/>
    <m/>
    <m/>
    <m/>
    <s v=""/>
    <n v="-891.57944127708095"/>
    <s v=""/>
  </r>
  <r>
    <s v="543059118"/>
    <n v="0"/>
    <s v="iHerb_MH DLE7202"/>
    <s v="Доставлен"/>
    <d v="2025-11-27T00:00:00"/>
    <x v="41"/>
    <s v="Витамины"/>
    <s v="NOW-03878"/>
    <x v="3"/>
    <x v="288"/>
    <n v="21.74"/>
    <n v="-5.44"/>
    <n v="0"/>
    <n v="0"/>
    <n v="0.37793609648383936"/>
    <n v="1499.7672748004559"/>
    <n v="3100"/>
    <d v="2025-12-25T00:00:00"/>
    <s v="Михаил Икра Кофе"/>
    <s v="12 2025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2"/>
    <n v="13.76"/>
    <n v="-3.44"/>
    <n v="0"/>
    <n v="0"/>
    <n v="0.23928224022780506"/>
    <n v="949.54590649942986"/>
    <m/>
    <m/>
    <m/>
    <s v=""/>
    <n v="-949.54590649942986"/>
    <s v=""/>
  </r>
  <r>
    <s v="542930163"/>
    <n v="0"/>
    <s v="iHerb_OA CZN6870"/>
    <s v="Доставлен"/>
    <d v="2025-11-24T00:00:00"/>
    <x v="41"/>
    <s v="Витамины"/>
    <s v="LEX-17219"/>
    <x v="7"/>
    <x v="1794"/>
    <n v="25.2"/>
    <n v="-5.04"/>
    <n v="0"/>
    <n v="-3.4273337846449614E-15"/>
    <n v="0.51498226502151334"/>
    <n v="1859.0467185069981"/>
    <n v="2800"/>
    <d v="2025-12-24T00:00:00"/>
    <s v="Оксана Черноморская"/>
    <s v="12 2025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95"/>
    <n v="39.770000000000003"/>
    <n v="-7.95"/>
    <n v="0"/>
    <n v="-5.4096111620735459E-15"/>
    <n v="0.81283411076312284"/>
    <n v="2934.2691757387247"/>
    <n v="4100"/>
    <d v="2025-12-24T00:00:00"/>
    <s v="Оксана Черноморская"/>
    <s v="12 2025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703"/>
    <n v="44.02"/>
    <n v="-8.8000000000000007"/>
    <n v="0"/>
    <n v="-5.9876337249600962E-15"/>
    <n v="0.89968627847508431"/>
    <n v="3247.798880248833"/>
    <n v="4450"/>
    <d v="2025-12-24T00:00:00"/>
    <s v="Оксана Черноморская"/>
    <s v="12 2025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96"/>
    <n v="39.770000000000003"/>
    <n v="-7.95"/>
    <n v="0"/>
    <n v="-5.4096111620735459E-15"/>
    <n v="0.81283411076312284"/>
    <n v="2934.2691757387247"/>
    <n v="4100"/>
    <d v="2025-12-24T00:00:00"/>
    <s v="Оксана Черноморская"/>
    <s v="12 2025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97"/>
    <n v="27.21"/>
    <n v="-5.44"/>
    <n v="0"/>
    <n v="-3.701044468835358E-15"/>
    <n v="0.55610932090864817"/>
    <n v="2007.512255054432"/>
    <n v="2950"/>
    <d v="2025-12-24T00:00:00"/>
    <s v="Оксана Черноморская"/>
    <s v="12 2025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98"/>
    <n v="32.99"/>
    <n v="-6.6"/>
    <n v="0"/>
    <n v="-4.4864751278164949E-15"/>
    <n v="0.67412608997607826"/>
    <n v="2433.5437947122859"/>
    <n v="3500"/>
    <d v="2025-12-24T00:00:00"/>
    <s v="Оксана Черноморская"/>
    <s v="12 2025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9"/>
    <n v="804"/>
    <n v="0"/>
    <n v="0"/>
    <n v="0"/>
    <n v="0"/>
    <n v="804"/>
    <n v="2000"/>
    <d v="2025-12-02T00:00:00"/>
    <s v="Евгения"/>
    <s v="12 2025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9"/>
    <n v="804"/>
    <n v="0"/>
    <n v="0"/>
    <n v="0"/>
    <n v="0"/>
    <n v="804"/>
    <n v="2000"/>
    <d v="2025-12-02T00:00:00"/>
    <s v="Виктория Бахчиванджи"/>
    <s v="12 2025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9"/>
    <n v="804"/>
    <n v="0"/>
    <n v="0"/>
    <n v="0"/>
    <n v="0"/>
    <n v="804"/>
    <n v="2000"/>
    <d v="2025-12-02T00:00:00"/>
    <s v="Виктория Бахчиванджи"/>
    <s v="12 2025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5"/>
    <n v="2058"/>
    <n v="0"/>
    <n v="0"/>
    <n v="0"/>
    <n v="0"/>
    <n v="2058"/>
    <m/>
    <m/>
    <m/>
    <s v=""/>
    <n v="-2058"/>
    <s v=""/>
  </r>
  <r>
    <s v="543135129"/>
    <n v="0"/>
    <s v="iHerb_VP DFD1605"/>
    <s v="Костанай Мариуполь"/>
    <d v="2025-11-28T00:00:00"/>
    <x v="41"/>
    <s v="Витамины"/>
    <s v="NOW-01662"/>
    <x v="3"/>
    <x v="123"/>
    <n v="40.090000000000003"/>
    <n v="-10.02"/>
    <n v="0"/>
    <n v="-4.4360054114618943E-15"/>
    <n v="0.66633542867332252"/>
    <n v="2764.5998396138275"/>
    <m/>
    <m/>
    <m/>
    <s v=""/>
    <n v="-2764.5998396138275"/>
    <s v=""/>
  </r>
  <r>
    <s v="543135129"/>
    <n v="0"/>
    <s v="iHerb_VP DFD1605"/>
    <s v="Костанай Мариуполь"/>
    <d v="2025-11-28T00:00:00"/>
    <x v="41"/>
    <s v="Витамины"/>
    <s v="CGN-00963"/>
    <x v="1"/>
    <x v="1799"/>
    <n v="10.91"/>
    <n v="-2.73"/>
    <n v="0"/>
    <n v="-1.2067350936401159E-15"/>
    <n v="0.18126450969563609"/>
    <n v="752.05941762690736"/>
    <m/>
    <m/>
    <m/>
    <s v=""/>
    <n v="-752.05941762690736"/>
    <s v=""/>
  </r>
  <r>
    <s v="543135129"/>
    <n v="0"/>
    <s v="iHerb_VP DFD1605"/>
    <s v="Костанай Мариуполь"/>
    <d v="2025-11-28T00:00:00"/>
    <x v="41"/>
    <s v="Витамины"/>
    <s v="CGN-00963"/>
    <x v="1"/>
    <x v="1799"/>
    <n v="10.91"/>
    <n v="-2.73"/>
    <n v="0"/>
    <n v="-1.2067350936401159E-15"/>
    <n v="0.18126450969563609"/>
    <n v="752.05941762690736"/>
    <m/>
    <m/>
    <m/>
    <s v=""/>
    <n v="-752.05941762690736"/>
    <s v=""/>
  </r>
  <r>
    <s v="543135129"/>
    <n v="0"/>
    <s v="iHerb_VP DFD1605"/>
    <s v="Костанай Мариуполь"/>
    <d v="2025-11-28T00:00:00"/>
    <x v="41"/>
    <s v="Витамины"/>
    <s v="PAR-77871"/>
    <x v="44"/>
    <x v="1609"/>
    <n v="15.08"/>
    <n v="-3.77"/>
    <n v="0"/>
    <n v="-1.6684809179791824E-15"/>
    <n v="0.25062366805105674"/>
    <n v="1039.8278744939271"/>
    <m/>
    <m/>
    <m/>
    <s v=""/>
    <n v="-1039.8278744939271"/>
    <s v=""/>
  </r>
  <r>
    <s v="543135129"/>
    <n v="0"/>
    <s v="iHerb_VP DFD1605"/>
    <s v="Костанай Мариуполь"/>
    <d v="2025-11-28T00:00:00"/>
    <x v="41"/>
    <s v="Витамины"/>
    <s v="PAR-77891"/>
    <x v="44"/>
    <x v="1630"/>
    <n v="12.06"/>
    <n v="-3.02"/>
    <n v="0"/>
    <n v="-1.3336045533626711E-15"/>
    <n v="0.20032165863674214"/>
    <n v="831.12678916225479"/>
    <m/>
    <m/>
    <m/>
    <s v=""/>
    <n v="-831.12678916225479"/>
    <s v=""/>
  </r>
  <r>
    <s v="543135129"/>
    <n v="0"/>
    <s v="iHerb_VP DFD1605"/>
    <s v="Костанай Мариуполь"/>
    <d v="2025-11-28T00:00:00"/>
    <x v="41"/>
    <s v="Витамины"/>
    <s v="DRB-00316"/>
    <x v="6"/>
    <x v="1800"/>
    <n v="12.87"/>
    <n v="-3.22"/>
    <n v="0"/>
    <n v="-1.4235933561891342E-15"/>
    <n v="0.21383893869961959"/>
    <n v="887.20945966988461"/>
    <m/>
    <m/>
    <m/>
    <s v=""/>
    <n v="-887.20945966988461"/>
    <s v=""/>
  </r>
  <r>
    <s v="543135129"/>
    <n v="0"/>
    <s v="iHerb_VP DFD1605"/>
    <s v="Костанай Мариуполь"/>
    <d v="2025-11-28T00:00:00"/>
    <x v="41"/>
    <s v="Витамины"/>
    <s v="DRB-00316"/>
    <x v="6"/>
    <x v="1800"/>
    <n v="12.87"/>
    <n v="-3.22"/>
    <n v="0"/>
    <n v="-1.4235933561891342E-15"/>
    <n v="0.21383893869961959"/>
    <n v="887.20945966988461"/>
    <m/>
    <m/>
    <m/>
    <s v=""/>
    <n v="-887.20945966988461"/>
    <s v=""/>
  </r>
  <r>
    <s v="543135129"/>
    <n v="0"/>
    <s v="iHerb_VP DFD1605"/>
    <s v="Костанай Мариуполь"/>
    <d v="2025-11-28T00:00:00"/>
    <x v="41"/>
    <s v="Витамины"/>
    <s v="NOW-01482"/>
    <x v="3"/>
    <x v="31"/>
    <n v="13.03"/>
    <n v="-3.26"/>
    <n v="0"/>
    <n v="-1.4412960714992582E-15"/>
    <n v="0.21649807576116925"/>
    <n v="898.24211616318894"/>
    <n v="1900"/>
    <d v="2025-12-08T00:00:00"/>
    <s v="Любовь Виталий"/>
    <s v="12 2025"/>
    <n v="1001.7578838368111"/>
    <n v="1.1152426119984067"/>
  </r>
  <r>
    <s v="543135129"/>
    <n v="0"/>
    <s v="iHerb_VP DFD1605"/>
    <s v="Костанай Мариуполь"/>
    <d v="2025-11-28T00:00:00"/>
    <x v="41"/>
    <s v="Витамины"/>
    <s v="CLF-06416"/>
    <x v="72"/>
    <x v="1689"/>
    <n v="48.2"/>
    <n v="-12.05"/>
    <n v="0"/>
    <n v="-5.3329429871748411E-15"/>
    <n v="0.80106503979183941"/>
    <n v="3323.5877686079102"/>
    <m/>
    <m/>
    <m/>
    <s v=""/>
    <n v="-3323.5877686079102"/>
    <s v=""/>
  </r>
  <r>
    <s v="543135129"/>
    <n v="0"/>
    <s v="iHerb_VP DFD1605"/>
    <s v="Костанай Мариуполь"/>
    <d v="2025-11-28T00:00:00"/>
    <x v="41"/>
    <s v="Витамины"/>
    <s v="NOW-03153"/>
    <x v="3"/>
    <x v="1801"/>
    <n v="14.48"/>
    <n v="0"/>
    <n v="0"/>
    <n v="-2.1361276474216234E-15"/>
    <n v="0.32086920542699393"/>
    <n v="1331.2738835253815"/>
    <m/>
    <m/>
    <m/>
    <s v=""/>
    <n v="-1331.2738835253815"/>
    <s v=""/>
  </r>
  <r>
    <s v="543135129"/>
    <n v="0"/>
    <s v="iHerb_VP DFD1605"/>
    <s v="Костанай Мариуполь"/>
    <d v="2025-11-28T00:00:00"/>
    <x v="41"/>
    <s v="Витамины"/>
    <s v="NCS-67319"/>
    <x v="217"/>
    <x v="1548"/>
    <n v="24.86"/>
    <n v="-6.22"/>
    <n v="0"/>
    <n v="-2.749821778172587E-15"/>
    <n v="0.41305262356071604"/>
    <n v="1713.7393086265959"/>
    <m/>
    <m/>
    <m/>
    <s v=""/>
    <n v="-1713.7393086265959"/>
    <s v=""/>
  </r>
  <r>
    <s v="543135129"/>
    <n v="0"/>
    <s v="iHerb_VP DFD1605"/>
    <s v="Костанай Мариуполь"/>
    <d v="2025-11-28T00:00:00"/>
    <x v="41"/>
    <s v="Витамины"/>
    <s v="SOR-59912"/>
    <x v="10"/>
    <x v="1802"/>
    <n v="27.14"/>
    <n v="-6.79"/>
    <n v="0"/>
    <n v="-3.0020854713418534E-15"/>
    <n v="0.45094532668779891"/>
    <n v="1870.9546636561818"/>
    <m/>
    <m/>
    <m/>
    <s v=""/>
    <n v="-1870.9546636561818"/>
    <s v=""/>
  </r>
  <r>
    <s v="543135129"/>
    <n v="0"/>
    <s v="iHerb_VP DFD1605"/>
    <s v="Костанай Мариуполь"/>
    <d v="2025-11-28T00:00:00"/>
    <x v="41"/>
    <s v="Витамины"/>
    <s v="NAP-29950"/>
    <x v="11"/>
    <x v="1803"/>
    <n v="9.59"/>
    <n v="-2.4"/>
    <n v="0"/>
    <n v="-1.0606876923315933E-15"/>
    <n v="0.15932662893785129"/>
    <n v="661.04000155714721"/>
    <m/>
    <m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6"/>
    <n v="1412"/>
    <m/>
    <n v="0"/>
    <n v="0"/>
    <n v="0"/>
    <n v="1412"/>
    <n v="2200"/>
    <d v="2025-12-02T00:00:00"/>
    <m/>
    <s v="12 2025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6"/>
    <n v="1412"/>
    <m/>
    <n v="0"/>
    <n v="0"/>
    <n v="0"/>
    <n v="1412"/>
    <n v="2200"/>
    <d v="2025-12-02T00:00:00"/>
    <m/>
    <s v="12 2025"/>
    <n v="788"/>
    <n v="0.55807365439093481"/>
  </r>
  <r>
    <s v="543368851"/>
    <n v="0"/>
    <s v="iHerb_VP DFD1605"/>
    <s v="Костанай Мариуполь"/>
    <d v="2025-12-02T00:00:00"/>
    <x v="42"/>
    <s v="Витамины"/>
    <s v="NAP-29982"/>
    <x v="11"/>
    <x v="394"/>
    <n v="29.68"/>
    <n v="-7.42"/>
    <n v="0"/>
    <n v="-3.4462754761999837E-15"/>
    <n v="0.52693146064091045"/>
    <n v="2013.5514718378902"/>
    <m/>
    <m/>
    <m/>
    <s v=""/>
    <n v="-2013.5514718378902"/>
    <s v=""/>
  </r>
  <r>
    <s v="543368851"/>
    <n v="0"/>
    <s v="iHerb_VP DFD1605"/>
    <s v="Костанай Мариуполь"/>
    <d v="2025-12-02T00:00:00"/>
    <x v="42"/>
    <s v="Витамины"/>
    <s v="NFS-02684"/>
    <x v="23"/>
    <x v="1782"/>
    <n v="32.43"/>
    <n v="-8.11"/>
    <n v="0"/>
    <n v="-3.7652030359920762E-15"/>
    <n v="0.57569510884038377"/>
    <n v="2199.8909162218106"/>
    <m/>
    <m/>
    <m/>
    <s v=""/>
    <n v="-2199.8909162218106"/>
    <s v=""/>
  </r>
  <r>
    <s v="543368851"/>
    <n v="0"/>
    <s v="iHerb_VP DFD1605"/>
    <s v="Костанай Мариуполь"/>
    <d v="2025-12-02T00:00:00"/>
    <x v="42"/>
    <s v="Витамины"/>
    <s v="NOW-01662"/>
    <x v="3"/>
    <x v="123"/>
    <n v="40.090000000000003"/>
    <n v="-10.025"/>
    <n v="0"/>
    <n v="-4.6546393617229349E-15"/>
    <n v="0.71168887529959468"/>
    <n v="2719.5608715546355"/>
    <m/>
    <m/>
    <m/>
    <s v=""/>
    <n v="-2719.5608715546355"/>
    <s v=""/>
  </r>
  <r>
    <s v="543368851"/>
    <n v="0"/>
    <s v="iHerb_VP DFD1605"/>
    <s v="Костанай Мариуполь"/>
    <d v="2025-12-02T00:00:00"/>
    <x v="42"/>
    <s v="Витамины"/>
    <s v="NOW-01662"/>
    <x v="3"/>
    <x v="123"/>
    <n v="40.090000000000003"/>
    <n v="-10.025"/>
    <n v="0"/>
    <n v="-4.6546393617229349E-15"/>
    <n v="0.71168887529959468"/>
    <n v="2719.5608715546355"/>
    <m/>
    <m/>
    <m/>
    <s v=""/>
    <n v="-2719.5608715546355"/>
    <s v=""/>
  </r>
  <r>
    <s v="543368851"/>
    <n v="0"/>
    <s v="iHerb_VP DFD1605"/>
    <s v="Костанай Мариуполь"/>
    <d v="2025-12-02T00:00:00"/>
    <x v="42"/>
    <s v="Витамины"/>
    <s v="NOW-01661"/>
    <x v="3"/>
    <x v="1136"/>
    <n v="20.28"/>
    <n v="-5.07"/>
    <n v="0"/>
    <n v="-2.3548000895328732E-15"/>
    <n v="0.36004615976407228"/>
    <n v="1375.8363830482622"/>
    <m/>
    <m/>
    <m/>
    <s v=""/>
    <n v="-1375.8363830482622"/>
    <s v=""/>
  </r>
  <r>
    <s v="543368851"/>
    <n v="0"/>
    <s v="iHerb_VP DFD1605"/>
    <s v="Костанай Мариуполь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m/>
    <m/>
    <s v=""/>
    <n v="-1466.744704216145"/>
    <s v=""/>
  </r>
  <r>
    <s v="543368851"/>
    <n v="0"/>
    <s v="iHerb_VP DFD1605"/>
    <s v="Костанай Мариуполь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m/>
    <m/>
    <m/>
    <s v=""/>
    <n v="-1466.744704216145"/>
    <s v=""/>
  </r>
  <r>
    <s v="543368851"/>
    <n v="0"/>
    <s v="iHerb_VP DFD1605"/>
    <s v="Костанай Мариуполь"/>
    <d v="2025-12-02T00:00:00"/>
    <x v="42"/>
    <s v="Витамины"/>
    <s v="NOW-01283"/>
    <x v="3"/>
    <x v="344"/>
    <n v="17.239999999999998"/>
    <n v="-4.3099999999999996"/>
    <n v="0"/>
    <n v="-2.001812304908616E-15"/>
    <n v="0.30607474331028622"/>
    <n v="1169.5966096524674"/>
    <m/>
    <m/>
    <m/>
    <s v=""/>
    <n v="-1169.5966096524674"/>
    <s v=""/>
  </r>
  <r>
    <s v="543368851"/>
    <n v="0"/>
    <s v="iHerb_VP DFD1605"/>
    <s v="Костанай Мариуполь"/>
    <d v="2025-12-02T00:00:00"/>
    <x v="42"/>
    <s v="Витамины"/>
    <s v="NOW-03340"/>
    <x v="3"/>
    <x v="1484"/>
    <n v="21.74"/>
    <n v="-5.44"/>
    <n v="0"/>
    <n v="-2.5235530216558727E-15"/>
    <n v="0.38584828429680318"/>
    <n v="1474.4334676980056"/>
    <m/>
    <m/>
    <m/>
    <s v=""/>
    <n v="-1474.4334676980056"/>
    <s v=""/>
  </r>
  <r>
    <s v="543365028"/>
    <n v="0"/>
    <s v="iHerb_MH DLE7202"/>
    <s v="Костанай Мариуполь"/>
    <d v="2025-12-02T00:00:00"/>
    <x v="42"/>
    <s v="Витамины"/>
    <s v="NOW-01662"/>
    <x v="3"/>
    <x v="123"/>
    <n v="40.090000000000003"/>
    <n v="-10.02"/>
    <n v="-1.1565384615384615"/>
    <n v="-4.3653120981318239E-15"/>
    <n v="0.66509574874811861"/>
    <n v="2622.9447558484017"/>
    <m/>
    <m/>
    <m/>
    <s v=""/>
    <n v="-2622.9447558484017"/>
    <s v=""/>
  </r>
  <r>
    <s v="543365028"/>
    <n v="0"/>
    <s v="iHerb_MH DLE7202"/>
    <s v="Костанай Мариуполь"/>
    <d v="2025-12-02T00:00:00"/>
    <x v="42"/>
    <s v="Витамины"/>
    <s v="NOW-00102"/>
    <x v="3"/>
    <x v="1804"/>
    <n v="15.72"/>
    <n v="-3.93"/>
    <n v="-0.45346153846153847"/>
    <n v="-1.711573981941277E-15"/>
    <n v="0.26077415622681471"/>
    <n v="1028.4176478700581"/>
    <m/>
    <m/>
    <m/>
    <s v=""/>
    <n v="-1028.4176478700581"/>
    <s v=""/>
  </r>
  <r>
    <s v="543365028"/>
    <n v="0"/>
    <s v="iHerb_MH DLE7202"/>
    <s v="Костанай Мариуполь"/>
    <d v="2025-12-02T00:00:00"/>
    <x v="42"/>
    <s v="Витамины"/>
    <s v="LEX-23151"/>
    <x v="7"/>
    <x v="18"/>
    <n v="20.07"/>
    <n v="-5.0199999999999996"/>
    <n v="-0.57884615384615379"/>
    <n v="-2.1848336241065493E-15"/>
    <n v="0.33287964810971682"/>
    <n v="1312.7807973235265"/>
    <m/>
    <m/>
    <m/>
    <s v=""/>
    <n v="-1312.7807973235265"/>
    <s v=""/>
  </r>
  <r>
    <s v="543365028"/>
    <n v="0"/>
    <s v="iHerb_MH DLE7202"/>
    <s v="Костанай Мариуполь"/>
    <d v="2025-12-02T00:00:00"/>
    <x v="42"/>
    <s v="Витамины"/>
    <s v="NOW-03803"/>
    <x v="3"/>
    <x v="1805"/>
    <n v="42.83"/>
    <n v="-10.71"/>
    <n v="-1.2353846153846151"/>
    <n v="-4.6629140203523163E-15"/>
    <n v="0.71043815928798015"/>
    <n v="2801.762073756257"/>
    <m/>
    <m/>
    <m/>
    <s v=""/>
    <n v="-2801.762073756257"/>
    <s v=""/>
  </r>
  <r>
    <s v="543365028"/>
    <n v="0"/>
    <s v="iHerb_MH DLE7202"/>
    <s v="Костанай Мариуполь"/>
    <d v="2025-12-02T00:00:00"/>
    <x v="42"/>
    <s v="Витамины"/>
    <s v="NOW-03878"/>
    <x v="3"/>
    <x v="288"/>
    <n v="21.74"/>
    <n v="-5.44"/>
    <n v="-0.62692307692307669"/>
    <n v="-2.3662982108263619E-15"/>
    <n v="0.36052745941451048"/>
    <n v="1421.8157472673406"/>
    <m/>
    <m/>
    <m/>
    <s v=""/>
    <n v="-1421.8157472673406"/>
    <s v=""/>
  </r>
  <r>
    <s v="543365028"/>
    <n v="0"/>
    <s v="iHerb_MH DLE7202"/>
    <s v="Костанай Мариуполь"/>
    <d v="2025-12-02T00:00:00"/>
    <x v="42"/>
    <s v="Витамины"/>
    <s v="CGN-00856"/>
    <x v="1"/>
    <x v="1806"/>
    <n v="19.809999999999999"/>
    <n v="-4.95"/>
    <n v="-0.57153846153846144"/>
    <n v="-2.1572510069251376E-15"/>
    <n v="0.32867718079138808"/>
    <n v="1296.2074849320666"/>
    <m/>
    <m/>
    <m/>
    <s v=""/>
    <n v="-1296.2074849320666"/>
    <s v=""/>
  </r>
  <r>
    <s v="543365028"/>
    <n v="0"/>
    <s v="iHerb_MH DLE7202"/>
    <s v="Костанай Мариуполь"/>
    <d v="2025-12-02T00:00:00"/>
    <x v="42"/>
    <s v="Витамины"/>
    <s v="AGE-60903"/>
    <x v="189"/>
    <x v="1807"/>
    <n v="100.79"/>
    <n v="-25.2"/>
    <n v="-2.9073076923076924"/>
    <n v="-1.0973526488120536E-14"/>
    <n v="1.6719184452234879"/>
    <n v="6593.5614930023485"/>
    <m/>
    <m/>
    <m/>
    <s v=""/>
    <n v="-6593.5614930023485"/>
    <s v=""/>
  </r>
  <r>
    <s v="OZO0175"/>
    <n v="0"/>
    <s v="OZON_OA"/>
    <s v="Доставлен"/>
    <d v="2025-12-09T00:00:00"/>
    <x v="42"/>
    <s v="Спортпит"/>
    <s v="892721541"/>
    <x v="162"/>
    <x v="619"/>
    <n v="772"/>
    <n v="0"/>
    <n v="0"/>
    <n v="0"/>
    <n v="0"/>
    <n v="772"/>
    <n v="2000"/>
    <d v="2025-12-14T00:00:00"/>
    <m/>
    <s v="12 2025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9"/>
    <n v="772"/>
    <n v="0"/>
    <n v="0"/>
    <n v="0"/>
    <n v="0"/>
    <n v="772"/>
    <n v="2000"/>
    <d v="2025-12-29T00:00:00"/>
    <m/>
    <s v="12 2025"/>
    <n v="1228"/>
    <n v="1.5906735751295338"/>
  </r>
  <r>
    <s v="543575627"/>
    <n v="0"/>
    <s v="iHerb_MH DLE7202"/>
    <s v="Костанай Мариуполь"/>
    <d v="2025-12-08T00:00:00"/>
    <x v="42"/>
    <s v="Витамины"/>
    <s v="NCS-67866"/>
    <x v="217"/>
    <x v="1808"/>
    <n v="19.170000000000002"/>
    <n v="-6.6"/>
    <n v="0"/>
    <n v="-3.7681772760276161E-15"/>
    <n v="0.5861420765027322"/>
    <n v="1142.715219913511"/>
    <m/>
    <m/>
    <m/>
    <s v=""/>
    <n v="-1142.715219913511"/>
    <s v=""/>
  </r>
  <r>
    <s v="543575627"/>
    <n v="0"/>
    <s v="iHerb_MH DLE7202"/>
    <s v="Костанай Мариуполь"/>
    <d v="2025-12-08T00:00:00"/>
    <x v="42"/>
    <s v="Витамины"/>
    <s v="PAR-77891"/>
    <x v="44"/>
    <x v="1630"/>
    <n v="12.06"/>
    <n v="-4.1500000000000004"/>
    <n v="0"/>
    <n v="-2.3712237273968529E-15"/>
    <n v="0.36884517304189424"/>
    <n v="719.08332454382423"/>
    <m/>
    <m/>
    <m/>
    <s v=""/>
    <n v="-719.08332454382423"/>
    <s v=""/>
  </r>
  <r>
    <s v="543575627"/>
    <n v="0"/>
    <s v="iHerb_MH DLE7202"/>
    <s v="Костанай Мариуполь"/>
    <d v="2025-12-08T00:00:00"/>
    <x v="42"/>
    <s v="Витамины"/>
    <s v="PAR-77871"/>
    <x v="44"/>
    <x v="1609"/>
    <n v="15.08"/>
    <n v="-5.18"/>
    <n v="0"/>
    <n v="-2.9677768522413203E-15"/>
    <n v="0.46163934426229503"/>
    <n v="899.99050733044999"/>
    <m/>
    <m/>
    <m/>
    <s v=""/>
    <n v="-899.99050733044999"/>
    <s v=""/>
  </r>
  <r>
    <s v="543575627"/>
    <n v="0"/>
    <s v="iHerb_MH DLE7202"/>
    <s v="Костанай Мариуполь"/>
    <d v="2025-12-08T00:00:00"/>
    <x v="42"/>
    <s v="Витамины"/>
    <s v="CLF-06419"/>
    <x v="72"/>
    <x v="1809"/>
    <n v="28.45"/>
    <n v="-10.88"/>
    <n v="0"/>
    <n v="-5.2670544741292927E-15"/>
    <n v="0.81929326047358808"/>
    <n v="1597.2558801814153"/>
    <m/>
    <m/>
    <m/>
    <s v=""/>
    <n v="-1597.2558801814153"/>
    <s v=""/>
  </r>
  <r>
    <s v="543575627"/>
    <n v="0"/>
    <s v="iHerb_MH DLE7202"/>
    <s v="Костанай Мариуполь"/>
    <d v="2025-12-08T00:00:00"/>
    <x v="42"/>
    <s v="Витамины"/>
    <s v="CLF-06416"/>
    <x v="72"/>
    <x v="1689"/>
    <n v="48.2"/>
    <n v="-18.43"/>
    <n v="0"/>
    <n v="-8.9243148374973853E-15"/>
    <n v="1.3881821493624769"/>
    <n v="2706.3350912351011"/>
    <m/>
    <m/>
    <m/>
    <s v=""/>
    <n v="-2706.3350912351011"/>
    <s v=""/>
  </r>
  <r>
    <s v="543575627"/>
    <n v="0"/>
    <s v="iHerb_MH DLE7202"/>
    <s v="Костанай Мариуполь"/>
    <d v="2025-12-08T00:00:00"/>
    <x v="42"/>
    <s v="Витамины"/>
    <s v="SMS-55697"/>
    <x v="140"/>
    <x v="1810"/>
    <n v="11.64"/>
    <n v="-4"/>
    <n v="0"/>
    <n v="-2.2902843586993626E-15"/>
    <n v="0.35625500910746805"/>
    <n v="694.53812888935738"/>
    <m/>
    <m/>
    <m/>
    <s v=""/>
    <n v="-694.53812888935738"/>
    <s v=""/>
  </r>
  <r>
    <s v="543575627"/>
    <n v="0"/>
    <s v="iHerb_MH DLE7202"/>
    <s v="Костанай Мариуполь"/>
    <d v="2025-12-08T00:00:00"/>
    <x v="42"/>
    <s v="Витамины"/>
    <s v="CGN-01130"/>
    <x v="1"/>
    <x v="1811"/>
    <n v="20.399999999999999"/>
    <n v="-10.95"/>
    <n v="0"/>
    <n v="-2.8328779044121692E-15"/>
    <n v="0.44065573770491784"/>
    <n v="859.08184790633845"/>
    <m/>
    <m/>
    <m/>
    <s v=""/>
    <n v="-859.08184790633845"/>
    <s v=""/>
  </r>
  <r>
    <s v="543575869"/>
    <n v="0"/>
    <s v="iHerb_VP DFD1605"/>
    <s v="Костанай Мариуполь"/>
    <d v="2025-12-08T00:00:00"/>
    <x v="42"/>
    <s v="Витамины"/>
    <s v="DRB-00087"/>
    <x v="6"/>
    <x v="1781"/>
    <n v="23.89"/>
    <n v="-2.39"/>
    <n v="0"/>
    <n v="0"/>
    <n v="0.48655577328245403"/>
    <n v="1923.2569079286527"/>
    <m/>
    <m/>
    <m/>
    <s v=""/>
    <n v="-1923.2569079286527"/>
    <s v=""/>
  </r>
  <r>
    <s v="543575869"/>
    <n v="0"/>
    <s v="iHerb_VP DFD1605"/>
    <s v="Костанай Мариуполь"/>
    <d v="2025-12-08T00:00:00"/>
    <x v="42"/>
    <s v="Витамины"/>
    <s v="NOW-01482"/>
    <x v="3"/>
    <x v="31"/>
    <n v="13.03"/>
    <n v="-1.3"/>
    <n v="0"/>
    <n v="0"/>
    <n v="0.26545577770247369"/>
    <n v="1049.2931874420044"/>
    <m/>
    <m/>
    <m/>
    <s v=""/>
    <n v="-1049.2931874420044"/>
    <s v=""/>
  </r>
  <r>
    <s v="543575869"/>
    <n v="0"/>
    <s v="iHerb_VP DFD1605"/>
    <s v="Костанай Мариуполь"/>
    <d v="2025-12-08T00:00:00"/>
    <x v="42"/>
    <s v="Витамины"/>
    <s v="CDL-10500"/>
    <x v="25"/>
    <x v="1812"/>
    <n v="22.52"/>
    <n v="-2.25"/>
    <n v="0"/>
    <n v="0"/>
    <n v="0.45872025695048102"/>
    <n v="1813.2287220331996"/>
    <m/>
    <m/>
    <m/>
    <s v=""/>
    <n v="-1813.2287220331996"/>
    <s v=""/>
  </r>
  <r>
    <s v="543575869"/>
    <n v="0"/>
    <s v="iHerb_VP DFD1605"/>
    <s v="Костанай Мариуполь"/>
    <d v="2025-12-08T00:00:00"/>
    <x v="42"/>
    <s v="Витамины"/>
    <s v="NAP-03770"/>
    <x v="11"/>
    <x v="1813"/>
    <n v="11.85"/>
    <n v="-1.19"/>
    <n v="0"/>
    <n v="0"/>
    <n v="0.24124114154376555"/>
    <n v="953.57761109392732"/>
    <m/>
    <m/>
    <m/>
    <s v=""/>
    <n v="-953.57761109392732"/>
    <s v=""/>
  </r>
  <r>
    <s v="543575869"/>
    <n v="0"/>
    <s v="iHerb_VP DFD1605"/>
    <s v="Костанай Мариуполь"/>
    <d v="2025-12-08T00:00:00"/>
    <x v="42"/>
    <s v="Витамины"/>
    <s v="NOW-01662"/>
    <x v="3"/>
    <x v="123"/>
    <n v="40.090000000000003"/>
    <n v="-4.01"/>
    <n v="0"/>
    <n v="0"/>
    <n v="0.81650847907120649"/>
    <n v="3227.4934529332932"/>
    <m/>
    <m/>
    <m/>
    <s v=""/>
    <n v="-3227.4934529332932"/>
    <s v=""/>
  </r>
  <r>
    <s v="543575869"/>
    <n v="0"/>
    <s v="iHerb_VP DFD1605"/>
    <s v="Костанай Мариуполь"/>
    <d v="2025-12-08T00:00:00"/>
    <x v="42"/>
    <s v="Витамины"/>
    <s v="NOW-03086"/>
    <x v="3"/>
    <x v="1814"/>
    <n v="17.37"/>
    <n v="-1.74"/>
    <n v="0"/>
    <n v="0"/>
    <n v="0.35371473192580261"/>
    <n v="1398.1630451592948"/>
    <m/>
    <m/>
    <m/>
    <s v=""/>
    <n v="-1398.1630451592948"/>
    <s v=""/>
  </r>
  <r>
    <s v="543575869"/>
    <n v="0"/>
    <s v="iHerb_VP DFD1605"/>
    <s v="Костанай Мариуполь"/>
    <d v="2025-12-08T00:00:00"/>
    <x v="42"/>
    <s v="Витамины"/>
    <s v="LEX-17512"/>
    <x v="7"/>
    <x v="1815"/>
    <n v="10.24"/>
    <n v="-1.02"/>
    <n v="0"/>
    <n v="0"/>
    <n v="0.2086532199843826"/>
    <n v="824.76412516754317"/>
    <m/>
    <m/>
    <m/>
    <s v=""/>
    <n v="-824.76412516754317"/>
    <s v=""/>
  </r>
  <r>
    <s v="543575869"/>
    <n v="0"/>
    <s v="iHerb_VP DFD1605"/>
    <s v="Костанай Мариуполь"/>
    <d v="2025-12-08T00:00:00"/>
    <x v="42"/>
    <s v="Витамины"/>
    <s v="SWV-02678"/>
    <x v="89"/>
    <x v="1816"/>
    <n v="17.690000000000001"/>
    <n v="-1.77"/>
    <n v="0"/>
    <n v="0"/>
    <n v="0.36027757723984505"/>
    <n v="1424.1046499639142"/>
    <m/>
    <m/>
    <m/>
    <s v=""/>
    <n v="-1424.1046499639142"/>
    <s v=""/>
  </r>
  <r>
    <s v="543575869"/>
    <n v="0"/>
    <s v="iHerb_VP DFD1605"/>
    <s v="Костанай Мариуполь"/>
    <d v="2025-12-08T00:00:00"/>
    <x v="42"/>
    <s v="Витамины"/>
    <s v="NOW-00837"/>
    <x v="3"/>
    <x v="1817"/>
    <n v="14.48"/>
    <n v="-1.45"/>
    <n v="0"/>
    <n v="0"/>
    <n v="0.29487542911025005"/>
    <n v="1165.5831400144348"/>
    <m/>
    <m/>
    <m/>
    <s v=""/>
    <n v="-1165.5831400144348"/>
    <s v=""/>
  </r>
  <r>
    <s v="543575869"/>
    <n v="0"/>
    <s v="iHerb_VP DFD1605"/>
    <s v="Костанай Мариуполь"/>
    <d v="2025-12-08T00:00:00"/>
    <x v="42"/>
    <s v="Витамины"/>
    <s v="CGN-02060"/>
    <x v="1"/>
    <x v="1818"/>
    <n v="49.92"/>
    <n v="-9.98"/>
    <n v="0"/>
    <n v="0"/>
    <n v="0.90386221325121918"/>
    <n v="3572.7851582637381"/>
    <m/>
    <m/>
    <m/>
    <s v=""/>
    <n v="-3572.7851582637381"/>
    <s v=""/>
  </r>
  <r>
    <s v="543968730"/>
    <n v="0"/>
    <s v="iHerb_AV CYG0792"/>
    <s v="Костанай Мариуполь 2"/>
    <d v="2025-12-21T00:00:00"/>
    <x v="42"/>
    <s v="Витамины"/>
    <s v="SOR-04802"/>
    <x v="10"/>
    <x v="1819"/>
    <n v="29.69"/>
    <n v="-2.97"/>
    <n v="-4.5570313662945239"/>
    <n v="4.0373635086677046E-15"/>
    <n v="0"/>
    <n v="1999.0722126528447"/>
    <m/>
    <m/>
    <m/>
    <s v=""/>
    <n v="-1999.0722126528447"/>
    <s v=""/>
  </r>
  <r>
    <s v="543968730"/>
    <n v="0"/>
    <s v="iHerb_AV CYG0792"/>
    <s v="Костанай Мариуполь 2"/>
    <d v="2025-12-21T00:00:00"/>
    <x v="42"/>
    <s v="Витамины"/>
    <s v="SNS-01459"/>
    <x v="151"/>
    <x v="1820"/>
    <n v="23.41"/>
    <n v="0"/>
    <n v="-3.9925188729399257"/>
    <n v="3.5372260380954697E-15"/>
    <n v="0"/>
    <n v="1751.4326533758642"/>
    <m/>
    <m/>
    <m/>
    <s v=""/>
    <n v="-1751.4326533758642"/>
    <s v=""/>
  </r>
  <r>
    <s v="543968730"/>
    <n v="0"/>
    <s v="iHerb_AV CYG0792"/>
    <s v="Костанай Мариуполь 2"/>
    <d v="2025-12-21T00:00:00"/>
    <x v="42"/>
    <s v="Витамины"/>
    <s v="NFS-01736"/>
    <x v="23"/>
    <x v="1658"/>
    <n v="24.93"/>
    <n v="-2.4900000000000002"/>
    <n v="-3.8270877192982447"/>
    <n v="3.3906600723990745E-15"/>
    <n v="0"/>
    <n v="1678.8615438596491"/>
    <m/>
    <m/>
    <m/>
    <s v=""/>
    <n v="-1678.8615438596491"/>
    <s v=""/>
  </r>
  <r>
    <s v="543968730"/>
    <n v="0"/>
    <s v="iHerb_AV CYG0792"/>
    <s v="Костанай Мариуполь 2"/>
    <d v="2025-12-21T00:00:00"/>
    <x v="42"/>
    <s v="Витамины"/>
    <s v="CGN-02060"/>
    <x v="1"/>
    <x v="1818"/>
    <n v="49.92"/>
    <n v="-9.98"/>
    <n v="-6.8116703880914402"/>
    <n v="6.034891412282488E-15"/>
    <n v="0"/>
    <n v="2988.134138224349"/>
    <m/>
    <m/>
    <m/>
    <s v=""/>
    <n v="-2988.134138224349"/>
    <s v=""/>
  </r>
  <r>
    <s v="543968730"/>
    <n v="0"/>
    <s v="iHerb_AV CYG0792"/>
    <s v="Костанай Мариуполь 2"/>
    <d v="2025-12-21T00:00:00"/>
    <x v="42"/>
    <s v="Витамины"/>
    <s v="NAT-78999"/>
    <x v="341"/>
    <x v="1821"/>
    <n v="45.56"/>
    <n v="-4.5599999999999996"/>
    <n v="-6.9924508240297714"/>
    <n v="6.1950562820125696E-15"/>
    <n v="0"/>
    <n v="3067.4386496544394"/>
    <m/>
    <m/>
    <m/>
    <s v=""/>
    <n v="-3067.4386496544394"/>
    <s v=""/>
  </r>
  <r>
    <s v="543968730"/>
    <n v="0"/>
    <s v="iHerb_AV CYG0792"/>
    <s v="Костанай Мариуполь 2"/>
    <d v="2025-12-21T00:00:00"/>
    <x v="42"/>
    <s v="Витамины"/>
    <s v="CGN-01033"/>
    <x v="1"/>
    <x v="1"/>
    <n v="21.62"/>
    <n v="-4.3250000000000002"/>
    <n v="-2.9496204146730465"/>
    <n v="2.6132560584733511E-15"/>
    <n v="0"/>
    <n v="1293.9354011164278"/>
    <m/>
    <m/>
    <m/>
    <s v=""/>
    <n v="-1293.9354011164278"/>
    <s v=""/>
  </r>
  <r>
    <s v="543968730"/>
    <n v="0"/>
    <s v="iHerb_AV CYG0792"/>
    <s v="Костанай Мариуполь 2"/>
    <d v="2025-12-21T00:00:00"/>
    <x v="42"/>
    <s v="Витамины"/>
    <s v="CGN-01033"/>
    <x v="1"/>
    <x v="1"/>
    <n v="21.62"/>
    <n v="-4.3250000000000002"/>
    <n v="-2.9496204146730465"/>
    <n v="2.6132560584733511E-15"/>
    <n v="0"/>
    <n v="1293.9354011164278"/>
    <m/>
    <m/>
    <m/>
    <s v=""/>
    <n v="-1293.9354011164278"/>
    <s v=""/>
  </r>
  <r>
    <s v="543967425"/>
    <n v="0"/>
    <s v="iHerb_OA CZN6870"/>
    <s v="Костанай Мариуполь 2"/>
    <d v="2025-12-21T00:00:00"/>
    <x v="42"/>
    <s v="Витамины"/>
    <s v="PAR-77871"/>
    <x v="44"/>
    <x v="1609"/>
    <n v="15.08"/>
    <n v="-2.2599999999999998"/>
    <n v="-1.3872863932795401"/>
    <n v="2.013741101457828E-15"/>
    <n v="0"/>
    <n v="1023.4921465679232"/>
    <m/>
    <m/>
    <m/>
    <s v=""/>
    <n v="-1023.4921465679232"/>
    <s v=""/>
  </r>
  <r>
    <s v="543967425"/>
    <n v="0"/>
    <s v="iHerb_OA CZN6870"/>
    <s v="Костанай Мариуполь 2"/>
    <d v="2025-12-21T00:00:00"/>
    <x v="42"/>
    <s v="Витамины"/>
    <s v="PAR-77891"/>
    <x v="44"/>
    <x v="1630"/>
    <n v="12.06"/>
    <n v="-1.81"/>
    <n v="-1.1091798386205372"/>
    <n v="1.6100504126320387E-15"/>
    <n v="0"/>
    <n v="818.31470376920538"/>
    <m/>
    <m/>
    <m/>
    <s v=""/>
    <n v="-818.31470376920538"/>
    <s v=""/>
  </r>
  <r>
    <s v="543967425"/>
    <n v="0"/>
    <s v="iHerb_OA CZN6870"/>
    <s v="Костанай Мариуполь 2"/>
    <d v="2025-12-21T00:00:00"/>
    <x v="42"/>
    <s v="Витамины"/>
    <s v="PAR-77891"/>
    <x v="44"/>
    <x v="1630"/>
    <n v="12.06"/>
    <n v="-1.81"/>
    <n v="-1.1091798386205372"/>
    <n v="1.6100504126320387E-15"/>
    <n v="0"/>
    <n v="818.31470376920538"/>
    <m/>
    <m/>
    <m/>
    <s v=""/>
    <n v="-818.31470376920538"/>
    <s v=""/>
  </r>
  <r>
    <s v="543967425"/>
    <n v="0"/>
    <s v="iHerb_OA CZN6870"/>
    <s v="Костанай Мариуполь 2"/>
    <d v="2025-12-21T00:00:00"/>
    <x v="42"/>
    <s v="Витамины"/>
    <s v="NOW-01486"/>
    <x v="3"/>
    <x v="1777"/>
    <n v="14.48"/>
    <n v="-2.17"/>
    <n v="-1.3320979330164695"/>
    <n v="1.9336312760488194E-15"/>
    <n v="0"/>
    <n v="982.77600033160195"/>
    <m/>
    <m/>
    <m/>
    <s v=""/>
    <n v="-982.77600033160195"/>
    <s v=""/>
  </r>
  <r>
    <s v="543967425"/>
    <n v="0"/>
    <s v="iHerb_OA CZN6870"/>
    <s v="Костанай Мариуполь 2"/>
    <d v="2025-12-21T00:00:00"/>
    <x v="42"/>
    <s v="Витамины"/>
    <s v="NOW-01486"/>
    <x v="3"/>
    <x v="1777"/>
    <n v="14.48"/>
    <n v="-2.17"/>
    <n v="-1.3320979330164695"/>
    <n v="1.9336312760488194E-15"/>
    <n v="0"/>
    <n v="982.77600033160195"/>
    <m/>
    <m/>
    <m/>
    <s v=""/>
    <n v="-982.77600033160195"/>
    <s v=""/>
  </r>
  <r>
    <s v="543967425"/>
    <n v="0"/>
    <s v="iHerb_OA CZN6870"/>
    <s v="Костанай Мариуполь 2"/>
    <d v="2025-12-21T00:00:00"/>
    <x v="42"/>
    <s v="Витамины"/>
    <s v="CLF-07211"/>
    <x v="72"/>
    <x v="1667"/>
    <n v="31.95"/>
    <n v="-6.39"/>
    <n v="-2.7659157731844806"/>
    <n v="4.0149159557926736E-15"/>
    <n v="0"/>
    <n v="2040.5974466674038"/>
    <m/>
    <m/>
    <m/>
    <s v=""/>
    <n v="-2040.5974466674038"/>
    <s v=""/>
  </r>
  <r>
    <s v="543967425"/>
    <n v="0"/>
    <s v="iHerb_OA CZN6870"/>
    <s v="Костанай Мариуполь 2"/>
    <d v="2025-12-21T00:00:00"/>
    <x v="42"/>
    <s v="Витамины"/>
    <s v="NCS-67923"/>
    <x v="217"/>
    <x v="1770"/>
    <n v="15.5"/>
    <n v="-2.33"/>
    <n v="-1.4251608267934119"/>
    <n v="2.0687184326208729E-15"/>
    <n v="0"/>
    <n v="1051.4345998673596"/>
    <m/>
    <m/>
    <m/>
    <s v=""/>
    <n v="-1051.4345998673596"/>
    <s v=""/>
  </r>
  <r>
    <s v="543967425"/>
    <n v="0"/>
    <s v="iHerb_OA CZN6870"/>
    <s v="Костанай Мариуполь 2"/>
    <d v="2025-12-21T00:00:00"/>
    <x v="42"/>
    <s v="Витамины"/>
    <s v="NOW-00376"/>
    <x v="3"/>
    <x v="767"/>
    <n v="10.55"/>
    <n v="-1.585"/>
    <n v="-0.97012656129103569"/>
    <n v="1.4082050682191441E-15"/>
    <n v="0"/>
    <n v="715.72598236984652"/>
    <m/>
    <m/>
    <m/>
    <s v=""/>
    <n v="-715.72598236984652"/>
    <s v=""/>
  </r>
  <r>
    <s v="543967425"/>
    <n v="0"/>
    <s v="iHerb_OA CZN6870"/>
    <s v="Костанай Мариуполь 2"/>
    <d v="2025-12-21T00:00:00"/>
    <x v="42"/>
    <s v="Витамины"/>
    <s v="NOW-00376"/>
    <x v="3"/>
    <x v="767"/>
    <n v="10.55"/>
    <n v="-1.585"/>
    <n v="-0.97012656129103569"/>
    <n v="1.4082050682191441E-15"/>
    <n v="0"/>
    <n v="715.72598236984652"/>
    <m/>
    <m/>
    <m/>
    <s v=""/>
    <n v="-715.72598236984652"/>
    <s v=""/>
  </r>
  <r>
    <s v="543967425"/>
    <n v="0"/>
    <s v="iHerb_OA CZN6870"/>
    <s v="Костанай Мариуполь 2"/>
    <d v="2025-12-21T00:00:00"/>
    <x v="42"/>
    <s v="Витамины"/>
    <s v="DRB-00136"/>
    <x v="6"/>
    <x v="1766"/>
    <n v="24.7"/>
    <n v="-3.71"/>
    <n v="-2.2713838841604947"/>
    <n v="3.2970690888923406E-15"/>
    <n v="0"/>
    <n v="1675.7488421576213"/>
    <m/>
    <m/>
    <m/>
    <s v=""/>
    <n v="-1675.7488421576213"/>
    <s v=""/>
  </r>
  <r>
    <s v="543967425"/>
    <n v="0"/>
    <s v="iHerb_OA CZN6870"/>
    <s v="Костанай Мариуполь 2"/>
    <d v="2025-12-21T00:00:00"/>
    <x v="42"/>
    <s v="Витамины"/>
    <s v="NOW-00367"/>
    <x v="3"/>
    <x v="366"/>
    <n v="5.57"/>
    <n v="-0.84"/>
    <n v="-0.5118459157731845"/>
    <n v="7.4297936114629695E-16"/>
    <n v="0"/>
    <n v="377.62229744666752"/>
    <m/>
    <m/>
    <m/>
    <s v=""/>
    <n v="-377.62229744666752"/>
    <s v=""/>
  </r>
  <r>
    <s v="543967425"/>
    <n v="0"/>
    <s v="iHerb_OA CZN6870"/>
    <s v="Костанай Мариуполь 2"/>
    <d v="2025-12-21T00:00:00"/>
    <x v="42"/>
    <s v="Витамины"/>
    <s v="NOW-00085"/>
    <x v="3"/>
    <x v="1776"/>
    <n v="15.93"/>
    <n v="-2.39"/>
    <n v="-1.4651995136509337"/>
    <n v="2.1268373255646636E-15"/>
    <n v="0"/>
    <n v="1080.9737647839063"/>
    <m/>
    <m/>
    <m/>
    <s v=""/>
    <n v="-1080.9737647839063"/>
    <s v=""/>
  </r>
  <r>
    <s v="543967425"/>
    <n v="0"/>
    <s v="iHerb_OA CZN6870"/>
    <s v="Костанай Мариуполь 2"/>
    <d v="2025-12-21T00:00:00"/>
    <x v="42"/>
    <s v="Витамины"/>
    <s v="NOW-02926"/>
    <x v="3"/>
    <x v="1822"/>
    <n v="18.63"/>
    <n v="-2.79"/>
    <n v="-1.7140886481706643"/>
    <n v="2.4881169303503896E-15"/>
    <n v="0"/>
    <n v="1264.5956007516306"/>
    <m/>
    <m/>
    <m/>
    <s v=""/>
    <n v="-1264.5956007516306"/>
    <s v=""/>
  </r>
  <r>
    <s v="543967425"/>
    <n v="0"/>
    <s v="iHerb_OA CZN6870"/>
    <s v="Костанай Мариуполь 2"/>
    <d v="2025-12-21T00:00:00"/>
    <x v="42"/>
    <s v="Витамины"/>
    <s v="NAP-29978"/>
    <x v="11"/>
    <x v="55"/>
    <n v="13.22"/>
    <n v="-1.98"/>
    <n v="-1.2163103791312035"/>
    <n v="1.7655577207789381E-15"/>
    <n v="0"/>
    <n v="897.35192881618241"/>
    <m/>
    <m/>
    <m/>
    <s v=""/>
    <n v="-897.35192881618241"/>
    <s v=""/>
  </r>
  <r>
    <s v="OZO0181"/>
    <n v="0"/>
    <s v="OZON_OA"/>
    <s v="Доставлен"/>
    <d v="2025-12-24T00:00:00"/>
    <x v="42"/>
    <s v="Витамины"/>
    <s v="000002982"/>
    <x v="3"/>
    <x v="1110"/>
    <n v="2190"/>
    <n v="0"/>
    <n v="0"/>
    <n v="0"/>
    <n v="0"/>
    <n v="2190"/>
    <n v="2900"/>
    <d v="2025-12-29T00:00:00"/>
    <m/>
    <s v="12 2025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9"/>
    <n v="1177"/>
    <n v="0"/>
    <n v="0"/>
    <n v="0"/>
    <n v="0"/>
    <n v="1177"/>
    <n v="2000"/>
    <d v="2025-12-29T00:00:00"/>
    <m/>
    <s v="12 2025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10"/>
    <n v="2053"/>
    <n v="0"/>
    <n v="0"/>
    <n v="0"/>
    <n v="0"/>
    <n v="2053"/>
    <m/>
    <m/>
    <m/>
    <s v=""/>
    <n v="-2053"/>
    <s v=""/>
  </r>
  <r>
    <s v="544176069"/>
    <n v="0"/>
    <s v="iHerb_MH DLE7202"/>
    <s v="В пути"/>
    <d v="2025-12-28T00:00:00"/>
    <x v="42"/>
    <s v="Витамины"/>
    <s v="AGE-60921"/>
    <x v="189"/>
    <x v="1792"/>
    <n v="67.19"/>
    <n v="-13.44"/>
    <n v="-2.2696737044145867"/>
    <n v="-1.5432537447057431E-14"/>
    <n v="0"/>
    <n v="4591.8376856248087"/>
    <m/>
    <m/>
    <m/>
    <s v=""/>
    <n v="-4591.8376856248087"/>
    <s v=""/>
  </r>
  <r>
    <s v="544176069"/>
    <n v="0"/>
    <s v="iHerb_MH DLE7202"/>
    <s v="В пути"/>
    <d v="2025-12-28T00:00:00"/>
    <x v="42"/>
    <s v="Витамины"/>
    <s v="NOW-00420"/>
    <x v="3"/>
    <x v="516"/>
    <n v="13.76"/>
    <n v="-2.75"/>
    <n v="-0.46491362763915534"/>
    <n v="-3.1611579031088802E-15"/>
    <n v="0"/>
    <n v="940.57921709263519"/>
    <m/>
    <m/>
    <m/>
    <s v=""/>
    <n v="-940.57921709263519"/>
    <s v=""/>
  </r>
  <r>
    <s v="544176069"/>
    <n v="0"/>
    <s v="iHerb_MH DLE7202"/>
    <s v="В пути"/>
    <d v="2025-12-28T00:00:00"/>
    <x v="42"/>
    <s v="Витамины"/>
    <s v="DRB-00277"/>
    <x v="6"/>
    <x v="1823"/>
    <n v="27.83"/>
    <n v="-5.57"/>
    <n v="-0.93996161228406883"/>
    <n v="-6.3912238803999697E-15"/>
    <n v="0"/>
    <n v="1901.6615233861996"/>
    <m/>
    <m/>
    <m/>
    <s v=""/>
    <n v="-1901.6615233861996"/>
    <s v=""/>
  </r>
  <r>
    <s v="544176069"/>
    <n v="0"/>
    <s v="iHerb_MH DLE7202"/>
    <s v="В пути"/>
    <d v="2025-12-28T00:00:00"/>
    <x v="42"/>
    <s v="Витамины"/>
    <s v="DRB-00087"/>
    <x v="6"/>
    <x v="1824"/>
    <n v="23.89"/>
    <n v="-4.78"/>
    <n v="-0.80694817658349294"/>
    <n v="-5.4868054067584646E-15"/>
    <n v="0"/>
    <n v="1632.5584776240016"/>
    <m/>
    <m/>
    <m/>
    <s v=""/>
    <n v="-1632.5584776240016"/>
    <s v=""/>
  </r>
  <r>
    <s v="544176069"/>
    <n v="0"/>
    <s v="iHerb_MH DLE7202"/>
    <s v="В пути"/>
    <d v="2025-12-28T00:00:00"/>
    <x v="42"/>
    <s v="Витамины"/>
    <s v="NOW-01289"/>
    <x v="3"/>
    <x v="215"/>
    <n v="24.42"/>
    <n v="-4.88"/>
    <n v="-0.82510556621880982"/>
    <n v="-5.610265706334925E-15"/>
    <n v="0"/>
    <n v="1669.2931791090004"/>
    <m/>
    <m/>
    <m/>
    <s v=""/>
    <n v="-1669.2931791090004"/>
    <s v=""/>
  </r>
  <r>
    <s v="544176069"/>
    <n v="0"/>
    <s v="iHerb_MH DLE7202"/>
    <s v="В пути"/>
    <d v="2025-12-28T00:00:00"/>
    <x v="42"/>
    <s v="Витамины"/>
    <s v="OCB-44903"/>
    <x v="342"/>
    <x v="1825"/>
    <n v="44.55"/>
    <n v="-8.91"/>
    <n v="-1.5049520153550859"/>
    <n v="-1.0232849016058173E-14"/>
    <n v="0"/>
    <n v="3044.708746338013"/>
    <m/>
    <m/>
    <m/>
    <s v=""/>
    <n v="-3044.708746338013"/>
    <s v=""/>
  </r>
  <r>
    <s v="544176069"/>
    <n v="0"/>
    <s v="iHerb_MH DLE7202"/>
    <s v="В пути"/>
    <d v="2025-12-28T00:00:00"/>
    <x v="42"/>
    <s v="Витамины"/>
    <s v="NOW-00894"/>
    <x v="3"/>
    <x v="1355"/>
    <n v="33.340000000000003"/>
    <n v="-6.67"/>
    <n v="-1.126180422264875"/>
    <n v="-7.6574097434980774E-15"/>
    <n v="0"/>
    <n v="2278.4057874532778"/>
    <m/>
    <m/>
    <m/>
    <s v=""/>
    <n v="-2278.4057874532778"/>
    <s v=""/>
  </r>
  <r>
    <s v="544176069"/>
    <n v="0"/>
    <s v="iHerb_MH DLE7202"/>
    <s v="В пути"/>
    <d v="2025-12-28T00:00:00"/>
    <x v="42"/>
    <s v="Витамины"/>
    <s v="NOW-00330"/>
    <x v="3"/>
    <x v="749"/>
    <n v="5.78"/>
    <n v="-1.1599999999999999"/>
    <n v="-0.19508637236084447"/>
    <n v="-1.326480428007541E-15"/>
    <n v="0"/>
    <n v="394.68446711789062"/>
    <m/>
    <m/>
    <m/>
    <s v=""/>
    <n v="-394.68446711789062"/>
    <s v=""/>
  </r>
  <r>
    <s v="544176069"/>
    <n v="0"/>
    <s v="iHerb_MH DLE7202"/>
    <s v="В пути"/>
    <d v="2025-12-28T00:00:00"/>
    <x v="42"/>
    <s v="Витамины"/>
    <s v="NFS-01041"/>
    <x v="23"/>
    <x v="719"/>
    <n v="6.73"/>
    <n v="-1.35"/>
    <n v="-0.22717850287907868"/>
    <n v="-1.5446893295845393E-15"/>
    <n v="0"/>
    <n v="459.61091625416702"/>
    <m/>
    <m/>
    <m/>
    <s v=""/>
    <n v="-459.61091625416702"/>
    <s v=""/>
  </r>
  <r>
    <s v="544072472"/>
    <n v="0"/>
    <s v="iHerb_AV CYG0792"/>
    <s v="Костанай Мариуполь 2"/>
    <d v="2025-12-25T00:00:00"/>
    <x v="42"/>
    <s v="Витамины"/>
    <s v="BTZ-75102"/>
    <x v="166"/>
    <x v="1826"/>
    <n v="22.19"/>
    <n v="-4.4400000000000004"/>
    <n v="-0.82407307898979054"/>
    <n v="2.7108293519058095E-15"/>
    <n v="0"/>
    <n v="1510.3838393336916"/>
    <m/>
    <m/>
    <m/>
    <s v=""/>
    <n v="-1510.3838393336916"/>
    <s v=""/>
  </r>
  <r>
    <s v="544072472"/>
    <n v="0"/>
    <s v="iHerb_AV CYG0792"/>
    <s v="Костанай Мариуполь 2"/>
    <d v="2025-12-25T00:00:00"/>
    <x v="42"/>
    <s v="Витамины"/>
    <s v="BLB-00204"/>
    <x v="186"/>
    <x v="1827"/>
    <n v="32.72"/>
    <n v="-6.54"/>
    <n v="-1.2154497581945192"/>
    <n v="3.9982823905855828E-15"/>
    <n v="0"/>
    <n v="2227.7097979580872"/>
    <m/>
    <m/>
    <m/>
    <s v=""/>
    <n v="-2227.7097979580872"/>
    <s v=""/>
  </r>
  <r>
    <s v="544072472"/>
    <n v="0"/>
    <s v="iHerb_AV CYG0792"/>
    <s v="Костанай Мариуполь 2"/>
    <d v="2025-12-25T00:00:00"/>
    <x v="42"/>
    <s v="Витамины"/>
    <s v="NFS-35493"/>
    <x v="23"/>
    <x v="1383"/>
    <n v="47.68"/>
    <n v="-9.5399999999999991"/>
    <n v="-1.770712520150457"/>
    <n v="5.8248468440387365E-15"/>
    <n v="0"/>
    <n v="3245.4106835034931"/>
    <m/>
    <m/>
    <m/>
    <s v=""/>
    <n v="-3245.4106835034931"/>
    <s v=""/>
  </r>
  <r>
    <s v="544072472"/>
    <n v="0"/>
    <s v="iHerb_AV CYG0792"/>
    <s v="Костанай Мариуполь 2"/>
    <d v="2025-12-25T00:00:00"/>
    <x v="42"/>
    <s v="Витамины"/>
    <s v="AGE-12159"/>
    <x v="189"/>
    <x v="1828"/>
    <n v="55.99"/>
    <n v="-11.2"/>
    <n v="-2.0794497581945195"/>
    <n v="6.8404533336259845E-15"/>
    <n v="0"/>
    <n v="3811.2727979580877"/>
    <m/>
    <m/>
    <m/>
    <s v=""/>
    <n v="-3811.2727979580877"/>
    <s v=""/>
  </r>
  <r>
    <s v="544072472"/>
    <n v="0"/>
    <s v="iHerb_AV CYG0792"/>
    <s v="Костанай Мариуполь 2"/>
    <d v="2025-12-25T00:00:00"/>
    <x v="42"/>
    <s v="Витамины"/>
    <s v="NCS-57519"/>
    <x v="217"/>
    <x v="1829"/>
    <n v="23.83"/>
    <n v="0"/>
    <n v="-1.1063471252015047"/>
    <n v="3.6393838566712922E-15"/>
    <n v="0"/>
    <n v="2027.7434868350347"/>
    <m/>
    <m/>
    <m/>
    <s v=""/>
    <n v="-2027.7434868350347"/>
    <s v=""/>
  </r>
  <r>
    <s v="544072472"/>
    <n v="0"/>
    <s v="iHerb_AV CYG0792"/>
    <s v="Костанай Мариуполь 2"/>
    <d v="2025-12-25T00:00:00"/>
    <x v="42"/>
    <s v="Витамины"/>
    <s v="NCS-57519"/>
    <x v="217"/>
    <x v="1829"/>
    <n v="23.83"/>
    <n v="0"/>
    <n v="-1.1063471252015047"/>
    <n v="3.6393838566712922E-15"/>
    <n v="0"/>
    <n v="2027.7434868350347"/>
    <m/>
    <m/>
    <m/>
    <s v=""/>
    <n v="-2027.7434868350347"/>
    <s v=""/>
  </r>
  <r>
    <s v="544072472"/>
    <n v="0"/>
    <s v="iHerb_AV CYG0792"/>
    <s v="Костанай Мариуполь 2"/>
    <d v="2025-12-25T00:00:00"/>
    <x v="42"/>
    <s v="Витамины"/>
    <s v="NOW-01908"/>
    <x v="3"/>
    <x v="1830"/>
    <n v="14.48"/>
    <n v="-2.9"/>
    <n v="-0.53762063406770555"/>
    <n v="1.7685297969053113E-15"/>
    <n v="0"/>
    <n v="985.36590757657177"/>
    <m/>
    <m/>
    <m/>
    <s v=""/>
    <n v="-985.36590757657177"/>
    <s v=""/>
  </r>
  <r>
    <s v="544160245"/>
    <n v="0"/>
    <s v="iHerb_VP DFD1605"/>
    <s v="Костанай Мариуполь 2"/>
    <d v="2025-12-27T00:00:00"/>
    <x v="42"/>
    <s v="Витамины"/>
    <s v="NFS-35493"/>
    <x v="23"/>
    <x v="1383"/>
    <n v="47.68"/>
    <n v="-9.5399999999999991"/>
    <n v="-1.8992321792260689"/>
    <n v="0"/>
    <n v="0"/>
    <n v="3234.8254572301425"/>
    <m/>
    <m/>
    <m/>
    <s v=""/>
    <n v="-3234.8254572301425"/>
    <s v=""/>
  </r>
  <r>
    <s v="544160245"/>
    <n v="0"/>
    <s v="iHerb_VP DFD1605"/>
    <s v="Костанай Мариуполь 2"/>
    <d v="2025-12-27T00:00:00"/>
    <x v="42"/>
    <s v="Витамины"/>
    <s v="CGN-02546"/>
    <x v="1"/>
    <x v="1831"/>
    <n v="14.78"/>
    <n v="-2.96"/>
    <n v="-0.58859266802443988"/>
    <n v="0"/>
    <n v="0"/>
    <n v="1002.5075224032587"/>
    <m/>
    <m/>
    <m/>
    <s v=""/>
    <n v="-1002.5075224032587"/>
    <s v=""/>
  </r>
  <r>
    <s v="544160245"/>
    <n v="0"/>
    <s v="iHerb_VP DFD1605"/>
    <s v="Костанай Мариуполь 2"/>
    <d v="2025-12-27T00:00:00"/>
    <x v="42"/>
    <s v="Витамины"/>
    <s v="SMS-55697"/>
    <x v="140"/>
    <x v="1810"/>
    <n v="11.64"/>
    <n v="-2.33"/>
    <n v="-0.46360386965376782"/>
    <n v="0"/>
    <n v="0"/>
    <n v="789.623099287169"/>
    <m/>
    <m/>
    <m/>
    <s v=""/>
    <n v="-789.623099287169"/>
    <s v=""/>
  </r>
  <r>
    <s v="544160245"/>
    <n v="0"/>
    <s v="iHerb_VP DFD1605"/>
    <s v="Костанай Мариуполь 2"/>
    <d v="2025-12-27T00:00:00"/>
    <x v="42"/>
    <s v="Витамины"/>
    <s v="BLB-00208"/>
    <x v="186"/>
    <x v="1457"/>
    <n v="32.5"/>
    <n v="-6.5"/>
    <n v="-1.2947046843177188"/>
    <n v="0"/>
    <n v="0"/>
    <n v="2205.1772912423626"/>
    <m/>
    <m/>
    <m/>
    <s v=""/>
    <n v="-2205.1772912423626"/>
    <s v=""/>
  </r>
  <r>
    <s v="544160245"/>
    <n v="0"/>
    <s v="iHerb_VP DFD1605"/>
    <s v="Костанай Мариуполь 2"/>
    <d v="2025-12-27T00:00:00"/>
    <x v="42"/>
    <s v="Витамины"/>
    <s v="NOW-01283"/>
    <x v="3"/>
    <x v="344"/>
    <n v="17.239999999999998"/>
    <n v="-3.45"/>
    <n v="-0.68669144602851317"/>
    <n v="0"/>
    <n v="0"/>
    <n v="1169.5921094704684"/>
    <m/>
    <m/>
    <m/>
    <s v=""/>
    <n v="-1169.5921094704684"/>
    <s v=""/>
  </r>
  <r>
    <s v="544160245"/>
    <n v="0"/>
    <s v="iHerb_VP DFD1605"/>
    <s v="Костанай Мариуполь 2"/>
    <d v="2025-12-27T00:00:00"/>
    <x v="42"/>
    <s v="Витамины"/>
    <s v="SOR-35281"/>
    <x v="10"/>
    <x v="1230"/>
    <n v="11.42"/>
    <n v="-2.2850000000000001"/>
    <n v="-0.45488951120162929"/>
    <n v="0"/>
    <n v="0"/>
    <n v="774.78055982688386"/>
    <m/>
    <m/>
    <m/>
    <s v=""/>
    <n v="-774.78055982688386"/>
    <s v=""/>
  </r>
  <r>
    <s v="544160245"/>
    <n v="0"/>
    <s v="iHerb_VP DFD1605"/>
    <s v="Костанай Мариуполь 2"/>
    <d v="2025-12-27T00:00:00"/>
    <x v="42"/>
    <s v="Витамины"/>
    <s v="SOR-35281"/>
    <x v="10"/>
    <x v="1230"/>
    <n v="11.42"/>
    <n v="-2.2850000000000001"/>
    <n v="-0.45488951120162929"/>
    <n v="0"/>
    <n v="0"/>
    <n v="774.78055982688386"/>
    <m/>
    <m/>
    <m/>
    <s v=""/>
    <n v="-774.78055982688386"/>
    <s v=""/>
  </r>
  <r>
    <s v="544160245"/>
    <n v="0"/>
    <s v="iHerb_VP DFD1605"/>
    <s v="Костанай Мариуполь 2"/>
    <d v="2025-12-27T00:00:00"/>
    <x v="42"/>
    <s v="Витамины"/>
    <s v="NOW-00372"/>
    <x v="3"/>
    <x v="1832"/>
    <n v="8.06"/>
    <n v="-1.61"/>
    <n v="-0.32118635437881871"/>
    <n v="0"/>
    <n v="0"/>
    <n v="547.05359725050914"/>
    <m/>
    <m/>
    <m/>
    <s v=""/>
    <n v="-547.05359725050914"/>
    <s v=""/>
  </r>
  <r>
    <s v="544160245"/>
    <n v="0"/>
    <s v="iHerb_VP DFD1605"/>
    <s v="Костанай Мариуполь 2"/>
    <d v="2025-12-27T00:00:00"/>
    <x v="42"/>
    <s v="Витамины"/>
    <s v="NOW-00372"/>
    <x v="3"/>
    <x v="1832"/>
    <n v="8.06"/>
    <n v="-1.61"/>
    <n v="-0.32118635437881871"/>
    <n v="0"/>
    <n v="0"/>
    <n v="547.05359725050914"/>
    <m/>
    <m/>
    <m/>
    <s v=""/>
    <n v="-547.05359725050914"/>
    <s v=""/>
  </r>
  <r>
    <s v="544160245"/>
    <n v="0"/>
    <s v="iHerb_VP DFD1605"/>
    <s v="Костанай Мариуполь 2"/>
    <d v="2025-12-27T00:00:00"/>
    <x v="42"/>
    <s v="Витамины"/>
    <s v="CGN-01898"/>
    <x v="1"/>
    <x v="1833"/>
    <n v="47.42"/>
    <n v="-9.48"/>
    <n v="-1.8892729124236249"/>
    <n v="0"/>
    <n v="0"/>
    <n v="3217.8625549898161"/>
    <m/>
    <m/>
    <m/>
    <s v=""/>
    <n v="-3217.8625549898161"/>
    <s v=""/>
  </r>
  <r>
    <s v="544160245"/>
    <n v="0"/>
    <s v="iHerb_VP DFD1605"/>
    <s v="Костанай Мариуполь 2"/>
    <d v="2025-12-27T00:00:00"/>
    <x v="42"/>
    <s v="Витамины"/>
    <s v="NOW-01289"/>
    <x v="3"/>
    <x v="215"/>
    <n v="24.42"/>
    <n v="-4.88"/>
    <n v="-0.973020366598778"/>
    <n v="0"/>
    <n v="0"/>
    <n v="1657.2755488798373"/>
    <m/>
    <m/>
    <m/>
    <s v=""/>
    <n v="-1657.2755488798373"/>
    <s v=""/>
  </r>
  <r>
    <s v="544160245"/>
    <n v="0"/>
    <s v="iHerb_VP DFD1605"/>
    <s v="Костанай Мариуполь 2"/>
    <d v="2025-12-27T00:00:00"/>
    <x v="42"/>
    <s v="Витамины"/>
    <s v="NOW-03554"/>
    <x v="3"/>
    <x v="442"/>
    <n v="10.86"/>
    <n v="-2.17"/>
    <n v="-0.43273014256619141"/>
    <n v="0"/>
    <n v="0"/>
    <n v="737.03810234215882"/>
    <m/>
    <m/>
    <m/>
    <s v=""/>
    <n v="-737.03810234215882"/>
    <s v=""/>
  </r>
  <r>
    <s v="544223631"/>
    <n v="0"/>
    <s v="iHerb_VP DFD1605"/>
    <s v="В пути"/>
    <d v="2025-12-29T00:00:00"/>
    <x v="42"/>
    <s v="Витамины"/>
    <s v="QNL-00106"/>
    <x v="336"/>
    <x v="1742"/>
    <n v="49.73"/>
    <n v="-9.9499999999999993"/>
    <n v="-1.8341617021276599"/>
    <n v="5.6601531972038625E-15"/>
    <n v="0"/>
    <n v="3385.8346212765964"/>
    <m/>
    <m/>
    <m/>
    <s v=""/>
    <n v="-3385.8346212765964"/>
    <s v=""/>
  </r>
  <r>
    <s v="544223631"/>
    <n v="0"/>
    <s v="iHerb_VP DFD1605"/>
    <s v="В пути"/>
    <d v="2025-12-29T00:00:00"/>
    <x v="42"/>
    <s v="Витамины"/>
    <s v="SOR-35281"/>
    <x v="10"/>
    <x v="1230"/>
    <n v="11.42"/>
    <n v="-2.2833333333333332"/>
    <n v="-0.42127008760951196"/>
    <n v="1.3000234551312039E-15"/>
    <n v="0"/>
    <n v="777.65817805590336"/>
    <m/>
    <m/>
    <m/>
    <s v=""/>
    <n v="-777.65817805590336"/>
    <s v=""/>
  </r>
  <r>
    <s v="544223631"/>
    <n v="0"/>
    <s v="iHerb_VP DFD1605"/>
    <s v="В пути"/>
    <d v="2025-12-29T00:00:00"/>
    <x v="42"/>
    <s v="Витамины"/>
    <s v="SOR-35281"/>
    <x v="10"/>
    <x v="1230"/>
    <n v="11.42"/>
    <n v="-2.2833333333333332"/>
    <n v="-0.42127008760951196"/>
    <n v="1.3000234551312039E-15"/>
    <n v="0"/>
    <n v="777.65817805590336"/>
    <m/>
    <m/>
    <m/>
    <s v=""/>
    <n v="-777.65817805590336"/>
    <s v=""/>
  </r>
  <r>
    <s v="544223631"/>
    <n v="0"/>
    <s v="iHerb_VP DFD1605"/>
    <s v="В пути"/>
    <d v="2025-12-29T00:00:00"/>
    <x v="42"/>
    <s v="Витамины"/>
    <s v="SOR-35281"/>
    <x v="10"/>
    <x v="1230"/>
    <n v="11.42"/>
    <n v="-2.2833333333333332"/>
    <n v="-0.42127008760951196"/>
    <n v="1.3000234551312039E-15"/>
    <n v="0"/>
    <n v="777.65817805590336"/>
    <m/>
    <m/>
    <m/>
    <s v=""/>
    <n v="-777.65817805590336"/>
    <s v=""/>
  </r>
  <r>
    <s v="544223631"/>
    <n v="0"/>
    <s v="iHerb_VP DFD1605"/>
    <s v="В пути"/>
    <d v="2025-12-29T00:00:00"/>
    <x v="42"/>
    <s v="Спортпит"/>
    <s v="PPV-02584"/>
    <x v="335"/>
    <x v="1772"/>
    <n v="19.13"/>
    <n v="-10.59"/>
    <n v="-0.39375919899874851"/>
    <n v="1.2151259000533178E-15"/>
    <n v="0"/>
    <n v="726.87349586983737"/>
    <m/>
    <m/>
    <m/>
    <s v=""/>
    <n v="-726.87349586983737"/>
    <s v=""/>
  </r>
  <r>
    <s v="544223631"/>
    <n v="0"/>
    <s v="iHerb_VP DFD1605"/>
    <s v="В пути"/>
    <d v="2025-12-29T00:00:00"/>
    <x v="42"/>
    <s v="Витамины"/>
    <s v="SOL-52387"/>
    <x v="19"/>
    <x v="1210"/>
    <n v="18.04"/>
    <n v="0"/>
    <n v="-0.83178172715894882"/>
    <n v="2.5668467490587652E-15"/>
    <n v="0"/>
    <n v="1535.4564245306638"/>
    <m/>
    <m/>
    <m/>
    <s v=""/>
    <n v="-1535.4564245306638"/>
    <s v=""/>
  </r>
  <r>
    <s v="544223631"/>
    <n v="0"/>
    <s v="iHerb_VP DFD1605"/>
    <s v="В пути"/>
    <d v="2025-12-29T00:00:00"/>
    <x v="42"/>
    <s v="Витамины"/>
    <s v="SOL-52387"/>
    <x v="19"/>
    <x v="1210"/>
    <n v="18.04"/>
    <n v="0"/>
    <n v="-0.83178172715894882"/>
    <n v="2.5668467490587652E-15"/>
    <n v="0"/>
    <n v="1535.4564245306638"/>
    <m/>
    <m/>
    <m/>
    <s v=""/>
    <n v="-1535.4564245306638"/>
    <s v=""/>
  </r>
  <r>
    <s v="544223631"/>
    <n v="0"/>
    <s v="iHerb_VP DFD1605"/>
    <s v="В пути"/>
    <d v="2025-12-29T00:00:00"/>
    <x v="42"/>
    <s v="Витамины"/>
    <s v="SOL-59205"/>
    <x v="19"/>
    <x v="1780"/>
    <n v="18.13"/>
    <n v="0"/>
    <n v="-0.83593141426783502"/>
    <n v="2.5796525255230274E-15"/>
    <n v="0"/>
    <n v="1543.1166838548186"/>
    <m/>
    <m/>
    <m/>
    <s v=""/>
    <n v="-1543.1166838548186"/>
    <s v=""/>
  </r>
  <r>
    <s v="544223631"/>
    <n v="0"/>
    <s v="iHerb_VP DFD1605"/>
    <s v="В пути"/>
    <d v="2025-12-29T00:00:00"/>
    <x v="42"/>
    <s v="Витамины"/>
    <s v="AGE-60921"/>
    <x v="189"/>
    <x v="1792"/>
    <n v="67.19"/>
    <n v="-13.44"/>
    <n v="-2.4782853566958702"/>
    <n v="7.6478942772676632E-15"/>
    <n v="0"/>
    <n v="4574.8770963704637"/>
    <m/>
    <m/>
    <m/>
    <s v=""/>
    <n v="-4574.8770963704637"/>
    <s v=""/>
  </r>
  <r>
    <s v="544223631"/>
    <n v="0"/>
    <s v="iHerb_VP DFD1605"/>
    <s v="В пути"/>
    <d v="2025-12-29T00:00:00"/>
    <x v="42"/>
    <s v="Витамины"/>
    <s v="LEX-23151"/>
    <x v="7"/>
    <x v="18"/>
    <n v="20.07"/>
    <n v="-4.01"/>
    <n v="-0.74048861076345451"/>
    <n v="2.2851196668449985E-15"/>
    <n v="0"/>
    <n v="1366.9307193992495"/>
    <m/>
    <m/>
    <m/>
    <s v=""/>
    <n v="-1366.9307193992495"/>
    <s v=""/>
  </r>
  <r>
    <s v="544252242"/>
    <n v="0"/>
    <s v="iHerb_AV CYG0792"/>
    <s v="В пути"/>
    <d v="2025-12-30T00:00:00"/>
    <x v="42"/>
    <s v="Витамины"/>
    <s v="SOL-59205"/>
    <x v="19"/>
    <x v="1780"/>
    <n v="18.13"/>
    <n v="0"/>
    <n v="-1.5720502431118315"/>
    <n v="0"/>
    <n v="0"/>
    <n v="1483.70363137043"/>
    <m/>
    <m/>
    <m/>
    <s v=""/>
    <n v="-1483.70363137043"/>
    <s v=""/>
  </r>
  <r>
    <s v="544252242"/>
    <n v="0"/>
    <s v="iHerb_AV CYG0792"/>
    <s v="В пути"/>
    <d v="2025-12-30T00:00:00"/>
    <x v="42"/>
    <s v="Витамины"/>
    <s v="SOL-02551"/>
    <x v="19"/>
    <x v="1714"/>
    <n v="7.73"/>
    <n v="0"/>
    <n v="-0.67026742301458675"/>
    <n v="0"/>
    <n v="0"/>
    <n v="632.59950747343771"/>
    <m/>
    <m/>
    <m/>
    <s v=""/>
    <n v="-632.59950747343771"/>
    <s v=""/>
  </r>
  <r>
    <s v="544252242"/>
    <n v="0"/>
    <s v="iHerb_AV CYG0792"/>
    <s v="В пути"/>
    <d v="2025-12-30T00:00:00"/>
    <x v="42"/>
    <s v="Витамины"/>
    <s v="SOL-01121"/>
    <x v="19"/>
    <x v="1834"/>
    <n v="13.64"/>
    <n v="0"/>
    <n v="-1.1827228525121558"/>
    <n v="0"/>
    <n v="0"/>
    <n v="1116.2557932649017"/>
    <m/>
    <m/>
    <m/>
    <s v=""/>
    <n v="-1116.2557932649017"/>
    <s v=""/>
  </r>
  <r>
    <s v="544252242"/>
    <n v="0"/>
    <s v="iHerb_AV CYG0792"/>
    <s v="В пути"/>
    <d v="2025-12-30T00:00:00"/>
    <x v="42"/>
    <s v="Витамины"/>
    <s v="SOL-01736"/>
    <x v="19"/>
    <x v="140"/>
    <n v="23.26"/>
    <n v="0"/>
    <n v="-2.0168719611021073"/>
    <n v="0"/>
    <n v="0"/>
    <n v="1903.5271078696198"/>
    <m/>
    <m/>
    <m/>
    <s v=""/>
    <n v="-1903.5271078696198"/>
    <s v=""/>
  </r>
  <r>
    <s v="544252242"/>
    <n v="0"/>
    <s v="iHerb_AV CYG0792"/>
    <s v="В пути"/>
    <d v="2025-12-30T00:00:00"/>
    <x v="42"/>
    <s v="Витамины"/>
    <s v="SOL-03501"/>
    <x v="19"/>
    <x v="1835"/>
    <n v="11.87"/>
    <n v="0"/>
    <n v="-1.0292463533225282"/>
    <n v="0"/>
    <n v="0"/>
    <n v="971.40441833243267"/>
    <m/>
    <m/>
    <m/>
    <s v=""/>
    <n v="-971.40441833243267"/>
    <s v=""/>
  </r>
  <r>
    <s v="544252242"/>
    <n v="0"/>
    <s v="iHerb_AV CYG0792"/>
    <s v="В пути"/>
    <d v="2025-12-30T00:00:00"/>
    <x v="42"/>
    <s v="Витамины"/>
    <s v="SOL-00680"/>
    <x v="19"/>
    <x v="1836"/>
    <n v="9.68"/>
    <n v="0"/>
    <n v="-0.83935170178282015"/>
    <n v="0"/>
    <n v="0"/>
    <n v="792.1815307041237"/>
    <m/>
    <m/>
    <m/>
    <s v=""/>
    <n v="-792.1815307041237"/>
    <s v=""/>
  </r>
  <r>
    <s v="544252242"/>
    <n v="0"/>
    <s v="iHerb_AV CYG0792"/>
    <s v="В пути"/>
    <d v="2025-12-30T00:00:00"/>
    <x v="42"/>
    <s v="Витамины"/>
    <s v="SOL-01182"/>
    <x v="19"/>
    <x v="1837"/>
    <n v="26.75"/>
    <n v="0"/>
    <n v="-2.3194894651539708"/>
    <n v="0"/>
    <n v="0"/>
    <n v="2189.1380109850529"/>
    <m/>
    <m/>
    <m/>
    <s v=""/>
    <n v="-2189.1380109850529"/>
    <s v=""/>
  </r>
  <r>
    <s v="719169362"/>
    <n v="0"/>
    <s v="CoralClub_OA"/>
    <s v="Доставлен"/>
    <d v="2026-01-06T00:00:00"/>
    <x v="43"/>
    <s v="Витамины"/>
    <s v="000091848"/>
    <x v="79"/>
    <x v="591"/>
    <n v="1548"/>
    <n v="0"/>
    <n v="0"/>
    <n v="0"/>
    <n v="0"/>
    <n v="1548"/>
    <m/>
    <m/>
    <m/>
    <s v=""/>
    <n v="-1548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4"/>
    <m/>
    <m/>
    <x v="0"/>
    <x v="0"/>
    <m/>
    <m/>
    <n v="0"/>
    <n v="0"/>
    <n v="0"/>
    <n v="0"/>
    <m/>
    <m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70FB1F-08C1-467F-BE47-848B63E367D4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rowGrandTotals="0" colGrandTotals="0" itemPrintTitles="1" createdVersion="7" indent="0" compact="0" compactData="0" multipleFieldFilters="0">
  <location ref="A3:C1845" firstHeaderRow="1" firstDataRow="1" firstDataCol="2"/>
  <pivotFields count="2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3">
        <item x="87"/>
        <item x="2"/>
        <item x="215"/>
        <item x="61"/>
        <item x="145"/>
        <item x="269"/>
        <item x="300"/>
        <item x="105"/>
        <item x="280"/>
        <item x="219"/>
        <item x="22"/>
        <item x="155"/>
        <item x="160"/>
        <item x="137"/>
        <item x="304"/>
        <item x="124"/>
        <item x="29"/>
        <item x="298"/>
        <item x="165"/>
        <item x="185"/>
        <item x="38"/>
        <item x="120"/>
        <item x="260"/>
        <item x="106"/>
        <item x="109"/>
        <item x="127"/>
        <item x="97"/>
        <item x="99"/>
        <item x="248"/>
        <item x="289"/>
        <item x="163"/>
        <item x="39"/>
        <item x="58"/>
        <item x="281"/>
        <item x="173"/>
        <item x="168"/>
        <item x="166"/>
        <item x="183"/>
        <item x="43"/>
        <item x="167"/>
        <item x="62"/>
        <item x="186"/>
        <item x="126"/>
        <item x="26"/>
        <item x="264"/>
        <item x="188"/>
        <item x="1"/>
        <item x="251"/>
        <item x="154"/>
        <item x="78"/>
        <item x="25"/>
        <item x="176"/>
        <item x="274"/>
        <item x="129"/>
        <item x="32"/>
        <item x="189"/>
        <item x="79"/>
        <item x="72"/>
        <item x="320"/>
        <item x="107"/>
        <item x="179"/>
        <item x="283"/>
        <item x="291"/>
        <item x="277"/>
        <item x="146"/>
        <item x="249"/>
        <item x="130"/>
        <item x="192"/>
        <item x="6"/>
        <item x="139"/>
        <item x="322"/>
        <item x="286"/>
        <item x="224"/>
        <item x="64"/>
        <item x="266"/>
        <item x="209"/>
        <item x="245"/>
        <item x="255"/>
        <item x="229"/>
        <item x="77"/>
        <item x="202"/>
        <item x="233"/>
        <item x="117"/>
        <item x="212"/>
        <item x="69"/>
        <item x="113"/>
        <item x="232"/>
        <item x="13"/>
        <item x="125"/>
        <item x="84"/>
        <item x="242"/>
        <item x="98"/>
        <item x="162"/>
        <item x="193"/>
        <item x="239"/>
        <item x="207"/>
        <item x="123"/>
        <item x="171"/>
        <item x="85"/>
        <item x="134"/>
        <item x="265"/>
        <item x="318"/>
        <item x="20"/>
        <item x="222"/>
        <item x="259"/>
        <item x="70"/>
        <item x="114"/>
        <item x="205"/>
        <item x="254"/>
        <item x="116"/>
        <item x="302"/>
        <item x="294"/>
        <item x="195"/>
        <item x="18"/>
        <item x="147"/>
        <item x="157"/>
        <item x="326"/>
        <item x="310"/>
        <item x="49"/>
        <item x="211"/>
        <item x="56"/>
        <item x="228"/>
        <item x="297"/>
        <item x="271"/>
        <item x="91"/>
        <item x="276"/>
        <item x="111"/>
        <item x="287"/>
        <item x="258"/>
        <item x="31"/>
        <item x="75"/>
        <item x="208"/>
        <item x="135"/>
        <item x="156"/>
        <item x="214"/>
        <item x="306"/>
        <item x="142"/>
        <item x="200"/>
        <item x="237"/>
        <item x="21"/>
        <item x="187"/>
        <item x="102"/>
        <item x="223"/>
        <item x="138"/>
        <item x="292"/>
        <item x="112"/>
        <item x="272"/>
        <item x="270"/>
        <item x="177"/>
        <item x="218"/>
        <item x="95"/>
        <item x="88"/>
        <item x="74"/>
        <item x="261"/>
        <item x="295"/>
        <item x="90"/>
        <item x="119"/>
        <item x="256"/>
        <item x="7"/>
        <item x="196"/>
        <item x="308"/>
        <item x="110"/>
        <item x="190"/>
        <item x="257"/>
        <item x="268"/>
        <item x="204"/>
        <item x="101"/>
        <item x="313"/>
        <item x="149"/>
        <item x="284"/>
        <item x="267"/>
        <item x="4"/>
        <item x="118"/>
        <item x="30"/>
        <item x="246"/>
        <item x="182"/>
        <item x="238"/>
        <item x="92"/>
        <item x="288"/>
        <item x="299"/>
        <item x="14"/>
        <item x="180"/>
        <item x="42"/>
        <item x="143"/>
        <item x="279"/>
        <item x="41"/>
        <item x="227"/>
        <item x="235"/>
        <item x="37"/>
        <item x="305"/>
        <item x="50"/>
        <item x="35"/>
        <item x="67"/>
        <item x="23"/>
        <item x="290"/>
        <item x="197"/>
        <item x="253"/>
        <item x="27"/>
        <item x="210"/>
        <item x="158"/>
        <item x="122"/>
        <item x="170"/>
        <item x="16"/>
        <item x="11"/>
        <item x="278"/>
        <item x="293"/>
        <item x="133"/>
        <item x="65"/>
        <item x="9"/>
        <item x="3"/>
        <item x="131"/>
        <item x="314"/>
        <item x="262"/>
        <item x="324"/>
        <item x="53"/>
        <item x="8"/>
        <item x="236"/>
        <item x="296"/>
        <item x="217"/>
        <item x="73"/>
        <item x="17"/>
        <item x="178"/>
        <item x="244"/>
        <item x="312"/>
        <item x="66"/>
        <item x="76"/>
        <item x="15"/>
        <item x="44"/>
        <item x="57"/>
        <item x="33"/>
        <item x="275"/>
        <item x="194"/>
        <item x="309"/>
        <item x="169"/>
        <item x="152"/>
        <item x="220"/>
        <item x="40"/>
        <item x="315"/>
        <item x="252"/>
        <item x="28"/>
        <item x="323"/>
        <item x="153"/>
        <item x="230"/>
        <item x="174"/>
        <item x="104"/>
        <item x="303"/>
        <item x="52"/>
        <item x="191"/>
        <item x="199"/>
        <item x="48"/>
        <item x="12"/>
        <item x="100"/>
        <item x="103"/>
        <item x="34"/>
        <item x="319"/>
        <item x="5"/>
        <item x="316"/>
        <item x="311"/>
        <item x="46"/>
        <item x="51"/>
        <item x="55"/>
        <item x="216"/>
        <item x="184"/>
        <item x="247"/>
        <item x="115"/>
        <item x="10"/>
        <item x="19"/>
        <item x="164"/>
        <item x="108"/>
        <item x="151"/>
        <item x="321"/>
        <item x="201"/>
        <item x="136"/>
        <item x="36"/>
        <item x="203"/>
        <item x="63"/>
        <item x="150"/>
        <item x="282"/>
        <item x="161"/>
        <item x="206"/>
        <item x="317"/>
        <item x="45"/>
        <item x="89"/>
        <item x="24"/>
        <item x="94"/>
        <item x="181"/>
        <item x="240"/>
        <item x="148"/>
        <item x="301"/>
        <item x="68"/>
        <item x="250"/>
        <item x="140"/>
        <item x="82"/>
        <item x="59"/>
        <item x="175"/>
        <item x="144"/>
        <item x="285"/>
        <item x="221"/>
        <item x="83"/>
        <item x="80"/>
        <item x="96"/>
        <item x="141"/>
        <item x="128"/>
        <item x="263"/>
        <item x="325"/>
        <item x="226"/>
        <item x="273"/>
        <item x="307"/>
        <item x="60"/>
        <item x="81"/>
        <item x="243"/>
        <item x="231"/>
        <item x="172"/>
        <item x="159"/>
        <item x="213"/>
        <item x="241"/>
        <item x="71"/>
        <item x="54"/>
        <item x="234"/>
        <item x="121"/>
        <item x="47"/>
        <item x="198"/>
        <item x="132"/>
        <item x="225"/>
        <item x="86"/>
        <item x="93"/>
        <item x="0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866">
        <item x="1669"/>
        <item x="293"/>
        <item x="874"/>
        <item x="81"/>
        <item x="83"/>
        <item x="80"/>
        <item x="82"/>
        <item x="849"/>
        <item x="239"/>
        <item x="281"/>
        <item x="254"/>
        <item x="876"/>
        <item x="875"/>
        <item x="873"/>
        <item x="58"/>
        <item x="150"/>
        <item x="120"/>
        <item x="5"/>
        <item x="57"/>
        <item x="130"/>
        <item x="60"/>
        <item x="671"/>
        <item x="712"/>
        <item x="63"/>
        <item x="354"/>
        <item x="16"/>
        <item x="304"/>
        <item x="255"/>
        <item x="544"/>
        <item x="1007"/>
        <item x="613"/>
        <item x="903"/>
        <item x="429"/>
        <item x="147"/>
        <item x="4"/>
        <item x="1619"/>
        <item x="891"/>
        <item x="1659"/>
        <item x="486"/>
        <item x="469"/>
        <item x="288"/>
        <item x="1226"/>
        <item x="1475"/>
        <item x="781"/>
        <item x="1019"/>
        <item x="623"/>
        <item x="1290"/>
        <item x="1600"/>
        <item x="534"/>
        <item x="535"/>
        <item x="328"/>
        <item x="1079"/>
        <item x="1080"/>
        <item x="915"/>
        <item x="46"/>
        <item x="359"/>
        <item x="590"/>
        <item x="589"/>
        <item x="1464"/>
        <item x="1279"/>
        <item x="607"/>
        <item x="394"/>
        <item x="754"/>
        <item x="1085"/>
        <item x="439"/>
        <item x="1228"/>
        <item x="493"/>
        <item x="621"/>
        <item x="563"/>
        <item x="511"/>
        <item x="67"/>
        <item x="66"/>
        <item x="564"/>
        <item x="1151"/>
        <item x="399"/>
        <item x="626"/>
        <item x="1461"/>
        <item x="1373"/>
        <item x="742"/>
        <item x="97"/>
        <item x="421"/>
        <item x="1223"/>
        <item x="1222"/>
        <item x="1433"/>
        <item x="332"/>
        <item x="1399"/>
        <item x="516"/>
        <item x="1377"/>
        <item x="1393"/>
        <item x="350"/>
        <item x="1505"/>
        <item x="445"/>
        <item x="459"/>
        <item x="460"/>
        <item x="462"/>
        <item x="461"/>
        <item x="315"/>
        <item x="318"/>
        <item x="1149"/>
        <item x="1473"/>
        <item x="1474"/>
        <item x="1564"/>
        <item x="1559"/>
        <item x="620"/>
        <item x="321"/>
        <item x="336"/>
        <item x="419"/>
        <item x="337"/>
        <item x="292"/>
        <item x="335"/>
        <item x="109"/>
        <item x="151"/>
        <item x="170"/>
        <item x="673"/>
        <item x="635"/>
        <item x="1621"/>
        <item x="1245"/>
        <item x="1023"/>
        <item x="1254"/>
        <item x="1246"/>
        <item x="723"/>
        <item x="374"/>
        <item x="360"/>
        <item x="128"/>
        <item x="634"/>
        <item x="176"/>
        <item x="898"/>
        <item x="872"/>
        <item x="1356"/>
        <item x="1088"/>
        <item x="59"/>
        <item x="850"/>
        <item x="1089"/>
        <item x="1319"/>
        <item x="1258"/>
        <item x="770"/>
        <item x="1525"/>
        <item x="1531"/>
        <item x="1400"/>
        <item x="89"/>
        <item x="1140"/>
        <item x="104"/>
        <item x="753"/>
        <item x="134"/>
        <item x="132"/>
        <item x="357"/>
        <item x="687"/>
        <item x="1283"/>
        <item x="141"/>
        <item x="78"/>
        <item x="277"/>
        <item x="138"/>
        <item x="912"/>
        <item x="900"/>
        <item x="914"/>
        <item x="157"/>
        <item x="694"/>
        <item x="1286"/>
        <item x="1093"/>
        <item x="1273"/>
        <item x="1094"/>
        <item x="1250"/>
        <item x="1333"/>
        <item x="1348"/>
        <item x="12"/>
        <item x="204"/>
        <item x="831"/>
        <item x="971"/>
        <item x="1342"/>
        <item x="739"/>
        <item x="1252"/>
        <item x="48"/>
        <item x="1336"/>
        <item x="258"/>
        <item x="561"/>
        <item x="1251"/>
        <item x="661"/>
        <item x="1334"/>
        <item x="8"/>
        <item x="9"/>
        <item x="1277"/>
        <item x="1166"/>
        <item x="601"/>
        <item x="533"/>
        <item x="1014"/>
        <item x="1165"/>
        <item x="287"/>
        <item x="1031"/>
        <item x="880"/>
        <item x="859"/>
        <item x="1160"/>
        <item x="837"/>
        <item x="808"/>
        <item x="947"/>
        <item x="718"/>
        <item x="582"/>
        <item x="807"/>
        <item x="946"/>
        <item x="948"/>
        <item x="905"/>
        <item x="1324"/>
        <item x="1021"/>
        <item x="222"/>
        <item x="289"/>
        <item x="223"/>
        <item x="625"/>
        <item x="52"/>
        <item x="21"/>
        <item x="1547"/>
        <item x="75"/>
        <item x="87"/>
        <item x="690"/>
        <item x="1270"/>
        <item x="1267"/>
        <item x="1269"/>
        <item x="1268"/>
        <item x="1221"/>
        <item x="1483"/>
        <item x="454"/>
        <item x="1145"/>
        <item x="594"/>
        <item x="71"/>
        <item x="70"/>
        <item x="660"/>
        <item x="771"/>
        <item x="1204"/>
        <item x="1"/>
        <item x="146"/>
        <item x="1395"/>
        <item x="967"/>
        <item x="230"/>
        <item x="496"/>
        <item x="495"/>
        <item x="481"/>
        <item x="405"/>
        <item x="615"/>
        <item x="592"/>
        <item x="591"/>
        <item x="426"/>
        <item x="228"/>
        <item x="227"/>
        <item x="233"/>
        <item x="617"/>
        <item x="427"/>
        <item x="226"/>
        <item x="482"/>
        <item x="885"/>
        <item x="865"/>
        <item x="520"/>
        <item x="229"/>
        <item x="483"/>
        <item x="616"/>
        <item x="521"/>
        <item x="342"/>
        <item x="341"/>
        <item x="682"/>
        <item x="969"/>
        <item x="1042"/>
        <item x="234"/>
        <item x="276"/>
        <item x="968"/>
        <item x="378"/>
        <item x="1363"/>
        <item x="1156"/>
        <item x="692"/>
        <item x="448"/>
        <item x="338"/>
        <item x="463"/>
        <item x="814"/>
        <item x="825"/>
        <item x="1585"/>
        <item x="855"/>
        <item x="784"/>
        <item x="1303"/>
        <item x="700"/>
        <item x="282"/>
        <item x="1579"/>
        <item x="1335"/>
        <item x="1611"/>
        <item x="1389"/>
        <item x="547"/>
        <item x="546"/>
        <item x="573"/>
        <item x="574"/>
        <item x="575"/>
        <item x="1154"/>
        <item x="297"/>
        <item x="1595"/>
        <item x="37"/>
        <item x="455"/>
        <item x="786"/>
        <item x="871"/>
        <item x="1162"/>
        <item x="133"/>
        <item x="631"/>
        <item x="51"/>
        <item x="201"/>
        <item x="381"/>
        <item x="701"/>
        <item x="684"/>
        <item x="567"/>
        <item x="500"/>
        <item x="964"/>
        <item x="1022"/>
        <item x="178"/>
        <item x="1661"/>
        <item m="1" x="1849"/>
        <item x="1666"/>
        <item x="137"/>
        <item m="1" x="1851"/>
        <item x="1609"/>
        <item x="1630"/>
        <item x="1443"/>
        <item x="1274"/>
        <item x="843"/>
        <item x="1111"/>
        <item x="1189"/>
        <item x="1180"/>
        <item x="996"/>
        <item x="985"/>
        <item x="995"/>
        <item x="1325"/>
        <item x="221"/>
        <item x="220"/>
        <item x="218"/>
        <item x="467"/>
        <item x="219"/>
        <item x="816"/>
        <item x="1020"/>
        <item m="1" x="1841"/>
        <item x="414"/>
        <item x="1147"/>
        <item x="1172"/>
        <item x="468"/>
        <item x="1144"/>
        <item x="879"/>
        <item x="196"/>
        <item x="197"/>
        <item x="385"/>
        <item x="1215"/>
        <item x="1196"/>
        <item x="1175"/>
        <item x="1174"/>
        <item x="999"/>
        <item x="1000"/>
        <item x="1231"/>
        <item x="1036"/>
        <item x="1232"/>
        <item x="1001"/>
        <item x="1112"/>
        <item x="1059"/>
        <item x="1116"/>
        <item x="1060"/>
        <item x="1046"/>
        <item x="1038"/>
        <item x="1123"/>
        <item x="1039"/>
        <item x="1062"/>
        <item x="1040"/>
        <item x="1063"/>
        <item x="1124"/>
        <item x="1041"/>
        <item x="1051"/>
        <item x="1044"/>
        <item x="1118"/>
        <item x="1043"/>
        <item x="1233"/>
        <item x="1053"/>
        <item x="1054"/>
        <item x="1003"/>
        <item x="1234"/>
        <item x="1235"/>
        <item x="1004"/>
        <item x="1045"/>
        <item x="1236"/>
        <item x="1066"/>
        <item x="1067"/>
        <item x="1068"/>
        <item x="1120"/>
        <item x="1237"/>
        <item x="1069"/>
        <item x="1238"/>
        <item x="1114"/>
        <item x="1239"/>
        <item x="1240"/>
        <item x="1037"/>
        <item x="1122"/>
        <item x="1002"/>
        <item x="1061"/>
        <item x="1125"/>
        <item x="1117"/>
        <item x="1194"/>
        <item x="1056"/>
        <item x="1057"/>
        <item x="1058"/>
        <item x="1065"/>
        <item x="1113"/>
        <item x="1119"/>
        <item x="1217"/>
        <item x="1216"/>
        <item x="1218"/>
        <item x="1055"/>
        <item x="1064"/>
        <item x="1005"/>
        <item x="1241"/>
        <item x="1195"/>
        <item x="1052"/>
        <item x="1115"/>
        <item x="1121"/>
        <item x="1199"/>
        <item x="1504"/>
        <item x="1508"/>
        <item x="1026"/>
        <item x="1509"/>
        <item x="608"/>
        <item x="175"/>
        <item x="1489"/>
        <item x="1024"/>
        <item x="1225"/>
        <item x="568"/>
        <item x="1208"/>
        <item x="538"/>
        <item x="572"/>
        <item x="537"/>
        <item x="609"/>
        <item x="1133"/>
        <item x="897"/>
        <item x="738"/>
        <item x="658"/>
        <item x="659"/>
        <item x="441"/>
        <item x="1456"/>
        <item x="264"/>
        <item x="265"/>
        <item x="1082"/>
        <item x="1157"/>
        <item x="501"/>
        <item x="503"/>
        <item x="1272"/>
        <item x="373"/>
        <item x="466"/>
        <item x="465"/>
        <item x="370"/>
        <item x="372"/>
        <item x="316"/>
        <item x="619"/>
        <item x="788"/>
        <item x="1050"/>
        <item x="1131"/>
        <item x="847"/>
        <item x="922"/>
        <item x="957"/>
        <item x="1209"/>
        <item x="835"/>
        <item m="1" x="1848"/>
        <item x="485"/>
        <item x="438"/>
        <item x="440"/>
        <item x="1529"/>
        <item x="1081"/>
        <item x="1010"/>
        <item x="870"/>
        <item x="1086"/>
        <item x="986"/>
        <item x="1203"/>
        <item x="1135"/>
        <item x="987"/>
        <item x="1197"/>
        <item x="1201"/>
        <item x="945"/>
        <item x="907"/>
        <item x="663"/>
        <item x="1353"/>
        <item x="390"/>
        <item x="392"/>
        <item x="632"/>
        <item x="266"/>
        <item x="273"/>
        <item x="271"/>
        <item x="633"/>
        <item x="270"/>
        <item x="413"/>
        <item x="412"/>
        <item x="269"/>
        <item x="409"/>
        <item x="274"/>
        <item x="1352"/>
        <item x="272"/>
        <item x="408"/>
        <item x="275"/>
        <item x="391"/>
        <item x="411"/>
        <item x="407"/>
        <item x="267"/>
        <item x="639"/>
        <item x="268"/>
        <item x="410"/>
        <item x="473"/>
        <item x="1271"/>
        <item x="1469"/>
        <item x="730"/>
        <item x="279"/>
        <item x="881"/>
        <item x="851"/>
        <item x="942"/>
        <item x="1192"/>
        <item x="1498"/>
        <item x="199"/>
        <item x="525"/>
        <item x="386"/>
        <item x="1672"/>
        <item x="1426"/>
        <item x="1425"/>
        <item x="25"/>
        <item x="819"/>
        <item x="1173"/>
        <item x="400"/>
        <item x="1351"/>
        <item x="1073"/>
        <item x="934"/>
        <item x="799"/>
        <item x="242"/>
        <item x="41"/>
        <item x="1560"/>
        <item x="548"/>
        <item x="353"/>
        <item x="603"/>
        <item x="689"/>
        <item x="1153"/>
        <item x="208"/>
        <item x="212"/>
        <item x="154"/>
        <item x="758"/>
        <item x="480"/>
        <item x="155"/>
        <item x="371"/>
        <item x="866"/>
        <item x="867"/>
        <item x="167"/>
        <item x="983"/>
        <item x="982"/>
        <item x="1302"/>
        <item x="302"/>
        <item x="1330"/>
        <item x="356"/>
        <item x="1287"/>
        <item x="1349"/>
        <item x="1591"/>
        <item x="1213"/>
        <item x="69"/>
        <item x="1427"/>
        <item x="20"/>
        <item x="333"/>
        <item x="1391"/>
        <item x="734"/>
        <item x="1656"/>
        <item x="207"/>
        <item x="842"/>
        <item x="1501"/>
        <item x="1368"/>
        <item x="593"/>
        <item x="856"/>
        <item x="474"/>
        <item x="475"/>
        <item x="888"/>
        <item x="512"/>
        <item x="812"/>
        <item x="1048"/>
        <item x="908"/>
        <item x="449"/>
        <item x="45"/>
        <item x="331"/>
        <item x="711"/>
        <item x="655"/>
        <item x="768"/>
        <item x="1220"/>
        <item x="322"/>
        <item x="956"/>
        <item x="490"/>
        <item x="491"/>
        <item x="829"/>
        <item x="1255"/>
        <item x="612"/>
        <item x="725"/>
        <item x="981"/>
        <item x="1472"/>
        <item x="502"/>
        <item x="384"/>
        <item x="553"/>
        <item x="1308"/>
        <item x="1307"/>
        <item x="1298"/>
        <item x="693"/>
        <item x="317"/>
        <item x="313"/>
        <item x="361"/>
        <item x="295"/>
        <item x="909"/>
        <item x="1177"/>
        <item x="217"/>
        <item x="216"/>
        <item x="206"/>
        <item x="365"/>
        <item x="232"/>
        <item x="1242"/>
        <item x="301"/>
        <item x="752"/>
        <item x="420"/>
        <item x="1183"/>
        <item x="1184"/>
        <item x="1181"/>
        <item x="1188"/>
        <item x="1185"/>
        <item x="1186"/>
        <item x="962"/>
        <item x="107"/>
        <item x="263"/>
        <item x="1132"/>
        <item x="1306"/>
        <item x="904"/>
        <item x="29"/>
        <item x="1311"/>
        <item x="1205"/>
        <item x="943"/>
        <item x="832"/>
        <item x="584"/>
        <item x="950"/>
        <item x="125"/>
        <item x="916"/>
        <item x="944"/>
        <item x="191"/>
        <item x="19"/>
        <item x="800"/>
        <item x="978"/>
        <item x="352"/>
        <item x="540"/>
        <item x="778"/>
        <item x="779"/>
        <item x="1182"/>
        <item x="1187"/>
        <item x="1281"/>
        <item x="818"/>
        <item x="320"/>
        <item x="766"/>
        <item x="1230"/>
        <item x="1612"/>
        <item x="1329"/>
        <item m="1" x="1845"/>
        <item m="1" x="1839"/>
        <item x="551"/>
        <item x="1276"/>
        <item x="1275"/>
        <item x="126"/>
        <item x="862"/>
        <item x="198"/>
        <item x="136"/>
        <item x="1291"/>
        <item x="262"/>
        <item x="1580"/>
        <item x="1100"/>
        <item x="1171"/>
        <item x="709"/>
        <item x="858"/>
        <item x="764"/>
        <item x="1102"/>
        <item x="1101"/>
        <item x="1341"/>
        <item x="1328"/>
        <item x="704"/>
        <item x="699"/>
        <item x="675"/>
        <item x="600"/>
        <item x="530"/>
        <item x="519"/>
        <item x="839"/>
        <item x="1326"/>
        <item x="418"/>
        <item x="1367"/>
        <item x="668"/>
        <item x="703"/>
        <item x="702"/>
        <item x="1340"/>
        <item x="1339"/>
        <item x="857"/>
        <item x="1098"/>
        <item x="1097"/>
        <item x="498"/>
        <item x="1369"/>
        <item x="787"/>
        <item x="959"/>
        <item x="958"/>
        <item x="780"/>
        <item x="777"/>
        <item x="1128"/>
        <item x="1163"/>
        <item x="722"/>
        <item x="1074"/>
        <item x="1049"/>
        <item x="1561"/>
        <item x="1514"/>
        <item x="1480"/>
        <item x="334"/>
        <item x="1555"/>
        <item x="32"/>
        <item x="193"/>
        <item x="194"/>
        <item x="174"/>
        <item x="96"/>
        <item x="1280"/>
        <item x="710"/>
        <item x="1312"/>
        <item x="183"/>
        <item x="184"/>
        <item x="168"/>
        <item x="517"/>
        <item x="1362"/>
        <item x="118"/>
        <item x="1450"/>
        <item x="1191"/>
        <item x="976"/>
        <item x="1035"/>
        <item x="793"/>
        <item x="939"/>
        <item x="509"/>
        <item x="536"/>
        <item x="877"/>
        <item x="794"/>
        <item x="578"/>
        <item x="156"/>
        <item x="1526"/>
        <item x="77"/>
        <item x="1327"/>
        <item x="524"/>
        <item x="523"/>
        <item x="821"/>
        <item x="820"/>
        <item x="760"/>
        <item x="761"/>
        <item x="762"/>
        <item x="261"/>
        <item x="1438"/>
        <item x="1497"/>
        <item x="436"/>
        <item m="1" x="1862"/>
        <item x="259"/>
        <item x="103"/>
        <item x="47"/>
        <item m="1" x="1838"/>
        <item x="555"/>
        <item x="669"/>
        <item x="556"/>
        <item x="717"/>
        <item x="560"/>
        <item x="91"/>
        <item x="252"/>
        <item x="672"/>
        <item x="1075"/>
        <item x="926"/>
        <item x="628"/>
        <item x="1259"/>
        <item x="899"/>
        <item x="113"/>
        <item x="121"/>
        <item x="809"/>
        <item x="1168"/>
        <item x="1309"/>
        <item x="330"/>
        <item x="61"/>
        <item x="379"/>
        <item x="453"/>
        <item x="860"/>
        <item x="604"/>
        <item x="437"/>
        <item x="656"/>
        <item x="257"/>
        <item x="921"/>
        <item x="931"/>
        <item x="235"/>
        <item x="566"/>
        <item x="935"/>
        <item x="250"/>
        <item x="54"/>
        <item x="285"/>
        <item x="920"/>
        <item x="185"/>
        <item x="936"/>
        <item x="237"/>
        <item x="1263"/>
        <item x="1076"/>
        <item x="286"/>
        <item x="142"/>
        <item x="245"/>
        <item x="937"/>
        <item x="376"/>
        <item x="657"/>
        <item x="406"/>
        <item x="73"/>
        <item x="189"/>
        <item x="1206"/>
        <item x="1071"/>
        <item x="960"/>
        <item x="26"/>
        <item x="1030"/>
        <item x="1029"/>
        <item x="1072"/>
        <item m="1" x="1857"/>
        <item x="542"/>
        <item x="848"/>
        <item x="62"/>
        <item x="343"/>
        <item x="428"/>
        <item x="654"/>
        <item x="740"/>
        <item x="571"/>
        <item x="1675"/>
        <item x="472"/>
        <item x="1634"/>
        <item x="433"/>
        <item x="181"/>
        <item x="298"/>
        <item x="452"/>
        <item x="805"/>
        <item x="143"/>
        <item x="878"/>
        <item x="53"/>
        <item x="845"/>
        <item x="965"/>
        <item x="652"/>
        <item x="670"/>
        <item x="1169"/>
        <item x="431"/>
        <item x="84"/>
        <item x="101"/>
        <item x="550"/>
        <item x="1294"/>
        <item m="1" x="1844"/>
        <item x="1293"/>
        <item x="1357"/>
        <item x="213"/>
        <item x="1148"/>
        <item m="1" x="1842"/>
        <item x="188"/>
        <item x="1110"/>
        <item x="554"/>
        <item x="470"/>
        <item x="346"/>
        <item m="1" x="1859"/>
        <item x="539"/>
        <item x="514"/>
        <item x="624"/>
        <item x="906"/>
        <item x="651"/>
        <item x="430"/>
        <item m="1" x="1855"/>
        <item x="894"/>
        <item x="896"/>
        <item x="106"/>
        <item x="1006"/>
        <item x="1137"/>
        <item x="577"/>
        <item x="649"/>
        <item x="961"/>
        <item x="576"/>
        <item x="953"/>
        <item x="769"/>
        <item x="1009"/>
        <item x="1109"/>
        <item x="585"/>
        <item x="347"/>
        <item x="580"/>
        <item x="933"/>
        <item x="917"/>
        <item x="148"/>
        <item x="1083"/>
        <item x="928"/>
        <item x="119"/>
        <item x="963"/>
        <item x="949"/>
        <item x="864"/>
        <item x="570"/>
        <item x="79"/>
        <item x="952"/>
        <item x="1143"/>
        <item x="733"/>
        <item x="932"/>
        <item x="1190"/>
        <item x="451"/>
        <item x="1159"/>
        <item x="938"/>
        <item x="6"/>
        <item x="116"/>
        <item x="10"/>
        <item x="33"/>
        <item x="494"/>
        <item x="144"/>
        <item x="720"/>
        <item x="504"/>
        <item x="135"/>
        <item x="686"/>
        <item m="1" x="1864"/>
        <item x="367"/>
        <item x="327"/>
        <item x="249"/>
        <item x="941"/>
        <item x="305"/>
        <item x="35"/>
        <item x="716"/>
        <item x="1011"/>
        <item x="241"/>
        <item x="434"/>
        <item x="28"/>
        <item x="200"/>
        <item x="283"/>
        <item x="1229"/>
        <item x="368"/>
        <item x="1313"/>
        <item x="100"/>
        <item x="238"/>
        <item x="925"/>
        <item x="471"/>
        <item x="102"/>
        <item x="688"/>
        <item x="39"/>
        <item x="253"/>
        <item x="984"/>
        <item x="927"/>
        <item x="1016"/>
        <item x="801"/>
        <item x="214"/>
        <item x="1314"/>
        <item x="44"/>
        <item x="929"/>
        <item x="393"/>
        <item x="930"/>
        <item x="992"/>
        <item x="1248"/>
        <item x="1152"/>
        <item x="329"/>
        <item x="1256"/>
        <item x="643"/>
        <item x="642"/>
        <item x="595"/>
        <item x="748"/>
        <item x="747"/>
        <item x="597"/>
        <item x="599"/>
        <item x="596"/>
        <item x="637"/>
        <item x="743"/>
        <item x="745"/>
        <item x="458"/>
        <item x="456"/>
        <item x="644"/>
        <item x="746"/>
        <item x="640"/>
        <item x="744"/>
        <item x="598"/>
        <item x="641"/>
        <item x="636"/>
        <item x="457"/>
        <item x="1244"/>
        <item x="382"/>
        <item x="415"/>
        <item x="180"/>
        <item x="179"/>
        <item x="299"/>
        <item x="162"/>
        <item x="247"/>
        <item x="225"/>
        <item x="901"/>
        <item x="1350"/>
        <item x="662"/>
        <item x="803"/>
        <item x="72"/>
        <item x="846"/>
        <item x="545"/>
        <item x="802"/>
        <item x="1047"/>
        <item x="1320"/>
        <item x="895"/>
        <item x="1134"/>
        <item x="1337"/>
        <item x="1078"/>
        <item x="1126"/>
        <item x="369"/>
        <item x="729"/>
        <item x="205"/>
        <item x="375"/>
        <item x="1478"/>
        <item x="1488"/>
        <item x="86"/>
        <item x="280"/>
        <item x="40"/>
        <item x="396"/>
        <item x="404"/>
        <item x="791"/>
        <item x="792"/>
        <item x="698"/>
        <item x="1032"/>
        <item x="1107"/>
        <item x="1108"/>
        <item x="187"/>
        <item x="244"/>
        <item x="186"/>
        <item x="1536"/>
        <item x="1535"/>
        <item x="325"/>
        <item x="388"/>
        <item x="224"/>
        <item x="211"/>
        <item x="210"/>
        <item x="785"/>
        <item x="954"/>
        <item x="36"/>
        <item x="970"/>
        <item x="401"/>
        <item x="705"/>
        <item x="683"/>
        <item x="209"/>
        <item x="169"/>
        <item x="74"/>
        <item x="1323"/>
        <item x="789"/>
        <item x="776"/>
        <item x="844"/>
        <item x="653"/>
        <item x="774"/>
        <item x="790"/>
        <item x="1466"/>
        <item x="569"/>
        <item x="919"/>
        <item x="1178"/>
        <item x="1179"/>
        <item x="677"/>
        <item x="706"/>
        <item x="417"/>
        <item x="389"/>
        <item x="499"/>
        <item x="679"/>
        <item x="678"/>
        <item x="294"/>
        <item x="110"/>
        <item x="989"/>
        <item x="1358"/>
        <item x="1484"/>
        <item x="1164"/>
        <item x="65"/>
        <item x="182"/>
        <item x="1170"/>
        <item x="579"/>
        <item x="990"/>
        <item x="708"/>
        <item x="676"/>
        <item x="1034"/>
        <item x="1637"/>
        <item x="1460"/>
        <item x="1146"/>
        <item x="1520"/>
        <item x="827"/>
        <item x="854"/>
        <item x="826"/>
        <item x="326"/>
        <item x="674"/>
        <item x="853"/>
        <item x="446"/>
        <item x="823"/>
        <item x="363"/>
        <item x="364"/>
        <item x="362"/>
        <item x="681"/>
        <item x="889"/>
        <item x="890"/>
        <item x="1033"/>
        <item x="284"/>
        <item x="161"/>
        <item x="518"/>
        <item x="918"/>
        <item x="782"/>
        <item x="813"/>
        <item x="811"/>
        <item x="153"/>
        <item x="339"/>
        <item x="1383"/>
        <item x="1092"/>
        <item x="243"/>
        <item x="824"/>
        <item x="924"/>
        <item x="319"/>
        <item x="324"/>
        <item x="76"/>
        <item x="528"/>
        <item x="588"/>
        <item x="1103"/>
        <item x="529"/>
        <item x="497"/>
        <item x="763"/>
        <item x="1295"/>
        <item x="1297"/>
        <item x="1301"/>
        <item x="765"/>
        <item x="1296"/>
        <item x="13"/>
        <item x="30"/>
        <item x="3"/>
        <item x="2"/>
        <item x="159"/>
        <item x="1096"/>
        <item x="149"/>
        <item x="311"/>
        <item x="505"/>
        <item x="160"/>
        <item x="278"/>
        <item x="1549"/>
        <item x="1202"/>
        <item x="164"/>
        <item x="892"/>
        <item x="1608"/>
        <item x="1616"/>
        <item x="741"/>
        <item x="387"/>
        <item x="444"/>
        <item x="1278"/>
        <item x="165"/>
        <item x="34"/>
        <item x="755"/>
        <item x="1198"/>
        <item x="1200"/>
        <item x="92"/>
        <item x="731"/>
        <item x="23"/>
        <item m="1" x="1853"/>
        <item x="980"/>
        <item x="951"/>
        <item x="724"/>
        <item x="583"/>
        <item x="988"/>
        <item x="647"/>
        <item x="424"/>
        <item x="129"/>
        <item x="1104"/>
        <item x="1130"/>
        <item x="646"/>
        <item x="131"/>
        <item x="1212"/>
        <item x="42"/>
        <item x="602"/>
        <item x="1243"/>
        <item x="1211"/>
        <item x="380"/>
        <item x="1176"/>
        <item x="349"/>
        <item x="479"/>
        <item x="883"/>
        <item x="822"/>
        <item x="416"/>
        <item x="838"/>
        <item x="340"/>
        <item x="882"/>
        <item x="522"/>
        <item x="886"/>
        <item x="1338"/>
        <item x="478"/>
        <item x="565"/>
        <item x="775"/>
        <item x="713"/>
        <item x="1331"/>
        <item x="834"/>
        <item x="648"/>
        <item x="581"/>
        <item x="1344"/>
        <item x="998"/>
        <item x="1332"/>
        <item x="798"/>
        <item x="1513"/>
        <item m="1" x="1854"/>
        <item x="815"/>
        <item x="1565"/>
        <item x="477"/>
        <item x="476"/>
        <item x="955"/>
        <item x="973"/>
        <item x="557"/>
        <item x="94"/>
        <item x="1266"/>
        <item x="1380"/>
        <item x="1657"/>
        <item x="841"/>
        <item x="840"/>
        <item x="177"/>
        <item x="552"/>
        <item x="1554"/>
        <item x="618"/>
        <item x="828"/>
        <item x="1537"/>
        <item x="614"/>
        <item x="158"/>
        <item x="145"/>
        <item x="1285"/>
        <item x="397"/>
        <item x="1521"/>
        <item x="236"/>
        <item x="1394"/>
        <item x="1264"/>
        <item x="1603"/>
        <item x="1592"/>
        <item x="1623"/>
        <item x="902"/>
        <item x="757"/>
        <item x="296"/>
        <item x="736"/>
        <item x="737"/>
        <item x="1347"/>
        <item x="1091"/>
        <item x="696"/>
        <item x="377"/>
        <item x="300"/>
        <item x="727"/>
        <item x="695"/>
        <item x="1260"/>
        <item x="56"/>
        <item x="50"/>
        <item x="1528"/>
        <item x="323"/>
        <item x="312"/>
        <item x="714"/>
        <item x="1070"/>
        <item x="549"/>
        <item x="68"/>
        <item x="195"/>
        <item x="1158"/>
        <item m="1" x="1860"/>
        <item x="506"/>
        <item x="1617"/>
        <item x="1573"/>
        <item x="611"/>
        <item x="997"/>
        <item x="432"/>
        <item x="893"/>
        <item x="171"/>
        <item x="1586"/>
        <item x="1587"/>
        <item x="680"/>
        <item x="1106"/>
        <item x="1317"/>
        <item x="1316"/>
        <item x="587"/>
        <item x="1370"/>
        <item x="526"/>
        <item x="527"/>
        <item x="1299"/>
        <item x="1300"/>
        <item x="1318"/>
        <item x="940"/>
        <item x="1470"/>
        <item x="1442"/>
        <item x="685"/>
        <item x="256"/>
        <item x="231"/>
        <item x="123"/>
        <item x="869"/>
        <item x="425"/>
        <item x="1105"/>
        <item x="314"/>
        <item x="507"/>
        <item x="447"/>
        <item x="1247"/>
        <item x="974"/>
        <item x="1315"/>
        <item x="759"/>
        <item x="783"/>
        <item x="172"/>
        <item x="1468"/>
        <item x="1485"/>
        <item x="246"/>
        <item x="562"/>
        <item m="1" x="1858"/>
        <item x="1099"/>
        <item x="1424"/>
        <item x="1437"/>
        <item x="1588"/>
        <item x="861"/>
        <item x="994"/>
        <item x="105"/>
        <item x="664"/>
        <item x="665"/>
        <item x="666"/>
        <item x="667"/>
        <item x="707"/>
        <item x="606"/>
        <item x="923"/>
        <item x="884"/>
        <item x="1227"/>
        <item x="1224"/>
        <item x="1077"/>
        <item x="1150"/>
        <item x="1087"/>
        <item x="202"/>
        <item x="541"/>
        <item x="163"/>
        <item x="1027"/>
        <item x="1289"/>
        <item x="422"/>
        <item x="629"/>
        <item x="622"/>
        <item m="1" x="1852"/>
        <item x="1601"/>
        <item x="152"/>
        <item x="1454"/>
        <item x="348"/>
        <item x="1627"/>
        <item x="1548"/>
        <item x="203"/>
        <item x="1654"/>
        <item x="435"/>
        <item x="1467"/>
        <item x="1663"/>
        <item x="1436"/>
        <item x="1567"/>
        <item x="1441"/>
        <item x="1671"/>
        <item x="1210"/>
        <item x="139"/>
        <item x="115"/>
        <item x="122"/>
        <item x="1631"/>
        <item x="1516"/>
        <item x="1658"/>
        <item x="715"/>
        <item x="1620"/>
        <item x="993"/>
        <item x="1390"/>
        <item x="610"/>
        <item x="1569"/>
        <item x="836"/>
        <item x="240"/>
        <item x="1321"/>
        <item x="1355"/>
        <item x="1622"/>
        <item x="719"/>
        <item m="1" x="1850"/>
        <item x="345"/>
        <item x="830"/>
        <item x="85"/>
        <item x="15"/>
        <item x="767"/>
        <item x="366"/>
        <item m="1" x="1863"/>
        <item x="1452"/>
        <item x="1365"/>
        <item x="1265"/>
        <item x="248"/>
        <item x="627"/>
        <item x="1635"/>
        <item x="605"/>
        <item x="111"/>
        <item x="1095"/>
        <item x="1282"/>
        <item x="1261"/>
        <item x="810"/>
        <item x="1428"/>
        <item x="735"/>
        <item x="531"/>
        <item x="1284"/>
        <item x="1515"/>
        <item x="972"/>
        <item x="1486"/>
        <item x="1407"/>
        <item x="17"/>
        <item x="1632"/>
        <item x="586"/>
        <item x="1607"/>
        <item x="1305"/>
        <item x="1568"/>
        <item x="1476"/>
        <item m="1" x="1840"/>
        <item x="95"/>
        <item x="697"/>
        <item x="1511"/>
        <item x="1379"/>
        <item x="307"/>
        <item x="24"/>
        <item x="1506"/>
        <item x="732"/>
        <item x="1590"/>
        <item x="492"/>
        <item x="751"/>
        <item x="1387"/>
        <item x="1388"/>
        <item x="1361"/>
        <item x="1550"/>
        <item x="1668"/>
        <item x="1492"/>
        <item x="1288"/>
        <item x="1372"/>
        <item x="1639"/>
        <item x="1084"/>
        <item x="1346"/>
        <item x="977"/>
        <item x="863"/>
        <item x="1638"/>
        <item x="1551"/>
        <item x="1540"/>
        <item x="1539"/>
        <item x="1584"/>
        <item x="508"/>
        <item x="532"/>
        <item x="1416"/>
        <item x="1417"/>
        <item x="1418"/>
        <item x="1493"/>
        <item x="1419"/>
        <item x="1420"/>
        <item x="1409"/>
        <item x="1494"/>
        <item x="1495"/>
        <item x="1642"/>
        <item x="1445"/>
        <item x="1446"/>
        <item x="1447"/>
        <item x="1448"/>
        <item x="1645"/>
        <item x="1646"/>
        <item x="1651"/>
        <item x="1652"/>
        <item x="1647"/>
        <item x="1648"/>
        <item x="1412"/>
        <item x="1413"/>
        <item x="1408"/>
        <item x="1410"/>
        <item x="1411"/>
        <item x="1444"/>
        <item x="1643"/>
        <item x="1649"/>
        <item x="1650"/>
        <item x="1653"/>
        <item x="1422"/>
        <item x="1533"/>
        <item x="1662"/>
        <item x="1667"/>
        <item x="1167"/>
        <item x="1641"/>
        <item x="308"/>
        <item x="650"/>
        <item x="1262"/>
        <item x="1566"/>
        <item x="1589"/>
        <item x="804"/>
        <item x="806"/>
        <item x="22"/>
        <item x="1615"/>
        <item x="979"/>
        <item x="1582"/>
        <item x="1557"/>
        <item x="93"/>
        <item x="1364"/>
        <item x="1640"/>
        <item x="1253"/>
        <item x="1665"/>
        <item x="1193"/>
        <item x="1396"/>
        <item x="1397"/>
        <item x="1401"/>
        <item x="645"/>
        <item x="140"/>
        <item x="423"/>
        <item x="1598"/>
        <item x="489"/>
        <item x="309"/>
        <item x="1578"/>
        <item x="1660"/>
        <item x="1310"/>
        <item x="1375"/>
        <item x="852"/>
        <item x="772"/>
        <item x="306"/>
        <item x="1629"/>
        <item x="1596"/>
        <item x="1385"/>
        <item m="1" x="1856"/>
        <item x="108"/>
        <item x="1345"/>
        <item x="1435"/>
        <item x="358"/>
        <item x="1594"/>
        <item x="513"/>
        <item x="1538"/>
        <item x="1676"/>
        <item x="1664"/>
        <item x="1381"/>
        <item x="975"/>
        <item x="1477"/>
        <item x="1453"/>
        <item x="1161"/>
        <item x="1614"/>
        <item x="11"/>
        <item x="1405"/>
        <item x="1214"/>
        <item x="630"/>
        <item x="1618"/>
        <item x="1451"/>
        <item x="1517"/>
        <item x="1127"/>
        <item x="1398"/>
        <item x="1376"/>
        <item x="1463"/>
        <item x="1613"/>
        <item x="403"/>
        <item x="344"/>
        <item x="127"/>
        <item x="114"/>
        <item x="1374"/>
        <item x="1575"/>
        <item x="1625"/>
        <item x="1322"/>
        <item x="728"/>
        <item x="1392"/>
        <item x="1402"/>
        <item x="1571"/>
        <item x="442"/>
        <item x="190"/>
        <item x="1670"/>
        <item x="1541"/>
        <item x="797"/>
        <item x="1382"/>
        <item x="1519"/>
        <item x="18"/>
        <item x="1371"/>
        <item x="1534"/>
        <item x="1500"/>
        <item x="1499"/>
        <item x="124"/>
        <item x="1430"/>
        <item x="1644"/>
        <item x="1628"/>
        <item x="1624"/>
        <item x="756"/>
        <item x="868"/>
        <item x="1510"/>
        <item x="1546"/>
        <item x="726"/>
        <item x="795"/>
        <item x="1507"/>
        <item x="1360"/>
        <item x="488"/>
        <item x="1343"/>
        <item x="1503"/>
        <item x="90"/>
        <item x="1025"/>
        <item x="1429"/>
        <item x="1636"/>
        <item x="913"/>
        <item x="1502"/>
        <item x="1386"/>
        <item x="1384"/>
        <item x="1606"/>
        <item x="1524"/>
        <item x="1655"/>
        <item x="1530"/>
        <item x="1138"/>
        <item x="1139"/>
        <item x="1576"/>
        <item x="117"/>
        <item x="303"/>
        <item x="383"/>
        <item x="515"/>
        <item x="1013"/>
        <item x="443"/>
        <item x="99"/>
        <item x="1544"/>
        <item x="1556"/>
        <item x="1522"/>
        <item x="88"/>
        <item x="1018"/>
        <item x="1552"/>
        <item x="559"/>
        <item x="395"/>
        <item x="1523"/>
        <item x="750"/>
        <item x="7"/>
        <item x="1482"/>
        <item x="1421"/>
        <item x="1449"/>
        <item x="1423"/>
        <item x="1414"/>
        <item x="1415"/>
        <item x="887"/>
        <item x="1304"/>
        <item x="1633"/>
        <item x="1599"/>
        <item x="1563"/>
        <item x="1406"/>
        <item x="1610"/>
        <item x="833"/>
        <item x="1366"/>
        <item x="991"/>
        <item x="1572"/>
        <item x="1155"/>
        <item x="1487"/>
        <item x="38"/>
        <item x="1459"/>
        <item x="721"/>
        <item x="464"/>
        <item x="166"/>
        <item x="31"/>
        <item x="402"/>
        <item x="1545"/>
        <item x="773"/>
        <item x="1581"/>
        <item x="192"/>
        <item x="1458"/>
        <item x="27"/>
        <item x="398"/>
        <item x="1491"/>
        <item x="1673"/>
        <item x="1518"/>
        <item x="966"/>
        <item x="1434"/>
        <item x="1527"/>
        <item x="98"/>
        <item x="1249"/>
        <item x="1553"/>
        <item x="1142"/>
        <item x="1292"/>
        <item x="64"/>
        <item x="1512"/>
        <item x="1404"/>
        <item x="1562"/>
        <item x="1462"/>
        <item x="1359"/>
        <item x="1017"/>
        <item x="260"/>
        <item x="1207"/>
        <item x="1496"/>
        <item x="1378"/>
        <item x="1674"/>
        <item x="290"/>
        <item x="291"/>
        <item x="1577"/>
        <item x="1471"/>
        <item x="1593"/>
        <item x="1558"/>
        <item x="1455"/>
        <item x="173"/>
        <item x="1136"/>
        <item x="450"/>
        <item x="1257"/>
        <item x="638"/>
        <item x="1479"/>
        <item x="251"/>
        <item m="1" x="1847"/>
        <item m="1" x="1861"/>
        <item x="1457"/>
        <item x="1219"/>
        <item x="1012"/>
        <item x="911"/>
        <item x="910"/>
        <item x="1440"/>
        <item x="1431"/>
        <item x="1432"/>
        <item x="1602"/>
        <item x="558"/>
        <item x="1403"/>
        <item x="1015"/>
        <item x="1481"/>
        <item x="310"/>
        <item x="1597"/>
        <item x="1626"/>
        <item x="1583"/>
        <item x="1129"/>
        <item x="817"/>
        <item x="1574"/>
        <item x="1141"/>
        <item x="1543"/>
        <item x="1532"/>
        <item x="1008"/>
        <item x="1605"/>
        <item x="1465"/>
        <item x="1490"/>
        <item x="0"/>
        <item x="1090"/>
        <item x="1439"/>
        <item x="796"/>
        <item x="510"/>
        <item x="1570"/>
        <item x="1677"/>
        <item x="749"/>
        <item x="1028"/>
        <item x="1678"/>
        <item x="1679"/>
        <item x="1680"/>
        <item x="215"/>
        <item x="14"/>
        <item x="355"/>
        <item x="1542"/>
        <item x="1681"/>
        <item x="1682"/>
        <item x="1683"/>
        <item x="1604"/>
        <item x="49"/>
        <item x="55"/>
        <item x="351"/>
        <item m="1" x="1843"/>
        <item x="1354"/>
        <item x="1684"/>
        <item x="1685"/>
        <item x="1686"/>
        <item x="1687"/>
        <item x="1688"/>
        <item x="1689"/>
        <item m="1" x="1865"/>
        <item m="1" x="1846"/>
        <item x="1691"/>
        <item x="487"/>
        <item x="1692"/>
        <item x="1693"/>
        <item x="112"/>
        <item x="1694"/>
        <item x="484"/>
        <item x="1695"/>
        <item x="1696"/>
        <item x="1697"/>
        <item x="1698"/>
        <item x="1699"/>
        <item x="1700"/>
        <item x="1701"/>
        <item x="543"/>
        <item x="43"/>
        <item x="1702"/>
        <item x="1703"/>
        <item x="1704"/>
        <item x="691"/>
        <item x="1705"/>
        <item x="1690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1842">
    <i>
      <x/>
      <x v="1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1103"/>
    </i>
    <i r="1">
      <x v="1104"/>
    </i>
    <i r="1">
      <x v="1105"/>
    </i>
    <i r="1">
      <x v="1341"/>
    </i>
    <i r="1">
      <x v="1354"/>
    </i>
    <i r="1">
      <x v="1380"/>
    </i>
    <i r="1">
      <x v="1395"/>
    </i>
    <i r="1">
      <x v="1442"/>
    </i>
    <i r="1">
      <x v="1485"/>
    </i>
    <i r="1">
      <x v="1624"/>
    </i>
    <i r="1">
      <x v="1783"/>
    </i>
    <i>
      <x v="2"/>
      <x v="36"/>
    </i>
    <i>
      <x v="3"/>
      <x v="1643"/>
    </i>
    <i>
      <x v="4"/>
      <x v="43"/>
    </i>
    <i r="1">
      <x v="44"/>
    </i>
    <i r="1">
      <x v="1361"/>
    </i>
    <i r="1">
      <x v="1569"/>
    </i>
    <i r="1">
      <x v="1763"/>
    </i>
    <i>
      <x v="5"/>
      <x v="46"/>
    </i>
    <i>
      <x v="6"/>
      <x v="137"/>
    </i>
    <i>
      <x v="7"/>
      <x v="48"/>
    </i>
    <i r="1">
      <x v="49"/>
    </i>
    <i r="1">
      <x v="50"/>
    </i>
    <i r="1">
      <x v="51"/>
    </i>
    <i r="1">
      <x v="52"/>
    </i>
    <i>
      <x v="8"/>
      <x v="1634"/>
    </i>
    <i>
      <x v="9"/>
      <x v="53"/>
    </i>
    <i r="1">
      <x v="1459"/>
    </i>
    <i r="1">
      <x v="1527"/>
    </i>
    <i>
      <x v="10"/>
      <x v="54"/>
    </i>
    <i r="1">
      <x v="55"/>
    </i>
    <i r="1">
      <x v="410"/>
    </i>
    <i>
      <x v="11"/>
      <x v="56"/>
    </i>
    <i r="1">
      <x v="57"/>
    </i>
    <i>
      <x v="12"/>
      <x v="59"/>
    </i>
    <i r="1">
      <x v="60"/>
    </i>
    <i>
      <x v="13"/>
      <x v="62"/>
    </i>
    <i r="1">
      <x v="455"/>
    </i>
    <i r="1">
      <x v="1718"/>
    </i>
    <i>
      <x v="14"/>
      <x v="523"/>
    </i>
    <i>
      <x v="15"/>
      <x v="63"/>
    </i>
    <i r="1">
      <x v="64"/>
    </i>
    <i>
      <x v="16"/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409"/>
    </i>
    <i>
      <x v="17"/>
      <x v="458"/>
    </i>
    <i r="1">
      <x v="1221"/>
    </i>
    <i r="1">
      <x v="1717"/>
    </i>
    <i>
      <x v="18"/>
      <x v="75"/>
    </i>
    <i r="1">
      <x v="1516"/>
    </i>
    <i>
      <x v="19"/>
      <x v="78"/>
    </i>
    <i>
      <x v="20"/>
      <x v="79"/>
    </i>
    <i>
      <x v="21"/>
      <x v="80"/>
    </i>
    <i>
      <x v="22"/>
      <x v="81"/>
    </i>
    <i r="1">
      <x v="82"/>
    </i>
    <i>
      <x v="23"/>
      <x v="84"/>
    </i>
    <i>
      <x v="24"/>
      <x v="89"/>
    </i>
    <i>
      <x v="25"/>
      <x v="91"/>
    </i>
    <i r="1">
      <x v="92"/>
    </i>
    <i r="1">
      <x v="93"/>
    </i>
    <i r="1">
      <x v="94"/>
    </i>
    <i r="1">
      <x v="95"/>
    </i>
    <i>
      <x v="26"/>
      <x v="96"/>
    </i>
    <i>
      <x v="27"/>
      <x v="97"/>
    </i>
    <i>
      <x v="28"/>
      <x v="98"/>
    </i>
    <i r="1">
      <x v="1615"/>
    </i>
    <i>
      <x v="29"/>
      <x v="1254"/>
    </i>
    <i r="1">
      <x v="1778"/>
    </i>
    <i>
      <x v="30"/>
      <x v="103"/>
    </i>
    <i>
      <x v="31"/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>
      <x v="32"/>
      <x v="112"/>
    </i>
    <i>
      <x v="33"/>
      <x v="1524"/>
    </i>
    <i>
      <x v="34"/>
      <x v="113"/>
    </i>
    <i>
      <x v="35"/>
      <x v="114"/>
    </i>
    <i>
      <x v="36"/>
      <x v="116"/>
    </i>
    <i r="1">
      <x v="117"/>
    </i>
    <i r="1">
      <x v="118"/>
    </i>
    <i r="1">
      <x v="119"/>
    </i>
    <i r="1">
      <x v="1328"/>
    </i>
    <i r="1">
      <x v="1498"/>
    </i>
    <i r="1">
      <x v="1854"/>
    </i>
    <i>
      <x v="37"/>
      <x v="120"/>
    </i>
    <i>
      <x v="38"/>
      <x v="121"/>
    </i>
    <i r="1">
      <x v="122"/>
    </i>
    <i r="1">
      <x v="123"/>
    </i>
    <i>
      <x v="39"/>
      <x v="124"/>
    </i>
    <i>
      <x v="40"/>
      <x v="125"/>
    </i>
    <i>
      <x v="41"/>
      <x/>
    </i>
    <i r="1">
      <x v="126"/>
    </i>
    <i r="1">
      <x v="127"/>
    </i>
    <i r="1">
      <x v="1305"/>
    </i>
    <i r="1">
      <x v="1335"/>
    </i>
    <i r="1">
      <x v="1347"/>
    </i>
    <i r="1">
      <x v="1460"/>
    </i>
    <i r="1">
      <x v="1466"/>
    </i>
    <i r="1">
      <x v="1486"/>
    </i>
    <i r="1">
      <x v="1589"/>
    </i>
    <i r="1">
      <x v="1652"/>
    </i>
    <i r="1">
      <x v="1653"/>
    </i>
    <i r="1">
      <x v="1686"/>
    </i>
    <i r="1">
      <x v="1694"/>
    </i>
    <i r="1">
      <x v="1751"/>
    </i>
    <i r="1">
      <x v="1752"/>
    </i>
    <i r="1">
      <x v="1788"/>
    </i>
    <i r="1">
      <x v="1855"/>
    </i>
    <i>
      <x v="42"/>
      <x v="1567"/>
    </i>
    <i>
      <x v="43"/>
      <x v="128"/>
    </i>
    <i r="1">
      <x v="129"/>
    </i>
    <i r="1">
      <x v="130"/>
    </i>
    <i r="1">
      <x v="131"/>
    </i>
    <i r="1">
      <x v="132"/>
    </i>
    <i>
      <x v="44"/>
      <x v="134"/>
    </i>
    <i>
      <x v="45"/>
      <x v="58"/>
    </i>
    <i r="1">
      <x v="135"/>
    </i>
    <i>
      <x v="46"/>
      <x v="99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225"/>
    </i>
    <i r="1">
      <x v="226"/>
    </i>
    <i r="1">
      <x v="227"/>
    </i>
    <i r="1">
      <x v="416"/>
    </i>
    <i r="1">
      <x v="417"/>
    </i>
    <i r="1">
      <x v="513"/>
    </i>
    <i r="1">
      <x v="816"/>
    </i>
    <i r="1">
      <x v="988"/>
    </i>
    <i r="1">
      <x v="1176"/>
    </i>
    <i r="1">
      <x v="1316"/>
    </i>
    <i r="1">
      <x v="1342"/>
    </i>
    <i r="1">
      <x v="1343"/>
    </i>
    <i r="1">
      <x v="1352"/>
    </i>
    <i r="1">
      <x v="1397"/>
    </i>
    <i r="1">
      <x v="1398"/>
    </i>
    <i r="1">
      <x v="1440"/>
    </i>
    <i r="1">
      <x v="1441"/>
    </i>
    <i r="1">
      <x v="1475"/>
    </i>
    <i r="1">
      <x v="1476"/>
    </i>
    <i r="1">
      <x v="1477"/>
    </i>
    <i r="1">
      <x v="1487"/>
    </i>
    <i r="1">
      <x v="1488"/>
    </i>
    <i r="1">
      <x v="1489"/>
    </i>
    <i r="1">
      <x v="1507"/>
    </i>
    <i r="1">
      <x v="1515"/>
    </i>
    <i r="1">
      <x v="1544"/>
    </i>
    <i r="1">
      <x v="1547"/>
    </i>
    <i r="1">
      <x v="1551"/>
    </i>
    <i r="1">
      <x v="1552"/>
    </i>
    <i r="1">
      <x v="1560"/>
    </i>
    <i r="1">
      <x v="1566"/>
    </i>
    <i r="1">
      <x v="1579"/>
    </i>
    <i r="1">
      <x v="1588"/>
    </i>
    <i r="1">
      <x v="1598"/>
    </i>
    <i r="1">
      <x v="1610"/>
    </i>
    <i r="1">
      <x v="1617"/>
    </i>
    <i r="1">
      <x v="1655"/>
    </i>
    <i r="1">
      <x v="1656"/>
    </i>
    <i r="1">
      <x v="1680"/>
    </i>
    <i r="1">
      <x v="1722"/>
    </i>
    <i r="1">
      <x v="1725"/>
    </i>
    <i r="1">
      <x v="1732"/>
    </i>
    <i r="1">
      <x v="1744"/>
    </i>
    <i r="1">
      <x v="1774"/>
    </i>
    <i r="1">
      <x v="1790"/>
    </i>
    <i r="1">
      <x v="1819"/>
    </i>
    <i r="1">
      <x v="1827"/>
    </i>
    <i r="1">
      <x v="1834"/>
    </i>
    <i r="1">
      <x v="1839"/>
    </i>
    <i r="1">
      <x v="1846"/>
    </i>
    <i r="1">
      <x v="1859"/>
    </i>
    <i r="1">
      <x v="1861"/>
    </i>
    <i>
      <x v="47"/>
      <x v="190"/>
    </i>
    <i>
      <x v="48"/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321"/>
    </i>
    <i r="1">
      <x v="989"/>
    </i>
    <i r="1">
      <x v="1043"/>
    </i>
    <i r="1">
      <x v="1193"/>
    </i>
    <i r="1">
      <x v="1199"/>
    </i>
    <i r="1">
      <x v="1388"/>
    </i>
    <i r="1">
      <x v="1540"/>
    </i>
    <i r="1">
      <x v="1541"/>
    </i>
    <i r="1">
      <x v="1542"/>
    </i>
    <i r="1">
      <x v="1543"/>
    </i>
    <i r="1">
      <x v="1779"/>
    </i>
    <i>
      <x v="49"/>
      <x v="202"/>
    </i>
    <i r="1">
      <x v="203"/>
    </i>
    <i r="1">
      <x v="204"/>
    </i>
    <i>
      <x v="50"/>
      <x v="205"/>
    </i>
    <i r="1">
      <x v="206"/>
    </i>
    <i r="1">
      <x v="1532"/>
    </i>
    <i r="1">
      <x v="1840"/>
    </i>
    <i>
      <x v="51"/>
      <x v="211"/>
    </i>
    <i r="1">
      <x v="212"/>
    </i>
    <i r="1">
      <x v="213"/>
    </i>
    <i r="1">
      <x v="214"/>
    </i>
    <i r="1">
      <x v="215"/>
    </i>
    <i r="1">
      <x v="1620"/>
    </i>
    <i r="1">
      <x v="1638"/>
    </i>
    <i>
      <x v="52"/>
      <x v="133"/>
    </i>
    <i>
      <x v="53"/>
      <x v="218"/>
    </i>
    <i r="1">
      <x v="219"/>
    </i>
    <i r="1">
      <x v="220"/>
    </i>
    <i>
      <x v="54"/>
      <x v="221"/>
    </i>
    <i r="1">
      <x v="222"/>
    </i>
    <i r="1">
      <x v="223"/>
    </i>
    <i>
      <x v="55"/>
      <x v="224"/>
    </i>
    <i r="1">
      <x v="698"/>
    </i>
    <i r="1">
      <x v="1504"/>
    </i>
    <i r="1">
      <x v="1755"/>
    </i>
    <i r="1">
      <x v="1820"/>
    </i>
    <i r="1">
      <x v="1835"/>
    </i>
    <i r="1">
      <x v="1856"/>
    </i>
    <i>
      <x v="56"/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>
      <x v="57"/>
      <x v="262"/>
    </i>
    <i r="1">
      <x v="263"/>
    </i>
    <i r="1">
      <x v="1311"/>
    </i>
    <i r="1">
      <x v="1363"/>
    </i>
    <i r="1">
      <x v="1439"/>
    </i>
    <i r="1">
      <x v="1709"/>
    </i>
    <i r="1">
      <x v="1812"/>
    </i>
    <i r="1">
      <x v="1837"/>
    </i>
    <i>
      <x v="58"/>
      <x v="35"/>
    </i>
    <i>
      <x v="59"/>
      <x v="265"/>
    </i>
    <i r="1">
      <x v="266"/>
    </i>
    <i r="1">
      <x v="267"/>
    </i>
    <i r="1">
      <x v="268"/>
    </i>
    <i r="1">
      <x v="269"/>
    </i>
    <i>
      <x v="60"/>
      <x v="271"/>
    </i>
    <i r="1">
      <x v="272"/>
    </i>
    <i r="1">
      <x v="273"/>
    </i>
    <i r="1">
      <x v="274"/>
    </i>
    <i>
      <x v="61"/>
      <x v="1478"/>
    </i>
    <i>
      <x v="62"/>
      <x v="1028"/>
    </i>
    <i r="1">
      <x v="1557"/>
    </i>
    <i>
      <x v="63"/>
      <x v="277"/>
    </i>
    <i>
      <x v="64"/>
      <x v="280"/>
    </i>
    <i r="1">
      <x v="281"/>
    </i>
    <i r="1">
      <x v="282"/>
    </i>
    <i r="1">
      <x v="283"/>
    </i>
    <i r="1">
      <x v="284"/>
    </i>
    <i>
      <x v="65"/>
      <x v="285"/>
    </i>
    <i>
      <x v="66"/>
      <x v="289"/>
    </i>
    <i>
      <x v="67"/>
      <x v="290"/>
    </i>
    <i>
      <x v="68"/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1303"/>
    </i>
    <i r="1">
      <x v="1367"/>
    </i>
    <i r="1">
      <x v="1510"/>
    </i>
    <i r="1">
      <x v="1511"/>
    </i>
    <i r="1">
      <x v="1535"/>
    </i>
    <i r="1">
      <x v="1536"/>
    </i>
    <i r="1">
      <x v="1537"/>
    </i>
    <i r="1">
      <x v="1743"/>
    </i>
    <i r="1">
      <x v="1785"/>
    </i>
    <i r="1">
      <x v="1791"/>
    </i>
    <i r="1">
      <x v="1794"/>
    </i>
    <i r="1">
      <x v="1809"/>
    </i>
    <i r="1">
      <x v="1811"/>
    </i>
    <i r="1">
      <x v="1828"/>
    </i>
    <i r="1">
      <x v="1851"/>
    </i>
    <i r="1">
      <x v="1852"/>
    </i>
    <i>
      <x v="69"/>
      <x v="301"/>
    </i>
    <i>
      <x v="70"/>
      <x v="1513"/>
    </i>
    <i r="1">
      <x v="1667"/>
    </i>
    <i>
      <x v="71"/>
      <x v="1570"/>
    </i>
    <i r="1">
      <x v="1659"/>
    </i>
    <i r="1">
      <x v="1729"/>
    </i>
    <i r="1">
      <x v="1771"/>
    </i>
    <i r="1">
      <x v="1815"/>
    </i>
    <i r="1">
      <x v="1823"/>
    </i>
    <i r="1">
      <x v="1824"/>
    </i>
    <i r="1">
      <x v="1826"/>
    </i>
    <i>
      <x v="72"/>
      <x v="302"/>
    </i>
    <i>
      <x v="73"/>
      <x v="304"/>
    </i>
    <i>
      <x v="74"/>
      <x v="313"/>
    </i>
    <i>
      <x v="75"/>
      <x v="314"/>
    </i>
    <i>
      <x v="76"/>
      <x v="315"/>
    </i>
    <i>
      <x v="77"/>
      <x v="316"/>
    </i>
    <i r="1">
      <x v="317"/>
    </i>
    <i>
      <x v="78"/>
      <x v="318"/>
    </i>
    <i r="1">
      <x v="319"/>
    </i>
    <i r="1">
      <x v="320"/>
    </i>
    <i>
      <x v="79"/>
      <x v="322"/>
    </i>
    <i r="1">
      <x v="323"/>
    </i>
    <i r="1">
      <x v="324"/>
    </i>
    <i r="1">
      <x v="325"/>
    </i>
    <i r="1">
      <x v="326"/>
    </i>
    <i>
      <x v="80"/>
      <x v="327"/>
    </i>
    <i>
      <x v="81"/>
      <x v="328"/>
    </i>
    <i>
      <x v="82"/>
      <x v="330"/>
    </i>
    <i r="1">
      <x v="331"/>
    </i>
    <i r="1">
      <x v="332"/>
    </i>
    <i r="1">
      <x v="333"/>
    </i>
    <i r="1">
      <x v="334"/>
    </i>
    <i r="1">
      <x v="1642"/>
    </i>
    <i>
      <x v="83"/>
      <x v="335"/>
    </i>
    <i>
      <x v="84"/>
      <x v="336"/>
    </i>
    <i r="1">
      <x v="337"/>
    </i>
    <i>
      <x v="85"/>
      <x v="338"/>
    </i>
    <i>
      <x v="86"/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1391"/>
    </i>
    <i r="1">
      <x v="1406"/>
    </i>
    <i r="1">
      <x v="1407"/>
    </i>
    <i r="1">
      <x v="1408"/>
    </i>
    <i r="1">
      <x v="1409"/>
    </i>
    <i r="1">
      <x v="1410"/>
    </i>
    <i r="1">
      <x v="1411"/>
    </i>
    <i r="1">
      <x v="1412"/>
    </i>
    <i r="1">
      <x v="1413"/>
    </i>
    <i r="1">
      <x v="1414"/>
    </i>
    <i r="1">
      <x v="1415"/>
    </i>
    <i r="1">
      <x v="1416"/>
    </i>
    <i r="1">
      <x v="1417"/>
    </i>
    <i r="1">
      <x v="1418"/>
    </i>
    <i r="1">
      <x v="1419"/>
    </i>
    <i r="1">
      <x v="1420"/>
    </i>
    <i r="1">
      <x v="1421"/>
    </i>
    <i r="1">
      <x v="1422"/>
    </i>
    <i r="1">
      <x v="1423"/>
    </i>
    <i r="1">
      <x v="1424"/>
    </i>
    <i r="1">
      <x v="1425"/>
    </i>
    <i r="1">
      <x v="1426"/>
    </i>
    <i r="1">
      <x v="1427"/>
    </i>
    <i r="1">
      <x v="1428"/>
    </i>
    <i r="1">
      <x v="1429"/>
    </i>
    <i r="1">
      <x v="1430"/>
    </i>
    <i r="1">
      <x v="1431"/>
    </i>
    <i r="1">
      <x v="1432"/>
    </i>
    <i r="1">
      <x v="1433"/>
    </i>
    <i r="1">
      <x v="1434"/>
    </i>
    <i r="1">
      <x v="1435"/>
    </i>
    <i r="1">
      <x v="1436"/>
    </i>
    <i r="1">
      <x v="1533"/>
    </i>
    <i r="1">
      <x v="1581"/>
    </i>
    <i r="1">
      <x v="1582"/>
    </i>
    <i r="1">
      <x v="1583"/>
    </i>
    <i r="1">
      <x v="1584"/>
    </i>
    <i r="1">
      <x v="1585"/>
    </i>
    <i>
      <x v="87"/>
      <x v="414"/>
    </i>
    <i r="1">
      <x v="415"/>
    </i>
    <i r="1">
      <x v="1102"/>
    </i>
    <i>
      <x v="88"/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1055"/>
    </i>
    <i r="1">
      <x v="1272"/>
    </i>
    <i r="1">
      <x v="1360"/>
    </i>
    <i r="1">
      <x v="1474"/>
    </i>
    <i>
      <x v="89"/>
      <x v="432"/>
    </i>
    <i r="1">
      <x v="433"/>
    </i>
    <i>
      <x v="90"/>
      <x v="434"/>
    </i>
    <i r="1">
      <x v="435"/>
    </i>
    <i>
      <x v="91"/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1307"/>
    </i>
    <i>
      <x v="92"/>
      <x v="445"/>
    </i>
    <i>
      <x v="93"/>
      <x v="446"/>
    </i>
    <i>
      <x v="94"/>
      <x v="447"/>
    </i>
    <i>
      <x v="95"/>
      <x v="448"/>
    </i>
    <i r="1">
      <x v="449"/>
    </i>
    <i r="1">
      <x v="450"/>
    </i>
    <i r="1">
      <x v="451"/>
    </i>
    <i r="1">
      <x v="452"/>
    </i>
    <i r="1">
      <x v="453"/>
    </i>
    <i>
      <x v="96"/>
      <x v="456"/>
    </i>
    <i r="1">
      <x v="457"/>
    </i>
    <i>
      <x v="97"/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500"/>
    </i>
    <i r="1">
      <x v="1042"/>
    </i>
    <i r="1">
      <x v="1312"/>
    </i>
    <i r="1">
      <x v="1314"/>
    </i>
    <i r="1">
      <x v="1319"/>
    </i>
    <i r="1">
      <x v="1373"/>
    </i>
    <i r="1">
      <x v="1491"/>
    </i>
    <i r="1">
      <x v="1534"/>
    </i>
    <i r="1">
      <x v="1622"/>
    </i>
    <i r="1">
      <x v="1793"/>
    </i>
    <i>
      <x v="98"/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1647"/>
    </i>
    <i>
      <x v="99"/>
      <x v="497"/>
    </i>
    <i>
      <x v="100"/>
      <x v="498"/>
    </i>
    <i>
      <x v="101"/>
      <x v="1494"/>
    </i>
    <i>
      <x v="102"/>
      <x v="501"/>
    </i>
    <i r="1">
      <x v="502"/>
    </i>
    <i r="1">
      <x v="503"/>
    </i>
    <i r="1">
      <x v="1054"/>
    </i>
    <i r="1">
      <x v="1337"/>
    </i>
    <i r="1">
      <x v="1366"/>
    </i>
    <i r="1">
      <x v="1580"/>
    </i>
    <i r="1">
      <x v="1726"/>
    </i>
    <i r="1">
      <x v="1727"/>
    </i>
    <i>
      <x v="103"/>
      <x v="504"/>
    </i>
    <i r="1">
      <x v="1271"/>
    </i>
    <i r="1">
      <x v="1696"/>
    </i>
    <i>
      <x v="104"/>
      <x v="216"/>
    </i>
    <i>
      <x v="105"/>
      <x v="507"/>
    </i>
    <i>
      <x v="106"/>
      <x v="508"/>
    </i>
    <i r="1">
      <x v="509"/>
    </i>
    <i>
      <x v="107"/>
      <x v="514"/>
    </i>
    <i>
      <x v="108"/>
      <x v="515"/>
    </i>
    <i>
      <x v="109"/>
      <x v="516"/>
    </i>
    <i r="1">
      <x v="517"/>
    </i>
    <i>
      <x v="110"/>
      <x v="1522"/>
    </i>
    <i>
      <x v="111"/>
      <x v="1525"/>
    </i>
    <i>
      <x v="112"/>
      <x v="100"/>
    </i>
    <i r="1">
      <x v="518"/>
    </i>
    <i r="1">
      <x v="519"/>
    </i>
    <i r="1">
      <x v="520"/>
    </i>
    <i r="1">
      <x v="1317"/>
    </i>
    <i r="1">
      <x v="1673"/>
    </i>
    <i>
      <x v="113"/>
      <x v="521"/>
    </i>
    <i r="1">
      <x v="522"/>
    </i>
    <i>
      <x v="114"/>
      <x v="524"/>
    </i>
    <i r="1">
      <x v="717"/>
    </i>
    <i>
      <x v="115"/>
      <x v="526"/>
    </i>
    <i r="1">
      <x v="527"/>
    </i>
    <i>
      <x v="116"/>
      <x v="1635"/>
    </i>
    <i>
      <x v="117"/>
      <x v="1561"/>
    </i>
    <i>
      <x v="118"/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1315"/>
    </i>
    <i r="1">
      <x v="1325"/>
    </i>
    <i r="1">
      <x v="1501"/>
    </i>
    <i>
      <x v="119"/>
      <x v="536"/>
    </i>
    <i r="1">
      <x v="537"/>
    </i>
    <i>
      <x v="120"/>
      <x v="538"/>
    </i>
    <i>
      <x v="121"/>
      <x v="539"/>
    </i>
    <i r="1">
      <x v="540"/>
    </i>
    <i>
      <x v="122"/>
      <x v="729"/>
    </i>
    <i r="1">
      <x v="1777"/>
    </i>
    <i r="1">
      <x v="1816"/>
    </i>
    <i>
      <x v="123"/>
      <x v="541"/>
    </i>
    <i>
      <x v="124"/>
      <x v="542"/>
    </i>
    <i>
      <x v="125"/>
      <x v="543"/>
    </i>
    <i>
      <x v="126"/>
      <x v="431"/>
    </i>
    <i r="1">
      <x v="544"/>
    </i>
    <i r="1">
      <x v="545"/>
    </i>
    <i r="1">
      <x v="546"/>
    </i>
    <i r="1">
      <x v="1202"/>
    </i>
    <i r="1">
      <x v="1203"/>
    </i>
    <i r="1">
      <x v="1204"/>
    </i>
    <i r="1">
      <x v="1205"/>
    </i>
    <i>
      <x v="127"/>
      <x v="1482"/>
    </i>
    <i>
      <x v="128"/>
      <x v="548"/>
    </i>
    <i>
      <x v="129"/>
      <x v="549"/>
    </i>
    <i>
      <x v="130"/>
      <x v="556"/>
    </i>
    <i>
      <x v="131"/>
      <x v="557"/>
    </i>
    <i>
      <x v="132"/>
      <x v="562"/>
    </i>
    <i r="1">
      <x v="563"/>
    </i>
    <i>
      <x v="133"/>
      <x v="559"/>
    </i>
    <i r="1">
      <x v="560"/>
    </i>
    <i r="1">
      <x v="561"/>
    </i>
    <i>
      <x v="134"/>
      <x v="564"/>
    </i>
    <i>
      <x v="135"/>
      <x v="101"/>
    </i>
    <i>
      <x v="136"/>
      <x v="565"/>
    </i>
    <i>
      <x v="137"/>
      <x v="566"/>
    </i>
    <i>
      <x v="138"/>
      <x v="567"/>
    </i>
    <i>
      <x v="139"/>
      <x v="568"/>
    </i>
    <i r="1">
      <x v="569"/>
    </i>
    <i r="1">
      <x v="570"/>
    </i>
    <i r="1">
      <x v="571"/>
    </i>
    <i r="1">
      <x v="572"/>
    </i>
    <i r="1">
      <x v="573"/>
    </i>
    <i r="1">
      <x v="814"/>
    </i>
    <i r="1">
      <x v="1237"/>
    </i>
    <i r="1">
      <x v="1329"/>
    </i>
    <i>
      <x v="140"/>
      <x v="574"/>
    </i>
    <i r="1">
      <x v="575"/>
    </i>
    <i r="1">
      <x v="1502"/>
    </i>
    <i>
      <x v="141"/>
      <x v="576"/>
    </i>
    <i>
      <x v="142"/>
      <x v="577"/>
    </i>
    <i>
      <x v="143"/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1556"/>
    </i>
    <i r="1">
      <x v="1594"/>
    </i>
    <i r="1">
      <x v="1687"/>
    </i>
    <i r="1">
      <x v="1714"/>
    </i>
    <i r="1">
      <x v="1757"/>
    </i>
    <i r="1">
      <x v="1765"/>
    </i>
    <i>
      <x v="144"/>
      <x v="585"/>
    </i>
    <i>
      <x v="145"/>
      <x v="586"/>
    </i>
    <i r="1">
      <x v="587"/>
    </i>
    <i r="1">
      <x v="588"/>
    </i>
    <i>
      <x v="146"/>
      <x v="589"/>
    </i>
    <i r="1">
      <x v="590"/>
    </i>
    <i>
      <x v="147"/>
      <x v="591"/>
    </i>
    <i>
      <x v="148"/>
      <x v="592"/>
    </i>
    <i>
      <x v="149"/>
      <x v="597"/>
    </i>
    <i>
      <x v="150"/>
      <x v="593"/>
    </i>
    <i r="1">
      <x v="594"/>
    </i>
    <i r="1">
      <x v="595"/>
    </i>
    <i>
      <x v="151"/>
      <x v="596"/>
    </i>
    <i>
      <x v="152"/>
      <x v="598"/>
    </i>
    <i r="1">
      <x v="599"/>
    </i>
    <i r="1">
      <x v="600"/>
    </i>
    <i r="1">
      <x v="601"/>
    </i>
    <i r="1">
      <x v="602"/>
    </i>
    <i r="1">
      <x v="603"/>
    </i>
    <i>
      <x v="153"/>
      <x v="604"/>
    </i>
    <i>
      <x v="154"/>
      <x v="1571"/>
    </i>
    <i>
      <x v="155"/>
      <x v="605"/>
    </i>
    <i r="1">
      <x v="606"/>
    </i>
    <i r="1">
      <x v="985"/>
    </i>
    <i r="1">
      <x v="1472"/>
    </i>
    <i r="1">
      <x v="1473"/>
    </i>
    <i r="1">
      <x v="1606"/>
    </i>
    <i r="1">
      <x v="1648"/>
    </i>
    <i r="1">
      <x v="1719"/>
    </i>
    <i>
      <x v="156"/>
      <x v="607"/>
    </i>
    <i>
      <x v="157"/>
      <x v="608"/>
    </i>
    <i r="1">
      <x v="609"/>
    </i>
    <i r="1">
      <x v="610"/>
    </i>
    <i r="1">
      <x v="611"/>
    </i>
    <i r="1">
      <x v="612"/>
    </i>
    <i r="1">
      <x v="613"/>
    </i>
    <i>
      <x v="158"/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1302"/>
    </i>
    <i r="1">
      <x v="1333"/>
    </i>
    <i r="1">
      <x v="1349"/>
    </i>
    <i r="1">
      <x v="1385"/>
    </i>
    <i r="1">
      <x v="1505"/>
    </i>
    <i r="1">
      <x v="1526"/>
    </i>
    <i r="1">
      <x v="1531"/>
    </i>
    <i r="1">
      <x v="1575"/>
    </i>
    <i r="1">
      <x v="1578"/>
    </i>
    <i r="1">
      <x v="1593"/>
    </i>
    <i r="1">
      <x v="1688"/>
    </i>
    <i r="1">
      <x v="1741"/>
    </i>
    <i r="1">
      <x v="1807"/>
    </i>
    <i r="1">
      <x v="1822"/>
    </i>
    <i r="1">
      <x v="1843"/>
    </i>
    <i>
      <x v="159"/>
      <x v="1448"/>
    </i>
    <i r="1">
      <x v="1772"/>
    </i>
    <i>
      <x v="160"/>
      <x v="1596"/>
    </i>
    <i>
      <x v="161"/>
      <x v="634"/>
    </i>
    <i r="1">
      <x v="635"/>
    </i>
    <i>
      <x v="162"/>
      <x v="558"/>
    </i>
    <i r="1">
      <x v="636"/>
    </i>
    <i r="1">
      <x v="637"/>
    </i>
    <i>
      <x v="163"/>
      <x v="638"/>
    </i>
    <i r="1">
      <x v="639"/>
    </i>
    <i>
      <x v="164"/>
      <x v="640"/>
    </i>
    <i>
      <x v="165"/>
      <x v="641"/>
    </i>
    <i>
      <x v="166"/>
      <x v="642"/>
    </i>
    <i>
      <x v="167"/>
      <x v="547"/>
    </i>
    <i>
      <x v="168"/>
      <x v="649"/>
    </i>
    <i>
      <x v="169"/>
      <x v="1553"/>
    </i>
    <i>
      <x v="170"/>
      <x v="650"/>
    </i>
    <i r="1">
      <x v="651"/>
    </i>
    <i r="1">
      <x v="1623"/>
    </i>
    <i>
      <x v="171"/>
      <x v="654"/>
    </i>
    <i r="1">
      <x v="655"/>
    </i>
    <i r="1">
      <x v="656"/>
    </i>
    <i r="1">
      <x v="657"/>
    </i>
    <i r="1">
      <x v="1495"/>
    </i>
    <i>
      <x v="172"/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1506"/>
    </i>
    <i>
      <x v="173"/>
      <x v="88"/>
    </i>
    <i r="1">
      <x v="689"/>
    </i>
    <i r="1">
      <x v="690"/>
    </i>
    <i r="1">
      <x v="691"/>
    </i>
    <i r="1">
      <x v="692"/>
    </i>
    <i r="1">
      <x v="1201"/>
    </i>
    <i r="1">
      <x v="1227"/>
    </i>
    <i r="1">
      <x v="1782"/>
    </i>
    <i>
      <x v="174"/>
      <x v="693"/>
    </i>
    <i r="1">
      <x v="694"/>
    </i>
    <i>
      <x v="175"/>
      <x v="695"/>
    </i>
    <i>
      <x v="176"/>
      <x v="696"/>
    </i>
    <i r="1">
      <x v="697"/>
    </i>
    <i>
      <x v="177"/>
      <x v="1468"/>
    </i>
    <i>
      <x v="178"/>
      <x v="1657"/>
    </i>
    <i>
      <x v="179"/>
      <x v="1558"/>
    </i>
    <i>
      <x v="180"/>
      <x v="703"/>
    </i>
    <i r="1">
      <x v="704"/>
    </i>
    <i r="1">
      <x v="705"/>
    </i>
    <i r="1">
      <x v="706"/>
    </i>
    <i r="1">
      <x v="707"/>
    </i>
    <i r="1">
      <x v="708"/>
    </i>
    <i r="1">
      <x v="1500"/>
    </i>
    <i r="1">
      <x v="1600"/>
    </i>
    <i>
      <x v="181"/>
      <x v="709"/>
    </i>
    <i>
      <x v="182"/>
      <x v="652"/>
    </i>
    <i r="1">
      <x v="710"/>
    </i>
    <i r="1">
      <x v="711"/>
    </i>
    <i r="1">
      <x v="712"/>
    </i>
    <i r="1">
      <x v="713"/>
    </i>
    <i r="1">
      <x v="1704"/>
    </i>
    <i>
      <x v="183"/>
      <x v="714"/>
    </i>
    <i>
      <x v="184"/>
      <x v="715"/>
    </i>
    <i>
      <x v="185"/>
      <x v="716"/>
    </i>
    <i>
      <x v="186"/>
      <x v="718"/>
    </i>
    <i r="1">
      <x v="719"/>
    </i>
    <i>
      <x v="187"/>
      <x v="720"/>
    </i>
    <i>
      <x v="188"/>
      <x v="721"/>
    </i>
    <i r="1">
      <x v="984"/>
    </i>
    <i r="1">
      <x v="1375"/>
    </i>
    <i r="1">
      <x v="1562"/>
    </i>
    <i>
      <x v="189"/>
      <x v="1627"/>
    </i>
    <i>
      <x v="190"/>
      <x v="722"/>
    </i>
    <i r="1">
      <x v="723"/>
    </i>
    <i r="1">
      <x v="724"/>
    </i>
    <i r="1">
      <x v="725"/>
    </i>
    <i r="1">
      <x v="726"/>
    </i>
    <i r="1">
      <x v="727"/>
    </i>
    <i r="1">
      <x v="728"/>
    </i>
    <i r="1">
      <x v="1027"/>
    </i>
    <i>
      <x v="191"/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>
      <x v="192"/>
      <x v="1520"/>
    </i>
    <i r="1">
      <x v="1733"/>
    </i>
    <i>
      <x v="193"/>
      <x v="264"/>
    </i>
    <i r="1">
      <x v="286"/>
    </i>
    <i r="1">
      <x v="742"/>
    </i>
    <i r="1">
      <x v="744"/>
    </i>
    <i r="1">
      <x v="745"/>
    </i>
    <i r="1">
      <x v="746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1004"/>
    </i>
    <i r="1">
      <x v="1005"/>
    </i>
    <i r="1">
      <x v="1082"/>
    </i>
    <i r="1">
      <x v="1278"/>
    </i>
    <i r="1">
      <x v="1279"/>
    </i>
    <i r="1">
      <x v="1282"/>
    </i>
    <i r="1">
      <x v="1326"/>
    </i>
    <i r="1">
      <x v="1338"/>
    </i>
    <i r="1">
      <x v="1340"/>
    </i>
    <i r="1">
      <x v="1503"/>
    </i>
    <i r="1">
      <x v="1564"/>
    </i>
    <i r="1">
      <x v="1646"/>
    </i>
    <i r="1">
      <x v="1649"/>
    </i>
    <i r="1">
      <x v="1664"/>
    </i>
    <i r="1">
      <x v="1693"/>
    </i>
    <i r="1">
      <x v="1716"/>
    </i>
    <i r="1">
      <x v="1721"/>
    </i>
    <i r="1">
      <x v="1731"/>
    </i>
    <i r="1">
      <x v="1739"/>
    </i>
    <i r="1">
      <x v="1760"/>
    </i>
    <i r="1">
      <x v="1801"/>
    </i>
    <i r="1">
      <x v="1810"/>
    </i>
    <i>
      <x v="194"/>
      <x v="1628"/>
    </i>
    <i>
      <x v="195"/>
      <x v="763"/>
    </i>
    <i>
      <x v="196"/>
      <x v="764"/>
    </i>
    <i r="1">
      <x v="1613"/>
    </i>
    <i r="1">
      <x v="1759"/>
    </i>
    <i r="1">
      <x v="1784"/>
    </i>
    <i>
      <x v="197"/>
      <x v="412"/>
    </i>
    <i r="1">
      <x v="765"/>
    </i>
    <i r="1">
      <x v="766"/>
    </i>
    <i r="1">
      <x v="767"/>
    </i>
    <i r="1">
      <x v="768"/>
    </i>
    <i r="1">
      <x v="769"/>
    </i>
    <i r="1">
      <x v="1116"/>
    </i>
    <i r="1">
      <x v="1689"/>
    </i>
    <i r="1">
      <x v="1825"/>
    </i>
    <i>
      <x v="198"/>
      <x v="770"/>
    </i>
    <i r="1">
      <x v="1677"/>
    </i>
    <i>
      <x v="199"/>
      <x v="771"/>
    </i>
    <i r="1">
      <x v="1355"/>
    </i>
    <i r="1">
      <x v="1458"/>
    </i>
    <i>
      <x v="200"/>
      <x v="772"/>
    </i>
    <i>
      <x v="201"/>
      <x v="773"/>
    </i>
    <i>
      <x v="202"/>
      <x v="209"/>
    </i>
    <i r="1">
      <x v="210"/>
    </i>
    <i r="1">
      <x v="288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1308"/>
    </i>
    <i r="1">
      <x v="1382"/>
    </i>
    <i r="1">
      <x v="1384"/>
    </i>
    <i r="1">
      <x v="1457"/>
    </i>
    <i r="1">
      <x v="1480"/>
    </i>
    <i r="1">
      <x v="1483"/>
    </i>
    <i r="1">
      <x v="1484"/>
    </i>
    <i r="1">
      <x v="1493"/>
    </i>
    <i r="1">
      <x v="1568"/>
    </i>
    <i r="1">
      <x v="1705"/>
    </i>
    <i r="1">
      <x v="1715"/>
    </i>
    <i>
      <x v="203"/>
      <x v="61"/>
    </i>
    <i r="1">
      <x v="525"/>
    </i>
    <i r="1">
      <x v="653"/>
    </i>
    <i r="1">
      <x v="800"/>
    </i>
    <i r="1">
      <x v="801"/>
    </i>
    <i r="1">
      <x v="802"/>
    </i>
    <i r="1">
      <x v="803"/>
    </i>
    <i r="1">
      <x v="804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1173"/>
    </i>
    <i r="1">
      <x v="1467"/>
    </i>
    <i r="1">
      <x v="1700"/>
    </i>
    <i r="1">
      <x v="1701"/>
    </i>
    <i r="1">
      <x v="1749"/>
    </i>
    <i r="1">
      <x v="1795"/>
    </i>
    <i r="1">
      <x v="1831"/>
    </i>
    <i r="1">
      <x v="1841"/>
    </i>
    <i>
      <x v="204"/>
      <x v="1499"/>
    </i>
    <i r="1">
      <x v="1545"/>
    </i>
    <i>
      <x v="205"/>
      <x v="741"/>
    </i>
    <i>
      <x v="206"/>
      <x v="815"/>
    </i>
    <i>
      <x v="207"/>
      <x v="817"/>
    </i>
    <i r="1">
      <x v="818"/>
    </i>
    <i r="1">
      <x v="819"/>
    </i>
    <i>
      <x v="208"/>
      <x v="207"/>
    </i>
    <i r="1">
      <x v="208"/>
    </i>
    <i r="1">
      <x v="228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1546"/>
    </i>
    <i r="1">
      <x v="1748"/>
    </i>
    <i r="1">
      <x v="1773"/>
    </i>
    <i>
      <x v="209"/>
      <x v="38"/>
    </i>
    <i r="1">
      <x v="39"/>
    </i>
    <i r="1">
      <x v="40"/>
    </i>
    <i r="1">
      <x v="41"/>
    </i>
    <i r="1">
      <x v="42"/>
    </i>
    <i r="1">
      <x v="76"/>
    </i>
    <i r="1">
      <x v="85"/>
    </i>
    <i r="1">
      <x v="86"/>
    </i>
    <i r="1">
      <x v="87"/>
    </i>
    <i r="1">
      <x v="102"/>
    </i>
    <i r="1">
      <x v="138"/>
    </i>
    <i r="1">
      <x v="139"/>
    </i>
    <i r="1">
      <x v="217"/>
    </i>
    <i r="1">
      <x v="275"/>
    </i>
    <i r="1">
      <x v="303"/>
    </i>
    <i r="1">
      <x v="305"/>
    </i>
    <i r="1">
      <x v="418"/>
    </i>
    <i r="1">
      <x v="505"/>
    </i>
    <i r="1">
      <x v="643"/>
    </i>
    <i r="1">
      <x v="646"/>
    </i>
    <i r="1">
      <x v="701"/>
    </i>
    <i r="1">
      <x v="739"/>
    </i>
    <i r="1">
      <x v="740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6"/>
    </i>
    <i r="1">
      <x v="837"/>
    </i>
    <i r="1">
      <x v="838"/>
    </i>
    <i r="1">
      <x v="839"/>
    </i>
    <i r="1">
      <x v="841"/>
    </i>
    <i r="1">
      <x v="842"/>
    </i>
    <i r="1">
      <x v="843"/>
    </i>
    <i r="1">
      <x v="844"/>
    </i>
    <i r="1">
      <x v="845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1044"/>
    </i>
    <i r="1">
      <x v="1150"/>
    </i>
    <i r="1">
      <x v="1184"/>
    </i>
    <i r="1">
      <x v="1185"/>
    </i>
    <i r="1">
      <x v="1200"/>
    </i>
    <i r="1">
      <x v="1236"/>
    </i>
    <i r="1">
      <x v="1258"/>
    </i>
    <i r="1">
      <x v="1277"/>
    </i>
    <i r="1">
      <x v="1313"/>
    </i>
    <i r="1">
      <x v="1322"/>
    </i>
    <i r="1">
      <x v="1323"/>
    </i>
    <i r="1">
      <x v="1327"/>
    </i>
    <i r="1">
      <x v="1334"/>
    </i>
    <i r="1">
      <x v="1336"/>
    </i>
    <i r="1">
      <x v="1344"/>
    </i>
    <i r="1">
      <x v="1345"/>
    </i>
    <i r="1">
      <x v="1356"/>
    </i>
    <i r="1">
      <x v="1357"/>
    </i>
    <i r="1">
      <x v="1359"/>
    </i>
    <i r="1">
      <x v="1364"/>
    </i>
    <i r="1">
      <x v="1369"/>
    </i>
    <i r="1">
      <x v="1370"/>
    </i>
    <i r="1">
      <x v="1378"/>
    </i>
    <i r="1">
      <x v="1379"/>
    </i>
    <i r="1">
      <x v="1393"/>
    </i>
    <i r="1">
      <x v="1396"/>
    </i>
    <i r="1">
      <x v="1405"/>
    </i>
    <i r="1">
      <x v="1443"/>
    </i>
    <i r="1">
      <x v="1445"/>
    </i>
    <i r="1">
      <x v="1446"/>
    </i>
    <i r="1">
      <x v="1447"/>
    </i>
    <i r="1">
      <x v="1449"/>
    </i>
    <i r="1">
      <x v="1454"/>
    </i>
    <i r="1">
      <x v="1455"/>
    </i>
    <i r="1">
      <x v="1462"/>
    </i>
    <i r="1">
      <x v="1490"/>
    </i>
    <i r="1">
      <x v="1492"/>
    </i>
    <i r="1">
      <x v="1496"/>
    </i>
    <i r="1">
      <x v="1508"/>
    </i>
    <i r="1">
      <x v="1519"/>
    </i>
    <i r="1">
      <x v="1539"/>
    </i>
    <i r="1">
      <x v="1565"/>
    </i>
    <i r="1">
      <x v="1566"/>
    </i>
    <i r="1">
      <x v="1572"/>
    </i>
    <i r="1">
      <x v="1573"/>
    </i>
    <i r="1">
      <x v="1577"/>
    </i>
    <i r="1">
      <x v="1590"/>
    </i>
    <i r="1">
      <x v="1597"/>
    </i>
    <i r="1">
      <x v="1599"/>
    </i>
    <i r="1">
      <x v="1601"/>
    </i>
    <i r="1">
      <x v="1603"/>
    </i>
    <i r="1">
      <x v="1604"/>
    </i>
    <i r="1">
      <x v="1605"/>
    </i>
    <i r="1">
      <x v="1607"/>
    </i>
    <i r="1">
      <x v="1608"/>
    </i>
    <i r="1">
      <x v="1609"/>
    </i>
    <i r="1">
      <x v="1612"/>
    </i>
    <i r="1">
      <x v="1625"/>
    </i>
    <i r="1">
      <x v="1629"/>
    </i>
    <i r="1">
      <x v="1630"/>
    </i>
    <i r="1">
      <x v="1631"/>
    </i>
    <i r="1">
      <x v="1632"/>
    </i>
    <i r="1">
      <x v="1640"/>
    </i>
    <i r="1">
      <x v="1644"/>
    </i>
    <i r="1">
      <x v="1645"/>
    </i>
    <i r="1">
      <x v="1654"/>
    </i>
    <i r="1">
      <x v="1662"/>
    </i>
    <i r="1">
      <x v="1663"/>
    </i>
    <i r="1">
      <x v="1674"/>
    </i>
    <i r="1">
      <x v="1675"/>
    </i>
    <i r="1">
      <x v="1676"/>
    </i>
    <i r="1">
      <x v="1682"/>
    </i>
    <i r="1">
      <x v="1686"/>
    </i>
    <i r="1">
      <x v="1691"/>
    </i>
    <i r="1">
      <x v="1692"/>
    </i>
    <i r="1">
      <x v="1699"/>
    </i>
    <i r="1">
      <x v="1703"/>
    </i>
    <i r="1">
      <x v="1713"/>
    </i>
    <i r="1">
      <x v="1723"/>
    </i>
    <i r="1">
      <x v="1734"/>
    </i>
    <i r="1">
      <x v="1735"/>
    </i>
    <i r="1">
      <x v="1736"/>
    </i>
    <i r="1">
      <x v="1737"/>
    </i>
    <i r="1">
      <x v="1738"/>
    </i>
    <i r="1">
      <x v="1740"/>
    </i>
    <i r="1">
      <x v="1750"/>
    </i>
    <i r="1">
      <x v="1754"/>
    </i>
    <i r="1">
      <x v="1758"/>
    </i>
    <i r="1">
      <x v="1781"/>
    </i>
    <i r="1">
      <x v="1787"/>
    </i>
    <i r="1">
      <x v="1804"/>
    </i>
    <i r="1">
      <x v="1805"/>
    </i>
    <i r="1">
      <x v="1806"/>
    </i>
    <i r="1">
      <x v="1814"/>
    </i>
    <i r="1">
      <x v="1818"/>
    </i>
    <i r="1">
      <x v="1829"/>
    </i>
    <i r="1">
      <x v="1832"/>
    </i>
    <i r="1">
      <x v="1833"/>
    </i>
    <i r="1">
      <x v="1842"/>
    </i>
    <i r="1">
      <x v="1845"/>
    </i>
    <i r="1">
      <x v="1850"/>
    </i>
    <i r="1">
      <x v="1858"/>
    </i>
    <i r="1">
      <x v="1860"/>
    </i>
    <i>
      <x v="210"/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>
      <x v="211"/>
      <x v="287"/>
    </i>
    <i>
      <x v="212"/>
      <x v="960"/>
    </i>
    <i>
      <x v="213"/>
      <x v="37"/>
    </i>
    <i>
      <x v="214"/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>
      <x v="215"/>
      <x v="279"/>
    </i>
    <i r="1">
      <x v="550"/>
    </i>
    <i r="1">
      <x v="551"/>
    </i>
    <i r="1">
      <x v="552"/>
    </i>
    <i r="1">
      <x v="553"/>
    </i>
    <i r="1">
      <x v="554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1330"/>
    </i>
    <i r="1">
      <x v="1331"/>
    </i>
    <i r="1">
      <x v="1386"/>
    </i>
    <i r="1">
      <x v="1387"/>
    </i>
    <i r="1">
      <x v="1619"/>
    </i>
    <i r="1">
      <x v="1753"/>
    </i>
    <i r="1">
      <x v="1767"/>
    </i>
    <i r="1">
      <x v="1768"/>
    </i>
    <i r="1">
      <x v="1769"/>
    </i>
    <i>
      <x v="216"/>
      <x v="977"/>
    </i>
    <i>
      <x v="217"/>
      <x v="136"/>
    </i>
    <i>
      <x v="218"/>
      <x v="978"/>
    </i>
    <i r="1">
      <x v="979"/>
    </i>
    <i r="1">
      <x v="980"/>
    </i>
    <i r="1">
      <x v="981"/>
    </i>
    <i r="1">
      <x v="982"/>
    </i>
    <i r="1">
      <x v="983"/>
    </i>
    <i r="1">
      <x v="1254"/>
    </i>
    <i r="1">
      <x v="1309"/>
    </i>
    <i r="1">
      <x v="1310"/>
    </i>
    <i r="1">
      <x v="1392"/>
    </i>
    <i r="1">
      <x v="1452"/>
    </i>
    <i r="1">
      <x v="1481"/>
    </i>
    <i r="1">
      <x v="1587"/>
    </i>
    <i r="1">
      <x v="1678"/>
    </i>
    <i r="1">
      <x v="1690"/>
    </i>
    <i r="1">
      <x v="1697"/>
    </i>
    <i r="1">
      <x v="1724"/>
    </i>
    <i r="1">
      <x v="1764"/>
    </i>
    <i r="1">
      <x v="1780"/>
    </i>
    <i r="1">
      <x v="1792"/>
    </i>
    <i r="1">
      <x v="1796"/>
    </i>
    <i r="1">
      <x v="1797"/>
    </i>
    <i r="1">
      <x v="1798"/>
    </i>
    <i r="1">
      <x v="1836"/>
    </i>
    <i r="1">
      <x v="1857"/>
    </i>
    <i>
      <x v="219"/>
      <x v="986"/>
    </i>
    <i r="1">
      <x v="987"/>
    </i>
    <i>
      <x v="220"/>
      <x v="990"/>
    </i>
    <i r="1">
      <x v="991"/>
    </i>
    <i r="1">
      <x v="992"/>
    </i>
    <i r="1">
      <x v="993"/>
    </i>
    <i r="1">
      <x v="994"/>
    </i>
    <i r="1">
      <x v="1576"/>
    </i>
    <i>
      <x v="221"/>
      <x v="511"/>
    </i>
    <i r="1">
      <x v="512"/>
    </i>
    <i r="1">
      <x v="995"/>
    </i>
    <i r="1">
      <x v="996"/>
    </i>
    <i r="1">
      <x v="997"/>
    </i>
    <i r="1">
      <x v="998"/>
    </i>
    <i>
      <x v="222"/>
      <x v="999"/>
    </i>
    <i r="1">
      <x v="1000"/>
    </i>
    <i>
      <x v="223"/>
      <x v="1383"/>
    </i>
    <i>
      <x v="224"/>
      <x v="1001"/>
    </i>
    <i r="1">
      <x v="1002"/>
    </i>
    <i r="1">
      <x v="1003"/>
    </i>
    <i>
      <x v="225"/>
      <x v="1006"/>
    </i>
    <i r="1">
      <x v="1007"/>
    </i>
    <i r="1">
      <x v="1008"/>
    </i>
    <i r="1">
      <x v="1009"/>
    </i>
    <i r="1">
      <x v="1010"/>
    </i>
    <i r="1">
      <x v="1011"/>
    </i>
    <i>
      <x v="226"/>
      <x v="1012"/>
    </i>
    <i r="1">
      <x v="1013"/>
    </i>
    <i>
      <x v="227"/>
      <x v="307"/>
    </i>
    <i r="1">
      <x v="308"/>
    </i>
    <i r="1">
      <x v="310"/>
    </i>
    <i r="1">
      <x v="311"/>
    </i>
    <i r="1">
      <x v="312"/>
    </i>
    <i r="1">
      <x v="555"/>
    </i>
    <i r="1">
      <x v="1014"/>
    </i>
    <i r="1">
      <x v="1015"/>
    </i>
    <i r="1">
      <x v="1324"/>
    </i>
    <i r="1">
      <x v="1368"/>
    </i>
    <i r="1">
      <x v="1669"/>
    </i>
    <i r="1">
      <x v="1672"/>
    </i>
    <i r="1">
      <x v="1698"/>
    </i>
    <i r="1">
      <x v="1708"/>
    </i>
    <i r="1">
      <x v="1747"/>
    </i>
    <i>
      <x v="228"/>
      <x v="1016"/>
    </i>
    <i r="1">
      <x v="1017"/>
    </i>
    <i r="1">
      <x v="1018"/>
    </i>
    <i r="1">
      <x v="1019"/>
    </i>
    <i>
      <x v="229"/>
      <x v="1020"/>
    </i>
    <i>
      <x v="230"/>
      <x v="1021"/>
    </i>
    <i>
      <x v="231"/>
      <x v="1022"/>
    </i>
    <i>
      <x v="232"/>
      <x v="1671"/>
    </i>
    <i>
      <x v="233"/>
      <x v="83"/>
    </i>
    <i r="1">
      <x v="499"/>
    </i>
    <i r="1">
      <x v="1023"/>
    </i>
    <i r="1">
      <x v="1024"/>
    </i>
    <i r="1">
      <x v="1025"/>
    </i>
    <i r="1">
      <x v="1026"/>
    </i>
    <i r="1">
      <x v="1639"/>
    </i>
    <i>
      <x v="234"/>
      <x v="1029"/>
    </i>
    <i>
      <x v="235"/>
      <x v="658"/>
    </i>
    <i r="1">
      <x v="1030"/>
    </i>
    <i r="1">
      <x v="1530"/>
    </i>
    <i>
      <x v="236"/>
      <x v="1031"/>
    </i>
    <i r="1">
      <x v="1032"/>
    </i>
    <i r="1">
      <x v="1033"/>
    </i>
    <i r="1">
      <x v="1034"/>
    </i>
    <i r="1">
      <x v="1035"/>
    </i>
    <i r="1">
      <x v="1036"/>
    </i>
    <i r="1">
      <x v="1037"/>
    </i>
    <i r="1">
      <x v="1038"/>
    </i>
    <i r="1">
      <x v="1039"/>
    </i>
    <i r="1">
      <x v="1040"/>
    </i>
    <i r="1">
      <x v="1041"/>
    </i>
    <i>
      <x v="237"/>
      <x v="1666"/>
    </i>
    <i r="1">
      <x v="1728"/>
    </i>
    <i>
      <x v="238"/>
      <x v="1045"/>
    </i>
    <i r="1">
      <x v="1681"/>
    </i>
    <i>
      <x v="239"/>
      <x v="1046"/>
    </i>
    <i r="1">
      <x v="1047"/>
    </i>
    <i r="1">
      <x v="1048"/>
    </i>
    <i>
      <x v="240"/>
      <x v="1550"/>
    </i>
    <i>
      <x v="241"/>
      <x v="1049"/>
    </i>
    <i>
      <x v="242"/>
      <x v="1050"/>
    </i>
    <i r="1">
      <x v="1438"/>
    </i>
    <i>
      <x v="243"/>
      <x v="1051"/>
    </i>
    <i r="1">
      <x v="1052"/>
    </i>
    <i r="1">
      <x v="1053"/>
    </i>
    <i>
      <x v="244"/>
      <x v="1056"/>
    </i>
    <i r="1">
      <x v="1057"/>
    </i>
    <i r="1">
      <x v="1058"/>
    </i>
    <i r="1">
      <x v="1059"/>
    </i>
    <i r="1">
      <x v="1060"/>
    </i>
    <i r="1">
      <x v="1061"/>
    </i>
    <i r="1">
      <x v="1062"/>
    </i>
    <i r="1">
      <x v="1063"/>
    </i>
    <i r="1">
      <x v="1064"/>
    </i>
    <i r="1">
      <x v="1065"/>
    </i>
    <i r="1">
      <x v="1066"/>
    </i>
    <i r="1">
      <x v="1067"/>
    </i>
    <i r="1">
      <x v="1068"/>
    </i>
    <i r="1">
      <x v="1069"/>
    </i>
    <i r="1">
      <x v="1070"/>
    </i>
    <i r="1">
      <x v="1071"/>
    </i>
    <i r="1">
      <x v="1072"/>
    </i>
    <i>
      <x v="245"/>
      <x v="1641"/>
    </i>
    <i>
      <x v="246"/>
      <x v="1073"/>
    </i>
    <i r="1">
      <x v="1074"/>
    </i>
    <i r="1">
      <x v="1075"/>
    </i>
    <i r="1">
      <x v="1076"/>
    </i>
    <i>
      <x v="247"/>
      <x v="1077"/>
    </i>
    <i>
      <x v="248"/>
      <x v="1078"/>
    </i>
    <i r="1">
      <x v="1079"/>
    </i>
    <i>
      <x v="249"/>
      <x v="1080"/>
    </i>
    <i r="1">
      <x v="1081"/>
    </i>
    <i>
      <x v="250"/>
      <x v="1083"/>
    </i>
    <i r="1">
      <x v="1084"/>
    </i>
    <i r="1">
      <x v="1611"/>
    </i>
    <i r="1">
      <x v="1799"/>
    </i>
    <i>
      <x v="251"/>
      <x v="1085"/>
    </i>
    <i r="1">
      <x v="1086"/>
    </i>
    <i r="1">
      <x v="1087"/>
    </i>
    <i>
      <x v="252"/>
      <x v="1088"/>
    </i>
    <i>
      <x v="253"/>
      <x v="1089"/>
    </i>
    <i r="1">
      <x v="1090"/>
    </i>
    <i r="1">
      <x v="1091"/>
    </i>
    <i r="1">
      <x v="1092"/>
    </i>
    <i r="1">
      <x v="1093"/>
    </i>
    <i r="1">
      <x v="1094"/>
    </i>
    <i r="1">
      <x v="1095"/>
    </i>
    <i r="1">
      <x v="1096"/>
    </i>
    <i r="1">
      <x v="1097"/>
    </i>
    <i r="1">
      <x v="1098"/>
    </i>
    <i r="1">
      <x v="1099"/>
    </i>
    <i r="1">
      <x v="1100"/>
    </i>
    <i r="1">
      <x v="1789"/>
    </i>
    <i>
      <x v="254"/>
      <x v="1450"/>
    </i>
    <i>
      <x v="255"/>
      <x v="1101"/>
    </i>
    <i>
      <x v="256"/>
      <x v="1555"/>
    </i>
    <i>
      <x v="257"/>
      <x v="1668"/>
    </i>
    <i>
      <x v="258"/>
      <x v="1106"/>
    </i>
    <i r="1">
      <x v="1107"/>
    </i>
    <i r="1">
      <x v="1108"/>
    </i>
    <i>
      <x v="259"/>
      <x v="1109"/>
    </i>
    <i r="1">
      <x v="1110"/>
    </i>
    <i r="1">
      <x v="1111"/>
    </i>
    <i>
      <x v="260"/>
      <x v="1114"/>
    </i>
    <i>
      <x v="261"/>
      <x v="1115"/>
    </i>
    <i>
      <x v="262"/>
      <x v="1118"/>
    </i>
    <i>
      <x v="263"/>
      <x v="140"/>
    </i>
    <i r="1">
      <x v="1470"/>
    </i>
    <i r="1">
      <x v="1803"/>
    </i>
    <i>
      <x v="264"/>
      <x v="1119"/>
    </i>
    <i r="1">
      <x v="1120"/>
    </i>
    <i>
      <x v="265"/>
      <x v="644"/>
    </i>
    <i r="1">
      <x v="645"/>
    </i>
    <i r="1">
      <x v="1121"/>
    </i>
    <i r="1">
      <x v="1122"/>
    </i>
    <i r="1">
      <x v="1123"/>
    </i>
    <i r="1">
      <x v="1124"/>
    </i>
    <i r="1">
      <x v="1125"/>
    </i>
    <i r="1">
      <x v="1126"/>
    </i>
    <i r="1">
      <x v="1127"/>
    </i>
    <i r="1">
      <x v="1128"/>
    </i>
    <i r="1">
      <x v="1129"/>
    </i>
    <i r="1">
      <x v="1131"/>
    </i>
    <i r="1">
      <x v="1132"/>
    </i>
    <i r="1">
      <x v="1133"/>
    </i>
    <i r="1">
      <x v="1134"/>
    </i>
    <i r="1">
      <x v="1135"/>
    </i>
    <i r="1">
      <x v="1239"/>
    </i>
    <i r="1">
      <x v="1240"/>
    </i>
    <i r="1">
      <x v="1253"/>
    </i>
    <i r="1">
      <x v="1348"/>
    </i>
    <i r="1">
      <x v="1351"/>
    </i>
    <i r="1">
      <x v="1353"/>
    </i>
    <i r="1">
      <x v="1365"/>
    </i>
    <i r="1">
      <x v="1371"/>
    </i>
    <i r="1">
      <x v="1444"/>
    </i>
    <i r="1">
      <x v="1456"/>
    </i>
    <i r="1">
      <x v="1461"/>
    </i>
    <i r="1">
      <x v="1521"/>
    </i>
    <i r="1">
      <x v="1523"/>
    </i>
    <i r="1">
      <x v="1529"/>
    </i>
    <i r="1">
      <x v="1626"/>
    </i>
    <i r="1">
      <x v="1761"/>
    </i>
    <i r="1">
      <x v="1766"/>
    </i>
    <i r="1">
      <x v="1813"/>
    </i>
    <i r="1">
      <x v="1830"/>
    </i>
    <i r="1">
      <x v="1847"/>
    </i>
    <i>
      <x v="266"/>
      <x v="411"/>
    </i>
    <i r="1">
      <x v="413"/>
    </i>
    <i r="1">
      <x v="1136"/>
    </i>
    <i r="1">
      <x v="1137"/>
    </i>
    <i r="1">
      <x v="1138"/>
    </i>
    <i r="1">
      <x v="1139"/>
    </i>
    <i r="1">
      <x v="1140"/>
    </i>
    <i r="1">
      <x v="1141"/>
    </i>
    <i r="1">
      <x v="1142"/>
    </i>
    <i r="1">
      <x v="1143"/>
    </i>
    <i r="1">
      <x v="1144"/>
    </i>
    <i r="1">
      <x v="1145"/>
    </i>
    <i r="1">
      <x v="1146"/>
    </i>
    <i r="1">
      <x v="1147"/>
    </i>
    <i r="1">
      <x v="1148"/>
    </i>
    <i r="1">
      <x v="1149"/>
    </i>
    <i r="1">
      <x v="1320"/>
    </i>
    <i r="1">
      <x v="1321"/>
    </i>
    <i r="1">
      <x v="1377"/>
    </i>
    <i r="1">
      <x v="1463"/>
    </i>
    <i r="1">
      <x v="1464"/>
    </i>
    <i r="1">
      <x v="1509"/>
    </i>
    <i r="1">
      <x v="1538"/>
    </i>
    <i r="1">
      <x v="1548"/>
    </i>
    <i r="1">
      <x v="1661"/>
    </i>
    <i r="1">
      <x v="1742"/>
    </i>
    <i r="1">
      <x v="1808"/>
    </i>
    <i r="1">
      <x v="1862"/>
    </i>
    <i r="1">
      <x v="1863"/>
    </i>
    <i r="1">
      <x v="1864"/>
    </i>
    <i r="1">
      <x v="1865"/>
    </i>
    <i>
      <x v="267"/>
      <x v="45"/>
    </i>
    <i r="1">
      <x v="1362"/>
    </i>
    <i r="1">
      <x v="1559"/>
    </i>
    <i r="1">
      <x v="1560"/>
    </i>
    <i>
      <x v="268"/>
      <x v="1151"/>
    </i>
    <i r="1">
      <x v="1152"/>
    </i>
    <i r="1">
      <x v="1153"/>
    </i>
    <i r="1">
      <x v="1154"/>
    </i>
    <i r="1">
      <x v="1155"/>
    </i>
    <i r="1">
      <x v="1156"/>
    </i>
    <i r="1">
      <x v="1157"/>
    </i>
    <i r="1">
      <x v="1158"/>
    </i>
    <i r="1">
      <x v="1159"/>
    </i>
    <i r="1">
      <x v="1160"/>
    </i>
    <i r="1">
      <x v="1161"/>
    </i>
    <i r="1">
      <x v="1586"/>
    </i>
    <i>
      <x v="269"/>
      <x v="77"/>
    </i>
    <i r="1">
      <x v="276"/>
    </i>
    <i r="1">
      <x v="699"/>
    </i>
    <i r="1">
      <x v="1117"/>
    </i>
    <i r="1">
      <x v="1162"/>
    </i>
    <i r="1">
      <x v="1163"/>
    </i>
    <i r="1">
      <x v="1164"/>
    </i>
    <i r="1">
      <x v="1165"/>
    </i>
    <i r="1">
      <x v="1166"/>
    </i>
    <i r="1">
      <x v="1167"/>
    </i>
    <i r="1">
      <x v="1168"/>
    </i>
    <i r="1">
      <x v="1169"/>
    </i>
    <i r="1">
      <x v="1170"/>
    </i>
    <i r="1">
      <x v="1171"/>
    </i>
    <i r="1">
      <x v="1172"/>
    </i>
    <i r="1">
      <x v="1259"/>
    </i>
    <i r="1">
      <x v="1280"/>
    </i>
    <i r="1">
      <x v="1389"/>
    </i>
    <i r="1">
      <x v="1574"/>
    </i>
    <i r="1">
      <x v="1775"/>
    </i>
    <i r="1">
      <x v="1848"/>
    </i>
    <i>
      <x v="270"/>
      <x v="115"/>
    </i>
    <i>
      <x v="271"/>
      <x v="1175"/>
    </i>
    <i>
      <x v="272"/>
      <x v="1177"/>
    </i>
    <i r="1">
      <x v="1178"/>
    </i>
    <i>
      <x v="273"/>
      <x v="1179"/>
    </i>
    <i r="1">
      <x v="1180"/>
    </i>
    <i r="1">
      <x v="1181"/>
    </i>
    <i r="1">
      <x v="1182"/>
    </i>
    <i r="1">
      <x v="1183"/>
    </i>
    <i r="1">
      <x v="1514"/>
    </i>
    <i>
      <x v="274"/>
      <x v="1186"/>
    </i>
    <i r="1">
      <x v="1187"/>
    </i>
    <i r="1">
      <x v="1670"/>
    </i>
    <i>
      <x v="275"/>
      <x v="1188"/>
    </i>
    <i>
      <x v="276"/>
      <x v="1189"/>
    </i>
    <i>
      <x v="277"/>
      <x v="1554"/>
    </i>
    <i>
      <x v="278"/>
      <x v="1191"/>
    </i>
    <i>
      <x v="279"/>
      <x v="1192"/>
    </i>
    <i>
      <x v="280"/>
      <x v="278"/>
    </i>
    <i>
      <x v="281"/>
      <x v="506"/>
    </i>
    <i r="1">
      <x v="1112"/>
    </i>
    <i r="1">
      <x v="1113"/>
    </i>
    <i r="1">
      <x v="1194"/>
    </i>
    <i r="1">
      <x v="1195"/>
    </i>
    <i r="1">
      <x v="1196"/>
    </i>
    <i r="1">
      <x v="1197"/>
    </i>
    <i r="1">
      <x v="1198"/>
    </i>
    <i r="1">
      <x v="1232"/>
    </i>
    <i r="1">
      <x v="1233"/>
    </i>
    <i r="1">
      <x v="1318"/>
    </i>
    <i r="1">
      <x v="1394"/>
    </i>
    <i r="1">
      <x v="1399"/>
    </i>
    <i r="1">
      <x v="1400"/>
    </i>
    <i r="1">
      <x v="1401"/>
    </i>
    <i r="1">
      <x v="1471"/>
    </i>
    <i>
      <x v="282"/>
      <x v="47"/>
    </i>
    <i r="1">
      <x v="90"/>
    </i>
    <i r="1">
      <x v="1206"/>
    </i>
    <i r="1">
      <x v="1207"/>
    </i>
    <i r="1">
      <x v="1208"/>
    </i>
    <i r="1">
      <x v="1209"/>
    </i>
    <i r="1">
      <x v="1210"/>
    </i>
    <i r="1">
      <x v="1211"/>
    </i>
    <i r="1">
      <x v="1212"/>
    </i>
    <i r="1">
      <x v="1213"/>
    </i>
    <i r="1">
      <x v="1214"/>
    </i>
    <i r="1">
      <x v="1215"/>
    </i>
    <i r="1">
      <x v="1216"/>
    </i>
    <i r="1">
      <x v="1217"/>
    </i>
    <i r="1">
      <x v="1218"/>
    </i>
    <i r="1">
      <x v="1381"/>
    </i>
    <i r="1">
      <x v="1390"/>
    </i>
    <i r="1">
      <x v="1497"/>
    </i>
    <i r="1">
      <x v="1563"/>
    </i>
    <i r="1">
      <x v="1844"/>
    </i>
    <i>
      <x v="283"/>
      <x v="1219"/>
    </i>
    <i r="1">
      <x v="1220"/>
    </i>
    <i r="1">
      <x v="1633"/>
    </i>
    <i>
      <x v="284"/>
      <x v="1222"/>
    </i>
    <i r="1">
      <x v="1223"/>
    </i>
    <i>
      <x v="285"/>
      <x v="1224"/>
    </i>
    <i r="1">
      <x v="1451"/>
    </i>
    <i r="1">
      <x v="1756"/>
    </i>
    <i>
      <x v="286"/>
      <x v="270"/>
    </i>
    <i r="1">
      <x v="1225"/>
    </i>
    <i r="1">
      <x v="1658"/>
    </i>
    <i>
      <x v="287"/>
      <x v="1226"/>
    </i>
    <i>
      <x v="288"/>
      <x v="1437"/>
    </i>
    <i>
      <x v="289"/>
      <x v="1228"/>
    </i>
    <i>
      <x v="290"/>
      <x v="1229"/>
    </i>
    <i>
      <x v="291"/>
      <x v="1231"/>
    </i>
    <i r="1">
      <x v="1403"/>
    </i>
    <i r="1">
      <x v="1404"/>
    </i>
    <i r="1">
      <x v="1683"/>
    </i>
    <i r="1">
      <x v="1821"/>
    </i>
    <i r="1">
      <x v="1838"/>
    </i>
    <i>
      <x v="292"/>
      <x v="510"/>
    </i>
    <i r="1">
      <x v="702"/>
    </i>
    <i r="1">
      <x v="1190"/>
    </i>
    <i r="1">
      <x v="1234"/>
    </i>
    <i r="1">
      <x v="1235"/>
    </i>
    <i r="1">
      <x v="1350"/>
    </i>
    <i r="1">
      <x v="1402"/>
    </i>
    <i r="1">
      <x v="1453"/>
    </i>
    <i r="1">
      <x v="1469"/>
    </i>
    <i r="1">
      <x v="1528"/>
    </i>
    <i r="1">
      <x v="1621"/>
    </i>
    <i r="1">
      <x v="1660"/>
    </i>
    <i r="1">
      <x v="1695"/>
    </i>
    <i>
      <x v="293"/>
      <x v="1238"/>
    </i>
    <i>
      <x v="294"/>
      <x v="1241"/>
    </i>
    <i>
      <x v="295"/>
      <x v="1242"/>
    </i>
    <i r="1">
      <x v="1243"/>
    </i>
    <i r="1">
      <x v="1244"/>
    </i>
    <i r="1">
      <x v="1245"/>
    </i>
    <i r="1">
      <x v="1246"/>
    </i>
    <i r="1">
      <x v="1247"/>
    </i>
    <i r="1">
      <x v="1248"/>
    </i>
    <i r="1">
      <x v="1249"/>
    </i>
    <i r="1">
      <x v="1250"/>
    </i>
    <i r="1">
      <x v="1251"/>
    </i>
    <i>
      <x v="296"/>
      <x v="1549"/>
    </i>
    <i>
      <x v="297"/>
      <x v="1252"/>
    </i>
    <i r="1">
      <x v="1517"/>
    </i>
    <i>
      <x v="298"/>
      <x v="1255"/>
    </i>
    <i r="1">
      <x v="1256"/>
    </i>
    <i>
      <x v="299"/>
      <x v="1257"/>
    </i>
    <i>
      <x v="300"/>
      <x v="1260"/>
    </i>
    <i r="1">
      <x v="1261"/>
    </i>
    <i r="1">
      <x v="1262"/>
    </i>
    <i>
      <x v="301"/>
      <x v="1263"/>
    </i>
    <i>
      <x v="302"/>
      <x v="1264"/>
    </i>
    <i>
      <x v="303"/>
      <x v="1265"/>
    </i>
    <i r="1">
      <x v="1591"/>
    </i>
    <i>
      <x v="304"/>
      <x v="1614"/>
    </i>
    <i>
      <x v="305"/>
      <x v="1266"/>
    </i>
    <i>
      <x v="306"/>
      <x v="1267"/>
    </i>
    <i>
      <x v="307"/>
      <x v="1332"/>
    </i>
    <i r="1">
      <x v="1372"/>
    </i>
    <i r="1">
      <x v="1512"/>
    </i>
    <i r="1">
      <x v="1518"/>
    </i>
    <i r="1">
      <x v="1592"/>
    </i>
    <i r="1">
      <x v="1684"/>
    </i>
    <i>
      <x v="308"/>
      <x v="1268"/>
    </i>
    <i r="1">
      <x v="1269"/>
    </i>
    <i r="1">
      <x v="1270"/>
    </i>
    <i>
      <x v="309"/>
      <x v="1273"/>
    </i>
    <i r="1">
      <x v="1274"/>
    </i>
    <i r="1">
      <x v="1376"/>
    </i>
    <i>
      <x v="310"/>
      <x v="1276"/>
    </i>
    <i>
      <x v="311"/>
      <x v="700"/>
    </i>
    <i r="1">
      <x v="1281"/>
    </i>
    <i>
      <x v="312"/>
      <x v="1283"/>
    </i>
    <i r="1">
      <x v="1284"/>
    </i>
    <i r="1">
      <x v="1285"/>
    </i>
    <i r="1">
      <x v="1286"/>
    </i>
    <i r="1">
      <x v="1287"/>
    </i>
    <i>
      <x v="313"/>
      <x v="1288"/>
    </i>
    <i>
      <x v="314"/>
      <x v="1289"/>
    </i>
    <i r="1">
      <x v="1290"/>
    </i>
    <i>
      <x v="315"/>
      <x v="1291"/>
    </i>
    <i r="1">
      <x v="1292"/>
    </i>
    <i r="1">
      <x v="1293"/>
    </i>
    <i r="1">
      <x v="1294"/>
    </i>
    <i r="1">
      <x v="1295"/>
    </i>
    <i>
      <x v="316"/>
      <x v="1296"/>
    </i>
    <i r="1">
      <x v="1465"/>
    </i>
    <i r="1">
      <x v="1595"/>
    </i>
    <i r="1">
      <x v="1618"/>
    </i>
    <i>
      <x v="317"/>
      <x v="1297"/>
    </i>
    <i r="1">
      <x v="1298"/>
    </i>
    <i>
      <x v="318"/>
      <x v="1299"/>
    </i>
    <i r="1">
      <x v="1300"/>
    </i>
    <i>
      <x v="319"/>
      <x v="1301"/>
    </i>
    <i>
      <x v="320"/>
      <x v="1306"/>
    </i>
    <i>
      <x v="321"/>
      <x v="1358"/>
    </i>
    <i>
      <x v="322"/>
      <x v="1602"/>
    </i>
    <i>
      <x v="323"/>
      <x v="1616"/>
    </i>
    <i>
      <x v="324"/>
      <x v="1636"/>
    </i>
    <i r="1">
      <x v="1637"/>
    </i>
    <i>
      <x v="325"/>
      <x v="1665"/>
    </i>
    <i>
      <x v="326"/>
      <x v="1679"/>
    </i>
    <i>
      <x v="327"/>
      <x v="1685"/>
    </i>
    <i>
      <x v="328"/>
      <x v="1706"/>
    </i>
    <i>
      <x v="329"/>
      <x v="1707"/>
    </i>
    <i>
      <x v="330"/>
      <x v="1712"/>
    </i>
    <i>
      <x v="331"/>
      <x v="1720"/>
    </i>
    <i>
      <x v="332"/>
      <x v="1730"/>
    </i>
    <i>
      <x v="333"/>
      <x v="1745"/>
    </i>
    <i>
      <x v="334"/>
      <x v="1746"/>
    </i>
    <i>
      <x v="335"/>
      <x v="1762"/>
    </i>
    <i r="1">
      <x v="1800"/>
    </i>
    <i>
      <x v="336"/>
      <x v="1770"/>
    </i>
    <i>
      <x v="337"/>
      <x v="1776"/>
    </i>
    <i>
      <x v="338"/>
      <x v="1786"/>
    </i>
    <i>
      <x v="339"/>
      <x v="1802"/>
    </i>
    <i>
      <x v="340"/>
      <x v="1817"/>
    </i>
    <i>
      <x v="341"/>
      <x v="1849"/>
    </i>
    <i>
      <x v="342"/>
      <x v="1853"/>
    </i>
  </rowItems>
  <colItems count="1">
    <i/>
  </colItem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1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4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1">
        <item h="1" x="44"/>
        <item m="1" x="74"/>
        <item m="1" x="80"/>
        <item m="1" x="88"/>
        <item m="1" x="96"/>
        <item m="1" x="116"/>
        <item m="1" x="48"/>
        <item m="1" x="54"/>
        <item m="1" x="79"/>
        <item m="1" x="85"/>
        <item m="1" x="95"/>
        <item m="1" x="45"/>
        <item m="1" x="53"/>
        <item m="1" x="58"/>
        <item m="1" x="84"/>
        <item m="1" x="92"/>
        <item m="1" x="100"/>
        <item m="1" x="51"/>
        <item m="1" x="57"/>
        <item m="1" x="61"/>
        <item m="1" x="83"/>
        <item m="1" x="91"/>
        <item m="1" x="98"/>
        <item m="1" x="104"/>
        <item m="1" x="49"/>
        <item m="1" x="56"/>
        <item m="1" x="60"/>
        <item m="1" x="63"/>
        <item m="1" x="89"/>
        <item m="1" x="97"/>
        <item m="1" x="102"/>
        <item m="1" x="106"/>
        <item m="1" x="86"/>
        <item m="1" x="93"/>
        <item m="1" x="99"/>
        <item m="1" x="103"/>
        <item m="1" x="66"/>
        <item m="1" x="69"/>
        <item m="1" x="72"/>
        <item m="1" x="76"/>
        <item m="1" x="108"/>
        <item m="1" x="111"/>
        <item m="1" x="114"/>
        <item m="1" x="119"/>
        <item m="1" x="68"/>
        <item m="1" x="70"/>
        <item m="1" x="75"/>
        <item m="1" x="81"/>
        <item m="1" x="90"/>
        <item m="1" x="117"/>
        <item m="1" x="46"/>
        <item m="1" x="5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m="1" x="71"/>
        <item m="1" x="73"/>
        <item m="1" x="78"/>
        <item m="1" x="109"/>
        <item m="1" x="110"/>
        <item m="1" x="113"/>
        <item m="1" x="64"/>
        <item m="1" x="65"/>
        <item m="1" x="67"/>
        <item m="1" x="101"/>
        <item m="1" x="105"/>
        <item m="1" x="107"/>
        <item m="1" x="50"/>
        <item m="1" x="55"/>
        <item m="1" x="59"/>
        <item m="1" x="62"/>
        <item m="1" x="77"/>
        <item m="1" x="82"/>
        <item m="1" x="87"/>
        <item m="1" x="94"/>
        <item m="1" x="112"/>
        <item m="1" x="115"/>
        <item m="1" x="118"/>
        <item m="1" x="47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4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9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27" headerRowBorderDxfId="26" tableBorderDxfId="25" totalsRowBorderDxfId="24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23"/>
    <tableColumn id="1" xr3:uid="{3066F4BA-0FAE-49D3-945E-FC1F0BEB80F5}" name="name" dataDxfId="22"/>
    <tableColumn id="6" xr3:uid="{6524558B-CC79-4CDC-B820-14719B0DA126}" name="percent" dataDxfId="21"/>
    <tableColumn id="11" xr3:uid="{51E10E9D-D5CC-4DD3-9DA0-89CDD22864E6}" name="accountManager" dataDxfId="20"/>
    <tableColumn id="10" xr3:uid="{D971DD3C-D61A-4270-ADC7-BAA241461A77}" name="__v" dataDxfId="19"/>
    <tableColumn id="14" xr3:uid="{B18D46C1-9CB1-4139-8249-B9727C232591}" name="createdAt" dataDxfId="18"/>
    <tableColumn id="13" xr3:uid="{DCFE0F41-0F42-4112-9519-F71C86EE1710}" name="updatedAt" dataDxfId="17"/>
    <tableColumn id="2" xr3:uid="{FD097C46-95F7-49C8-9DE3-5BAF8BB942CB}" name="phone" dataDxfId="16"/>
    <tableColumn id="3" xr3:uid="{3A6B893A-7F5F-4060-9E9C-D84873D25630}" name="address" dataDxfId="15"/>
    <tableColumn id="12" xr3:uid="{B48E6630-B6A9-49F2-ACFF-AA8683E47CE1}" name="gps" dataDxfId="14"/>
    <tableColumn id="7" xr3:uid="{8AEDAF55-BD6D-4ACA-9B5A-F5D6A18332A6}" name="contactPerson" dataDxfId="13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12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F78974-8CD7-4B3E-8B0B-623A4B0F73C9}" name="Таблица2" displayName="Таблица2" ref="A1:C1681" totalsRowShown="0" headerRowDxfId="11">
  <autoFilter ref="A1:C1681" xr:uid="{7CF78974-8CD7-4B3E-8B0B-623A4B0F73C9}"/>
  <sortState xmlns:xlrd2="http://schemas.microsoft.com/office/spreadsheetml/2017/richdata2" ref="A2:C1681">
    <sortCondition descending="1" ref="C1:C1681"/>
  </sortState>
  <tableColumns count="3">
    <tableColumn id="1" xr3:uid="{690D25A1-98B4-477F-BB8A-0EE31FBB612F}" name="Бренд"/>
    <tableColumn id="2" xr3:uid="{A9BF9174-4585-494D-9778-95D04F2BBB3F}" name="Наименование" dataDxfId="10"/>
    <tableColumn id="3" xr3:uid="{79E4F109-0298-4967-A381-34351AEC3A76}" name="Кол-во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 /><Relationship Id="rId1" Type="http://schemas.openxmlformats.org/officeDocument/2006/relationships/printerSettings" Target="../printerSettings/printerSettings2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 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ivotTable" Target="../pivotTables/pivotTable2.xml" 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 /><Relationship Id="rId299" Type="http://schemas.openxmlformats.org/officeDocument/2006/relationships/hyperlink" Target="https://trace.emex.kz/ru/site/Checkcourierexe/?number=720000434082" TargetMode="External" /><Relationship Id="rId21" Type="http://schemas.openxmlformats.org/officeDocument/2006/relationships/hyperlink" Target="http://gdebox.com/track/PCT000000692267" TargetMode="External" /><Relationship Id="rId63" Type="http://schemas.openxmlformats.org/officeDocument/2006/relationships/hyperlink" Target="https://trace.emex.kz/ru/site/Checkcourierexe/?number=710000741061" TargetMode="External" /><Relationship Id="rId159" Type="http://schemas.openxmlformats.org/officeDocument/2006/relationships/hyperlink" Target="https://trace.emex.kz/ru/site/Checkcourierexe/?number=710002051778" TargetMode="External" /><Relationship Id="rId324" Type="http://schemas.openxmlformats.org/officeDocument/2006/relationships/hyperlink" Target="https://trace.emex.kz/ru/site/Checkcourierexe/?number=720000534912" TargetMode="External" /><Relationship Id="rId366" Type="http://schemas.openxmlformats.org/officeDocument/2006/relationships/hyperlink" Target="https://www.emex.kz/otslezhivanie-po-kazahstanu?trace=720000699777" TargetMode="External" /><Relationship Id="rId170" Type="http://schemas.openxmlformats.org/officeDocument/2006/relationships/hyperlink" Target="https://trace.emex.kz/ru/site/Checkcourierexe/?number=720000049600" TargetMode="External" /><Relationship Id="rId226" Type="http://schemas.openxmlformats.org/officeDocument/2006/relationships/hyperlink" Target="https://trace.emex.kz/ru/site/Checkcourierexe/?number=720000225185" TargetMode="External" /><Relationship Id="rId268" Type="http://schemas.openxmlformats.org/officeDocument/2006/relationships/hyperlink" Target="https://trace.emex.kz/ru/site/Checkcourierexe/?number=720000342714" TargetMode="External" /><Relationship Id="rId32" Type="http://schemas.openxmlformats.org/officeDocument/2006/relationships/hyperlink" Target="https://trace.emex.kz/ru/site/Checkcourierexe/?number=710000620079" TargetMode="External" /><Relationship Id="rId74" Type="http://schemas.openxmlformats.org/officeDocument/2006/relationships/hyperlink" Target="https://boxberrypost.kz/" TargetMode="External" /><Relationship Id="rId128" Type="http://schemas.openxmlformats.org/officeDocument/2006/relationships/hyperlink" Target="https://boxberrypost.kz/" TargetMode="External" /><Relationship Id="rId335" Type="http://schemas.openxmlformats.org/officeDocument/2006/relationships/hyperlink" Target="https://trace.emex.kz/ru/site/Checkcourierexe/?number=720000571649" TargetMode="External" /><Relationship Id="rId377" Type="http://schemas.openxmlformats.org/officeDocument/2006/relationships/hyperlink" Target="https://www.emex.kz/otslezhivanie-po-kazahstanu?trace=720000716385" TargetMode="External" /><Relationship Id="rId5" Type="http://schemas.openxmlformats.org/officeDocument/2006/relationships/hyperlink" Target="https://secure.iherb.com/tr/carrierTracking?orderNumber=513762663-0&amp;trackingNumber=IHORD0000461294NPG&amp;countryCode=UA" TargetMode="External" /><Relationship Id="rId181" Type="http://schemas.openxmlformats.org/officeDocument/2006/relationships/hyperlink" Target="https://trace.emex.kz/ru/site/Checkcourierexe/?number=720000084230" TargetMode="External" /><Relationship Id="rId237" Type="http://schemas.openxmlformats.org/officeDocument/2006/relationships/hyperlink" Target="https://trace.emex.kz/ru/site/Checkcourierexe/?number=720000237274" TargetMode="External" /><Relationship Id="rId402" Type="http://schemas.openxmlformats.org/officeDocument/2006/relationships/hyperlink" Target="https://www.emex.kz/otslezhivanie-po-kazahstanu?trace=720000793891" TargetMode="External" /><Relationship Id="rId258" Type="http://schemas.openxmlformats.org/officeDocument/2006/relationships/hyperlink" Target="https://trace.emex.kz/ru/site/Checkcourierexe/?number=720000295321" TargetMode="External" /><Relationship Id="rId279" Type="http://schemas.openxmlformats.org/officeDocument/2006/relationships/hyperlink" Target="https://trace.emex.kz/ru/site/Checkcourierexe/?number=720000386609" TargetMode="External" /><Relationship Id="rId22" Type="http://schemas.openxmlformats.org/officeDocument/2006/relationships/hyperlink" Target="http://gdebox.com/track/PCT000000680747" TargetMode="External" /><Relationship Id="rId43" Type="http://schemas.openxmlformats.org/officeDocument/2006/relationships/hyperlink" Target="https://trace.emex.kz/ru/site/Checkcourierexe/?number=710000652834" TargetMode="External" /><Relationship Id="rId64" Type="http://schemas.openxmlformats.org/officeDocument/2006/relationships/hyperlink" Target="https://trace.emex.kz/ru/site/Checkcourierexe/?number=710000721246" TargetMode="External" /><Relationship Id="rId118" Type="http://schemas.openxmlformats.org/officeDocument/2006/relationships/hyperlink" Target="https://boxberrypost.kz/" TargetMode="External" /><Relationship Id="rId139" Type="http://schemas.openxmlformats.org/officeDocument/2006/relationships/hyperlink" Target="https://boxberrypost.kz/" TargetMode="External" /><Relationship Id="rId290" Type="http://schemas.openxmlformats.org/officeDocument/2006/relationships/hyperlink" Target="https://boxberrypost.kz/" TargetMode="External" /><Relationship Id="rId304" Type="http://schemas.openxmlformats.org/officeDocument/2006/relationships/hyperlink" Target="https://trace.emex.kz/ru/site/Checkcourierexe/?number=720000451444" TargetMode="External" /><Relationship Id="rId325" Type="http://schemas.openxmlformats.org/officeDocument/2006/relationships/hyperlink" Target="https://trace.emex.kz/ru/site/Checkcourierexe/?number=720000541466" TargetMode="External" /><Relationship Id="rId346" Type="http://schemas.openxmlformats.org/officeDocument/2006/relationships/hyperlink" Target="https://trace.emex.kz/ru/site/Checkcourierexe/?number=722500428790" TargetMode="External" /><Relationship Id="rId367" Type="http://schemas.openxmlformats.org/officeDocument/2006/relationships/hyperlink" Target="https://www.emex.kz/otslezhivanie-po-kazahstanu?trace=720000699777" TargetMode="External" /><Relationship Id="rId388" Type="http://schemas.openxmlformats.org/officeDocument/2006/relationships/hyperlink" Target="https://www.emex.kz/otslezhivanie-po-kazahstanu?trace=720000749515" TargetMode="External" /><Relationship Id="rId85" Type="http://schemas.openxmlformats.org/officeDocument/2006/relationships/hyperlink" Target="https://boxberrypost.kz/" TargetMode="External" /><Relationship Id="rId150" Type="http://schemas.openxmlformats.org/officeDocument/2006/relationships/hyperlink" Target="https://trace.emex.kz/ru/site/Checkcourierexe/?number=700000967207" TargetMode="External" /><Relationship Id="rId171" Type="http://schemas.openxmlformats.org/officeDocument/2006/relationships/hyperlink" Target="https://trace.emex.kz/ru/site/Checkcourierexe/?number=720000058933" TargetMode="External" /><Relationship Id="rId192" Type="http://schemas.openxmlformats.org/officeDocument/2006/relationships/hyperlink" Target="https://boxberrypost.kz/" TargetMode="External" /><Relationship Id="rId206" Type="http://schemas.openxmlformats.org/officeDocument/2006/relationships/hyperlink" Target="https://trace.emex.kz/ru/site/Checkcourierexe/?number=720000157150" TargetMode="External" /><Relationship Id="rId227" Type="http://schemas.openxmlformats.org/officeDocument/2006/relationships/hyperlink" Target="https://boxberrypost.kz/" TargetMode="External" /><Relationship Id="rId413" Type="http://schemas.openxmlformats.org/officeDocument/2006/relationships/hyperlink" Target="https://www.emex.kz/otslezhivanie-po-kazahstanu?trace=720000811064" TargetMode="External" /><Relationship Id="rId248" Type="http://schemas.openxmlformats.org/officeDocument/2006/relationships/hyperlink" Target="https://boxberrypost.kz/" TargetMode="External" /><Relationship Id="rId269" Type="http://schemas.openxmlformats.org/officeDocument/2006/relationships/hyperlink" Target="https://trace.emex.kz/ru/site/Checkcourierexe/?number=720000349789" TargetMode="External" /><Relationship Id="rId12" Type="http://schemas.openxmlformats.org/officeDocument/2006/relationships/hyperlink" Target="https://www.cdek.ru/ru/tracking?order_id=1354150269" TargetMode="External" /><Relationship Id="rId33" Type="http://schemas.openxmlformats.org/officeDocument/2006/relationships/hyperlink" Target="https://trace.emex.kz/ru/site/Checkcourierexe/?number=710000606202" TargetMode="External" /><Relationship Id="rId108" Type="http://schemas.openxmlformats.org/officeDocument/2006/relationships/hyperlink" Target="https://trace.emex.kz/ru/site/Checkcourierexe/?number=710000902643" TargetMode="External" /><Relationship Id="rId129" Type="http://schemas.openxmlformats.org/officeDocument/2006/relationships/hyperlink" Target="https://boxberrypost.kz/" TargetMode="External" /><Relationship Id="rId280" Type="http://schemas.openxmlformats.org/officeDocument/2006/relationships/hyperlink" Target="https://trace.emex.kz/ru/site/Checkcourierexe/?number=720000383624" TargetMode="External" /><Relationship Id="rId315" Type="http://schemas.openxmlformats.org/officeDocument/2006/relationships/hyperlink" Target="https://trace.emex.kz/ru/site/Checkcourierexe/?number=720000523646" TargetMode="External" /><Relationship Id="rId336" Type="http://schemas.openxmlformats.org/officeDocument/2006/relationships/hyperlink" Target="https://trace.emex.kz/ru/site/Checkcourierexe/?number=720000561431" TargetMode="External" /><Relationship Id="rId357" Type="http://schemas.openxmlformats.org/officeDocument/2006/relationships/hyperlink" Target="https://www.emex.kz/otslezhivanie-po-kazahstanu?trace=720000679446" TargetMode="External" /><Relationship Id="rId54" Type="http://schemas.openxmlformats.org/officeDocument/2006/relationships/hyperlink" Target="https://boxberrypost.kz/" TargetMode="External" /><Relationship Id="rId75" Type="http://schemas.openxmlformats.org/officeDocument/2006/relationships/hyperlink" Target="https://boxberrypost.kz/" TargetMode="External" /><Relationship Id="rId96" Type="http://schemas.openxmlformats.org/officeDocument/2006/relationships/hyperlink" Target="https://boxberrypost.kz/" TargetMode="External" /><Relationship Id="rId140" Type="http://schemas.openxmlformats.org/officeDocument/2006/relationships/hyperlink" Target="https://trace.emex.kz/ru/site/Checkcourierexe/?number=700000938962" TargetMode="External" /><Relationship Id="rId161" Type="http://schemas.openxmlformats.org/officeDocument/2006/relationships/hyperlink" Target="https://tk-kit.com/?tracking=&#1050;&#1054;&#1057;&#1052;&#1040;&#1056;0113786110" TargetMode="External" /><Relationship Id="rId182" Type="http://schemas.openxmlformats.org/officeDocument/2006/relationships/hyperlink" Target="https://trace.emex.kz/ru/site/Checkcourierexe/?number=720000093209" TargetMode="External" /><Relationship Id="rId217" Type="http://schemas.openxmlformats.org/officeDocument/2006/relationships/hyperlink" Target="https://trace.emex.kz/ru/site/Checkcourierexe/?number=720000203344" TargetMode="External" /><Relationship Id="rId378" Type="http://schemas.openxmlformats.org/officeDocument/2006/relationships/hyperlink" Target="https://www.emex.kz/otslezhivanie-po-kazahstanu?trace=722500484560" TargetMode="External" /><Relationship Id="rId399" Type="http://schemas.openxmlformats.org/officeDocument/2006/relationships/hyperlink" Target="https://www.emex.kz/otslezhivanie-po-kazahstanu?trace=720000770136" TargetMode="External" /><Relationship Id="rId403" Type="http://schemas.openxmlformats.org/officeDocument/2006/relationships/hyperlink" Target="https://www.emex.kz/otslezhivanie-po-kazahstanu?trace=722500536535" TargetMode="External" /><Relationship Id="rId6" Type="http://schemas.openxmlformats.org/officeDocument/2006/relationships/hyperlink" Target="https://secure.iherb.com/tr/carrierTracking?orderNumber=514200653-0&amp;trackingNumber=IHORD0000505131NPG&amp;countryCode=UA" TargetMode="External" /><Relationship Id="rId238" Type="http://schemas.openxmlformats.org/officeDocument/2006/relationships/hyperlink" Target="https://trace.emex.kz/ru/site/Checkcourierexe/?number=722500174453" TargetMode="External" /><Relationship Id="rId259" Type="http://schemas.openxmlformats.org/officeDocument/2006/relationships/hyperlink" Target="https://trace.emex.kz/ru/site/Checkcourierexe/?number=722500226371" TargetMode="External" /><Relationship Id="rId23" Type="http://schemas.openxmlformats.org/officeDocument/2006/relationships/hyperlink" Target="http://gdebox.com/track/PCT000000671708" TargetMode="External" /><Relationship Id="rId119" Type="http://schemas.openxmlformats.org/officeDocument/2006/relationships/hyperlink" Target="https://boxberrypost.kz/" TargetMode="External" /><Relationship Id="rId270" Type="http://schemas.openxmlformats.org/officeDocument/2006/relationships/hyperlink" Target="https://boxberrypost.kz/" TargetMode="External" /><Relationship Id="rId291" Type="http://schemas.openxmlformats.org/officeDocument/2006/relationships/hyperlink" Target="https://boxberrypost.kz/" TargetMode="External" /><Relationship Id="rId305" Type="http://schemas.openxmlformats.org/officeDocument/2006/relationships/hyperlink" Target="https://trace.emex.kz/ru/site/Checkcourierexe/?number=720000460806" TargetMode="External" /><Relationship Id="rId326" Type="http://schemas.openxmlformats.org/officeDocument/2006/relationships/hyperlink" Target="https://boxberrypost.kz/" TargetMode="External" /><Relationship Id="rId347" Type="http://schemas.openxmlformats.org/officeDocument/2006/relationships/hyperlink" Target="https://trace.emex.kz/ru/site/Checkcourierexe/?number=720000648074" TargetMode="External" /><Relationship Id="rId44" Type="http://schemas.openxmlformats.org/officeDocument/2006/relationships/hyperlink" Target="https://boxberrypost.kz/" TargetMode="External" /><Relationship Id="rId65" Type="http://schemas.openxmlformats.org/officeDocument/2006/relationships/hyperlink" Target="https://trace.emex.kz/ru/site/Checkcourierexe/?number=710000732635" TargetMode="External" /><Relationship Id="rId86" Type="http://schemas.openxmlformats.org/officeDocument/2006/relationships/hyperlink" Target="https://trace.emex.kz/ru/site/Checkcourierexe/?number=710000844692" TargetMode="External" /><Relationship Id="rId130" Type="http://schemas.openxmlformats.org/officeDocument/2006/relationships/hyperlink" Target="https://trace.emex.kz/ru/site/Checkcourierexe/?number=710000988797" TargetMode="External" /><Relationship Id="rId151" Type="http://schemas.openxmlformats.org/officeDocument/2006/relationships/hyperlink" Target="https://secure.iherb.com/myaccount/orderdetails?on=521435123" TargetMode="External" /><Relationship Id="rId368" Type="http://schemas.openxmlformats.org/officeDocument/2006/relationships/hyperlink" Target="https://www.emex.kz/otslezhivanie-po-kazahstanu?trace=722500465438" TargetMode="External" /><Relationship Id="rId389" Type="http://schemas.openxmlformats.org/officeDocument/2006/relationships/hyperlink" Target="https://www.emex.kz/otslezhivanie-po-kazahstanu?trace=720000750935" TargetMode="External" /><Relationship Id="rId172" Type="http://schemas.openxmlformats.org/officeDocument/2006/relationships/hyperlink" Target="https://trace.emex.kz/ru/site/Checkcourierexe/?number=720000053678" TargetMode="External" /><Relationship Id="rId193" Type="http://schemas.openxmlformats.org/officeDocument/2006/relationships/hyperlink" Target="https://boxberrypost.kz/" TargetMode="External" /><Relationship Id="rId207" Type="http://schemas.openxmlformats.org/officeDocument/2006/relationships/hyperlink" Target="https://trace.emex.kz/ru/site/Checkcourierexe/?number=720000166156" TargetMode="External" /><Relationship Id="rId228" Type="http://schemas.openxmlformats.org/officeDocument/2006/relationships/hyperlink" Target="https://boxberrypost.kz/" TargetMode="External" /><Relationship Id="rId249" Type="http://schemas.openxmlformats.org/officeDocument/2006/relationships/hyperlink" Target="https://boxberrypost.kz/" TargetMode="External" /><Relationship Id="rId414" Type="http://schemas.openxmlformats.org/officeDocument/2006/relationships/printerSettings" Target="../printerSettings/printerSettings6.bin" /><Relationship Id="rId13" Type="http://schemas.openxmlformats.org/officeDocument/2006/relationships/hyperlink" Target="https://www.cdek.ru/ru/tracking?order_id=1371469533" TargetMode="External" /><Relationship Id="rId109" Type="http://schemas.openxmlformats.org/officeDocument/2006/relationships/hyperlink" Target="https://trace.emex.kz/ru/site/Checkcourierexe/?number=710000902643" TargetMode="External" /><Relationship Id="rId260" Type="http://schemas.openxmlformats.org/officeDocument/2006/relationships/hyperlink" Target="https://trace.emex.kz/ru/site/Checkcourierexe/?number=720000316216" TargetMode="External" /><Relationship Id="rId281" Type="http://schemas.openxmlformats.org/officeDocument/2006/relationships/hyperlink" Target="https://trace.emex.kz/ru/site/Checkcourierexe/?number=720000399898" TargetMode="External" /><Relationship Id="rId316" Type="http://schemas.openxmlformats.org/officeDocument/2006/relationships/hyperlink" Target="https://trace.emex.kz/ru/site/Checkcourierexe/?number=720000523646" TargetMode="External" /><Relationship Id="rId337" Type="http://schemas.openxmlformats.org/officeDocument/2006/relationships/hyperlink" Target="https://trace.emex.kz/ru/site/Checkcourierexe/?number=720000589736" TargetMode="External" /><Relationship Id="rId34" Type="http://schemas.openxmlformats.org/officeDocument/2006/relationships/hyperlink" Target="https://trace.emex.kz/ru/site/Checkcourierexe/?number=710000638956" TargetMode="External" /><Relationship Id="rId55" Type="http://schemas.openxmlformats.org/officeDocument/2006/relationships/hyperlink" Target="https://boxberrypost.kz/" TargetMode="External" /><Relationship Id="rId76" Type="http://schemas.openxmlformats.org/officeDocument/2006/relationships/hyperlink" Target="https://trace.emex.kz/ru/site/Checkcourierexe/?number=710000790688" TargetMode="External" /><Relationship Id="rId97" Type="http://schemas.openxmlformats.org/officeDocument/2006/relationships/hyperlink" Target="https://boxberrypost.kz/" TargetMode="External" /><Relationship Id="rId120" Type="http://schemas.openxmlformats.org/officeDocument/2006/relationships/hyperlink" Target="https://trace.emex.kz/ru/site/Checkcourierexe/?number=710000960871" TargetMode="External" /><Relationship Id="rId141" Type="http://schemas.openxmlformats.org/officeDocument/2006/relationships/hyperlink" Target="https://trace.emex.kz/ru/site/Checkcourierexe/?number=700000951790" TargetMode="External" /><Relationship Id="rId358" Type="http://schemas.openxmlformats.org/officeDocument/2006/relationships/hyperlink" Target="https://www.emex.kz/otslezhivanie-po-kazahstanu?trace=722500450360" TargetMode="External" /><Relationship Id="rId379" Type="http://schemas.openxmlformats.org/officeDocument/2006/relationships/hyperlink" Target="https://www.emex.kz/otslezhivanie-po-kazahstanu?trace=722500479387" TargetMode="External" /><Relationship Id="rId7" Type="http://schemas.openxmlformats.org/officeDocument/2006/relationships/hyperlink" Target="https://www.cdek.ru/ru/tracking?order_id=1371469533" TargetMode="External" /><Relationship Id="rId162" Type="http://schemas.openxmlformats.org/officeDocument/2006/relationships/hyperlink" Target="https://tk-kit.com/?tracking=&#1050;&#1054;&#1057;&#1052;&#1040;&#1056;0113786110" TargetMode="External" /><Relationship Id="rId183" Type="http://schemas.openxmlformats.org/officeDocument/2006/relationships/hyperlink" Target="https://boxberrypost.kz/" TargetMode="External" /><Relationship Id="rId218" Type="http://schemas.openxmlformats.org/officeDocument/2006/relationships/hyperlink" Target="https://trace.emex.kz/ru/site/Checkcourierexe/?number=720000190392" TargetMode="External" /><Relationship Id="rId239" Type="http://schemas.openxmlformats.org/officeDocument/2006/relationships/hyperlink" Target="https://trace.emex.kz/ru/site/Checkcourierexe/?number=720000248019" TargetMode="External" /><Relationship Id="rId390" Type="http://schemas.openxmlformats.org/officeDocument/2006/relationships/hyperlink" Target="https://www.emex.kz/otslezhivanie-po-kazahstanu?trace=720000754823" TargetMode="External" /><Relationship Id="rId404" Type="http://schemas.openxmlformats.org/officeDocument/2006/relationships/hyperlink" Target="https://www.emex.kz/otslezhivanie-po-kazahstanu?trace=722500530069" TargetMode="External" /><Relationship Id="rId250" Type="http://schemas.openxmlformats.org/officeDocument/2006/relationships/hyperlink" Target="https://trace.emex.kz/ru/site/Checkcourierexe/?number=720000264382" TargetMode="External" /><Relationship Id="rId271" Type="http://schemas.openxmlformats.org/officeDocument/2006/relationships/hyperlink" Target="https://boxberrypost.kz/" TargetMode="External" /><Relationship Id="rId292" Type="http://schemas.openxmlformats.org/officeDocument/2006/relationships/hyperlink" Target="https://boxberrypost.kz/" TargetMode="External" /><Relationship Id="rId306" Type="http://schemas.openxmlformats.org/officeDocument/2006/relationships/hyperlink" Target="https://trace.emex.kz/ru/site/Checkcourierexe/?number=722500298707" TargetMode="External" /><Relationship Id="rId24" Type="http://schemas.openxmlformats.org/officeDocument/2006/relationships/hyperlink" Target="http://gdebox.com/track/PCT000000686444" TargetMode="External" /><Relationship Id="rId45" Type="http://schemas.openxmlformats.org/officeDocument/2006/relationships/hyperlink" Target="https://boxberrypost.kz/" TargetMode="External" /><Relationship Id="rId66" Type="http://schemas.openxmlformats.org/officeDocument/2006/relationships/hyperlink" Target="https://boxberrypost.kz/" TargetMode="External" /><Relationship Id="rId87" Type="http://schemas.openxmlformats.org/officeDocument/2006/relationships/hyperlink" Target="https://trace.emex.kz/ru/site/Checkcourierexe/?number=710000841136" TargetMode="External" /><Relationship Id="rId110" Type="http://schemas.openxmlformats.org/officeDocument/2006/relationships/hyperlink" Target="https://trace.emex.kz/ru/site/Checkcourierexe/?number=710000931146" TargetMode="External" /><Relationship Id="rId131" Type="http://schemas.openxmlformats.org/officeDocument/2006/relationships/hyperlink" Target="https://trace.emex.kz/ru/site/Checkcourierexe/?number=700000902322" TargetMode="External" /><Relationship Id="rId327" Type="http://schemas.openxmlformats.org/officeDocument/2006/relationships/hyperlink" Target="https://boxberrypost.kz/" TargetMode="External" /><Relationship Id="rId348" Type="http://schemas.openxmlformats.org/officeDocument/2006/relationships/hyperlink" Target="https://trace.emex.kz/ru/site/Checkcourierexe/?number=720000653114" TargetMode="External" /><Relationship Id="rId369" Type="http://schemas.openxmlformats.org/officeDocument/2006/relationships/hyperlink" Target="https://www.emex.kz/otslezhivanie-po-kazahstanu?trace=720000709614" TargetMode="External" /><Relationship Id="rId152" Type="http://schemas.openxmlformats.org/officeDocument/2006/relationships/hyperlink" Target="https://trace.emex.kz/ru/site/Checkcourierexe/?number=700000977560" TargetMode="External" /><Relationship Id="rId173" Type="http://schemas.openxmlformats.org/officeDocument/2006/relationships/hyperlink" Target="https://trace.emex.kz/ru/site/Checkcourierexe/?number=720000066732" TargetMode="External" /><Relationship Id="rId194" Type="http://schemas.openxmlformats.org/officeDocument/2006/relationships/hyperlink" Target="https://boxberrypost.kz/" TargetMode="External" /><Relationship Id="rId208" Type="http://schemas.openxmlformats.org/officeDocument/2006/relationships/hyperlink" Target="https://trace.emex.kz/ru/site/Checkcourierexe/?number=720000176291" TargetMode="External" /><Relationship Id="rId229" Type="http://schemas.openxmlformats.org/officeDocument/2006/relationships/hyperlink" Target="https://boxberrypost.kz/" TargetMode="External" /><Relationship Id="rId380" Type="http://schemas.openxmlformats.org/officeDocument/2006/relationships/hyperlink" Target="https://www.emex.kz/otslezhivanie-po-kazahstanu?trace=720000735117" TargetMode="External" /><Relationship Id="rId415" Type="http://schemas.openxmlformats.org/officeDocument/2006/relationships/vmlDrawing" Target="../drawings/vmlDrawing1.vml" /><Relationship Id="rId240" Type="http://schemas.openxmlformats.org/officeDocument/2006/relationships/hyperlink" Target="https://trace.emex.kz/ru/site/Checkcourierexe/?number=720000242369" TargetMode="External" /><Relationship Id="rId261" Type="http://schemas.openxmlformats.org/officeDocument/2006/relationships/hyperlink" Target="https://trace.emex.kz/ru/site/Checkcourierexe/?number=720000304255" TargetMode="External" /><Relationship Id="rId14" Type="http://schemas.openxmlformats.org/officeDocument/2006/relationships/hyperlink" Target="https://www.cdek.ru/ru/tracking?order_id=1380248137" TargetMode="External" /><Relationship Id="rId35" Type="http://schemas.openxmlformats.org/officeDocument/2006/relationships/hyperlink" Target="https://trace.emex.kz/ru/site/Checkcourierexe/?number=710000613022" TargetMode="External" /><Relationship Id="rId56" Type="http://schemas.openxmlformats.org/officeDocument/2006/relationships/hyperlink" Target="https://boxberrypost.kz/" TargetMode="External" /><Relationship Id="rId77" Type="http://schemas.openxmlformats.org/officeDocument/2006/relationships/hyperlink" Target="https://boxberrypost.kz/" TargetMode="External" /><Relationship Id="rId100" Type="http://schemas.openxmlformats.org/officeDocument/2006/relationships/hyperlink" Target="https://boxberrypost.kz/" TargetMode="External" /><Relationship Id="rId282" Type="http://schemas.openxmlformats.org/officeDocument/2006/relationships/hyperlink" Target="https://trace.emex.kz/ru/site/Checkcourierexe/?number=722500277354" TargetMode="External" /><Relationship Id="rId317" Type="http://schemas.openxmlformats.org/officeDocument/2006/relationships/hyperlink" Target="https://trace.emex.kz/ru/site/Checkcourierexe/?number=720000515302" TargetMode="External" /><Relationship Id="rId338" Type="http://schemas.openxmlformats.org/officeDocument/2006/relationships/hyperlink" Target="https://trace.emex.kz/ru/site/Checkcourierexe/?number=720000607055" TargetMode="External" /><Relationship Id="rId359" Type="http://schemas.openxmlformats.org/officeDocument/2006/relationships/hyperlink" Target="https://www.emex.kz/otslezhivanie-po-kazahstanu?trace=" TargetMode="External" /><Relationship Id="rId8" Type="http://schemas.openxmlformats.org/officeDocument/2006/relationships/hyperlink" Target="https://www.cdek.ru/ru/tracking?order_id=1375252318" TargetMode="External" /><Relationship Id="rId98" Type="http://schemas.openxmlformats.org/officeDocument/2006/relationships/hyperlink" Target="https://boxberrypost.kz/" TargetMode="External" /><Relationship Id="rId121" Type="http://schemas.openxmlformats.org/officeDocument/2006/relationships/hyperlink" Target="https://boxberrypost.kz/" TargetMode="External" /><Relationship Id="rId142" Type="http://schemas.openxmlformats.org/officeDocument/2006/relationships/hyperlink" Target="https://boxberrypost.kz/" TargetMode="External" /><Relationship Id="rId163" Type="http://schemas.openxmlformats.org/officeDocument/2006/relationships/hyperlink" Target="https://tk-kit.com/?tracking=&#1050;&#1054;&#1057;&#1052;&#1040;&#1056;0113875328" TargetMode="External" /><Relationship Id="rId184" Type="http://schemas.openxmlformats.org/officeDocument/2006/relationships/hyperlink" Target="https://boxberrypost.kz/" TargetMode="External" /><Relationship Id="rId219" Type="http://schemas.openxmlformats.org/officeDocument/2006/relationships/hyperlink" Target="https://boxberrypost.kz/" TargetMode="External" /><Relationship Id="rId370" Type="http://schemas.openxmlformats.org/officeDocument/2006/relationships/hyperlink" Target="https://www.emex.kz/otslezhivanie-po-kazahstanu?trace=720000707680" TargetMode="External" /><Relationship Id="rId391" Type="http://schemas.openxmlformats.org/officeDocument/2006/relationships/hyperlink" Target="https://www.emex.kz/otslezhivanie-po-kazahstanu?trace=720000760663" TargetMode="External" /><Relationship Id="rId405" Type="http://schemas.openxmlformats.org/officeDocument/2006/relationships/hyperlink" Target="https://www.emex.kz/otslezhivanie-po-kazahstanu?trace=722500530069" TargetMode="External" /><Relationship Id="rId230" Type="http://schemas.openxmlformats.org/officeDocument/2006/relationships/hyperlink" Target="https://boxberrypost.kz/" TargetMode="External" /><Relationship Id="rId251" Type="http://schemas.openxmlformats.org/officeDocument/2006/relationships/hyperlink" Target="https://trace.emex.kz/ru/site/Checkcourierexe/?number=720000262320" TargetMode="External" /><Relationship Id="rId25" Type="http://schemas.openxmlformats.org/officeDocument/2006/relationships/hyperlink" Target="http://gdebox.com/track/PCT000000674949" TargetMode="External" /><Relationship Id="rId46" Type="http://schemas.openxmlformats.org/officeDocument/2006/relationships/hyperlink" Target="https://boxberrypost.kz/" TargetMode="External" /><Relationship Id="rId67" Type="http://schemas.openxmlformats.org/officeDocument/2006/relationships/hyperlink" Target="https://boxberrypost.kz/" TargetMode="External" /><Relationship Id="rId272" Type="http://schemas.openxmlformats.org/officeDocument/2006/relationships/hyperlink" Target="https://boxberrypost.kz/" TargetMode="External" /><Relationship Id="rId293" Type="http://schemas.openxmlformats.org/officeDocument/2006/relationships/hyperlink" Target="https://boxberrypost.kz/" TargetMode="External" /><Relationship Id="rId307" Type="http://schemas.openxmlformats.org/officeDocument/2006/relationships/hyperlink" Target="https://trace.emex.kz/ru/site/Checkcourierexe/?number=720000482757" TargetMode="External" /><Relationship Id="rId328" Type="http://schemas.openxmlformats.org/officeDocument/2006/relationships/hyperlink" Target="https://boxberrypost.kz/" TargetMode="External" /><Relationship Id="rId349" Type="http://schemas.openxmlformats.org/officeDocument/2006/relationships/hyperlink" Target="https://trace.emex.kz/ru/site/Checkcourierexe/?number=720000653114" TargetMode="External" /><Relationship Id="rId88" Type="http://schemas.openxmlformats.org/officeDocument/2006/relationships/hyperlink" Target="https://trace.emex.kz/ru/site/Checkcourierexe/?number=710000834372" TargetMode="External" /><Relationship Id="rId111" Type="http://schemas.openxmlformats.org/officeDocument/2006/relationships/hyperlink" Target="https://trace.emex.kz/ru/site/Checkcourierexe/?number=710000939289" TargetMode="External" /><Relationship Id="rId132" Type="http://schemas.openxmlformats.org/officeDocument/2006/relationships/hyperlink" Target="https://trace.emex.kz/ru/site/Checkcourierexe/?number=700000923063" TargetMode="External" /><Relationship Id="rId153" Type="http://schemas.openxmlformats.org/officeDocument/2006/relationships/hyperlink" Target="https://trace.emex.kz/ru/site/Checkcourierexe/?number=700000979661" TargetMode="External" /><Relationship Id="rId174" Type="http://schemas.openxmlformats.org/officeDocument/2006/relationships/hyperlink" Target="https://trace.emex.kz/ru/site/Checkcourierexe/?number=720000069872" TargetMode="External" /><Relationship Id="rId195" Type="http://schemas.openxmlformats.org/officeDocument/2006/relationships/hyperlink" Target="https://boxberrypost.kz/" TargetMode="External" /><Relationship Id="rId209" Type="http://schemas.openxmlformats.org/officeDocument/2006/relationships/hyperlink" Target="https://boxberrypost.kz/" TargetMode="External" /><Relationship Id="rId360" Type="http://schemas.openxmlformats.org/officeDocument/2006/relationships/hyperlink" Target="https://www.emex.kz/otslezhivanie-po-kazahstanu?trace=720000686659" TargetMode="External" /><Relationship Id="rId381" Type="http://schemas.openxmlformats.org/officeDocument/2006/relationships/hyperlink" Target="https://www.emex.kz/otslezhivanie-po-kazahstanu?trace=720000740761" TargetMode="External" /><Relationship Id="rId416" Type="http://schemas.openxmlformats.org/officeDocument/2006/relationships/comments" Target="../comments1.xml" /><Relationship Id="rId220" Type="http://schemas.openxmlformats.org/officeDocument/2006/relationships/hyperlink" Target="https://boxberrypost.kz/" TargetMode="External" /><Relationship Id="rId241" Type="http://schemas.openxmlformats.org/officeDocument/2006/relationships/hyperlink" Target="https://trace.emex.kz/ru/site/Checkcourierexe/?number=720000250552" TargetMode="External" /><Relationship Id="rId15" Type="http://schemas.openxmlformats.org/officeDocument/2006/relationships/hyperlink" Target="https://www.cdek.ru/ru/tracking?order_id=1350919856" TargetMode="External" /><Relationship Id="rId36" Type="http://schemas.openxmlformats.org/officeDocument/2006/relationships/hyperlink" Target="https://trace.emex.kz/ru/site/Checkcourierexe/?number=710000620367" TargetMode="External" /><Relationship Id="rId57" Type="http://schemas.openxmlformats.org/officeDocument/2006/relationships/hyperlink" Target="https://boxberrypost.kz/" TargetMode="External" /><Relationship Id="rId262" Type="http://schemas.openxmlformats.org/officeDocument/2006/relationships/hyperlink" Target="https://trace.emex.kz/ru/site/Checkcourierexe/?number=720000309980" TargetMode="External" /><Relationship Id="rId283" Type="http://schemas.openxmlformats.org/officeDocument/2006/relationships/hyperlink" Target="https://trace.emex.kz/ru/site/Checkcourierexe/?number=720000392740" TargetMode="External" /><Relationship Id="rId318" Type="http://schemas.openxmlformats.org/officeDocument/2006/relationships/hyperlink" Target="https://trace.emex.kz/ru/site/Checkcourierexe/?number=722500331942" TargetMode="External" /><Relationship Id="rId339" Type="http://schemas.openxmlformats.org/officeDocument/2006/relationships/hyperlink" Target="https://trace.emex.kz/ru/site/Checkcourierexe/?number=722500390938" TargetMode="External" /><Relationship Id="rId78" Type="http://schemas.openxmlformats.org/officeDocument/2006/relationships/hyperlink" Target="https://boxberrypost.kz/" TargetMode="External" /><Relationship Id="rId99" Type="http://schemas.openxmlformats.org/officeDocument/2006/relationships/hyperlink" Target="https://boxberrypost.kz/" TargetMode="External" /><Relationship Id="rId101" Type="http://schemas.openxmlformats.org/officeDocument/2006/relationships/hyperlink" Target="https://boxberrypost.kz/" TargetMode="External" /><Relationship Id="rId122" Type="http://schemas.openxmlformats.org/officeDocument/2006/relationships/hyperlink" Target="https://trace.emex.kz/ru/site/Checkcourierexe/?number=710000971994" TargetMode="External" /><Relationship Id="rId143" Type="http://schemas.openxmlformats.org/officeDocument/2006/relationships/hyperlink" Target="https://boxberrypost.kz/" TargetMode="External" /><Relationship Id="rId164" Type="http://schemas.openxmlformats.org/officeDocument/2006/relationships/hyperlink" Target="https://tk-kit.com/?tracking=&#1050;&#1054;&#1057;&#1052;&#1040;&#1056;0113875328" TargetMode="External" /><Relationship Id="rId185" Type="http://schemas.openxmlformats.org/officeDocument/2006/relationships/hyperlink" Target="https://boxberrypost.kz/" TargetMode="External" /><Relationship Id="rId350" Type="http://schemas.openxmlformats.org/officeDocument/2006/relationships/hyperlink" Target="https://www.emex.kz/otslezhivanie-po-kazahstanu?trace=720000662524" TargetMode="External" /><Relationship Id="rId371" Type="http://schemas.openxmlformats.org/officeDocument/2006/relationships/hyperlink" Target="https://www.emex.kz/otslezhivanie-po-kazahstanu?trace=720000699777" TargetMode="External" /><Relationship Id="rId406" Type="http://schemas.openxmlformats.org/officeDocument/2006/relationships/hyperlink" Target="https://www.emex.kz/otslezhivanie-po-kazahstanu?trace=720000802326" TargetMode="External" /><Relationship Id="rId9" Type="http://schemas.openxmlformats.org/officeDocument/2006/relationships/hyperlink" Target="http://gdebox.com/track/PCT000000671716" TargetMode="External" /><Relationship Id="rId210" Type="http://schemas.openxmlformats.org/officeDocument/2006/relationships/hyperlink" Target="https://boxberrypost.kz/" TargetMode="External" /><Relationship Id="rId392" Type="http://schemas.openxmlformats.org/officeDocument/2006/relationships/hyperlink" Target="https://www.emex.kz/otslezhivanie-po-kazahstanu?trace=722500504671" TargetMode="External" /><Relationship Id="rId26" Type="http://schemas.openxmlformats.org/officeDocument/2006/relationships/hyperlink" Target="http://gdebox.com/track/PCT000000697549" TargetMode="External" /><Relationship Id="rId231" Type="http://schemas.openxmlformats.org/officeDocument/2006/relationships/hyperlink" Target="https://boxberrypost.kz/" TargetMode="External" /><Relationship Id="rId252" Type="http://schemas.openxmlformats.org/officeDocument/2006/relationships/hyperlink" Target="https://trace.emex.kz/ru/site/Checkcourierexe/?number=720000252407" TargetMode="External" /><Relationship Id="rId273" Type="http://schemas.openxmlformats.org/officeDocument/2006/relationships/hyperlink" Target="https://boxberrypost.kz/" TargetMode="External" /><Relationship Id="rId294" Type="http://schemas.openxmlformats.org/officeDocument/2006/relationships/hyperlink" Target="https://boxberrypost.kz/" TargetMode="External" /><Relationship Id="rId308" Type="http://schemas.openxmlformats.org/officeDocument/2006/relationships/hyperlink" Target="https://trace.emex.kz/ru/site/Checkcourierexe/?number=720000470754" TargetMode="External" /><Relationship Id="rId329" Type="http://schemas.openxmlformats.org/officeDocument/2006/relationships/hyperlink" Target="https://boxberrypost.kz/" TargetMode="External" /><Relationship Id="rId47" Type="http://schemas.openxmlformats.org/officeDocument/2006/relationships/hyperlink" Target="https://boxberrypost.kz/" TargetMode="External" /><Relationship Id="rId68" Type="http://schemas.openxmlformats.org/officeDocument/2006/relationships/hyperlink" Target="https://trace.emex.kz/ru/site/Checkcourierexe/?number=710000769553" TargetMode="External" /><Relationship Id="rId89" Type="http://schemas.openxmlformats.org/officeDocument/2006/relationships/hyperlink" Target="https://boxberrypost.kz/" TargetMode="External" /><Relationship Id="rId112" Type="http://schemas.openxmlformats.org/officeDocument/2006/relationships/hyperlink" Target="https://trace.emex.kz/ru/site/Checkcourierexe/?number=710000927997" TargetMode="External" /><Relationship Id="rId133" Type="http://schemas.openxmlformats.org/officeDocument/2006/relationships/hyperlink" Target="https://trace.emex.kz/ru/site/Checkcourierexe/?number=700000902116" TargetMode="External" /><Relationship Id="rId154" Type="http://schemas.openxmlformats.org/officeDocument/2006/relationships/hyperlink" Target="https://trace.emex.kz/ru/site/Checkcourierexe/?number=700000972885" TargetMode="External" /><Relationship Id="rId175" Type="http://schemas.openxmlformats.org/officeDocument/2006/relationships/hyperlink" Target="https://trace.emex.kz/ru/site/Checkcourierexe/?number=720000079409" TargetMode="External" /><Relationship Id="rId340" Type="http://schemas.openxmlformats.org/officeDocument/2006/relationships/hyperlink" Target="https://trace.emex.kz/ru/site/Checkcourierexe/?number=722500394950" TargetMode="External" /><Relationship Id="rId361" Type="http://schemas.openxmlformats.org/officeDocument/2006/relationships/hyperlink" Target="https://www.emex.kz/otslezhivanie-po-kazahstanu?trace=720000690733" TargetMode="External" /><Relationship Id="rId196" Type="http://schemas.openxmlformats.org/officeDocument/2006/relationships/hyperlink" Target="https://boxberrypost.kz/" TargetMode="External" /><Relationship Id="rId200" Type="http://schemas.openxmlformats.org/officeDocument/2006/relationships/hyperlink" Target="https://trace.emex.kz/ru/site/Checkcourierexe/?number=720000150257" TargetMode="External" /><Relationship Id="rId382" Type="http://schemas.openxmlformats.org/officeDocument/2006/relationships/hyperlink" Target="https://www.emex.kz/otslezhivanie-po-kazahstanu?trace=720000732422" TargetMode="External" /><Relationship Id="rId16" Type="http://schemas.openxmlformats.org/officeDocument/2006/relationships/hyperlink" Target="https://www.cdek.ru/ru/tracking?order_id=1355694975" TargetMode="External" /><Relationship Id="rId221" Type="http://schemas.openxmlformats.org/officeDocument/2006/relationships/hyperlink" Target="https://trace.emex.kz/ru/site/Checkcourierexe/?number=720000209993" TargetMode="External" /><Relationship Id="rId242" Type="http://schemas.openxmlformats.org/officeDocument/2006/relationships/hyperlink" Target="https://boxberrypost.kz/" TargetMode="External" /><Relationship Id="rId263" Type="http://schemas.openxmlformats.org/officeDocument/2006/relationships/hyperlink" Target="https://trace.emex.kz/ru/site/Checkcourierexe/?number=720000335875" TargetMode="External" /><Relationship Id="rId284" Type="http://schemas.openxmlformats.org/officeDocument/2006/relationships/hyperlink" Target="https://trace.emex.kz/ru/site/Checkcourierexe/?number=720000415326" TargetMode="External" /><Relationship Id="rId319" Type="http://schemas.openxmlformats.org/officeDocument/2006/relationships/hyperlink" Target="https://trace.emex.kz/ru/site/Checkcourierexe/?number=720000539796" TargetMode="External" /><Relationship Id="rId37" Type="http://schemas.openxmlformats.org/officeDocument/2006/relationships/hyperlink" Target="https://trace.emex.kz/ru/site/Checkcourierexe/?number=710000630817" TargetMode="External" /><Relationship Id="rId58" Type="http://schemas.openxmlformats.org/officeDocument/2006/relationships/hyperlink" Target="https://boxberrypost.kz/" TargetMode="External" /><Relationship Id="rId79" Type="http://schemas.openxmlformats.org/officeDocument/2006/relationships/hyperlink" Target="https://trace.emex.kz/ru/site/Checkcourierexe/?number=710000782272" TargetMode="External" /><Relationship Id="rId102" Type="http://schemas.openxmlformats.org/officeDocument/2006/relationships/hyperlink" Target="https://trace.emex.kz/ru/site/Checkcourierexe/?number=710000895722" TargetMode="External" /><Relationship Id="rId123" Type="http://schemas.openxmlformats.org/officeDocument/2006/relationships/hyperlink" Target="https://trace.emex.kz/ru/site/Checkcourierexe/?number=710000983587" TargetMode="External" /><Relationship Id="rId144" Type="http://schemas.openxmlformats.org/officeDocument/2006/relationships/hyperlink" Target="https://boxberrypost.kz/" TargetMode="External" /><Relationship Id="rId330" Type="http://schemas.openxmlformats.org/officeDocument/2006/relationships/hyperlink" Target="https://boxberrypost.kz/" TargetMode="External" /><Relationship Id="rId90" Type="http://schemas.openxmlformats.org/officeDocument/2006/relationships/hyperlink" Target="https://boxberrypost.kz/" TargetMode="External" /><Relationship Id="rId165" Type="http://schemas.openxmlformats.org/officeDocument/2006/relationships/hyperlink" Target="https://tk-kit.com/?tracking=&#1050;&#1054;&#1057;&#1052;&#1040;&#1056;0113875328" TargetMode="External" /><Relationship Id="rId186" Type="http://schemas.openxmlformats.org/officeDocument/2006/relationships/hyperlink" Target="https://trace.emex.kz/ru/site/Checkcourierexe/?number=720000099498" TargetMode="External" /><Relationship Id="rId351" Type="http://schemas.openxmlformats.org/officeDocument/2006/relationships/hyperlink" Target="https://www.emex.kz/otslezhivanie-po-kazahstanu?trace=720000667044" TargetMode="External" /><Relationship Id="rId372" Type="http://schemas.openxmlformats.org/officeDocument/2006/relationships/hyperlink" Target="https://www.emex.kz/otslezhivanie-po-kazahstanu?trace=720000720328" TargetMode="External" /><Relationship Id="rId393" Type="http://schemas.openxmlformats.org/officeDocument/2006/relationships/hyperlink" Target="https://www.emex.kz/otslezhivanie-po-kazahstanu?trace=720000756480" TargetMode="External" /><Relationship Id="rId407" Type="http://schemas.openxmlformats.org/officeDocument/2006/relationships/hyperlink" Target="https://www.emex.kz/otslezhivanie-po-kazahstanu?trace=720000811064" TargetMode="External" /><Relationship Id="rId211" Type="http://schemas.openxmlformats.org/officeDocument/2006/relationships/hyperlink" Target="https://trace.emex.kz/ru/site/Checkcourierexe/?number=710002136226" TargetMode="External" /><Relationship Id="rId232" Type="http://schemas.openxmlformats.org/officeDocument/2006/relationships/hyperlink" Target="https://boxberrypost.kz/" TargetMode="External" /><Relationship Id="rId253" Type="http://schemas.openxmlformats.org/officeDocument/2006/relationships/hyperlink" Target="https://trace.emex.kz/ru/site/Checkcourierexe/?number=720000260354" TargetMode="External" /><Relationship Id="rId274" Type="http://schemas.openxmlformats.org/officeDocument/2006/relationships/hyperlink" Target="https://boxberrypost.kz/" TargetMode="External" /><Relationship Id="rId295" Type="http://schemas.openxmlformats.org/officeDocument/2006/relationships/hyperlink" Target="https://boxberrypost.kz/" TargetMode="External" /><Relationship Id="rId309" Type="http://schemas.openxmlformats.org/officeDocument/2006/relationships/hyperlink" Target="https://trace.emex.kz/ru/site/Checkcourierexe/?number=720000489634" TargetMode="External" /><Relationship Id="rId27" Type="http://schemas.openxmlformats.org/officeDocument/2006/relationships/hyperlink" Target="http://gdebox.com/track/PCT000000698310" TargetMode="External" /><Relationship Id="rId48" Type="http://schemas.openxmlformats.org/officeDocument/2006/relationships/hyperlink" Target="https://trace.emex.kz/ru/site/Checkcourierexe/?number=710000669496" TargetMode="External" /><Relationship Id="rId69" Type="http://schemas.openxmlformats.org/officeDocument/2006/relationships/hyperlink" Target="https://trace.emex.kz/ru/site/Checkcourierexe/?number=710000772381" TargetMode="External" /><Relationship Id="rId113" Type="http://schemas.openxmlformats.org/officeDocument/2006/relationships/hyperlink" Target="https://boxberrypost.kz/" TargetMode="External" /><Relationship Id="rId134" Type="http://schemas.openxmlformats.org/officeDocument/2006/relationships/hyperlink" Target="https://trace.emex.kz/ru/site/Checkcourierexe/?number=710000994812" TargetMode="External" /><Relationship Id="rId320" Type="http://schemas.openxmlformats.org/officeDocument/2006/relationships/hyperlink" Target="https://trace.emex.kz/ru/site/Checkcourierexe/?number=720000549498" TargetMode="External" /><Relationship Id="rId80" Type="http://schemas.openxmlformats.org/officeDocument/2006/relationships/hyperlink" Target="https://trace.emex.kz/ru/site/Checkcourierexe/?number=710000817994" TargetMode="External" /><Relationship Id="rId155" Type="http://schemas.openxmlformats.org/officeDocument/2006/relationships/hyperlink" Target="https://trace.emex.kz/ru/site/Checkcourierexe/?number=700000994608" TargetMode="External" /><Relationship Id="rId176" Type="http://schemas.openxmlformats.org/officeDocument/2006/relationships/hyperlink" Target="https://boxberrypost.kz/" TargetMode="External" /><Relationship Id="rId197" Type="http://schemas.openxmlformats.org/officeDocument/2006/relationships/hyperlink" Target="https://boxberrypost.kz/" TargetMode="External" /><Relationship Id="rId341" Type="http://schemas.openxmlformats.org/officeDocument/2006/relationships/hyperlink" Target="https://trace.emex.kz/ru/site/Checkcourierexe/?number=722500403983" TargetMode="External" /><Relationship Id="rId362" Type="http://schemas.openxmlformats.org/officeDocument/2006/relationships/hyperlink" Target="https://www.emex.kz/otslezhivanie-po-kazahstanu?trace=720000677133" TargetMode="External" /><Relationship Id="rId383" Type="http://schemas.openxmlformats.org/officeDocument/2006/relationships/hyperlink" Target="https://www.emex.kz/otslezhivanie-po-kazahstanu?trace=720000732422" TargetMode="External" /><Relationship Id="rId201" Type="http://schemas.openxmlformats.org/officeDocument/2006/relationships/hyperlink" Target="https://trace.emex.kz/ru/site/Checkcourierexe/?number=720000144380" TargetMode="External" /><Relationship Id="rId222" Type="http://schemas.openxmlformats.org/officeDocument/2006/relationships/hyperlink" Target="https://trace.emex.kz/ru/site/Checkcourierexe/?number=720000209360" TargetMode="External" /><Relationship Id="rId243" Type="http://schemas.openxmlformats.org/officeDocument/2006/relationships/hyperlink" Target="https://boxberrypost.kz/" TargetMode="External" /><Relationship Id="rId264" Type="http://schemas.openxmlformats.org/officeDocument/2006/relationships/hyperlink" Target="https://trace.emex.kz/ru/site/Checkcourierexe/?number=722500245507" TargetMode="External" /><Relationship Id="rId285" Type="http://schemas.openxmlformats.org/officeDocument/2006/relationships/hyperlink" Target="https://trace.emex.kz/ru/site/Checkcourierexe/?number=720000399194" TargetMode="External" /><Relationship Id="rId17" Type="http://schemas.openxmlformats.org/officeDocument/2006/relationships/hyperlink" Target="https://www.cdek.ru/ru/tracking?order_id=1378820167" TargetMode="External" /><Relationship Id="rId38" Type="http://schemas.openxmlformats.org/officeDocument/2006/relationships/hyperlink" Target="https://trace.emex.kz/ru/site/Checkcourierexe/?number=710000646999" TargetMode="External" /><Relationship Id="rId59" Type="http://schemas.openxmlformats.org/officeDocument/2006/relationships/hyperlink" Target="https://trace.emex.kz/ru/site/Checkcourierexe/?number=710000699962" TargetMode="External" /><Relationship Id="rId103" Type="http://schemas.openxmlformats.org/officeDocument/2006/relationships/hyperlink" Target="https://trace.emex.kz/ru/site/Checkcourierexe/?number=710000910338" TargetMode="External" /><Relationship Id="rId124" Type="http://schemas.openxmlformats.org/officeDocument/2006/relationships/hyperlink" Target="https://trace.emex.kz/ru/site/Checkcourierexe/?number=710002013499" TargetMode="External" /><Relationship Id="rId310" Type="http://schemas.openxmlformats.org/officeDocument/2006/relationships/hyperlink" Target="https://trace.emex.kz/ru/site/Checkcourierexe/?number=720000497681" TargetMode="External" /><Relationship Id="rId70" Type="http://schemas.openxmlformats.org/officeDocument/2006/relationships/hyperlink" Target="https://trace.emex.kz/ru/site/Checkcourierexe/?number=710000760111" TargetMode="External" /><Relationship Id="rId91" Type="http://schemas.openxmlformats.org/officeDocument/2006/relationships/hyperlink" Target="https://boxberrypost.kz/" TargetMode="External" /><Relationship Id="rId145" Type="http://schemas.openxmlformats.org/officeDocument/2006/relationships/hyperlink" Target="https://boxberrypost.kz/" TargetMode="External" /><Relationship Id="rId166" Type="http://schemas.openxmlformats.org/officeDocument/2006/relationships/hyperlink" Target="https://trace.emex.kz/ru/site/Checkcourierexe/?number=720000024990" TargetMode="External" /><Relationship Id="rId187" Type="http://schemas.openxmlformats.org/officeDocument/2006/relationships/hyperlink" Target="https://trace.emex.kz/ru/site/Checkcourierexe/?number=720000111573" TargetMode="External" /><Relationship Id="rId331" Type="http://schemas.openxmlformats.org/officeDocument/2006/relationships/hyperlink" Target="https://boxberrypost.kz/" TargetMode="External" /><Relationship Id="rId352" Type="http://schemas.openxmlformats.org/officeDocument/2006/relationships/hyperlink" Target="https://trace.emex.kz/ru/site/Checkcourierexe/?number=722500437916" TargetMode="External" /><Relationship Id="rId373" Type="http://schemas.openxmlformats.org/officeDocument/2006/relationships/hyperlink" Target="https://www.emex.kz/otslezhivanie-po-kazahstanu?trace=720000719857" TargetMode="External" /><Relationship Id="rId394" Type="http://schemas.openxmlformats.org/officeDocument/2006/relationships/hyperlink" Target="https://www.emex.kz/otslezhivanie-po-kazahstanu?trace=720000761904" TargetMode="External" /><Relationship Id="rId408" Type="http://schemas.openxmlformats.org/officeDocument/2006/relationships/hyperlink" Target="https://www.emex.kz/otslezhivanie-po-kazahstanu?trace=720000831595" TargetMode="External" /><Relationship Id="rId1" Type="http://schemas.openxmlformats.org/officeDocument/2006/relationships/hyperlink" Target="https://secure.iherb.com/tr/carrierTracking?orderNumber=514113876-0&amp;trackingNumber=IHORD0000495511NPG&amp;countryCode=UA" TargetMode="External" /><Relationship Id="rId212" Type="http://schemas.openxmlformats.org/officeDocument/2006/relationships/hyperlink" Target="https://trace.emex.kz/ru/site/Checkcourierexe/?number=720000180301" TargetMode="External" /><Relationship Id="rId233" Type="http://schemas.openxmlformats.org/officeDocument/2006/relationships/hyperlink" Target="https://boxberrypost.kz/" TargetMode="External" /><Relationship Id="rId254" Type="http://schemas.openxmlformats.org/officeDocument/2006/relationships/hyperlink" Target="https://trace.emex.kz/ru/site/Checkcourierexe/?number=720000277361" TargetMode="External" /><Relationship Id="rId28" Type="http://schemas.openxmlformats.org/officeDocument/2006/relationships/hyperlink" Target="http://gdebox.com/track/PCT000000695385" TargetMode="External" /><Relationship Id="rId49" Type="http://schemas.openxmlformats.org/officeDocument/2006/relationships/hyperlink" Target="https://trace.emex.kz/ru/site/Checkcourierexe/?number=710000681685" TargetMode="External" /><Relationship Id="rId114" Type="http://schemas.openxmlformats.org/officeDocument/2006/relationships/hyperlink" Target="https://boxberrypost.kz/" TargetMode="External" /><Relationship Id="rId275" Type="http://schemas.openxmlformats.org/officeDocument/2006/relationships/hyperlink" Target="https://trace.emex.kz/ru/site/Checkcourierexe/?number=720000361325" TargetMode="External" /><Relationship Id="rId296" Type="http://schemas.openxmlformats.org/officeDocument/2006/relationships/hyperlink" Target="https://boxberrypost.kz/" TargetMode="External" /><Relationship Id="rId300" Type="http://schemas.openxmlformats.org/officeDocument/2006/relationships/hyperlink" Target="https://trace.emex.kz/ru/site/Checkcourierexe/?number=720000447125" TargetMode="External" /><Relationship Id="rId60" Type="http://schemas.openxmlformats.org/officeDocument/2006/relationships/hyperlink" Target="https://trace.emex.kz/ru/site/Checkcourierexe/?number=710000713512" TargetMode="External" /><Relationship Id="rId81" Type="http://schemas.openxmlformats.org/officeDocument/2006/relationships/hyperlink" Target="https://trace.emex.kz/ru/site/Checkcourierexe/?number=710000804444" TargetMode="External" /><Relationship Id="rId135" Type="http://schemas.openxmlformats.org/officeDocument/2006/relationships/hyperlink" Target="https://trace.emex.kz/ru/site/Checkcourierexe/?number=700000911965" TargetMode="External" /><Relationship Id="rId156" Type="http://schemas.openxmlformats.org/officeDocument/2006/relationships/hyperlink" Target="https://trace.emex.kz/ru/site/Checkcourierexe/?number=720000011013" TargetMode="External" /><Relationship Id="rId177" Type="http://schemas.openxmlformats.org/officeDocument/2006/relationships/hyperlink" Target="https://boxberrypost.kz/" TargetMode="External" /><Relationship Id="rId198" Type="http://schemas.openxmlformats.org/officeDocument/2006/relationships/hyperlink" Target="https://trace.emex.kz/ru/site/Checkcourierexe/?number=720000136447" TargetMode="External" /><Relationship Id="rId321" Type="http://schemas.openxmlformats.org/officeDocument/2006/relationships/hyperlink" Target="https://trace.emex.kz/ru/site/Checkcourierexe/?number=720000537389" TargetMode="External" /><Relationship Id="rId342" Type="http://schemas.openxmlformats.org/officeDocument/2006/relationships/hyperlink" Target="https://trace.emex.kz/ru/site/Checkcourierexe/?number=722500403415" TargetMode="External" /><Relationship Id="rId363" Type="http://schemas.openxmlformats.org/officeDocument/2006/relationships/hyperlink" Target="https://www.emex.kz/otslezhivanie-po-kazahstanu?trace=720000682876" TargetMode="External" /><Relationship Id="rId384" Type="http://schemas.openxmlformats.org/officeDocument/2006/relationships/hyperlink" Target="https://www.emex.kz/otslezhivanie-po-kazahstanu?trace=722500491160" TargetMode="External" /><Relationship Id="rId202" Type="http://schemas.openxmlformats.org/officeDocument/2006/relationships/hyperlink" Target="https://trace.emex.kz/ru/site/Checkcourierexe/?number=720000163398" TargetMode="External" /><Relationship Id="rId223" Type="http://schemas.openxmlformats.org/officeDocument/2006/relationships/hyperlink" Target="https://trace.emex.kz/ru/site/Checkcourierexe/?number=720000208908" TargetMode="External" /><Relationship Id="rId244" Type="http://schemas.openxmlformats.org/officeDocument/2006/relationships/hyperlink" Target="https://boxberrypost.kz/" TargetMode="External" /><Relationship Id="rId18" Type="http://schemas.openxmlformats.org/officeDocument/2006/relationships/hyperlink" Target="https://www.cdek.ru/ru/tracking?order_id=1384032712" TargetMode="External" /><Relationship Id="rId39" Type="http://schemas.openxmlformats.org/officeDocument/2006/relationships/hyperlink" Target="https://boxberrypost.kz/" TargetMode="External" /><Relationship Id="rId265" Type="http://schemas.openxmlformats.org/officeDocument/2006/relationships/hyperlink" Target="https://trace.emex.kz/ru/site/Checkcourierexe/?number=720000322434" TargetMode="External" /><Relationship Id="rId286" Type="http://schemas.openxmlformats.org/officeDocument/2006/relationships/hyperlink" Target="https://trace.emex.kz/ru/site/Checkcourierexe/?number=720000425262" TargetMode="External" /><Relationship Id="rId50" Type="http://schemas.openxmlformats.org/officeDocument/2006/relationships/hyperlink" Target="https://trace.emex.kz/ru/site/Checkcourierexe/?number=710000688854" TargetMode="External" /><Relationship Id="rId104" Type="http://schemas.openxmlformats.org/officeDocument/2006/relationships/hyperlink" Target="https://trace.emex.kz/ru/site/Checkcourierexe/?number=710000894435" TargetMode="External" /><Relationship Id="rId125" Type="http://schemas.openxmlformats.org/officeDocument/2006/relationships/hyperlink" Target="https://trace.emex.kz/ru/site/Checkcourierexe/?number=710000982348" TargetMode="External" /><Relationship Id="rId146" Type="http://schemas.openxmlformats.org/officeDocument/2006/relationships/hyperlink" Target="https://boxberrypost.kz/" TargetMode="External" /><Relationship Id="rId167" Type="http://schemas.openxmlformats.org/officeDocument/2006/relationships/hyperlink" Target="https://trace.emex.kz/ru/site/Checkcourierexe/?number=720000032862" TargetMode="External" /><Relationship Id="rId188" Type="http://schemas.openxmlformats.org/officeDocument/2006/relationships/hyperlink" Target="https://trace.emex.kz/ru/site/Checkcourierexe/?number=720000106807" TargetMode="External" /><Relationship Id="rId311" Type="http://schemas.openxmlformats.org/officeDocument/2006/relationships/hyperlink" Target="https://trace.emex.kz/ru/site/Checkcourierexe/?number=720000519891" TargetMode="External" /><Relationship Id="rId332" Type="http://schemas.openxmlformats.org/officeDocument/2006/relationships/hyperlink" Target="https://trace.emex.kz/ru/site/Checkcourierexe/?number=720000565805" TargetMode="External" /><Relationship Id="rId353" Type="http://schemas.openxmlformats.org/officeDocument/2006/relationships/hyperlink" Target="https://trace.emex.kz/ru/site/Checkcourierexe/?number=720000659818" TargetMode="External" /><Relationship Id="rId374" Type="http://schemas.openxmlformats.org/officeDocument/2006/relationships/hyperlink" Target="https://www.emex.kz/otslezhivanie-po-kazahstanu?trace=720000722201" TargetMode="External" /><Relationship Id="rId395" Type="http://schemas.openxmlformats.org/officeDocument/2006/relationships/hyperlink" Target="https://www.emex.kz/otslezhivanie-po-kazahstanu?trace=720000766767" TargetMode="External" /><Relationship Id="rId409" Type="http://schemas.openxmlformats.org/officeDocument/2006/relationships/hyperlink" Target="https://www.emex.kz/otslezhivanie-po-kazahstanu?trace=720000837761" TargetMode="External" /><Relationship Id="rId71" Type="http://schemas.openxmlformats.org/officeDocument/2006/relationships/hyperlink" Target="https://trace.emex.kz/ru/site/Checkcourierexe/?number=710000746689" TargetMode="External" /><Relationship Id="rId92" Type="http://schemas.openxmlformats.org/officeDocument/2006/relationships/hyperlink" Target="https://trace.emex.kz/ru/site/Checkcourierexe/?number=710000859578" TargetMode="External" /><Relationship Id="rId213" Type="http://schemas.openxmlformats.org/officeDocument/2006/relationships/hyperlink" Target="https://boxberrypost.kz/" TargetMode="External" /><Relationship Id="rId234" Type="http://schemas.openxmlformats.org/officeDocument/2006/relationships/hyperlink" Target="https://boxberrypost.kz/" TargetMode="External" /><Relationship Id="rId2" Type="http://schemas.openxmlformats.org/officeDocument/2006/relationships/hyperlink" Target="https://secure.iherb.com/tr/carrierTracking?orderNumber=514043517-0&amp;trackingNumber=IHORD0000487784NPG&amp;countryCode=UA" TargetMode="External" /><Relationship Id="rId29" Type="http://schemas.openxmlformats.org/officeDocument/2006/relationships/hyperlink" Target="http://gdebox.com/track/PCT000000703887" TargetMode="External" /><Relationship Id="rId255" Type="http://schemas.openxmlformats.org/officeDocument/2006/relationships/hyperlink" Target="https://trace.emex.kz/ru/site/Checkcourierexe/?number=720000282915" TargetMode="External" /><Relationship Id="rId276" Type="http://schemas.openxmlformats.org/officeDocument/2006/relationships/hyperlink" Target="https://trace.emex.kz/ru/site/Checkcourierexe/?number=720000375908" TargetMode="External" /><Relationship Id="rId297" Type="http://schemas.openxmlformats.org/officeDocument/2006/relationships/hyperlink" Target="https://trace.emex.kz/ru/site/Checkcourierexe/?number=720000437026" TargetMode="External" /><Relationship Id="rId40" Type="http://schemas.openxmlformats.org/officeDocument/2006/relationships/hyperlink" Target="https://boxberrypost.kz/" TargetMode="External" /><Relationship Id="rId115" Type="http://schemas.openxmlformats.org/officeDocument/2006/relationships/hyperlink" Target="https://boxberrypost.kz/" TargetMode="External" /><Relationship Id="rId136" Type="http://schemas.openxmlformats.org/officeDocument/2006/relationships/hyperlink" Target="https://boxberrypost.kz/" TargetMode="External" /><Relationship Id="rId157" Type="http://schemas.openxmlformats.org/officeDocument/2006/relationships/hyperlink" Target="https://trace.emex.kz/ru/site/Checkcourierexe/?number=700000999293" TargetMode="External" /><Relationship Id="rId178" Type="http://schemas.openxmlformats.org/officeDocument/2006/relationships/hyperlink" Target="https://boxberrypost.kz/" TargetMode="External" /><Relationship Id="rId301" Type="http://schemas.openxmlformats.org/officeDocument/2006/relationships/hyperlink" Target="https://boxberrypost.kz/" TargetMode="External" /><Relationship Id="rId322" Type="http://schemas.openxmlformats.org/officeDocument/2006/relationships/hyperlink" Target="https://trace.emex.kz/ru/site/Checkcourierexe/?number=720000543584" TargetMode="External" /><Relationship Id="rId343" Type="http://schemas.openxmlformats.org/officeDocument/2006/relationships/hyperlink" Target="https://trace.emex.kz/ru/site/Checkcourierexe/?number=722500415855" TargetMode="External" /><Relationship Id="rId364" Type="http://schemas.openxmlformats.org/officeDocument/2006/relationships/hyperlink" Target="https://www.emex.kz/otslezhivanie-po-kazahstanu?trace=720000692746" TargetMode="External" /><Relationship Id="rId61" Type="http://schemas.openxmlformats.org/officeDocument/2006/relationships/hyperlink" Target="https://boxberrypost.kz/" TargetMode="External" /><Relationship Id="rId82" Type="http://schemas.openxmlformats.org/officeDocument/2006/relationships/hyperlink" Target="https://trace.emex.kz/ru/site/Checkcourierexe/?number=710000812893" TargetMode="External" /><Relationship Id="rId199" Type="http://schemas.openxmlformats.org/officeDocument/2006/relationships/hyperlink" Target="https://boxberrypost.kz/" TargetMode="External" /><Relationship Id="rId203" Type="http://schemas.openxmlformats.org/officeDocument/2006/relationships/hyperlink" Target="https://boxberrypost.kz/" TargetMode="External" /><Relationship Id="rId385" Type="http://schemas.openxmlformats.org/officeDocument/2006/relationships/hyperlink" Target="https://www.emex.kz/otslezhivanie-po-kazahstanu?trace=720000745619" TargetMode="External" /><Relationship Id="rId19" Type="http://schemas.openxmlformats.org/officeDocument/2006/relationships/hyperlink" Target="http://gdebox.com/track/PCT000000682545" TargetMode="External" /><Relationship Id="rId224" Type="http://schemas.openxmlformats.org/officeDocument/2006/relationships/hyperlink" Target="https://trace.emex.kz/ru/site/Checkcourierexe/?number=720000218371" TargetMode="External" /><Relationship Id="rId245" Type="http://schemas.openxmlformats.org/officeDocument/2006/relationships/hyperlink" Target="https://boxberrypost.kz/" TargetMode="External" /><Relationship Id="rId266" Type="http://schemas.openxmlformats.org/officeDocument/2006/relationships/hyperlink" Target="https://trace.emex.kz/ru/site/Checkcourierexe/?number=720000332521" TargetMode="External" /><Relationship Id="rId287" Type="http://schemas.openxmlformats.org/officeDocument/2006/relationships/hyperlink" Target="https://trace.emex.kz/ru/site/Checkcourierexe/?number=720000409068" TargetMode="External" /><Relationship Id="rId410" Type="http://schemas.openxmlformats.org/officeDocument/2006/relationships/hyperlink" Target="https://www.emex.kz/otslezhivanie-po-kazahstanu?trace=722500547711" TargetMode="External" /><Relationship Id="rId30" Type="http://schemas.openxmlformats.org/officeDocument/2006/relationships/hyperlink" Target="http://gdebox.com/track/PCT000000707751" TargetMode="External" /><Relationship Id="rId105" Type="http://schemas.openxmlformats.org/officeDocument/2006/relationships/hyperlink" Target="https://trace.emex.kz/ru/site/Checkcourierexe/?number=710000917468" TargetMode="External" /><Relationship Id="rId126" Type="http://schemas.openxmlformats.org/officeDocument/2006/relationships/hyperlink" Target="https://trace.emex.kz/ru/site/Checkcourierexe/?number=710000978572" TargetMode="External" /><Relationship Id="rId147" Type="http://schemas.openxmlformats.org/officeDocument/2006/relationships/hyperlink" Target="https://trace.emex.kz/ru/site/Checkcourierexe/?number=700000955729" TargetMode="External" /><Relationship Id="rId168" Type="http://schemas.openxmlformats.org/officeDocument/2006/relationships/hyperlink" Target="https://trace.emex.kz/ru/site/Checkcourierexe/?number=720000026090" TargetMode="External" /><Relationship Id="rId312" Type="http://schemas.openxmlformats.org/officeDocument/2006/relationships/hyperlink" Target="https://trace.emex.kz/ru/site/Checkcourierexe/?number=720000501892" TargetMode="External" /><Relationship Id="rId333" Type="http://schemas.openxmlformats.org/officeDocument/2006/relationships/hyperlink" Target="https://trace.emex.kz/ru/site/Checkcourierexe/?number=720000569982" TargetMode="External" /><Relationship Id="rId354" Type="http://schemas.openxmlformats.org/officeDocument/2006/relationships/hyperlink" Target="https://www.emex.kz/otslezhivanie-po-kazahstanu?trace=720000670392" TargetMode="External" /><Relationship Id="rId51" Type="http://schemas.openxmlformats.org/officeDocument/2006/relationships/hyperlink" Target="https://trace.emex.kz/ru/site/Checkcourierexe/?number=710000677963" TargetMode="External" /><Relationship Id="rId72" Type="http://schemas.openxmlformats.org/officeDocument/2006/relationships/hyperlink" Target="https://boxberrypost.kz/" TargetMode="External" /><Relationship Id="rId93" Type="http://schemas.openxmlformats.org/officeDocument/2006/relationships/hyperlink" Target="https://trace.emex.kz/ru/site/Checkcourierexe/?number=710000853782" TargetMode="External" /><Relationship Id="rId189" Type="http://schemas.openxmlformats.org/officeDocument/2006/relationships/hyperlink" Target="https://trace.emex.kz/ru/site/Checkcourierexe/?number=720000119518" TargetMode="External" /><Relationship Id="rId375" Type="http://schemas.openxmlformats.org/officeDocument/2006/relationships/hyperlink" Target="https://www.emex.kz/otslezhivanie-po-kazahstanu?trace=720000713931" TargetMode="External" /><Relationship Id="rId396" Type="http://schemas.openxmlformats.org/officeDocument/2006/relationships/hyperlink" Target="https://www.emex.kz/otslezhivanie-po-kazahstanu?trace=722500515861" TargetMode="External" /><Relationship Id="rId3" Type="http://schemas.openxmlformats.org/officeDocument/2006/relationships/hyperlink" Target="https://secure.iherb.com/tr/carrierTracking?orderNumber=514056164-0&amp;trackingNumber=IHORD0000490976NPG&amp;countryCode=UA" TargetMode="External" /><Relationship Id="rId214" Type="http://schemas.openxmlformats.org/officeDocument/2006/relationships/hyperlink" Target="https://boxberrypost.kz/" TargetMode="External" /><Relationship Id="rId235" Type="http://schemas.openxmlformats.org/officeDocument/2006/relationships/hyperlink" Target="https://trace.emex.kz/ru/site/Checkcourierexe/?number=722500168396" TargetMode="External" /><Relationship Id="rId256" Type="http://schemas.openxmlformats.org/officeDocument/2006/relationships/hyperlink" Target="https://trace.emex.kz/ru/site/Checkcourierexe/?number=720000288230" TargetMode="External" /><Relationship Id="rId277" Type="http://schemas.openxmlformats.org/officeDocument/2006/relationships/hyperlink" Target="https://trace.emex.kz/ru/site/Checkcourierexe/?number=720000391840" TargetMode="External" /><Relationship Id="rId298" Type="http://schemas.openxmlformats.org/officeDocument/2006/relationships/hyperlink" Target="https://trace.emex.kz/ru/site/Checkcourierexe/?number=722500291418" TargetMode="External" /><Relationship Id="rId400" Type="http://schemas.openxmlformats.org/officeDocument/2006/relationships/hyperlink" Target="https://www.emex.kz/otslezhivanie-po-kazahstanu?trace=722500521438" TargetMode="External" /><Relationship Id="rId116" Type="http://schemas.openxmlformats.org/officeDocument/2006/relationships/hyperlink" Target="https://boxberrypost.kz/" TargetMode="External" /><Relationship Id="rId137" Type="http://schemas.openxmlformats.org/officeDocument/2006/relationships/hyperlink" Target="https://boxberrypost.kz/" TargetMode="External" /><Relationship Id="rId158" Type="http://schemas.openxmlformats.org/officeDocument/2006/relationships/hyperlink" Target="https://trace.emex.kz/ru/site/Checkcourierexe/?number=700000985668" TargetMode="External" /><Relationship Id="rId302" Type="http://schemas.openxmlformats.org/officeDocument/2006/relationships/hyperlink" Target="https://boxberrypost.kz/" TargetMode="External" /><Relationship Id="rId323" Type="http://schemas.openxmlformats.org/officeDocument/2006/relationships/hyperlink" Target="https://trace.emex.kz/ru/site/Checkcourierexe/?number=722500364314" TargetMode="External" /><Relationship Id="rId344" Type="http://schemas.openxmlformats.org/officeDocument/2006/relationships/hyperlink" Target="https://trace.emex.kz/ru/site/Checkcourierexe/?number=722500424884" TargetMode="External" /><Relationship Id="rId20" Type="http://schemas.openxmlformats.org/officeDocument/2006/relationships/hyperlink" Target="https://www.cdek.ru/ru/tracking?order_id=1384780916" TargetMode="External" /><Relationship Id="rId41" Type="http://schemas.openxmlformats.org/officeDocument/2006/relationships/hyperlink" Target="https://boxberrypost.kz/" TargetMode="External" /><Relationship Id="rId62" Type="http://schemas.openxmlformats.org/officeDocument/2006/relationships/hyperlink" Target="https://boxberrypost.kz/" TargetMode="External" /><Relationship Id="rId83" Type="http://schemas.openxmlformats.org/officeDocument/2006/relationships/hyperlink" Target="https://boxberrypost.kz/" TargetMode="External" /><Relationship Id="rId179" Type="http://schemas.openxmlformats.org/officeDocument/2006/relationships/hyperlink" Target="https://boxberrypost.kz/" TargetMode="External" /><Relationship Id="rId365" Type="http://schemas.openxmlformats.org/officeDocument/2006/relationships/hyperlink" Target="https://www.emex.kz/otslezhivanie-po-kazahstanu?trace=720000700378" TargetMode="External" /><Relationship Id="rId386" Type="http://schemas.openxmlformats.org/officeDocument/2006/relationships/hyperlink" Target="https://www.emex.kz/otslezhivanie-po-kazahstanu?trace=720000749692" TargetMode="External" /><Relationship Id="rId190" Type="http://schemas.openxmlformats.org/officeDocument/2006/relationships/hyperlink" Target="https://trace.emex.kz/ru/site/Checkcourierexe/?number=720000122982" TargetMode="External" /><Relationship Id="rId204" Type="http://schemas.openxmlformats.org/officeDocument/2006/relationships/hyperlink" Target="https://boxberrypost.kz/" TargetMode="External" /><Relationship Id="rId225" Type="http://schemas.openxmlformats.org/officeDocument/2006/relationships/hyperlink" Target="https://trace.emex.kz/ru/site/Checkcourierexe/?number=720000216299" TargetMode="External" /><Relationship Id="rId246" Type="http://schemas.openxmlformats.org/officeDocument/2006/relationships/hyperlink" Target="https://boxberrypost.kz/" TargetMode="External" /><Relationship Id="rId267" Type="http://schemas.openxmlformats.org/officeDocument/2006/relationships/hyperlink" Target="https://trace.emex.kz/ru/site/Checkcourierexe/?number=720000339938" TargetMode="External" /><Relationship Id="rId288" Type="http://schemas.openxmlformats.org/officeDocument/2006/relationships/hyperlink" Target="https://boxberrypost.kz/" TargetMode="External" /><Relationship Id="rId411" Type="http://schemas.openxmlformats.org/officeDocument/2006/relationships/hyperlink" Target="https://www.emex.kz/otslezhivanie-po-kazahstanu?trace=720000841107" TargetMode="External" /><Relationship Id="rId106" Type="http://schemas.openxmlformats.org/officeDocument/2006/relationships/hyperlink" Target="https://boxberrypost.kz/" TargetMode="External" /><Relationship Id="rId127" Type="http://schemas.openxmlformats.org/officeDocument/2006/relationships/hyperlink" Target="https://boxberrypost.kz/" TargetMode="External" /><Relationship Id="rId313" Type="http://schemas.openxmlformats.org/officeDocument/2006/relationships/hyperlink" Target="https://trace.emex.kz/ru/site/Checkcourierexe/?number=722500340867" TargetMode="External" /><Relationship Id="rId10" Type="http://schemas.openxmlformats.org/officeDocument/2006/relationships/hyperlink" Target="http://gdebox.com/track/PCT000000670638" TargetMode="External" /><Relationship Id="rId31" Type="http://schemas.openxmlformats.org/officeDocument/2006/relationships/hyperlink" Target="http://gdebox.com/track/PCT000000699622" TargetMode="External" /><Relationship Id="rId52" Type="http://schemas.openxmlformats.org/officeDocument/2006/relationships/hyperlink" Target="https://trace.emex.kz/ru/site/Checkcourierexe/?number=710000688945" TargetMode="External" /><Relationship Id="rId73" Type="http://schemas.openxmlformats.org/officeDocument/2006/relationships/hyperlink" Target="https://boxberrypost.kz/" TargetMode="External" /><Relationship Id="rId94" Type="http://schemas.openxmlformats.org/officeDocument/2006/relationships/hyperlink" Target="https://trace.emex.kz/ru/site/Checkcourierexe/?number=710000870557" TargetMode="External" /><Relationship Id="rId148" Type="http://schemas.openxmlformats.org/officeDocument/2006/relationships/hyperlink" Target="https://boxberrypost.kz/" TargetMode="External" /><Relationship Id="rId169" Type="http://schemas.openxmlformats.org/officeDocument/2006/relationships/hyperlink" Target="https://trace.emex.kz/ru/site/Checkcourierexe/?number=720000042510" TargetMode="External" /><Relationship Id="rId334" Type="http://schemas.openxmlformats.org/officeDocument/2006/relationships/hyperlink" Target="https://trace.emex.kz/ru/site/Checkcourierexe/?number=720000584737" TargetMode="External" /><Relationship Id="rId355" Type="http://schemas.openxmlformats.org/officeDocument/2006/relationships/hyperlink" Target="https://www.emex.kz/otslezhivanie-po-kazahstanu?trace=720000675438" TargetMode="External" /><Relationship Id="rId376" Type="http://schemas.openxmlformats.org/officeDocument/2006/relationships/hyperlink" Target="https://www.emex.kz/otslezhivanie-po-kazahstanu?trace=722500474002" TargetMode="External" /><Relationship Id="rId397" Type="http://schemas.openxmlformats.org/officeDocument/2006/relationships/hyperlink" Target="https://www.emex.kz/otslezhivanie-po-kazahstanu?trace=720000774895" TargetMode="External" /><Relationship Id="rId4" Type="http://schemas.openxmlformats.org/officeDocument/2006/relationships/hyperlink" Target="https://secure.iherb.com/tr/carrierTracking?orderNumber=513968611-0&amp;trackingNumber=IHORD0000480207NPG&amp;countryCode=UA" TargetMode="External" /><Relationship Id="rId180" Type="http://schemas.openxmlformats.org/officeDocument/2006/relationships/hyperlink" Target="https://trace.emex.kz/ru/site/Checkcourierexe/?number=720000088921" TargetMode="External" /><Relationship Id="rId215" Type="http://schemas.openxmlformats.org/officeDocument/2006/relationships/hyperlink" Target="https://trace.emex.kz/ru/site/Checkcourierexe/?number=722500146574" TargetMode="External" /><Relationship Id="rId236" Type="http://schemas.openxmlformats.org/officeDocument/2006/relationships/hyperlink" Target="https://trace.emex.kz/ru/site/Checkcourierexe/?number=720000233302" TargetMode="External" /><Relationship Id="rId257" Type="http://schemas.openxmlformats.org/officeDocument/2006/relationships/hyperlink" Target="https://trace.emex.kz/ru/site/Checkcourierexe/?number=720000297403" TargetMode="External" /><Relationship Id="rId278" Type="http://schemas.openxmlformats.org/officeDocument/2006/relationships/hyperlink" Target="https://trace.emex.kz/ru/site/Checkcourierexe/?number=720000375353" TargetMode="External" /><Relationship Id="rId401" Type="http://schemas.openxmlformats.org/officeDocument/2006/relationships/hyperlink" Target="https://www.emex.kz/otslezhivanie-po-kazahstanu?trace=722500514603" TargetMode="External" /><Relationship Id="rId303" Type="http://schemas.openxmlformats.org/officeDocument/2006/relationships/hyperlink" Target="https://boxberrypost.kz/" TargetMode="External" /><Relationship Id="rId42" Type="http://schemas.openxmlformats.org/officeDocument/2006/relationships/hyperlink" Target="https://boxberrypost.kz/" TargetMode="External" /><Relationship Id="rId84" Type="http://schemas.openxmlformats.org/officeDocument/2006/relationships/hyperlink" Target="https://boxberrypost.kz/" TargetMode="External" /><Relationship Id="rId138" Type="http://schemas.openxmlformats.org/officeDocument/2006/relationships/hyperlink" Target="https://boxberrypost.kz/" TargetMode="External" /><Relationship Id="rId345" Type="http://schemas.openxmlformats.org/officeDocument/2006/relationships/hyperlink" Target="https://trace.emex.kz/ru/site/Checkcourierexe/?number=722500427619" TargetMode="External" /><Relationship Id="rId387" Type="http://schemas.openxmlformats.org/officeDocument/2006/relationships/hyperlink" Target="https://www.emex.kz/otslezhivanie-po-kazahstanu?trace=722500494773" TargetMode="External" /><Relationship Id="rId191" Type="http://schemas.openxmlformats.org/officeDocument/2006/relationships/hyperlink" Target="https://trace.emex.kz/ru/site/Checkcourierexe/?number=720000131191" TargetMode="External" /><Relationship Id="rId205" Type="http://schemas.openxmlformats.org/officeDocument/2006/relationships/hyperlink" Target="https://trace.emex.kz/ru/site/Checkcourierexe/?number=710002129861" TargetMode="External" /><Relationship Id="rId247" Type="http://schemas.openxmlformats.org/officeDocument/2006/relationships/hyperlink" Target="https://boxberrypost.kz/" TargetMode="External" /><Relationship Id="rId412" Type="http://schemas.openxmlformats.org/officeDocument/2006/relationships/hyperlink" Target="https://www.emex.kz/otslezhivanie-po-kazahstanu?trace=720000831508" TargetMode="External" /><Relationship Id="rId107" Type="http://schemas.openxmlformats.org/officeDocument/2006/relationships/hyperlink" Target="https://boxberrypost.kz/" TargetMode="External" /><Relationship Id="rId289" Type="http://schemas.openxmlformats.org/officeDocument/2006/relationships/hyperlink" Target="https://boxberrypost.kz/" TargetMode="External" /><Relationship Id="rId11" Type="http://schemas.openxmlformats.org/officeDocument/2006/relationships/hyperlink" Target="http://gdebox.com/track/PCT000000647437" TargetMode="External" /><Relationship Id="rId53" Type="http://schemas.openxmlformats.org/officeDocument/2006/relationships/hyperlink" Target="https://trace.emex.kz/ru/site/Checkcourierexe/?number=710000705343" TargetMode="External" /><Relationship Id="rId149" Type="http://schemas.openxmlformats.org/officeDocument/2006/relationships/hyperlink" Target="https://trace.emex.kz/ru/site/Checkcourierexe/?number=700000960684" TargetMode="External" /><Relationship Id="rId314" Type="http://schemas.openxmlformats.org/officeDocument/2006/relationships/hyperlink" Target="https://trace.emex.kz/ru/site/Checkcourierexe/?number=722500328205" TargetMode="External" /><Relationship Id="rId356" Type="http://schemas.openxmlformats.org/officeDocument/2006/relationships/hyperlink" Target="https://www.emex.kz/otslezhivanie-po-kazahstanu?trace=720000672400" TargetMode="External" /><Relationship Id="rId398" Type="http://schemas.openxmlformats.org/officeDocument/2006/relationships/hyperlink" Target="https://www.emex.kz/otslezhivanie-po-kazahstanu?trace=722500525193" TargetMode="External" /><Relationship Id="rId95" Type="http://schemas.openxmlformats.org/officeDocument/2006/relationships/hyperlink" Target="https://trace.emex.kz/ru/site/Checkcourierexe/?number=710000879029" TargetMode="External" /><Relationship Id="rId160" Type="http://schemas.openxmlformats.org/officeDocument/2006/relationships/hyperlink" Target="https://trace.emex.kz/ru/site/Checkcourierexe/?number=720000014985" TargetMode="External" /><Relationship Id="rId216" Type="http://schemas.openxmlformats.org/officeDocument/2006/relationships/hyperlink" Target="https://trace.emex.kz/ru/site/Checkcourierexe/?number=720000198857" TargetMode="External" 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"/>
  <cols>
    <col min="2" max="2" width="15.33203125" bestFit="1" customWidth="1"/>
    <col min="3" max="3" width="18.16015625" bestFit="1" customWidth="1"/>
  </cols>
  <sheetData>
    <row r="1" spans="2:4" x14ac:dyDescent="0.2">
      <c r="B1" t="s">
        <v>3304</v>
      </c>
      <c r="C1" t="str">
        <f t="shared" ref="C1:C21" si="0">IFERROR(REPLACE(B1,SEARCH(",",B1),2,"%2C"),"")</f>
        <v>47.1193%2C37.5172</v>
      </c>
    </row>
    <row r="2" spans="2:4" x14ac:dyDescent="0.2">
      <c r="B2" t="s">
        <v>3219</v>
      </c>
      <c r="C2" t="str">
        <f t="shared" si="0"/>
        <v>47.1281%2C37.5732</v>
      </c>
    </row>
    <row r="3" spans="2:4" x14ac:dyDescent="0.2">
      <c r="B3" t="s">
        <v>3275</v>
      </c>
      <c r="C3" t="str">
        <f t="shared" si="0"/>
        <v>47.1149%2C37.5127</v>
      </c>
    </row>
    <row r="4" spans="2:4" x14ac:dyDescent="0.2">
      <c r="B4" t="s">
        <v>3295</v>
      </c>
      <c r="C4" t="str">
        <f t="shared" si="0"/>
        <v>47.0898%2C37.5062</v>
      </c>
    </row>
    <row r="5" spans="2:4" x14ac:dyDescent="0.2">
      <c r="B5" t="s">
        <v>5386</v>
      </c>
      <c r="C5" t="str">
        <f t="shared" si="0"/>
        <v>47.087079%2C37.519275</v>
      </c>
    </row>
    <row r="6" spans="2:4" x14ac:dyDescent="0.2">
      <c r="C6" t="str">
        <f t="shared" si="0"/>
        <v/>
      </c>
    </row>
    <row r="7" spans="2:4" x14ac:dyDescent="0.2">
      <c r="C7" t="str">
        <f t="shared" si="0"/>
        <v/>
      </c>
    </row>
    <row r="8" spans="2:4" x14ac:dyDescent="0.2">
      <c r="C8" t="str">
        <f t="shared" si="0"/>
        <v/>
      </c>
    </row>
    <row r="9" spans="2:4" x14ac:dyDescent="0.2">
      <c r="C9" t="str">
        <f t="shared" si="0"/>
        <v/>
      </c>
    </row>
    <row r="10" spans="2:4" x14ac:dyDescent="0.2">
      <c r="C10" t="str">
        <f t="shared" si="0"/>
        <v/>
      </c>
    </row>
    <row r="11" spans="2:4" x14ac:dyDescent="0.2">
      <c r="C11" t="str">
        <f t="shared" si="0"/>
        <v/>
      </c>
    </row>
    <row r="12" spans="2:4" x14ac:dyDescent="0.2">
      <c r="C12" t="str">
        <f t="shared" si="0"/>
        <v/>
      </c>
    </row>
    <row r="13" spans="2:4" x14ac:dyDescent="0.2">
      <c r="C13" t="str">
        <f t="shared" si="0"/>
        <v/>
      </c>
    </row>
    <row r="14" spans="2:4" x14ac:dyDescent="0.2">
      <c r="C14" t="str">
        <f t="shared" si="0"/>
        <v/>
      </c>
    </row>
    <row r="15" spans="2:4" x14ac:dyDescent="0.2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">
      <c r="C16" t="str">
        <f t="shared" si="0"/>
        <v/>
      </c>
    </row>
    <row r="17" spans="3:4" x14ac:dyDescent="0.2">
      <c r="C17" t="str">
        <f t="shared" si="0"/>
        <v/>
      </c>
    </row>
    <row r="18" spans="3:4" x14ac:dyDescent="0.2">
      <c r="C18" t="str">
        <f t="shared" si="0"/>
        <v/>
      </c>
    </row>
    <row r="19" spans="3:4" x14ac:dyDescent="0.2">
      <c r="C19" t="str">
        <f t="shared" si="0"/>
        <v/>
      </c>
    </row>
    <row r="20" spans="3:4" x14ac:dyDescent="0.2">
      <c r="C20" t="str">
        <f t="shared" si="0"/>
        <v/>
      </c>
    </row>
    <row r="21" spans="3:4" x14ac:dyDescent="0.2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"/>
  <cols>
    <col min="1" max="1" width="5.51171875" customWidth="1"/>
    <col min="2" max="2" width="10.0859375" style="181" bestFit="1" customWidth="1"/>
    <col min="3" max="3" width="26.76953125" bestFit="1" customWidth="1"/>
    <col min="4" max="4" width="13.1796875" bestFit="1" customWidth="1"/>
    <col min="5" max="5" width="38.203125" bestFit="1" customWidth="1"/>
    <col min="6" max="6" width="19.37109375" style="167" bestFit="1" customWidth="1"/>
    <col min="7" max="7" width="7.93359375" customWidth="1"/>
    <col min="8" max="8" width="7.80078125" style="167" customWidth="1"/>
    <col min="9" max="9" width="12.9140625" style="52" bestFit="1" customWidth="1"/>
    <col min="10" max="10" width="8.47265625" style="52" bestFit="1" customWidth="1"/>
  </cols>
  <sheetData>
    <row r="1" spans="1:11" x14ac:dyDescent="0.2">
      <c r="B1" s="181" t="s">
        <v>4481</v>
      </c>
      <c r="C1" t="s">
        <v>3182</v>
      </c>
      <c r="D1" t="s">
        <v>3183</v>
      </c>
      <c r="E1" t="s">
        <v>3184</v>
      </c>
      <c r="F1" s="167" t="s">
        <v>4483</v>
      </c>
      <c r="G1" t="s">
        <v>4482</v>
      </c>
      <c r="H1" s="167" t="s">
        <v>4484</v>
      </c>
      <c r="I1" s="52" t="s">
        <v>4485</v>
      </c>
      <c r="J1" s="52" t="s">
        <v>4486</v>
      </c>
      <c r="K1" t="s">
        <v>4487</v>
      </c>
    </row>
    <row r="2" spans="1:11" hidden="1" x14ac:dyDescent="0.2">
      <c r="A2">
        <v>1</v>
      </c>
      <c r="B2" s="181">
        <v>45391</v>
      </c>
      <c r="C2" s="182" t="s">
        <v>3216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3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">
      <c r="A3">
        <v>2</v>
      </c>
      <c r="B3" s="181">
        <v>45391</v>
      </c>
      <c r="C3" t="s">
        <v>3215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3">
        <v>0</v>
      </c>
      <c r="K3" t="e">
        <f t="shared" si="0"/>
        <v>#N/A</v>
      </c>
    </row>
    <row r="4" spans="1:11" hidden="1" x14ac:dyDescent="0.2">
      <c r="A4">
        <v>3</v>
      </c>
      <c r="B4" s="181">
        <v>45391</v>
      </c>
      <c r="C4" t="s">
        <v>3191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3">
        <v>6196</v>
      </c>
      <c r="K4" t="e">
        <f t="shared" si="0"/>
        <v>#N/A</v>
      </c>
    </row>
    <row r="5" spans="1:11" hidden="1" x14ac:dyDescent="0.2">
      <c r="A5">
        <v>4</v>
      </c>
      <c r="B5" s="181">
        <v>45391</v>
      </c>
      <c r="C5" t="s">
        <v>3198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3">
        <v>0</v>
      </c>
      <c r="K5" t="e">
        <f t="shared" si="0"/>
        <v>#N/A</v>
      </c>
    </row>
    <row r="6" spans="1:11" hidden="1" x14ac:dyDescent="0.2">
      <c r="A6">
        <v>5</v>
      </c>
      <c r="B6" s="181">
        <v>45391</v>
      </c>
      <c r="C6" t="s">
        <v>3220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3">
        <v>3000</v>
      </c>
      <c r="K6" t="e">
        <f t="shared" si="0"/>
        <v>#N/A</v>
      </c>
    </row>
    <row r="7" spans="1:11" hidden="1" x14ac:dyDescent="0.2">
      <c r="A7">
        <v>6</v>
      </c>
      <c r="B7" s="181">
        <v>45391</v>
      </c>
      <c r="C7" t="s">
        <v>3200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3">
        <v>2260</v>
      </c>
      <c r="K7" t="e">
        <f t="shared" si="0"/>
        <v>#N/A</v>
      </c>
    </row>
    <row r="8" spans="1:11" hidden="1" x14ac:dyDescent="0.2">
      <c r="A8">
        <v>7</v>
      </c>
      <c r="B8" s="181">
        <v>45391</v>
      </c>
      <c r="C8" t="s">
        <v>3221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3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">
      <c r="A9">
        <v>1</v>
      </c>
      <c r="B9" s="181">
        <v>45402</v>
      </c>
      <c r="C9" t="s">
        <v>3197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3">
        <v>6067</v>
      </c>
      <c r="I9" s="52">
        <v>50</v>
      </c>
      <c r="K9" t="e">
        <f t="shared" si="0"/>
        <v>#N/A</v>
      </c>
    </row>
    <row r="10" spans="1:11" hidden="1" x14ac:dyDescent="0.2">
      <c r="A10">
        <v>2</v>
      </c>
      <c r="B10" s="181">
        <v>45402</v>
      </c>
      <c r="C10" t="s">
        <v>3199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3">
        <v>0</v>
      </c>
      <c r="I10" s="52">
        <v>52</v>
      </c>
      <c r="K10" t="e">
        <f t="shared" si="0"/>
        <v>#N/A</v>
      </c>
    </row>
    <row r="11" spans="1:11" hidden="1" x14ac:dyDescent="0.2">
      <c r="A11">
        <v>3</v>
      </c>
      <c r="B11" s="181">
        <v>45402</v>
      </c>
      <c r="C11" t="s">
        <v>4488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3">
        <v>3000</v>
      </c>
      <c r="I11" s="52" t="s">
        <v>5</v>
      </c>
      <c r="K11" t="e">
        <f t="shared" si="0"/>
        <v>#N/A</v>
      </c>
    </row>
    <row r="12" spans="1:11" hidden="1" x14ac:dyDescent="0.2">
      <c r="A12">
        <v>4</v>
      </c>
      <c r="B12" s="181">
        <v>45402</v>
      </c>
      <c r="C12" t="s">
        <v>3191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3">
        <v>5887</v>
      </c>
      <c r="I12" s="52">
        <v>53.56</v>
      </c>
      <c r="K12" t="e">
        <f t="shared" si="0"/>
        <v>#N/A</v>
      </c>
    </row>
    <row r="13" spans="1:11" hidden="1" x14ac:dyDescent="0.2">
      <c r="A13">
        <v>5</v>
      </c>
      <c r="B13" s="181">
        <v>45402</v>
      </c>
      <c r="C13" t="s">
        <v>3226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3">
        <v>0</v>
      </c>
      <c r="I13" s="52">
        <v>64</v>
      </c>
      <c r="K13" t="e">
        <f t="shared" si="0"/>
        <v>#N/A</v>
      </c>
    </row>
    <row r="14" spans="1:11" hidden="1" x14ac:dyDescent="0.2">
      <c r="A14">
        <v>6</v>
      </c>
      <c r="B14" s="181">
        <v>45402</v>
      </c>
      <c r="C14" t="s">
        <v>4489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3">
        <v>2600</v>
      </c>
      <c r="I14" s="52" t="s">
        <v>5</v>
      </c>
      <c r="K14" t="e">
        <f t="shared" si="0"/>
        <v>#N/A</v>
      </c>
    </row>
    <row r="15" spans="1:11" hidden="1" x14ac:dyDescent="0.2">
      <c r="A15">
        <v>7</v>
      </c>
      <c r="B15" s="181">
        <v>45402</v>
      </c>
      <c r="C15" t="s">
        <v>4490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3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">
      <c r="A16">
        <v>8</v>
      </c>
      <c r="B16" s="181">
        <v>45402</v>
      </c>
      <c r="C16" t="s">
        <v>4491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3">
        <v>2400</v>
      </c>
      <c r="I16" s="52" t="s">
        <v>5</v>
      </c>
      <c r="K16" t="e">
        <f t="shared" si="0"/>
        <v>#N/A</v>
      </c>
    </row>
    <row r="17" spans="1:11" hidden="1" x14ac:dyDescent="0.2">
      <c r="A17">
        <v>9</v>
      </c>
      <c r="B17" s="181">
        <v>45402</v>
      </c>
      <c r="C17" t="s">
        <v>4492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3">
        <v>8700</v>
      </c>
      <c r="I17" s="52" t="s">
        <v>5</v>
      </c>
      <c r="K17" t="e">
        <f t="shared" si="0"/>
        <v>#N/A</v>
      </c>
    </row>
    <row r="18" spans="1:11" hidden="1" x14ac:dyDescent="0.2">
      <c r="A18">
        <v>10</v>
      </c>
      <c r="B18" s="181">
        <v>45402</v>
      </c>
      <c r="C18" t="s">
        <v>4493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3">
        <v>6300</v>
      </c>
      <c r="I18" s="52" t="s">
        <v>5</v>
      </c>
      <c r="K18" t="e">
        <f t="shared" si="0"/>
        <v>#N/A</v>
      </c>
    </row>
    <row r="19" spans="1:11" hidden="1" x14ac:dyDescent="0.2">
      <c r="A19">
        <v>11</v>
      </c>
      <c r="B19" s="181">
        <v>45402</v>
      </c>
      <c r="C19" t="s">
        <v>3234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3">
        <v>0</v>
      </c>
      <c r="I19" s="52" t="s">
        <v>4494</v>
      </c>
      <c r="K19" t="e">
        <f t="shared" si="0"/>
        <v>#N/A</v>
      </c>
    </row>
    <row r="20" spans="1:11" hidden="1" x14ac:dyDescent="0.2">
      <c r="A20">
        <v>12</v>
      </c>
      <c r="B20" s="181">
        <v>45402</v>
      </c>
      <c r="C20" t="s">
        <v>3215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3">
        <v>803</v>
      </c>
      <c r="I20" s="52">
        <v>49.59</v>
      </c>
      <c r="K20" t="e">
        <f t="shared" si="0"/>
        <v>#N/A</v>
      </c>
    </row>
    <row r="21" spans="1:11" hidden="1" x14ac:dyDescent="0.2">
      <c r="A21">
        <v>13</v>
      </c>
      <c r="B21" s="181">
        <v>45402</v>
      </c>
      <c r="C21" t="s">
        <v>4495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3">
        <v>4600</v>
      </c>
      <c r="I21" s="52" t="s">
        <v>5</v>
      </c>
      <c r="K21" t="e">
        <f t="shared" si="0"/>
        <v>#N/A</v>
      </c>
    </row>
    <row r="22" spans="1:11" hidden="1" x14ac:dyDescent="0.2">
      <c r="A22">
        <v>1</v>
      </c>
      <c r="B22" s="181">
        <v>45409</v>
      </c>
      <c r="C22" t="s">
        <v>3209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3">
        <v>1528</v>
      </c>
      <c r="I22" s="52">
        <v>71</v>
      </c>
      <c r="K22" t="e">
        <f t="shared" si="0"/>
        <v>#N/A</v>
      </c>
    </row>
    <row r="23" spans="1:11" hidden="1" x14ac:dyDescent="0.2">
      <c r="A23">
        <v>2</v>
      </c>
      <c r="B23" s="181">
        <v>45409</v>
      </c>
      <c r="C23" t="s">
        <v>3228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3">
        <v>0</v>
      </c>
      <c r="I23" s="52">
        <v>67</v>
      </c>
      <c r="K23" t="e">
        <f t="shared" si="0"/>
        <v>#N/A</v>
      </c>
    </row>
    <row r="24" spans="1:11" hidden="1" x14ac:dyDescent="0.2">
      <c r="A24">
        <v>3</v>
      </c>
      <c r="B24" s="181">
        <v>45409</v>
      </c>
      <c r="C24" t="s">
        <v>3225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3">
        <v>0</v>
      </c>
      <c r="I24" s="52">
        <v>60</v>
      </c>
      <c r="K24" t="e">
        <f t="shared" si="0"/>
        <v>#N/A</v>
      </c>
    </row>
    <row r="25" spans="1:11" hidden="1" x14ac:dyDescent="0.2">
      <c r="A25">
        <v>4</v>
      </c>
      <c r="B25" s="181">
        <v>45409</v>
      </c>
      <c r="C25" t="s">
        <v>3226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3">
        <v>0</v>
      </c>
      <c r="I25" s="52" t="s">
        <v>4496</v>
      </c>
      <c r="K25" t="e">
        <f t="shared" si="0"/>
        <v>#N/A</v>
      </c>
    </row>
    <row r="26" spans="1:11" hidden="1" x14ac:dyDescent="0.2">
      <c r="A26">
        <v>5</v>
      </c>
      <c r="B26" s="181">
        <v>45409</v>
      </c>
      <c r="C26" t="s">
        <v>3191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3">
        <v>0</v>
      </c>
      <c r="I26" s="52">
        <v>66</v>
      </c>
      <c r="K26" t="e">
        <f t="shared" si="0"/>
        <v>#N/A</v>
      </c>
    </row>
    <row r="27" spans="1:11" hidden="1" x14ac:dyDescent="0.2">
      <c r="A27">
        <v>6</v>
      </c>
      <c r="B27" s="181">
        <v>45409</v>
      </c>
      <c r="C27" t="s">
        <v>3215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3">
        <f>2556+472</f>
        <v>3028</v>
      </c>
      <c r="I27" s="52" t="s">
        <v>4497</v>
      </c>
      <c r="K27" t="e">
        <f t="shared" si="0"/>
        <v>#N/A</v>
      </c>
    </row>
    <row r="28" spans="1:11" hidden="1" x14ac:dyDescent="0.2">
      <c r="A28">
        <v>7</v>
      </c>
      <c r="B28" s="181">
        <v>45409</v>
      </c>
      <c r="C28" t="s">
        <v>3210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3">
        <v>0</v>
      </c>
      <c r="I28" s="52">
        <v>72</v>
      </c>
      <c r="K28" t="e">
        <f t="shared" si="0"/>
        <v>#N/A</v>
      </c>
    </row>
    <row r="29" spans="1:11" hidden="1" x14ac:dyDescent="0.2">
      <c r="A29">
        <v>8</v>
      </c>
      <c r="B29" s="181">
        <v>45409</v>
      </c>
      <c r="C29" t="s">
        <v>4498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3">
        <v>0</v>
      </c>
      <c r="I29" s="52">
        <v>69</v>
      </c>
      <c r="K29" t="e">
        <f t="shared" si="0"/>
        <v>#N/A</v>
      </c>
    </row>
    <row r="30" spans="1:11" hidden="1" x14ac:dyDescent="0.2">
      <c r="A30">
        <v>9</v>
      </c>
      <c r="B30" s="181">
        <v>45409</v>
      </c>
      <c r="C30" t="s">
        <v>3229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3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">
      <c r="A31">
        <v>10</v>
      </c>
      <c r="B31" s="181">
        <v>45409</v>
      </c>
      <c r="C31" t="s">
        <v>3197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3">
        <v>0</v>
      </c>
      <c r="I31" s="52">
        <v>65</v>
      </c>
      <c r="K31" t="e">
        <f t="shared" si="0"/>
        <v>#N/A</v>
      </c>
    </row>
    <row r="32" spans="1:11" hidden="1" x14ac:dyDescent="0.2">
      <c r="A32">
        <v>11</v>
      </c>
      <c r="B32" s="181">
        <v>45409</v>
      </c>
      <c r="C32" t="s">
        <v>3227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3">
        <v>200</v>
      </c>
      <c r="I32" s="52">
        <v>61</v>
      </c>
      <c r="K32" t="e">
        <f t="shared" si="0"/>
        <v>#N/A</v>
      </c>
    </row>
    <row r="33" spans="1:11" hidden="1" x14ac:dyDescent="0.2">
      <c r="A33">
        <v>1</v>
      </c>
      <c r="B33" s="181">
        <v>45416</v>
      </c>
      <c r="C33" t="s">
        <v>3193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3">
        <v>0</v>
      </c>
      <c r="I33" s="52">
        <v>79</v>
      </c>
      <c r="K33" t="e">
        <f t="shared" si="0"/>
        <v>#N/A</v>
      </c>
    </row>
    <row r="34" spans="1:11" hidden="1" x14ac:dyDescent="0.2">
      <c r="A34">
        <v>2</v>
      </c>
      <c r="B34" s="181">
        <v>45416</v>
      </c>
      <c r="C34" t="s">
        <v>3210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3">
        <v>0</v>
      </c>
      <c r="I34" s="52">
        <v>72</v>
      </c>
      <c r="K34" t="e">
        <f t="shared" si="0"/>
        <v>#N/A</v>
      </c>
    </row>
    <row r="35" spans="1:11" hidden="1" x14ac:dyDescent="0.2">
      <c r="A35">
        <v>3</v>
      </c>
      <c r="B35" s="181">
        <v>45416</v>
      </c>
      <c r="C35" t="s">
        <v>3209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3">
        <v>0</v>
      </c>
      <c r="I35" s="52">
        <v>71</v>
      </c>
      <c r="K35" t="e">
        <f t="shared" si="0"/>
        <v>#N/A</v>
      </c>
    </row>
    <row r="36" spans="1:11" hidden="1" x14ac:dyDescent="0.2">
      <c r="A36">
        <v>4</v>
      </c>
      <c r="B36" s="181">
        <v>45416</v>
      </c>
      <c r="C36" t="s">
        <v>3226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3">
        <v>0</v>
      </c>
      <c r="I36" s="52">
        <v>75</v>
      </c>
      <c r="K36" t="e">
        <f t="shared" si="0"/>
        <v>#N/A</v>
      </c>
    </row>
    <row r="37" spans="1:11" hidden="1" x14ac:dyDescent="0.2">
      <c r="A37">
        <v>5</v>
      </c>
      <c r="B37" s="181">
        <v>45416</v>
      </c>
      <c r="C37" t="s">
        <v>3215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3">
        <v>0</v>
      </c>
      <c r="I37" s="52">
        <v>76</v>
      </c>
      <c r="K37" t="e">
        <f t="shared" si="0"/>
        <v>#N/A</v>
      </c>
    </row>
    <row r="38" spans="1:11" hidden="1" x14ac:dyDescent="0.2">
      <c r="A38">
        <v>6</v>
      </c>
      <c r="B38" s="181">
        <v>45416</v>
      </c>
      <c r="C38" t="s">
        <v>3234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3">
        <v>1187</v>
      </c>
      <c r="I38" s="52">
        <v>78</v>
      </c>
      <c r="K38" t="e">
        <f t="shared" si="0"/>
        <v>#N/A</v>
      </c>
    </row>
    <row r="39" spans="1:11" hidden="1" x14ac:dyDescent="0.2">
      <c r="A39">
        <v>7</v>
      </c>
      <c r="B39" s="181">
        <v>45416</v>
      </c>
      <c r="C39" t="s">
        <v>3197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3">
        <v>0</v>
      </c>
      <c r="I39" s="52">
        <v>80</v>
      </c>
      <c r="K39" t="e">
        <f t="shared" si="0"/>
        <v>#N/A</v>
      </c>
    </row>
    <row r="40" spans="1:11" hidden="1" x14ac:dyDescent="0.2">
      <c r="A40">
        <v>8</v>
      </c>
      <c r="B40" s="181">
        <v>45416</v>
      </c>
      <c r="C40" t="s">
        <v>3188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3">
        <v>-265</v>
      </c>
      <c r="I40" s="52" t="s">
        <v>4499</v>
      </c>
      <c r="K40" t="e">
        <f t="shared" si="0"/>
        <v>#N/A</v>
      </c>
    </row>
    <row r="41" spans="1:11" hidden="1" x14ac:dyDescent="0.2">
      <c r="A41">
        <v>9</v>
      </c>
      <c r="B41" s="181">
        <v>45416</v>
      </c>
      <c r="C41" t="s">
        <v>3233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3">
        <v>0</v>
      </c>
      <c r="I41" s="52">
        <v>77</v>
      </c>
      <c r="K41" t="e">
        <f t="shared" si="0"/>
        <v>#N/A</v>
      </c>
    </row>
    <row r="42" spans="1:11" hidden="1" x14ac:dyDescent="0.2">
      <c r="A42">
        <v>1</v>
      </c>
      <c r="B42" s="181">
        <v>45423</v>
      </c>
      <c r="C42" t="s">
        <v>3193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3">
        <v>0</v>
      </c>
      <c r="I42" s="52" t="s">
        <v>4500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">
      <c r="A43">
        <v>2</v>
      </c>
      <c r="B43" s="181">
        <v>45423</v>
      </c>
      <c r="C43" t="s">
        <v>3235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3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">
      <c r="A44">
        <v>3</v>
      </c>
      <c r="B44" s="181">
        <v>45423</v>
      </c>
      <c r="C44" t="s">
        <v>3215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3">
        <f>734+4578</f>
        <v>5312</v>
      </c>
      <c r="I44" s="52" t="s">
        <v>4501</v>
      </c>
      <c r="K44" t="e">
        <f t="shared" si="1"/>
        <v>#N/A</v>
      </c>
    </row>
    <row r="45" spans="1:11" hidden="1" x14ac:dyDescent="0.2">
      <c r="A45">
        <v>4</v>
      </c>
      <c r="B45" s="181">
        <v>45423</v>
      </c>
      <c r="C45" t="s">
        <v>3238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3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">
      <c r="A46">
        <v>5</v>
      </c>
      <c r="B46" s="181">
        <v>45423</v>
      </c>
      <c r="C46" t="s">
        <v>3242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3">
        <v>3000</v>
      </c>
      <c r="I46" s="52" t="s">
        <v>5</v>
      </c>
      <c r="K46" t="e">
        <f t="shared" si="1"/>
        <v>#N/A</v>
      </c>
    </row>
    <row r="47" spans="1:11" hidden="1" x14ac:dyDescent="0.2">
      <c r="A47">
        <v>6</v>
      </c>
      <c r="B47" s="181">
        <v>45423</v>
      </c>
      <c r="C47" t="s">
        <v>3243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3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">
      <c r="A48">
        <v>1</v>
      </c>
      <c r="B48" s="181">
        <v>45430</v>
      </c>
      <c r="C48" t="s">
        <v>3193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3">
        <v>-2854</v>
      </c>
      <c r="I48" s="52">
        <v>86.98</v>
      </c>
      <c r="K48" t="e">
        <f t="shared" si="1"/>
        <v>#N/A</v>
      </c>
    </row>
    <row r="49" spans="1:11" hidden="1" x14ac:dyDescent="0.2">
      <c r="A49">
        <v>2</v>
      </c>
      <c r="B49" s="181">
        <v>45430</v>
      </c>
      <c r="C49" t="s">
        <v>3251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3">
        <v>200</v>
      </c>
      <c r="I49" s="52">
        <v>107</v>
      </c>
      <c r="K49" t="e">
        <f t="shared" si="1"/>
        <v>#N/A</v>
      </c>
    </row>
    <row r="50" spans="1:11" hidden="1" x14ac:dyDescent="0.2">
      <c r="A50">
        <v>3</v>
      </c>
      <c r="B50" s="181">
        <v>45430</v>
      </c>
      <c r="C50" t="s">
        <v>3252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3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">
      <c r="A51">
        <v>4</v>
      </c>
      <c r="B51" s="181">
        <v>45430</v>
      </c>
      <c r="C51" t="s">
        <v>4502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3">
        <v>33400</v>
      </c>
      <c r="I51" s="52" t="s">
        <v>5</v>
      </c>
      <c r="K51" t="e">
        <f t="shared" si="1"/>
        <v>#N/A</v>
      </c>
    </row>
    <row r="52" spans="1:11" hidden="1" x14ac:dyDescent="0.2">
      <c r="A52">
        <v>5</v>
      </c>
      <c r="B52" s="181">
        <v>45430</v>
      </c>
      <c r="C52" t="s">
        <v>3195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3">
        <v>0</v>
      </c>
      <c r="I52" s="52">
        <v>89</v>
      </c>
      <c r="K52" t="e">
        <f t="shared" si="1"/>
        <v>#N/A</v>
      </c>
    </row>
    <row r="53" spans="1:11" hidden="1" x14ac:dyDescent="0.2">
      <c r="A53">
        <v>6</v>
      </c>
      <c r="B53" s="181">
        <v>45430</v>
      </c>
      <c r="C53" t="s">
        <v>3191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3">
        <v>0</v>
      </c>
      <c r="I53" s="52">
        <v>97.105000000000004</v>
      </c>
      <c r="K53" t="e">
        <f t="shared" si="1"/>
        <v>#N/A</v>
      </c>
    </row>
    <row r="54" spans="1:11" hidden="1" x14ac:dyDescent="0.2">
      <c r="A54">
        <v>7</v>
      </c>
      <c r="B54" s="181">
        <v>45430</v>
      </c>
      <c r="C54" t="s">
        <v>3215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3">
        <v>0</v>
      </c>
      <c r="I54" s="52">
        <v>82.95</v>
      </c>
      <c r="K54" t="e">
        <f t="shared" si="1"/>
        <v>#N/A</v>
      </c>
    </row>
    <row r="55" spans="1:11" hidden="1" x14ac:dyDescent="0.2">
      <c r="A55">
        <v>8</v>
      </c>
      <c r="B55" s="181">
        <v>45430</v>
      </c>
      <c r="C55" t="s">
        <v>3234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3">
        <v>0</v>
      </c>
      <c r="I55" s="52">
        <v>92</v>
      </c>
      <c r="K55" t="e">
        <f t="shared" si="1"/>
        <v>#N/A</v>
      </c>
    </row>
    <row r="56" spans="1:11" hidden="1" x14ac:dyDescent="0.2">
      <c r="A56">
        <v>9</v>
      </c>
      <c r="B56" s="181">
        <v>45430</v>
      </c>
      <c r="C56" t="s">
        <v>3197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3">
        <v>0</v>
      </c>
      <c r="I56" s="52">
        <v>80.91</v>
      </c>
      <c r="K56" t="e">
        <f t="shared" si="1"/>
        <v>#N/A</v>
      </c>
    </row>
    <row r="57" spans="1:11" hidden="1" x14ac:dyDescent="0.2">
      <c r="A57">
        <v>10</v>
      </c>
      <c r="B57" s="181">
        <v>45430</v>
      </c>
      <c r="C57" t="s">
        <v>3188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3">
        <v>0</v>
      </c>
      <c r="I57" s="52">
        <v>96.99</v>
      </c>
      <c r="K57" t="e">
        <f t="shared" si="1"/>
        <v>#N/A</v>
      </c>
    </row>
    <row r="58" spans="1:11" hidden="1" x14ac:dyDescent="0.2">
      <c r="A58">
        <v>11</v>
      </c>
      <c r="B58" s="181">
        <v>45430</v>
      </c>
      <c r="C58" t="s">
        <v>3189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3">
        <v>0</v>
      </c>
      <c r="I58" s="52">
        <v>102</v>
      </c>
      <c r="K58" t="e">
        <f t="shared" si="1"/>
        <v>#N/A</v>
      </c>
    </row>
    <row r="59" spans="1:11" hidden="1" x14ac:dyDescent="0.2">
      <c r="A59">
        <v>12</v>
      </c>
      <c r="B59" s="181">
        <v>45430</v>
      </c>
      <c r="C59" t="s">
        <v>3233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3">
        <v>0</v>
      </c>
      <c r="I59" s="52">
        <v>77</v>
      </c>
      <c r="K59" t="e">
        <f t="shared" si="1"/>
        <v>#N/A</v>
      </c>
    </row>
    <row r="60" spans="1:11" hidden="1" x14ac:dyDescent="0.2">
      <c r="A60">
        <v>13</v>
      </c>
      <c r="B60" s="181">
        <v>45430</v>
      </c>
      <c r="C60" t="s">
        <v>3238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3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">
      <c r="A61">
        <v>1</v>
      </c>
      <c r="B61" s="181">
        <v>45437</v>
      </c>
      <c r="C61" t="s">
        <v>3199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3">
        <v>2539</v>
      </c>
      <c r="I61" s="52">
        <v>103</v>
      </c>
      <c r="K61" t="e">
        <f t="shared" si="1"/>
        <v>#N/A</v>
      </c>
    </row>
    <row r="62" spans="1:11" hidden="1" x14ac:dyDescent="0.2">
      <c r="A62">
        <v>2</v>
      </c>
      <c r="B62" s="181">
        <v>45437</v>
      </c>
      <c r="C62" t="s">
        <v>3188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3">
        <v>0</v>
      </c>
      <c r="I62" s="52" t="s">
        <v>4503</v>
      </c>
      <c r="K62" t="e">
        <f t="shared" si="1"/>
        <v>#N/A</v>
      </c>
    </row>
    <row r="63" spans="1:11" hidden="1" x14ac:dyDescent="0.2">
      <c r="A63">
        <v>3</v>
      </c>
      <c r="B63" s="181">
        <v>45437</v>
      </c>
      <c r="C63" t="s">
        <v>3190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3">
        <v>0</v>
      </c>
      <c r="K63" t="e">
        <f t="shared" si="1"/>
        <v>#N/A</v>
      </c>
    </row>
    <row r="64" spans="1:11" hidden="1" x14ac:dyDescent="0.2">
      <c r="A64">
        <v>4</v>
      </c>
      <c r="B64" s="181">
        <v>45437</v>
      </c>
      <c r="C64" t="s">
        <v>3215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3">
        <v>0</v>
      </c>
      <c r="I64" s="52">
        <v>109</v>
      </c>
      <c r="K64" t="e">
        <f t="shared" si="1"/>
        <v>#N/A</v>
      </c>
    </row>
    <row r="65" spans="1:11" hidden="1" x14ac:dyDescent="0.2">
      <c r="A65">
        <v>5</v>
      </c>
      <c r="B65" s="181">
        <v>45437</v>
      </c>
      <c r="C65" t="s">
        <v>3191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3">
        <v>0</v>
      </c>
      <c r="I65" s="52" t="s">
        <v>4504</v>
      </c>
      <c r="K65" t="e">
        <f t="shared" si="1"/>
        <v>#N/A</v>
      </c>
    </row>
    <row r="66" spans="1:11" hidden="1" x14ac:dyDescent="0.2">
      <c r="A66">
        <v>6</v>
      </c>
      <c r="B66" s="181">
        <v>45437</v>
      </c>
      <c r="C66" t="s">
        <v>3196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3">
        <v>0</v>
      </c>
      <c r="I66" s="52">
        <v>104</v>
      </c>
      <c r="K66" t="e">
        <f t="shared" si="1"/>
        <v>#N/A</v>
      </c>
    </row>
    <row r="67" spans="1:11" hidden="1" x14ac:dyDescent="0.2">
      <c r="A67">
        <v>7</v>
      </c>
      <c r="B67" s="181">
        <v>45437</v>
      </c>
      <c r="C67" t="s">
        <v>3195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3">
        <v>2163</v>
      </c>
      <c r="I67" s="52">
        <v>111</v>
      </c>
      <c r="K67" t="e">
        <f t="shared" si="1"/>
        <v>#N/A</v>
      </c>
    </row>
    <row r="68" spans="1:11" hidden="1" x14ac:dyDescent="0.2">
      <c r="A68">
        <v>8</v>
      </c>
      <c r="B68" s="181">
        <v>45437</v>
      </c>
      <c r="C68" t="s">
        <v>3264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3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">
      <c r="A69">
        <v>9</v>
      </c>
      <c r="B69" s="181">
        <v>45437</v>
      </c>
      <c r="C69" t="s">
        <v>3212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3">
        <v>2504</v>
      </c>
      <c r="I69" s="52">
        <v>112</v>
      </c>
      <c r="K69" t="e">
        <f t="shared" si="1"/>
        <v>#N/A</v>
      </c>
    </row>
    <row r="70" spans="1:11" hidden="1" x14ac:dyDescent="0.2">
      <c r="A70">
        <v>1</v>
      </c>
      <c r="B70" s="181">
        <v>45444</v>
      </c>
      <c r="C70" t="s">
        <v>3233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3">
        <v>0</v>
      </c>
      <c r="I70" s="52">
        <v>43</v>
      </c>
      <c r="K70" t="e">
        <f t="shared" si="1"/>
        <v>#N/A</v>
      </c>
    </row>
    <row r="71" spans="1:11" hidden="1" x14ac:dyDescent="0.2">
      <c r="A71">
        <v>2</v>
      </c>
      <c r="B71" s="181">
        <v>45444</v>
      </c>
      <c r="C71" t="s">
        <v>3269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3">
        <v>0</v>
      </c>
      <c r="I71" s="52" t="s">
        <v>5</v>
      </c>
      <c r="K71" t="e">
        <f t="shared" si="1"/>
        <v>#VALUE!</v>
      </c>
    </row>
    <row r="72" spans="1:11" hidden="1" x14ac:dyDescent="0.2">
      <c r="A72">
        <v>3</v>
      </c>
      <c r="B72" s="181">
        <v>45444</v>
      </c>
      <c r="C72" t="s">
        <v>3197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3">
        <v>-89</v>
      </c>
      <c r="I72" s="52" t="s">
        <v>4505</v>
      </c>
      <c r="K72" t="e">
        <f t="shared" si="1"/>
        <v>#N/A</v>
      </c>
    </row>
    <row r="73" spans="1:11" hidden="1" x14ac:dyDescent="0.2">
      <c r="A73">
        <v>4</v>
      </c>
      <c r="B73" s="181">
        <v>45444</v>
      </c>
      <c r="C73" t="s">
        <v>3215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3">
        <v>0</v>
      </c>
      <c r="I73" s="52" t="s">
        <v>4506</v>
      </c>
      <c r="K73" t="e">
        <f t="shared" si="1"/>
        <v>#N/A</v>
      </c>
    </row>
    <row r="74" spans="1:11" hidden="1" x14ac:dyDescent="0.2">
      <c r="A74">
        <v>5</v>
      </c>
      <c r="B74" s="181">
        <v>45444</v>
      </c>
      <c r="C74" t="s">
        <v>3191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3">
        <v>7325</v>
      </c>
      <c r="I74" s="52" t="s">
        <v>4507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">
      <c r="A75">
        <v>6</v>
      </c>
      <c r="B75" s="181">
        <v>45444</v>
      </c>
      <c r="C75" t="s">
        <v>3195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3">
        <v>303</v>
      </c>
      <c r="I75" s="52">
        <v>117</v>
      </c>
      <c r="K75" t="e">
        <f t="shared" si="2"/>
        <v>#N/A</v>
      </c>
    </row>
    <row r="76" spans="1:11" hidden="1" x14ac:dyDescent="0.2">
      <c r="A76">
        <v>7</v>
      </c>
      <c r="B76" s="181">
        <v>45444</v>
      </c>
      <c r="C76" t="s">
        <v>3272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3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">
      <c r="A77">
        <v>8</v>
      </c>
      <c r="B77" s="181">
        <v>45444</v>
      </c>
      <c r="C77" t="s">
        <v>3193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3">
        <v>-2854</v>
      </c>
      <c r="I77" s="52" t="s">
        <v>4508</v>
      </c>
      <c r="K77" t="e">
        <f t="shared" si="2"/>
        <v>#N/A</v>
      </c>
    </row>
    <row r="78" spans="1:11" hidden="1" x14ac:dyDescent="0.2">
      <c r="A78">
        <v>1</v>
      </c>
      <c r="B78" s="181">
        <v>45451</v>
      </c>
      <c r="C78" t="s">
        <v>3277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3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">
      <c r="A79">
        <v>2</v>
      </c>
      <c r="B79" s="181">
        <v>45451</v>
      </c>
      <c r="C79" t="s">
        <v>3197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3">
        <v>0</v>
      </c>
      <c r="I79" s="52">
        <v>120</v>
      </c>
      <c r="K79" t="e">
        <f t="shared" si="2"/>
        <v>#N/A</v>
      </c>
    </row>
    <row r="80" spans="1:11" hidden="1" x14ac:dyDescent="0.2">
      <c r="A80">
        <v>3</v>
      </c>
      <c r="B80" s="181">
        <v>45451</v>
      </c>
      <c r="C80" t="s">
        <v>3276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3">
        <v>0</v>
      </c>
      <c r="I80" s="52">
        <v>122</v>
      </c>
      <c r="K80" t="e">
        <f t="shared" si="2"/>
        <v>#N/A</v>
      </c>
    </row>
    <row r="81" spans="1:11" hidden="1" x14ac:dyDescent="0.2">
      <c r="A81">
        <v>4</v>
      </c>
      <c r="B81" s="181">
        <v>45451</v>
      </c>
      <c r="C81" t="s">
        <v>3281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3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">
      <c r="A82">
        <v>5</v>
      </c>
      <c r="B82" s="181">
        <v>45451</v>
      </c>
      <c r="C82" t="s">
        <v>3268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3">
        <v>13000</v>
      </c>
      <c r="I82" s="52" t="s">
        <v>5</v>
      </c>
      <c r="K82" t="e">
        <f t="shared" si="2"/>
        <v>#N/A</v>
      </c>
    </row>
    <row r="83" spans="1:11" hidden="1" x14ac:dyDescent="0.2">
      <c r="A83">
        <v>6</v>
      </c>
      <c r="B83" s="181">
        <v>45451</v>
      </c>
      <c r="C83" t="s">
        <v>3200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3">
        <v>1892</v>
      </c>
      <c r="I83" s="52">
        <v>100</v>
      </c>
      <c r="K83" t="e">
        <f t="shared" si="2"/>
        <v>#N/A</v>
      </c>
    </row>
    <row r="84" spans="1:11" hidden="1" x14ac:dyDescent="0.2">
      <c r="A84">
        <v>7</v>
      </c>
      <c r="B84" s="181">
        <v>45451</v>
      </c>
      <c r="C84" t="s">
        <v>3191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3">
        <v>0</v>
      </c>
      <c r="I84" s="52" t="s">
        <v>4509</v>
      </c>
      <c r="K84" t="e">
        <f t="shared" si="2"/>
        <v>#N/A</v>
      </c>
    </row>
    <row r="85" spans="1:11" hidden="1" x14ac:dyDescent="0.2">
      <c r="A85">
        <v>8</v>
      </c>
      <c r="B85" s="181">
        <v>45451</v>
      </c>
      <c r="C85" t="s">
        <v>3215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3">
        <v>0</v>
      </c>
      <c r="I85" s="52" t="s">
        <v>4510</v>
      </c>
      <c r="K85" t="e">
        <f t="shared" si="2"/>
        <v>#N/A</v>
      </c>
    </row>
    <row r="86" spans="1:11" hidden="1" x14ac:dyDescent="0.2">
      <c r="A86">
        <v>1</v>
      </c>
      <c r="B86" s="181">
        <v>45458</v>
      </c>
      <c r="C86" t="s">
        <v>3235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3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">
      <c r="A87">
        <v>2</v>
      </c>
      <c r="B87" s="181">
        <v>45458</v>
      </c>
      <c r="C87" t="s">
        <v>3191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3">
        <v>0</v>
      </c>
      <c r="I87" s="52">
        <v>70</v>
      </c>
      <c r="K87" t="e">
        <f t="shared" si="2"/>
        <v>#N/A</v>
      </c>
    </row>
    <row r="88" spans="1:11" hidden="1" x14ac:dyDescent="0.2">
      <c r="A88">
        <v>3</v>
      </c>
      <c r="B88" s="181">
        <v>45458</v>
      </c>
      <c r="C88" t="s">
        <v>3215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3">
        <v>0</v>
      </c>
      <c r="I88" s="52">
        <v>123</v>
      </c>
      <c r="K88" t="e">
        <f t="shared" si="2"/>
        <v>#N/A</v>
      </c>
    </row>
    <row r="89" spans="1:11" hidden="1" x14ac:dyDescent="0.2">
      <c r="A89">
        <v>4</v>
      </c>
      <c r="B89" s="181">
        <v>45458</v>
      </c>
      <c r="C89" t="s">
        <v>3192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3">
        <v>4000</v>
      </c>
      <c r="I89" s="52">
        <v>118</v>
      </c>
      <c r="K89" t="e">
        <f t="shared" si="2"/>
        <v>#N/A</v>
      </c>
    </row>
    <row r="90" spans="1:11" hidden="1" x14ac:dyDescent="0.2">
      <c r="A90">
        <v>5</v>
      </c>
      <c r="B90" s="181">
        <v>45458</v>
      </c>
      <c r="C90" t="s">
        <v>3197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3">
        <v>0</v>
      </c>
      <c r="I90" s="52">
        <v>120</v>
      </c>
      <c r="K90" t="e">
        <f t="shared" si="2"/>
        <v>#N/A</v>
      </c>
    </row>
    <row r="91" spans="1:11" hidden="1" x14ac:dyDescent="0.2">
      <c r="A91">
        <v>6</v>
      </c>
      <c r="B91" s="181">
        <v>45458</v>
      </c>
      <c r="C91" t="s">
        <v>3276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3">
        <v>0</v>
      </c>
      <c r="I91" s="52" t="s">
        <v>4511</v>
      </c>
      <c r="K91" t="e">
        <f t="shared" si="2"/>
        <v>#N/A</v>
      </c>
    </row>
    <row r="92" spans="1:11" hidden="1" x14ac:dyDescent="0.2">
      <c r="A92">
        <v>7</v>
      </c>
      <c r="B92" s="181">
        <v>45458</v>
      </c>
      <c r="C92" t="s">
        <v>3188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3">
        <v>0</v>
      </c>
      <c r="I92" s="52" t="s">
        <v>4512</v>
      </c>
      <c r="K92" t="e">
        <f t="shared" si="2"/>
        <v>#N/A</v>
      </c>
    </row>
    <row r="93" spans="1:11" hidden="1" x14ac:dyDescent="0.2">
      <c r="A93">
        <v>8</v>
      </c>
      <c r="B93" s="181">
        <v>45458</v>
      </c>
      <c r="C93" t="s">
        <v>3196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3">
        <v>852</v>
      </c>
      <c r="I93" s="52">
        <v>130</v>
      </c>
      <c r="K93" t="e">
        <f t="shared" si="2"/>
        <v>#N/A</v>
      </c>
    </row>
    <row r="94" spans="1:11" hidden="1" x14ac:dyDescent="0.2">
      <c r="A94">
        <v>9</v>
      </c>
      <c r="B94" s="181">
        <v>45458</v>
      </c>
      <c r="C94" t="s">
        <v>3195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3">
        <v>0</v>
      </c>
      <c r="I94" s="52">
        <v>129</v>
      </c>
      <c r="K94" t="e">
        <f t="shared" si="2"/>
        <v>#N/A</v>
      </c>
    </row>
    <row r="95" spans="1:11" hidden="1" x14ac:dyDescent="0.2">
      <c r="A95">
        <v>10</v>
      </c>
      <c r="B95" s="181">
        <v>45458</v>
      </c>
      <c r="C95" t="s">
        <v>3233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3">
        <v>2000</v>
      </c>
      <c r="I95" s="52" t="s">
        <v>4513</v>
      </c>
      <c r="K95" t="e">
        <f t="shared" si="2"/>
        <v>#N/A</v>
      </c>
    </row>
    <row r="96" spans="1:11" hidden="1" x14ac:dyDescent="0.2">
      <c r="A96">
        <v>1</v>
      </c>
      <c r="B96" s="181">
        <v>45465</v>
      </c>
      <c r="C96" t="s">
        <v>3276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3">
        <v>0</v>
      </c>
      <c r="I96" s="52">
        <v>137</v>
      </c>
      <c r="K96" t="e">
        <f t="shared" si="2"/>
        <v>#N/A</v>
      </c>
    </row>
    <row r="97" spans="1:11" hidden="1" x14ac:dyDescent="0.2">
      <c r="A97">
        <v>2</v>
      </c>
      <c r="B97" s="181">
        <v>45465</v>
      </c>
      <c r="C97" t="s">
        <v>3268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3">
        <v>29077</v>
      </c>
      <c r="I97" s="52" t="s">
        <v>4514</v>
      </c>
      <c r="K97" t="e">
        <f t="shared" si="2"/>
        <v>#N/A</v>
      </c>
    </row>
    <row r="98" spans="1:11" hidden="1" x14ac:dyDescent="0.2">
      <c r="A98">
        <v>3</v>
      </c>
      <c r="B98" s="181">
        <v>45465</v>
      </c>
      <c r="C98" t="s">
        <v>3285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3">
        <v>20600</v>
      </c>
      <c r="I98" s="52" t="s">
        <v>5</v>
      </c>
      <c r="K98" t="e">
        <f t="shared" si="2"/>
        <v>#N/A</v>
      </c>
    </row>
    <row r="99" spans="1:11" hidden="1" x14ac:dyDescent="0.2">
      <c r="A99">
        <v>4</v>
      </c>
      <c r="B99" s="181">
        <v>45465</v>
      </c>
      <c r="C99" t="s">
        <v>3214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3">
        <v>0</v>
      </c>
      <c r="I99" s="52">
        <v>141</v>
      </c>
      <c r="K99" t="e">
        <f t="shared" si="2"/>
        <v>#N/A</v>
      </c>
    </row>
    <row r="100" spans="1:11" hidden="1" x14ac:dyDescent="0.2">
      <c r="A100">
        <v>5</v>
      </c>
      <c r="B100" s="181">
        <v>45465</v>
      </c>
      <c r="C100" t="s">
        <v>3284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3">
        <v>0</v>
      </c>
      <c r="I100" s="52">
        <v>126</v>
      </c>
      <c r="K100" t="e">
        <f t="shared" si="2"/>
        <v>#N/A</v>
      </c>
    </row>
    <row r="101" spans="1:11" hidden="1" x14ac:dyDescent="0.2">
      <c r="A101">
        <v>6</v>
      </c>
      <c r="B101" s="181">
        <v>45465</v>
      </c>
      <c r="C101" t="s">
        <v>3233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3">
        <v>0</v>
      </c>
      <c r="I101" s="52" t="s">
        <v>4513</v>
      </c>
      <c r="K101" t="e">
        <f t="shared" si="2"/>
        <v>#N/A</v>
      </c>
    </row>
    <row r="102" spans="1:11" hidden="1" x14ac:dyDescent="0.2">
      <c r="A102">
        <v>8</v>
      </c>
      <c r="B102" s="181">
        <v>45465</v>
      </c>
      <c r="C102" t="s">
        <v>3202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3">
        <v>1346</v>
      </c>
      <c r="I102" s="52">
        <v>131</v>
      </c>
      <c r="K102" t="e">
        <f t="shared" si="2"/>
        <v>#N/A</v>
      </c>
    </row>
    <row r="103" spans="1:11" hidden="1" x14ac:dyDescent="0.2">
      <c r="A103">
        <v>9</v>
      </c>
      <c r="B103" s="181">
        <v>45465</v>
      </c>
      <c r="C103" t="s">
        <v>3209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3">
        <v>600</v>
      </c>
      <c r="I103" s="52">
        <v>140</v>
      </c>
      <c r="K103" t="e">
        <f t="shared" si="2"/>
        <v>#N/A</v>
      </c>
    </row>
    <row r="104" spans="1:11" hidden="1" x14ac:dyDescent="0.2">
      <c r="A104">
        <v>10</v>
      </c>
      <c r="B104" s="181">
        <v>45465</v>
      </c>
      <c r="C104" t="s">
        <v>3272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3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">
      <c r="A105">
        <v>11</v>
      </c>
      <c r="B105" s="181">
        <v>45465</v>
      </c>
      <c r="C105" t="s">
        <v>3286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3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">
      <c r="A106">
        <v>12</v>
      </c>
      <c r="B106" s="181">
        <v>45465</v>
      </c>
      <c r="C106" t="s">
        <v>3195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3">
        <v>2032</v>
      </c>
      <c r="I106" s="52" t="s">
        <v>4515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">
      <c r="A107">
        <v>1</v>
      </c>
      <c r="B107" s="181">
        <v>45472</v>
      </c>
      <c r="C107" t="s">
        <v>3215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3">
        <v>0</v>
      </c>
      <c r="I107" s="52">
        <v>147</v>
      </c>
      <c r="K107" t="e">
        <f t="shared" si="3"/>
        <v>#N/A</v>
      </c>
    </row>
    <row r="108" spans="1:11" hidden="1" x14ac:dyDescent="0.2">
      <c r="A108">
        <v>2</v>
      </c>
      <c r="B108" s="181">
        <v>45472</v>
      </c>
      <c r="C108" t="s">
        <v>3276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3">
        <v>0</v>
      </c>
      <c r="I108" s="52" t="s">
        <v>4516</v>
      </c>
      <c r="K108" t="e">
        <f t="shared" si="3"/>
        <v>#N/A</v>
      </c>
    </row>
    <row r="109" spans="1:11" hidden="1" x14ac:dyDescent="0.2">
      <c r="A109">
        <v>3</v>
      </c>
      <c r="B109" s="181">
        <v>45472</v>
      </c>
      <c r="C109" t="s">
        <v>3291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3">
        <v>1552</v>
      </c>
      <c r="I109" s="52">
        <v>150</v>
      </c>
      <c r="K109" t="e">
        <f t="shared" si="3"/>
        <v>#N/A</v>
      </c>
    </row>
    <row r="110" spans="1:11" hidden="1" x14ac:dyDescent="0.2">
      <c r="A110">
        <v>4</v>
      </c>
      <c r="B110" s="181">
        <v>45472</v>
      </c>
      <c r="C110" t="s">
        <v>4517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3">
        <v>0</v>
      </c>
      <c r="I110" s="52">
        <v>146</v>
      </c>
      <c r="K110" t="e">
        <f t="shared" si="3"/>
        <v>#N/A</v>
      </c>
    </row>
    <row r="111" spans="1:11" hidden="1" x14ac:dyDescent="0.2">
      <c r="A111">
        <v>6</v>
      </c>
      <c r="B111" s="181">
        <v>45472</v>
      </c>
      <c r="C111" t="s">
        <v>3202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3">
        <v>1306</v>
      </c>
      <c r="I111" s="52">
        <v>138</v>
      </c>
      <c r="K111" t="e">
        <f t="shared" si="3"/>
        <v>#N/A</v>
      </c>
    </row>
    <row r="112" spans="1:11" hidden="1" x14ac:dyDescent="0.2">
      <c r="A112">
        <v>7</v>
      </c>
      <c r="B112" s="181">
        <v>45472</v>
      </c>
      <c r="C112" t="s">
        <v>3292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3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">
      <c r="A113">
        <v>1</v>
      </c>
      <c r="B113" s="181">
        <v>45479</v>
      </c>
      <c r="C113" t="s">
        <v>3235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3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">
      <c r="A114">
        <v>2</v>
      </c>
      <c r="B114" s="181">
        <v>45479</v>
      </c>
      <c r="C114" t="s">
        <v>3234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3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">
      <c r="A115">
        <v>3</v>
      </c>
      <c r="B115" s="181">
        <v>45479</v>
      </c>
      <c r="C115" t="s">
        <v>3215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3">
        <v>0</v>
      </c>
      <c r="I115" s="52" t="s">
        <v>4518</v>
      </c>
      <c r="J115" s="52">
        <v>1</v>
      </c>
      <c r="K115" t="e">
        <f t="shared" si="4"/>
        <v>#N/A</v>
      </c>
    </row>
    <row r="116" spans="1:11" hidden="1" x14ac:dyDescent="0.2">
      <c r="A116">
        <v>4</v>
      </c>
      <c r="B116" s="181">
        <v>45479</v>
      </c>
      <c r="C116" t="s">
        <v>3197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3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">
      <c r="A117">
        <v>5</v>
      </c>
      <c r="B117" s="181">
        <v>45479</v>
      </c>
      <c r="C117" t="s">
        <v>3276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3">
        <v>0</v>
      </c>
      <c r="I117" s="52" t="s">
        <v>4519</v>
      </c>
      <c r="J117" s="52">
        <v>2</v>
      </c>
      <c r="K117" t="e">
        <f t="shared" si="4"/>
        <v>#N/A</v>
      </c>
    </row>
    <row r="118" spans="1:11" hidden="1" x14ac:dyDescent="0.2">
      <c r="A118">
        <v>6</v>
      </c>
      <c r="B118" s="181">
        <v>45479</v>
      </c>
      <c r="C118" t="s">
        <v>3290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3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">
      <c r="A119">
        <v>7</v>
      </c>
      <c r="B119" s="181">
        <v>45479</v>
      </c>
      <c r="C119" t="s">
        <v>3268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3">
        <v>18200</v>
      </c>
      <c r="I119" s="52" t="s">
        <v>5</v>
      </c>
      <c r="K119" t="e">
        <f t="shared" si="4"/>
        <v>#N/A</v>
      </c>
    </row>
    <row r="120" spans="1:11" hidden="1" x14ac:dyDescent="0.2">
      <c r="A120">
        <v>8</v>
      </c>
      <c r="B120" s="181">
        <v>45479</v>
      </c>
      <c r="C120" t="s">
        <v>3233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3">
        <v>0</v>
      </c>
      <c r="I120" s="52" t="s">
        <v>4520</v>
      </c>
      <c r="J120" s="52">
        <v>4</v>
      </c>
      <c r="K120" t="e">
        <f t="shared" si="4"/>
        <v>#N/A</v>
      </c>
    </row>
    <row r="121" spans="1:11" hidden="1" x14ac:dyDescent="0.2">
      <c r="A121">
        <v>9</v>
      </c>
      <c r="B121" s="181">
        <v>45479</v>
      </c>
      <c r="C121" t="s">
        <v>3211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3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">
      <c r="A122">
        <v>10</v>
      </c>
      <c r="B122" s="181">
        <v>45479</v>
      </c>
      <c r="C122" t="s">
        <v>3205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3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">
      <c r="A123">
        <v>1</v>
      </c>
      <c r="B123" s="181">
        <v>45486</v>
      </c>
      <c r="C123" t="s">
        <v>3234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3">
        <v>1837</v>
      </c>
      <c r="I123" s="52" t="s">
        <v>4521</v>
      </c>
      <c r="J123" s="52">
        <v>1</v>
      </c>
      <c r="K123" t="e">
        <f t="shared" si="4"/>
        <v>#N/A</v>
      </c>
    </row>
    <row r="124" spans="1:11" hidden="1" x14ac:dyDescent="0.2">
      <c r="A124">
        <v>2</v>
      </c>
      <c r="B124" s="181">
        <v>45486</v>
      </c>
      <c r="C124" t="s">
        <v>3215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3">
        <v>2075</v>
      </c>
      <c r="I124" s="52" t="s">
        <v>4522</v>
      </c>
      <c r="J124" s="52">
        <v>1</v>
      </c>
      <c r="K124" t="e">
        <f t="shared" si="4"/>
        <v>#N/A</v>
      </c>
    </row>
    <row r="125" spans="1:11" hidden="1" x14ac:dyDescent="0.2">
      <c r="A125">
        <v>3</v>
      </c>
      <c r="B125" s="181">
        <v>45486</v>
      </c>
      <c r="C125" t="s">
        <v>3276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3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">
      <c r="A126">
        <v>4</v>
      </c>
      <c r="B126" s="181">
        <v>45486</v>
      </c>
      <c r="C126" t="s">
        <v>3197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3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">
      <c r="A127">
        <v>5</v>
      </c>
      <c r="B127" s="181">
        <v>45486</v>
      </c>
      <c r="C127" t="s">
        <v>3296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3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">
      <c r="A128">
        <v>7</v>
      </c>
      <c r="B128" s="181">
        <v>45486</v>
      </c>
      <c r="C128" t="s">
        <v>3191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3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">
      <c r="A129">
        <v>8</v>
      </c>
      <c r="B129" s="181">
        <v>45486</v>
      </c>
      <c r="C129" t="s">
        <v>3292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3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">
      <c r="A130">
        <v>9</v>
      </c>
      <c r="B130" s="181">
        <v>45486</v>
      </c>
      <c r="C130" t="s">
        <v>3196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3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">
      <c r="A131">
        <v>10</v>
      </c>
      <c r="B131" s="181">
        <v>45486</v>
      </c>
      <c r="C131" t="s">
        <v>3297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3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">
      <c r="A132">
        <v>11</v>
      </c>
      <c r="B132" s="181">
        <v>45486</v>
      </c>
      <c r="C132" t="s">
        <v>3211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3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">
      <c r="A133">
        <v>1</v>
      </c>
      <c r="B133" s="181">
        <v>45493</v>
      </c>
      <c r="C133" t="s">
        <v>3233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3">
        <v>10284</v>
      </c>
      <c r="I133" s="52" t="s">
        <v>4523</v>
      </c>
      <c r="J133" s="52">
        <v>1</v>
      </c>
      <c r="K133" t="e">
        <f t="shared" si="4"/>
        <v>#N/A</v>
      </c>
    </row>
    <row r="134" spans="1:11" hidden="1" x14ac:dyDescent="0.2">
      <c r="A134">
        <v>2</v>
      </c>
      <c r="B134" s="181">
        <v>45493</v>
      </c>
      <c r="C134" t="s">
        <v>3311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3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">
      <c r="A135">
        <v>3</v>
      </c>
      <c r="B135" s="181">
        <v>45493</v>
      </c>
      <c r="C135" t="s">
        <v>3305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3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">
      <c r="A136">
        <v>4</v>
      </c>
      <c r="B136" s="181">
        <v>45493</v>
      </c>
      <c r="C136" t="s">
        <v>4524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3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">
      <c r="A137">
        <v>5</v>
      </c>
      <c r="B137" s="181">
        <v>45493</v>
      </c>
      <c r="C137" t="s">
        <v>3292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3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">
      <c r="A138">
        <v>6</v>
      </c>
      <c r="B138" s="181">
        <v>45493</v>
      </c>
      <c r="C138" t="s">
        <v>3307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3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">
      <c r="A139">
        <v>7</v>
      </c>
      <c r="B139" s="181">
        <v>45493</v>
      </c>
      <c r="C139" t="s">
        <v>3301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3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">
      <c r="A140">
        <v>8</v>
      </c>
      <c r="B140" s="181">
        <v>45493</v>
      </c>
      <c r="C140" t="s">
        <v>3191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3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">
      <c r="A141">
        <v>9</v>
      </c>
      <c r="B141" s="181">
        <v>45493</v>
      </c>
      <c r="C141" t="s">
        <v>3215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3">
        <v>1467</v>
      </c>
      <c r="I141" s="52" t="s">
        <v>4525</v>
      </c>
      <c r="J141" s="52">
        <v>1</v>
      </c>
      <c r="K141" t="e">
        <f t="shared" si="4"/>
        <v>#N/A</v>
      </c>
    </row>
    <row r="142" spans="1:11" hidden="1" x14ac:dyDescent="0.2">
      <c r="A142">
        <v>10</v>
      </c>
      <c r="B142" s="181">
        <v>45493</v>
      </c>
      <c r="C142" t="s">
        <v>3234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3">
        <v>0</v>
      </c>
      <c r="I142" s="52" t="s">
        <v>4526</v>
      </c>
      <c r="J142" s="52">
        <v>2</v>
      </c>
      <c r="K142" t="e">
        <f t="shared" si="4"/>
        <v>#N/A</v>
      </c>
    </row>
    <row r="143" spans="1:11" hidden="1" x14ac:dyDescent="0.2">
      <c r="A143">
        <v>11</v>
      </c>
      <c r="B143" s="181">
        <v>45493</v>
      </c>
      <c r="C143" t="s">
        <v>3306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3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">
      <c r="A144">
        <v>12</v>
      </c>
      <c r="B144" s="181">
        <v>45493</v>
      </c>
      <c r="C144" t="s">
        <v>3276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3">
        <v>0</v>
      </c>
      <c r="I144" s="52" t="s">
        <v>4527</v>
      </c>
      <c r="J144" s="52">
        <v>1</v>
      </c>
      <c r="K144" t="e">
        <f t="shared" si="4"/>
        <v>#N/A</v>
      </c>
    </row>
    <row r="145" spans="1:11" hidden="1" x14ac:dyDescent="0.2">
      <c r="A145">
        <v>1</v>
      </c>
      <c r="B145" s="181">
        <v>45500</v>
      </c>
      <c r="C145" t="s">
        <v>3233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3">
        <v>0</v>
      </c>
      <c r="I145" s="52" t="s">
        <v>4528</v>
      </c>
      <c r="J145" s="52">
        <v>2</v>
      </c>
      <c r="K145" t="e">
        <f t="shared" si="4"/>
        <v>#N/A</v>
      </c>
    </row>
    <row r="146" spans="1:11" hidden="1" x14ac:dyDescent="0.2">
      <c r="A146">
        <v>2</v>
      </c>
      <c r="B146" s="181">
        <v>45500</v>
      </c>
      <c r="C146" t="s">
        <v>3276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3">
        <v>0</v>
      </c>
      <c r="I146" s="52" t="s">
        <v>4529</v>
      </c>
      <c r="J146" s="52">
        <v>2</v>
      </c>
      <c r="K146" t="e">
        <f t="shared" si="4"/>
        <v>#N/A</v>
      </c>
    </row>
    <row r="147" spans="1:11" hidden="1" x14ac:dyDescent="0.2">
      <c r="A147">
        <v>3</v>
      </c>
      <c r="B147" s="181">
        <v>45500</v>
      </c>
      <c r="C147" t="s">
        <v>3192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3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">
      <c r="A148">
        <v>4</v>
      </c>
      <c r="B148" s="181">
        <v>45500</v>
      </c>
      <c r="C148" t="s">
        <v>3215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3">
        <v>175</v>
      </c>
      <c r="I148" s="52" t="s">
        <v>4530</v>
      </c>
      <c r="J148" s="52">
        <v>2</v>
      </c>
      <c r="K148" t="e">
        <f t="shared" si="4"/>
        <v>#N/A</v>
      </c>
    </row>
    <row r="149" spans="1:11" hidden="1" x14ac:dyDescent="0.2">
      <c r="A149">
        <v>5</v>
      </c>
      <c r="B149" s="181">
        <v>45500</v>
      </c>
      <c r="C149" t="s">
        <v>3234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3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">
      <c r="A150">
        <v>6</v>
      </c>
      <c r="B150" s="181">
        <v>45500</v>
      </c>
      <c r="C150" t="s">
        <v>3235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3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">
      <c r="A151">
        <v>7</v>
      </c>
      <c r="B151" s="181">
        <v>45500</v>
      </c>
      <c r="C151" t="s">
        <v>3315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3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">
      <c r="A152">
        <v>1</v>
      </c>
      <c r="B152" s="181">
        <v>45506</v>
      </c>
      <c r="C152" t="s">
        <v>3192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3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">
      <c r="A153">
        <v>2</v>
      </c>
      <c r="B153" s="181">
        <v>45506</v>
      </c>
      <c r="C153" t="s">
        <v>3197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3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">
      <c r="A154">
        <v>3</v>
      </c>
      <c r="B154" s="181">
        <v>45506</v>
      </c>
      <c r="C154" t="s">
        <v>3188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3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">
      <c r="A155">
        <v>4</v>
      </c>
      <c r="B155" s="181">
        <v>45506</v>
      </c>
      <c r="C155" t="s">
        <v>3291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3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">
      <c r="A156">
        <v>5</v>
      </c>
      <c r="B156" s="181">
        <v>45506</v>
      </c>
      <c r="C156" t="s">
        <v>3322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3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">
      <c r="A157">
        <v>6</v>
      </c>
      <c r="B157" s="181">
        <v>45506</v>
      </c>
      <c r="C157" t="s">
        <v>3318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3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">
      <c r="A158">
        <v>7</v>
      </c>
      <c r="B158" s="181">
        <v>45506</v>
      </c>
      <c r="C158" t="s">
        <v>4517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3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">
      <c r="A159">
        <v>8</v>
      </c>
      <c r="B159" s="181">
        <v>45506</v>
      </c>
      <c r="C159" t="s">
        <v>3301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3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">
      <c r="A160">
        <v>9</v>
      </c>
      <c r="B160" s="181">
        <v>45506</v>
      </c>
      <c r="C160" t="s">
        <v>4502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3"/>
      <c r="I160" s="52" t="s">
        <v>5</v>
      </c>
      <c r="J160" s="52">
        <v>1</v>
      </c>
      <c r="K160" t="e">
        <f t="shared" si="4"/>
        <v>#N/A</v>
      </c>
    </row>
    <row r="161" spans="1:11" hidden="1" x14ac:dyDescent="0.2">
      <c r="A161">
        <v>10</v>
      </c>
      <c r="B161" s="181">
        <v>45506</v>
      </c>
      <c r="C161" t="s">
        <v>3272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3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">
      <c r="A162">
        <v>11</v>
      </c>
      <c r="B162" s="181">
        <v>45506</v>
      </c>
      <c r="C162" t="s">
        <v>3292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3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">
      <c r="A163">
        <v>12</v>
      </c>
      <c r="B163" s="181">
        <v>45506</v>
      </c>
      <c r="C163" t="s">
        <v>3215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3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">
      <c r="A164">
        <v>1</v>
      </c>
      <c r="B164" s="181">
        <v>45514</v>
      </c>
      <c r="C164" t="s">
        <v>3234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3">
        <v>-4799</v>
      </c>
      <c r="I164" s="52">
        <v>192</v>
      </c>
      <c r="K164" t="e">
        <f t="shared" si="4"/>
        <v>#N/A</v>
      </c>
    </row>
    <row r="165" spans="1:11" hidden="1" x14ac:dyDescent="0.2">
      <c r="A165">
        <v>2</v>
      </c>
      <c r="B165" s="181">
        <v>45514</v>
      </c>
      <c r="C165" t="s">
        <v>3326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3">
        <v>2872</v>
      </c>
      <c r="I165" s="52">
        <v>196</v>
      </c>
      <c r="K165" t="e">
        <f t="shared" si="4"/>
        <v>#N/A</v>
      </c>
    </row>
    <row r="166" spans="1:11" hidden="1" x14ac:dyDescent="0.2">
      <c r="A166">
        <v>3</v>
      </c>
      <c r="B166" s="181">
        <v>45514</v>
      </c>
      <c r="C166" t="s">
        <v>3318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3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">
      <c r="A167">
        <v>4</v>
      </c>
      <c r="B167" s="181">
        <v>45514</v>
      </c>
      <c r="C167" t="s">
        <v>3268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3">
        <v>14800</v>
      </c>
      <c r="I167" s="52" t="s">
        <v>5</v>
      </c>
      <c r="K167" t="e">
        <f t="shared" si="4"/>
        <v>#N/A</v>
      </c>
    </row>
    <row r="168" spans="1:11" hidden="1" x14ac:dyDescent="0.2">
      <c r="A168">
        <v>5</v>
      </c>
      <c r="B168" s="181">
        <v>45514</v>
      </c>
      <c r="C168" t="s">
        <v>3191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3">
        <v>3400</v>
      </c>
      <c r="I168" s="52">
        <v>199</v>
      </c>
      <c r="K168" t="e">
        <f t="shared" si="4"/>
        <v>#N/A</v>
      </c>
    </row>
    <row r="169" spans="1:11" hidden="1" x14ac:dyDescent="0.2">
      <c r="A169">
        <v>6</v>
      </c>
      <c r="B169" s="181">
        <v>45514</v>
      </c>
      <c r="C169" t="s">
        <v>3195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3">
        <v>1020</v>
      </c>
      <c r="I169" s="52">
        <v>191</v>
      </c>
      <c r="K169" t="e">
        <f t="shared" si="4"/>
        <v>#N/A</v>
      </c>
    </row>
    <row r="170" spans="1:11" hidden="1" x14ac:dyDescent="0.2">
      <c r="A170">
        <v>7</v>
      </c>
      <c r="B170" s="181">
        <v>45514</v>
      </c>
      <c r="C170" t="s">
        <v>3328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3">
        <v>684</v>
      </c>
      <c r="I170" s="52">
        <v>202</v>
      </c>
      <c r="K170" t="e">
        <f t="shared" si="4"/>
        <v>#N/A</v>
      </c>
    </row>
    <row r="171" spans="1:11" hidden="1" x14ac:dyDescent="0.2">
      <c r="A171">
        <v>8</v>
      </c>
      <c r="B171" s="181">
        <v>45514</v>
      </c>
      <c r="C171" t="s">
        <v>3327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3">
        <v>2036</v>
      </c>
      <c r="I171" s="52">
        <v>198</v>
      </c>
      <c r="K171" t="e">
        <f t="shared" si="4"/>
        <v>#N/A</v>
      </c>
    </row>
    <row r="172" spans="1:11" hidden="1" x14ac:dyDescent="0.2">
      <c r="A172">
        <v>9</v>
      </c>
      <c r="B172" s="181">
        <v>45514</v>
      </c>
      <c r="C172" t="s">
        <v>3329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3">
        <v>889</v>
      </c>
      <c r="I172" s="52">
        <v>203</v>
      </c>
      <c r="K172" t="e">
        <f t="shared" si="4"/>
        <v>#N/A</v>
      </c>
    </row>
    <row r="173" spans="1:11" hidden="1" x14ac:dyDescent="0.2">
      <c r="A173">
        <v>10</v>
      </c>
      <c r="B173" s="181">
        <v>45514</v>
      </c>
      <c r="C173" t="s">
        <v>3330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3">
        <v>1700</v>
      </c>
      <c r="I173" s="52" t="s">
        <v>5</v>
      </c>
      <c r="K173" t="e">
        <f t="shared" si="4"/>
        <v>#N/A</v>
      </c>
    </row>
    <row r="174" spans="1:11" hidden="1" x14ac:dyDescent="0.2">
      <c r="A174">
        <v>1</v>
      </c>
      <c r="B174" s="181">
        <v>45518</v>
      </c>
      <c r="C174" t="s">
        <v>3292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3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">
      <c r="A175">
        <v>2</v>
      </c>
      <c r="B175" s="181">
        <v>45518</v>
      </c>
      <c r="C175" t="s">
        <v>3329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3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">
      <c r="A176">
        <v>3</v>
      </c>
      <c r="B176" s="181">
        <v>45518</v>
      </c>
      <c r="C176" t="s">
        <v>3331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3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">
      <c r="A177">
        <v>4</v>
      </c>
      <c r="B177" s="181">
        <v>45518</v>
      </c>
      <c r="C177" t="s">
        <v>4531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3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">
      <c r="A178">
        <v>5</v>
      </c>
      <c r="B178" s="181">
        <v>45518</v>
      </c>
      <c r="C178" t="s">
        <v>3301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3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">
      <c r="A179">
        <v>6</v>
      </c>
      <c r="B179" s="181">
        <v>45518</v>
      </c>
      <c r="C179" t="s">
        <v>3195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3">
        <v>0</v>
      </c>
      <c r="I179" s="52">
        <v>204</v>
      </c>
      <c r="K179" t="e">
        <f t="shared" si="5"/>
        <v>#N/A</v>
      </c>
    </row>
    <row r="180" spans="1:11" hidden="1" x14ac:dyDescent="0.2">
      <c r="A180">
        <v>7</v>
      </c>
      <c r="B180" s="181">
        <v>45518</v>
      </c>
      <c r="C180" t="s">
        <v>4502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3">
        <v>4000</v>
      </c>
      <c r="I180" s="52" t="s">
        <v>5</v>
      </c>
      <c r="K180" t="e">
        <f t="shared" si="5"/>
        <v>#N/A</v>
      </c>
    </row>
    <row r="181" spans="1:11" hidden="1" x14ac:dyDescent="0.2">
      <c r="A181">
        <v>8</v>
      </c>
      <c r="B181" s="181">
        <v>45518</v>
      </c>
      <c r="C181" t="s">
        <v>3336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3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">
      <c r="A182">
        <v>1</v>
      </c>
      <c r="B182" s="181">
        <v>45521</v>
      </c>
      <c r="C182" t="s">
        <v>3205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3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">
      <c r="A183">
        <v>2</v>
      </c>
      <c r="B183" s="181">
        <v>45521</v>
      </c>
      <c r="C183" t="s">
        <v>3235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3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">
      <c r="A184">
        <v>3</v>
      </c>
      <c r="B184" s="181">
        <v>45521</v>
      </c>
      <c r="C184" t="s">
        <v>3234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3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">
      <c r="A185">
        <v>4</v>
      </c>
      <c r="B185" s="181">
        <v>45521</v>
      </c>
      <c r="C185" t="s">
        <v>3191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3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">
      <c r="A186">
        <v>5</v>
      </c>
      <c r="B186" s="181">
        <v>45521</v>
      </c>
      <c r="C186" t="s">
        <v>3341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3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">
      <c r="A187">
        <v>6</v>
      </c>
      <c r="B187" s="181">
        <v>45521</v>
      </c>
      <c r="C187" t="s">
        <v>3196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3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">
      <c r="A188">
        <v>7</v>
      </c>
      <c r="B188" s="181">
        <v>45521</v>
      </c>
      <c r="C188" t="s">
        <v>3340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3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">
      <c r="A189">
        <v>8</v>
      </c>
      <c r="B189" s="181">
        <v>45521</v>
      </c>
      <c r="C189" t="s">
        <v>3195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3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">
      <c r="A190">
        <v>9</v>
      </c>
      <c r="B190" s="181">
        <v>45521</v>
      </c>
      <c r="C190" t="s">
        <v>3301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3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">
      <c r="A191">
        <v>10</v>
      </c>
      <c r="B191" s="181">
        <v>45521</v>
      </c>
      <c r="C191" t="s">
        <v>3328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3"/>
      <c r="I191" s="52">
        <v>214</v>
      </c>
      <c r="J191" s="52">
        <v>1</v>
      </c>
      <c r="K191" t="e">
        <f t="shared" si="5"/>
        <v>#N/A</v>
      </c>
    </row>
    <row r="192" spans="1:11" hidden="1" x14ac:dyDescent="0.2">
      <c r="A192">
        <v>11</v>
      </c>
      <c r="B192" s="181">
        <v>45521</v>
      </c>
      <c r="C192" t="s">
        <v>3292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3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">
      <c r="A193">
        <v>12</v>
      </c>
      <c r="B193" s="181">
        <v>45521</v>
      </c>
      <c r="C193" t="s">
        <v>3297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3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">
      <c r="A194">
        <v>13</v>
      </c>
      <c r="B194" s="181">
        <v>45521</v>
      </c>
      <c r="C194" t="s">
        <v>3209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3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">
      <c r="A195">
        <v>1</v>
      </c>
      <c r="B195" s="181">
        <v>45527</v>
      </c>
      <c r="C195" t="s">
        <v>4532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3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">
      <c r="A196">
        <v>2</v>
      </c>
      <c r="B196" s="181">
        <v>45527</v>
      </c>
      <c r="C196" t="s">
        <v>4533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3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">
      <c r="A197">
        <v>3</v>
      </c>
      <c r="B197" s="181">
        <v>45527</v>
      </c>
      <c r="C197" t="s">
        <v>3233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3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">
      <c r="A198">
        <v>4</v>
      </c>
      <c r="B198" s="181">
        <v>45527</v>
      </c>
      <c r="C198" t="s">
        <v>3234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3">
        <v>0</v>
      </c>
      <c r="I198" s="52" t="s">
        <v>4534</v>
      </c>
      <c r="J198" s="52">
        <v>4</v>
      </c>
      <c r="K198" t="e">
        <f t="shared" si="5"/>
        <v>#N/A</v>
      </c>
    </row>
    <row r="199" spans="1:11" hidden="1" x14ac:dyDescent="0.2">
      <c r="A199">
        <v>5</v>
      </c>
      <c r="B199" s="181">
        <v>45527</v>
      </c>
      <c r="C199" t="s">
        <v>3215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3">
        <v>0</v>
      </c>
      <c r="I199" s="52" t="s">
        <v>4535</v>
      </c>
      <c r="J199" s="52">
        <v>1</v>
      </c>
      <c r="K199" t="e">
        <f t="shared" si="5"/>
        <v>#N/A</v>
      </c>
    </row>
    <row r="200" spans="1:11" hidden="1" x14ac:dyDescent="0.2">
      <c r="A200">
        <v>6</v>
      </c>
      <c r="B200" s="181">
        <v>45527</v>
      </c>
      <c r="C200" t="s">
        <v>3192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3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">
      <c r="A201">
        <v>7</v>
      </c>
      <c r="B201" s="181">
        <v>45527</v>
      </c>
      <c r="C201" t="s">
        <v>3276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3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">
      <c r="A202">
        <v>8</v>
      </c>
      <c r="B202" s="181">
        <v>45527</v>
      </c>
      <c r="C202" t="s">
        <v>3318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3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">
      <c r="A203">
        <v>9</v>
      </c>
      <c r="B203" s="181">
        <v>45527</v>
      </c>
      <c r="C203" t="s">
        <v>3345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3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">
      <c r="A204">
        <v>10</v>
      </c>
      <c r="B204" s="181">
        <v>45527</v>
      </c>
      <c r="C204" t="s">
        <v>3195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3">
        <v>0</v>
      </c>
      <c r="I204" s="52" t="s">
        <v>4536</v>
      </c>
      <c r="J204" s="52">
        <v>3</v>
      </c>
      <c r="K204" t="e">
        <f t="shared" si="5"/>
        <v>#N/A</v>
      </c>
    </row>
    <row r="205" spans="1:11" hidden="1" x14ac:dyDescent="0.2">
      <c r="A205">
        <v>11</v>
      </c>
      <c r="B205" s="181">
        <v>45527</v>
      </c>
      <c r="C205" t="s">
        <v>3301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3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">
      <c r="A206">
        <v>12</v>
      </c>
      <c r="B206" s="181">
        <v>45527</v>
      </c>
      <c r="C206" t="s">
        <v>3346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3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">
      <c r="A207">
        <v>13</v>
      </c>
      <c r="B207" s="181">
        <v>45527</v>
      </c>
      <c r="C207" t="s">
        <v>3307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3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">
      <c r="A208">
        <v>14</v>
      </c>
      <c r="B208" s="181">
        <v>45527</v>
      </c>
      <c r="C208" t="s">
        <v>3315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3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">
      <c r="A209">
        <v>15</v>
      </c>
      <c r="B209" s="181">
        <v>45527</v>
      </c>
      <c r="C209" t="s">
        <v>4537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3"/>
      <c r="K209" t="e">
        <f t="shared" si="5"/>
        <v>#N/A</v>
      </c>
    </row>
    <row r="210" spans="1:11" hidden="1" x14ac:dyDescent="0.2">
      <c r="A210">
        <v>16</v>
      </c>
      <c r="B210" s="181">
        <v>45527</v>
      </c>
      <c r="C210" t="s">
        <v>3329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3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">
      <c r="A211">
        <v>17</v>
      </c>
      <c r="B211" s="181">
        <v>45527</v>
      </c>
      <c r="C211" t="s">
        <v>3191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3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">
      <c r="A212">
        <v>1</v>
      </c>
      <c r="B212" s="181">
        <v>45535</v>
      </c>
      <c r="C212" t="s">
        <v>3234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3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">
      <c r="A213">
        <v>3</v>
      </c>
      <c r="B213" s="181">
        <v>45535</v>
      </c>
      <c r="C213" t="s">
        <v>3276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3">
        <v>0</v>
      </c>
      <c r="I213" s="52" t="s">
        <v>4538</v>
      </c>
      <c r="J213" s="52">
        <v>1</v>
      </c>
      <c r="K213" t="e">
        <f t="shared" si="5"/>
        <v>#N/A</v>
      </c>
    </row>
    <row r="214" spans="1:11" hidden="1" x14ac:dyDescent="0.2">
      <c r="A214">
        <v>4</v>
      </c>
      <c r="B214" s="181">
        <v>45535</v>
      </c>
      <c r="C214" t="s">
        <v>3192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3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">
      <c r="A215">
        <v>5</v>
      </c>
      <c r="B215" s="181">
        <v>45535</v>
      </c>
      <c r="C215" t="s">
        <v>3360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3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">
      <c r="A216">
        <v>6</v>
      </c>
      <c r="B216" s="181">
        <v>45535</v>
      </c>
      <c r="C216" t="s">
        <v>3352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3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">
      <c r="A217">
        <v>7</v>
      </c>
      <c r="B217" s="181">
        <v>45535</v>
      </c>
      <c r="C217" t="s">
        <v>3195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3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">
      <c r="A218">
        <v>8</v>
      </c>
      <c r="B218" s="181">
        <v>45535</v>
      </c>
      <c r="C218" t="s">
        <v>4502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3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">
      <c r="A219">
        <v>9</v>
      </c>
      <c r="B219" s="181">
        <v>45535</v>
      </c>
      <c r="C219" t="s">
        <v>3301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3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">
      <c r="A220">
        <v>10</v>
      </c>
      <c r="B220" s="181">
        <v>45535</v>
      </c>
      <c r="C220" t="s">
        <v>3328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3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">
      <c r="A221">
        <v>11</v>
      </c>
      <c r="B221" s="181">
        <v>45535</v>
      </c>
      <c r="C221" t="s">
        <v>3348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3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">
      <c r="A222">
        <v>12</v>
      </c>
      <c r="B222" s="181">
        <v>45535</v>
      </c>
      <c r="C222" t="s">
        <v>3329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3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">
      <c r="A223">
        <v>13</v>
      </c>
      <c r="B223" s="181">
        <v>45535</v>
      </c>
      <c r="C223" t="s">
        <v>3292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3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">
      <c r="A224">
        <v>14</v>
      </c>
      <c r="B224" s="181">
        <v>45535</v>
      </c>
      <c r="C224" t="s">
        <v>3356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3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">
      <c r="A225">
        <v>15</v>
      </c>
      <c r="B225" s="181">
        <v>45535</v>
      </c>
      <c r="C225" t="s">
        <v>3347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3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">
      <c r="A226">
        <v>16</v>
      </c>
      <c r="B226" s="181">
        <v>45535</v>
      </c>
      <c r="C226" t="s">
        <v>3205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3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">
      <c r="A227">
        <v>1</v>
      </c>
      <c r="B227" s="181">
        <v>45542</v>
      </c>
      <c r="C227" t="s">
        <v>3234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3">
        <v>0</v>
      </c>
      <c r="I227" s="52" t="s">
        <v>4539</v>
      </c>
      <c r="J227" s="52">
        <v>1</v>
      </c>
      <c r="K227" t="e">
        <f t="shared" si="5"/>
        <v>#N/A</v>
      </c>
    </row>
    <row r="228" spans="1:11" hidden="1" x14ac:dyDescent="0.2">
      <c r="A228">
        <v>2</v>
      </c>
      <c r="B228" s="181">
        <v>45542</v>
      </c>
      <c r="C228" t="s">
        <v>3276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3">
        <v>0</v>
      </c>
      <c r="I228" s="52" t="s">
        <v>4540</v>
      </c>
      <c r="J228" s="52">
        <v>1</v>
      </c>
      <c r="K228" t="e">
        <f t="shared" si="5"/>
        <v>#N/A</v>
      </c>
    </row>
    <row r="229" spans="1:11" hidden="1" x14ac:dyDescent="0.2">
      <c r="A229">
        <v>3</v>
      </c>
      <c r="B229" s="181">
        <v>45542</v>
      </c>
      <c r="C229" t="s">
        <v>3191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3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">
      <c r="A230">
        <v>4</v>
      </c>
      <c r="B230" s="181">
        <v>45542</v>
      </c>
      <c r="C230" t="s">
        <v>3370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3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">
      <c r="A231">
        <v>5</v>
      </c>
      <c r="B231" s="181">
        <v>45542</v>
      </c>
      <c r="C231" t="s">
        <v>3195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3">
        <v>4539</v>
      </c>
      <c r="I231" s="52" t="s">
        <v>4541</v>
      </c>
      <c r="J231" s="52">
        <v>5</v>
      </c>
      <c r="K231" t="e">
        <f t="shared" si="5"/>
        <v>#N/A</v>
      </c>
    </row>
    <row r="232" spans="1:11" hidden="1" x14ac:dyDescent="0.2">
      <c r="A232">
        <v>6</v>
      </c>
      <c r="B232" s="181">
        <v>45542</v>
      </c>
      <c r="C232" t="s">
        <v>3361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3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">
      <c r="A233">
        <v>7</v>
      </c>
      <c r="B233" s="181">
        <v>45542</v>
      </c>
      <c r="C233" t="s">
        <v>4502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3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">
      <c r="A234">
        <v>8</v>
      </c>
      <c r="B234" s="181">
        <v>45542</v>
      </c>
      <c r="C234" t="s">
        <v>3345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3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">
      <c r="A235">
        <v>9</v>
      </c>
      <c r="B235" s="181">
        <v>45542</v>
      </c>
      <c r="C235" t="s">
        <v>3366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3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">
      <c r="A236">
        <v>10</v>
      </c>
      <c r="B236" s="181">
        <v>45542</v>
      </c>
      <c r="C236" t="s">
        <v>3374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3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">
      <c r="A237">
        <v>11</v>
      </c>
      <c r="B237" s="181">
        <v>45542</v>
      </c>
      <c r="C237" t="s">
        <v>3329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3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">
      <c r="A238">
        <v>12</v>
      </c>
      <c r="B238" s="181">
        <v>45542</v>
      </c>
      <c r="C238" t="s">
        <v>3292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3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">
      <c r="A239">
        <v>13</v>
      </c>
      <c r="B239" s="181">
        <v>45542</v>
      </c>
      <c r="C239" t="s">
        <v>3297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3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">
      <c r="A240">
        <v>14</v>
      </c>
      <c r="B240" s="181">
        <v>45542</v>
      </c>
      <c r="C240" t="s">
        <v>3209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3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">
      <c r="A241">
        <v>15</v>
      </c>
      <c r="B241" s="181">
        <v>45542</v>
      </c>
      <c r="C241" t="s">
        <v>3205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3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">
      <c r="A242">
        <v>1</v>
      </c>
      <c r="B242" s="181">
        <v>45548</v>
      </c>
      <c r="C242" t="s">
        <v>3234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3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">
      <c r="A243">
        <v>2</v>
      </c>
      <c r="B243" s="181">
        <v>45548</v>
      </c>
      <c r="C243" t="s">
        <v>3215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3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">
      <c r="A244">
        <v>3</v>
      </c>
      <c r="B244" s="181">
        <v>45548</v>
      </c>
      <c r="C244" t="s">
        <v>3326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3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">
      <c r="A245">
        <v>4</v>
      </c>
      <c r="B245" s="181">
        <v>45548</v>
      </c>
      <c r="C245" t="s">
        <v>3276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3">
        <v>0</v>
      </c>
      <c r="I245" s="52" t="s">
        <v>4542</v>
      </c>
      <c r="J245" s="52">
        <v>1</v>
      </c>
      <c r="K245" t="e">
        <f t="shared" si="6"/>
        <v>#N/A</v>
      </c>
    </row>
    <row r="246" spans="1:11" hidden="1" x14ac:dyDescent="0.2">
      <c r="A246">
        <v>5</v>
      </c>
      <c r="B246" s="181">
        <v>45548</v>
      </c>
      <c r="C246" t="s">
        <v>3191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3">
        <v>3602</v>
      </c>
      <c r="I246" s="52" t="s">
        <v>4543</v>
      </c>
      <c r="J246" s="52">
        <v>2</v>
      </c>
      <c r="K246" t="e">
        <f t="shared" si="6"/>
        <v>#N/A</v>
      </c>
    </row>
    <row r="247" spans="1:11" hidden="1" x14ac:dyDescent="0.2">
      <c r="A247">
        <v>6</v>
      </c>
      <c r="B247" s="181">
        <v>45548</v>
      </c>
      <c r="C247" t="s">
        <v>3195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3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">
      <c r="A248">
        <v>7</v>
      </c>
      <c r="B248" s="181">
        <v>45548</v>
      </c>
      <c r="C248" t="s">
        <v>3379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3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">
      <c r="A249">
        <v>8</v>
      </c>
      <c r="B249" s="181">
        <v>45548</v>
      </c>
      <c r="C249" t="s">
        <v>4502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3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">
      <c r="A250">
        <v>9</v>
      </c>
      <c r="B250" s="181">
        <v>45548</v>
      </c>
      <c r="C250" t="s">
        <v>3345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3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">
      <c r="A251">
        <v>10</v>
      </c>
      <c r="B251" s="181">
        <v>45548</v>
      </c>
      <c r="C251" t="s">
        <v>3286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3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">
      <c r="A252">
        <v>11</v>
      </c>
      <c r="B252" s="181">
        <v>45548</v>
      </c>
      <c r="C252" t="s">
        <v>3301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3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">
      <c r="A253">
        <v>12</v>
      </c>
      <c r="B253" s="181">
        <v>45548</v>
      </c>
      <c r="C253" t="s">
        <v>3395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3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">
      <c r="A254">
        <v>13</v>
      </c>
      <c r="B254" s="181">
        <v>45548</v>
      </c>
      <c r="C254" t="s">
        <v>3391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3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">
      <c r="A255">
        <v>14</v>
      </c>
      <c r="B255" s="181">
        <v>45548</v>
      </c>
      <c r="C255" t="s">
        <v>3327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3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">
      <c r="A256">
        <v>15</v>
      </c>
      <c r="B256" s="181">
        <v>45548</v>
      </c>
      <c r="C256" t="s">
        <v>3328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3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">
      <c r="A257">
        <v>16</v>
      </c>
      <c r="B257" s="181">
        <v>45548</v>
      </c>
      <c r="C257" t="s">
        <v>3307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3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">
      <c r="A258">
        <v>17</v>
      </c>
      <c r="B258" s="181">
        <v>45548</v>
      </c>
      <c r="C258" t="s">
        <v>3387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3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">
      <c r="A259">
        <v>18</v>
      </c>
      <c r="B259" s="181">
        <v>45548</v>
      </c>
      <c r="C259" t="s">
        <v>3209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3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">
      <c r="A260">
        <v>19</v>
      </c>
      <c r="B260" s="181">
        <v>45548</v>
      </c>
      <c r="C260" t="s">
        <v>3347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3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">
      <c r="A261">
        <v>20</v>
      </c>
      <c r="B261" s="181">
        <v>45548</v>
      </c>
      <c r="C261" t="s">
        <v>3292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3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">
      <c r="A262">
        <v>21</v>
      </c>
      <c r="B262" s="181">
        <v>45548</v>
      </c>
      <c r="C262" t="s">
        <v>3383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3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">
      <c r="A263">
        <v>1</v>
      </c>
      <c r="B263" s="181">
        <v>45556</v>
      </c>
      <c r="C263" t="s">
        <v>3215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3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">
      <c r="A264">
        <v>2</v>
      </c>
      <c r="B264" s="181">
        <v>45556</v>
      </c>
      <c r="C264" t="s">
        <v>3276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3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">
      <c r="A265">
        <v>3</v>
      </c>
      <c r="B265" s="181">
        <v>45556</v>
      </c>
      <c r="C265" t="s">
        <v>3199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3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">
      <c r="A266">
        <v>4</v>
      </c>
      <c r="B266" s="181">
        <v>45556</v>
      </c>
      <c r="C266" t="s">
        <v>3322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3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">
      <c r="A267">
        <v>5</v>
      </c>
      <c r="B267" s="181">
        <v>45556</v>
      </c>
      <c r="C267" t="s">
        <v>3318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3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">
      <c r="A268">
        <v>6</v>
      </c>
      <c r="B268" s="181">
        <v>45556</v>
      </c>
      <c r="C268" t="s">
        <v>3399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3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">
      <c r="A269">
        <v>7</v>
      </c>
      <c r="B269" s="181">
        <v>45556</v>
      </c>
      <c r="C269" t="s">
        <v>3345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3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">
      <c r="A270">
        <v>8</v>
      </c>
      <c r="B270" s="181">
        <v>45556</v>
      </c>
      <c r="C270" t="s">
        <v>3301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3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">
      <c r="A271">
        <v>9</v>
      </c>
      <c r="B271" s="181">
        <v>45556</v>
      </c>
      <c r="C271" t="s">
        <v>3328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3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">
      <c r="A272">
        <v>10</v>
      </c>
      <c r="B272" s="181">
        <v>45556</v>
      </c>
      <c r="C272" t="s">
        <v>3329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3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">
      <c r="A273">
        <v>11</v>
      </c>
      <c r="B273" s="181">
        <v>45556</v>
      </c>
      <c r="C273" t="s">
        <v>3292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3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">
      <c r="A274">
        <v>12</v>
      </c>
      <c r="B274" s="181">
        <v>45556</v>
      </c>
      <c r="C274" t="s">
        <v>3401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3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">
      <c r="A275">
        <v>13</v>
      </c>
      <c r="B275" s="181">
        <v>45556</v>
      </c>
      <c r="C275" t="s">
        <v>3378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3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">
      <c r="A276">
        <v>14</v>
      </c>
      <c r="B276" s="181">
        <v>45556</v>
      </c>
      <c r="C276" t="s">
        <v>3205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3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">
      <c r="A277">
        <v>1</v>
      </c>
      <c r="B277" s="181">
        <v>45563</v>
      </c>
      <c r="C277" t="s">
        <v>3215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3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">
      <c r="A278">
        <v>2</v>
      </c>
      <c r="B278" s="181">
        <v>45563</v>
      </c>
      <c r="C278" t="s">
        <v>3402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3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">
      <c r="A279">
        <v>3</v>
      </c>
      <c r="B279" s="181">
        <v>45563</v>
      </c>
      <c r="C279" t="s">
        <v>3196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3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">
      <c r="A280">
        <v>4</v>
      </c>
      <c r="B280" s="181">
        <v>45563</v>
      </c>
      <c r="C280" t="s">
        <v>3345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3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">
      <c r="A281">
        <v>5</v>
      </c>
      <c r="B281" s="181">
        <v>45563</v>
      </c>
      <c r="C281" t="s">
        <v>3194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3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">
      <c r="A282">
        <v>6</v>
      </c>
      <c r="B282" s="181">
        <v>45563</v>
      </c>
      <c r="C282" t="s">
        <v>3329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3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">
      <c r="A283">
        <v>7</v>
      </c>
      <c r="B283" s="181">
        <v>45563</v>
      </c>
      <c r="C283" t="s">
        <v>3403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3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">
      <c r="A284">
        <v>8</v>
      </c>
      <c r="B284" s="181">
        <v>45563</v>
      </c>
      <c r="C284" t="s">
        <v>3238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3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">
      <c r="A285">
        <v>1</v>
      </c>
      <c r="B285" s="181">
        <v>45570</v>
      </c>
      <c r="C285" t="s">
        <v>3197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3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">
      <c r="A286">
        <v>2</v>
      </c>
      <c r="B286" s="181">
        <v>45570</v>
      </c>
      <c r="C286" t="s">
        <v>3215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3"/>
      <c r="I286" s="52">
        <v>271</v>
      </c>
      <c r="J286" s="52">
        <v>1</v>
      </c>
      <c r="K286" t="e">
        <f t="shared" si="6"/>
        <v>#N/A</v>
      </c>
    </row>
    <row r="287" spans="1:11" hidden="1" x14ac:dyDescent="0.2">
      <c r="A287">
        <v>3</v>
      </c>
      <c r="B287" s="181">
        <v>45570</v>
      </c>
      <c r="C287" t="s">
        <v>3191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3"/>
      <c r="I287" s="52">
        <v>272</v>
      </c>
      <c r="J287" s="52">
        <v>1</v>
      </c>
      <c r="K287" t="e">
        <f t="shared" si="6"/>
        <v>#N/A</v>
      </c>
    </row>
    <row r="288" spans="1:11" hidden="1" x14ac:dyDescent="0.2">
      <c r="A288">
        <v>4</v>
      </c>
      <c r="B288" s="181">
        <v>45570</v>
      </c>
      <c r="C288" t="s">
        <v>3378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3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">
      <c r="A289">
        <v>5</v>
      </c>
      <c r="B289" s="181">
        <v>45570</v>
      </c>
      <c r="C289" t="s">
        <v>3301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3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">
      <c r="A290">
        <v>6</v>
      </c>
      <c r="B290" s="181">
        <v>45570</v>
      </c>
      <c r="C290" t="s">
        <v>3404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3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">
      <c r="A291">
        <v>7</v>
      </c>
      <c r="B291" s="181">
        <v>45570</v>
      </c>
      <c r="C291" t="s">
        <v>3410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3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">
      <c r="A292">
        <v>8</v>
      </c>
      <c r="B292" s="181">
        <v>45570</v>
      </c>
      <c r="C292" t="s">
        <v>3405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3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">
      <c r="A293">
        <v>9</v>
      </c>
      <c r="B293" s="181">
        <v>45570</v>
      </c>
      <c r="C293" t="s">
        <v>3401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3">
        <v>1326</v>
      </c>
      <c r="I293" s="52" t="s">
        <v>4544</v>
      </c>
      <c r="J293" s="52">
        <v>1</v>
      </c>
      <c r="K293" t="e">
        <f t="shared" si="6"/>
        <v>#N/A</v>
      </c>
    </row>
    <row r="294" spans="1:11" hidden="1" x14ac:dyDescent="0.2">
      <c r="A294">
        <v>10</v>
      </c>
      <c r="B294" s="181">
        <v>45570</v>
      </c>
      <c r="C294" t="s">
        <v>3406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3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">
      <c r="A295">
        <v>1</v>
      </c>
      <c r="B295" s="181">
        <v>45577</v>
      </c>
      <c r="C295" t="s">
        <v>3215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3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">
      <c r="A296">
        <v>2</v>
      </c>
      <c r="B296" s="181">
        <v>45577</v>
      </c>
      <c r="C296" t="s">
        <v>3276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3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">
      <c r="A297">
        <v>3</v>
      </c>
      <c r="B297" s="181">
        <v>45577</v>
      </c>
      <c r="C297" t="s">
        <v>3192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3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">
      <c r="A298">
        <v>4</v>
      </c>
      <c r="B298" s="181">
        <v>45577</v>
      </c>
      <c r="C298" t="s">
        <v>3191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3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">
      <c r="A299">
        <v>5</v>
      </c>
      <c r="B299" s="181">
        <v>45577</v>
      </c>
      <c r="C299" t="s">
        <v>3345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3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">
      <c r="A300">
        <v>6</v>
      </c>
      <c r="B300" s="181">
        <v>45577</v>
      </c>
      <c r="C300" t="s">
        <v>3329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3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">
      <c r="A301">
        <v>7</v>
      </c>
      <c r="B301" s="181">
        <v>45577</v>
      </c>
      <c r="C301" t="s">
        <v>3209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3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">
      <c r="A302">
        <v>8</v>
      </c>
      <c r="B302" s="181">
        <v>45577</v>
      </c>
      <c r="C302" t="s">
        <v>3414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3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">
      <c r="A303">
        <v>1</v>
      </c>
      <c r="B303" s="181">
        <v>45583</v>
      </c>
      <c r="C303" t="s">
        <v>3215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3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">
      <c r="A304">
        <v>2</v>
      </c>
      <c r="B304" s="181">
        <v>45583</v>
      </c>
      <c r="C304" t="s">
        <v>3276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3">
        <v>0</v>
      </c>
      <c r="I304" s="52" t="s">
        <v>4545</v>
      </c>
      <c r="J304" s="52">
        <v>1</v>
      </c>
      <c r="K304" t="e">
        <f t="shared" si="6"/>
        <v>#N/A</v>
      </c>
    </row>
    <row r="305" spans="1:11" hidden="1" x14ac:dyDescent="0.2">
      <c r="A305">
        <v>3</v>
      </c>
      <c r="B305" s="181">
        <v>45583</v>
      </c>
      <c r="C305" t="s">
        <v>3199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3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">
      <c r="A306">
        <v>4</v>
      </c>
      <c r="B306" s="181">
        <v>45583</v>
      </c>
      <c r="C306" t="s">
        <v>3197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3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">
      <c r="A307">
        <v>5</v>
      </c>
      <c r="B307" s="181">
        <v>45583</v>
      </c>
      <c r="C307" t="s">
        <v>4502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3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">
      <c r="A308">
        <v>6</v>
      </c>
      <c r="B308" s="181">
        <v>45583</v>
      </c>
      <c r="C308" t="s">
        <v>3345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3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">
      <c r="A309">
        <v>7</v>
      </c>
      <c r="B309" s="181">
        <v>45583</v>
      </c>
      <c r="C309" t="s">
        <v>3194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3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">
      <c r="A310">
        <v>8</v>
      </c>
      <c r="B310" s="181">
        <v>45583</v>
      </c>
      <c r="C310" t="s">
        <v>4546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3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">
      <c r="A311">
        <v>9</v>
      </c>
      <c r="B311" s="181">
        <v>45583</v>
      </c>
      <c r="C311" t="s">
        <v>4547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3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">
      <c r="A312">
        <v>10</v>
      </c>
      <c r="B312" s="181">
        <v>45583</v>
      </c>
      <c r="C312" t="s">
        <v>3400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3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">
      <c r="A313">
        <v>11</v>
      </c>
      <c r="B313" s="181">
        <v>45583</v>
      </c>
      <c r="C313" t="s">
        <v>3329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3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">
      <c r="A314">
        <v>12</v>
      </c>
      <c r="B314" s="181">
        <v>45583</v>
      </c>
      <c r="C314" t="s">
        <v>3387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3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">
      <c r="A315">
        <v>13</v>
      </c>
      <c r="B315" s="181">
        <v>45583</v>
      </c>
      <c r="C315" t="s">
        <v>3209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3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">
      <c r="A316">
        <v>14</v>
      </c>
      <c r="B316" s="181">
        <v>45583</v>
      </c>
      <c r="C316" t="s">
        <v>3414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3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">
      <c r="A317">
        <v>15</v>
      </c>
      <c r="B317" s="181">
        <v>45583</v>
      </c>
      <c r="C317" t="s">
        <v>3415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3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">
      <c r="A318">
        <v>1</v>
      </c>
      <c r="B318" s="181">
        <v>45591</v>
      </c>
      <c r="C318" t="s">
        <v>3276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3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">
      <c r="A319">
        <v>2</v>
      </c>
      <c r="B319" s="181">
        <v>45591</v>
      </c>
      <c r="C319" t="s">
        <v>3199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3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">
      <c r="A320">
        <v>3</v>
      </c>
      <c r="B320" s="181">
        <v>45591</v>
      </c>
      <c r="C320" t="s">
        <v>3197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3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">
      <c r="A321">
        <v>4</v>
      </c>
      <c r="B321" s="181">
        <v>45591</v>
      </c>
      <c r="C321" t="s">
        <v>3215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3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">
      <c r="A322">
        <v>5</v>
      </c>
      <c r="B322" s="181">
        <v>45591</v>
      </c>
      <c r="C322" t="s">
        <v>3191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3">
        <v>0</v>
      </c>
      <c r="I322" s="52" t="s">
        <v>4548</v>
      </c>
      <c r="J322" s="52">
        <v>1</v>
      </c>
      <c r="K322" t="e">
        <f t="shared" si="7"/>
        <v>#N/A</v>
      </c>
    </row>
    <row r="323" spans="1:11" hidden="1" x14ac:dyDescent="0.2">
      <c r="A323">
        <v>6</v>
      </c>
      <c r="B323" s="181">
        <v>45591</v>
      </c>
      <c r="C323" t="s">
        <v>3194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3">
        <v>0</v>
      </c>
      <c r="I323" s="52" t="s">
        <v>4549</v>
      </c>
      <c r="J323" s="52">
        <v>2</v>
      </c>
      <c r="K323" t="e">
        <f t="shared" si="7"/>
        <v>#N/A</v>
      </c>
    </row>
    <row r="324" spans="1:11" hidden="1" x14ac:dyDescent="0.2">
      <c r="A324">
        <v>7</v>
      </c>
      <c r="B324" s="181">
        <v>45591</v>
      </c>
      <c r="C324" t="s">
        <v>4502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3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">
      <c r="A325">
        <v>8</v>
      </c>
      <c r="B325" s="181">
        <v>45591</v>
      </c>
      <c r="C325" t="s">
        <v>3421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3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">
      <c r="A326">
        <v>9</v>
      </c>
      <c r="B326" s="181">
        <v>45591</v>
      </c>
      <c r="C326" t="s">
        <v>3400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3">
        <v>0</v>
      </c>
      <c r="I326" s="52" t="s">
        <v>4550</v>
      </c>
      <c r="J326" s="52">
        <v>1</v>
      </c>
      <c r="K326" t="e">
        <f t="shared" si="7"/>
        <v>#N/A</v>
      </c>
    </row>
    <row r="327" spans="1:11" hidden="1" x14ac:dyDescent="0.2">
      <c r="A327">
        <v>10</v>
      </c>
      <c r="B327" s="181">
        <v>45591</v>
      </c>
      <c r="C327" t="s">
        <v>3209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3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">
      <c r="A328">
        <v>11</v>
      </c>
      <c r="B328" s="181">
        <v>45591</v>
      </c>
      <c r="C328" t="s">
        <v>3414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3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">
      <c r="A329">
        <v>12</v>
      </c>
      <c r="B329" s="181">
        <v>45591</v>
      </c>
      <c r="C329" t="s">
        <v>3417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3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">
      <c r="A330">
        <v>1</v>
      </c>
      <c r="B330" s="181">
        <v>45598</v>
      </c>
      <c r="C330" t="s">
        <v>3234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3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">
      <c r="A331">
        <v>2</v>
      </c>
      <c r="B331" s="181">
        <v>45598</v>
      </c>
      <c r="C331" t="s">
        <v>3215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3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">
      <c r="A332">
        <v>3</v>
      </c>
      <c r="B332" s="181">
        <v>45598</v>
      </c>
      <c r="C332" t="s">
        <v>3276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3">
        <v>0</v>
      </c>
      <c r="I332" s="52" t="s">
        <v>4551</v>
      </c>
      <c r="J332" s="52">
        <v>1</v>
      </c>
      <c r="K332" t="e">
        <f t="shared" si="7"/>
        <v>#N/A</v>
      </c>
    </row>
    <row r="333" spans="1:11" hidden="1" x14ac:dyDescent="0.2">
      <c r="A333">
        <v>4</v>
      </c>
      <c r="B333" s="181">
        <v>45598</v>
      </c>
      <c r="C333" t="s">
        <v>3326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3">
        <v>3201</v>
      </c>
      <c r="I333" s="52" t="s">
        <v>4552</v>
      </c>
      <c r="J333" s="52">
        <v>1</v>
      </c>
      <c r="K333" t="e">
        <f t="shared" si="7"/>
        <v>#N/A</v>
      </c>
    </row>
    <row r="334" spans="1:11" hidden="1" x14ac:dyDescent="0.2">
      <c r="A334">
        <v>5</v>
      </c>
      <c r="B334" s="181">
        <v>45598</v>
      </c>
      <c r="C334" t="s">
        <v>3416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3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">
      <c r="A335">
        <v>6</v>
      </c>
      <c r="B335" s="181">
        <v>45598</v>
      </c>
      <c r="C335" t="s">
        <v>3345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3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">
      <c r="A336">
        <v>7</v>
      </c>
      <c r="B336" s="181">
        <v>45598</v>
      </c>
      <c r="C336" t="s">
        <v>3194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3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">
      <c r="A337">
        <v>8</v>
      </c>
      <c r="B337" s="181">
        <v>45598</v>
      </c>
      <c r="C337" t="s">
        <v>3400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3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">
      <c r="A338">
        <v>9</v>
      </c>
      <c r="B338" s="181">
        <v>45598</v>
      </c>
      <c r="C338" t="s">
        <v>3404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3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">
      <c r="A339">
        <v>10</v>
      </c>
      <c r="B339" s="181">
        <v>45598</v>
      </c>
      <c r="C339" t="s">
        <v>3209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3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">
      <c r="A340">
        <v>11</v>
      </c>
      <c r="B340" s="181">
        <v>45598</v>
      </c>
      <c r="C340" t="s">
        <v>3414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3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">
      <c r="A341">
        <v>1</v>
      </c>
      <c r="B341" s="181">
        <v>45605</v>
      </c>
      <c r="C341" s="184" t="s">
        <v>3426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3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">
      <c r="A342">
        <v>2</v>
      </c>
      <c r="B342" s="181">
        <v>45605</v>
      </c>
      <c r="C342" s="184" t="s">
        <v>3326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3">
        <v>0</v>
      </c>
      <c r="I342" s="52" t="s">
        <v>4553</v>
      </c>
      <c r="J342" s="52">
        <v>1</v>
      </c>
      <c r="K342" t="e">
        <f t="shared" si="7"/>
        <v>#N/A</v>
      </c>
    </row>
    <row r="343" spans="1:11" hidden="1" x14ac:dyDescent="0.2">
      <c r="A343">
        <v>3</v>
      </c>
      <c r="B343" s="181">
        <v>45605</v>
      </c>
      <c r="C343" t="s">
        <v>3427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3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">
      <c r="A344">
        <v>4</v>
      </c>
      <c r="B344" s="181">
        <v>45605</v>
      </c>
      <c r="C344" t="s">
        <v>3199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3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">
      <c r="A345">
        <v>5</v>
      </c>
      <c r="B345" s="181">
        <v>45605</v>
      </c>
      <c r="C345" s="184" t="s">
        <v>3425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3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">
      <c r="A346">
        <v>6</v>
      </c>
      <c r="B346" s="181">
        <v>45605</v>
      </c>
      <c r="C346" s="184" t="s">
        <v>3196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3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">
      <c r="A347">
        <v>7</v>
      </c>
      <c r="B347" s="181">
        <v>45605</v>
      </c>
      <c r="C347" t="s">
        <v>3348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3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">
      <c r="A348">
        <v>8</v>
      </c>
      <c r="B348" s="181">
        <v>45605</v>
      </c>
      <c r="C348" t="s">
        <v>3301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3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">
      <c r="A349">
        <v>9</v>
      </c>
      <c r="B349" s="181">
        <v>45605</v>
      </c>
      <c r="C349" t="s">
        <v>3435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3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">
      <c r="A350">
        <v>10</v>
      </c>
      <c r="B350" s="181">
        <v>45605</v>
      </c>
      <c r="C350" t="s">
        <v>3400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3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">
      <c r="A351">
        <v>11</v>
      </c>
      <c r="B351" s="181">
        <v>45605</v>
      </c>
      <c r="C351" t="s">
        <v>3329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3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">
      <c r="A352">
        <v>12</v>
      </c>
      <c r="B352" s="181">
        <v>45605</v>
      </c>
      <c r="C352" t="s">
        <v>3292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3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">
      <c r="A353">
        <v>13</v>
      </c>
      <c r="B353" s="181">
        <v>45605</v>
      </c>
      <c r="C353" t="s">
        <v>3356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3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">
      <c r="A354">
        <v>14</v>
      </c>
      <c r="B354" s="181">
        <v>45605</v>
      </c>
      <c r="C354" t="s">
        <v>3297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3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">
      <c r="A355">
        <v>15</v>
      </c>
      <c r="B355" s="181">
        <v>45605</v>
      </c>
      <c r="C355" t="s">
        <v>3414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3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">
      <c r="A356">
        <v>16</v>
      </c>
      <c r="B356" s="181">
        <v>45605</v>
      </c>
      <c r="C356" t="s">
        <v>3431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3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">
      <c r="A357">
        <v>17</v>
      </c>
      <c r="B357" s="181">
        <v>45605</v>
      </c>
      <c r="C357" t="s">
        <v>3233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3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">
      <c r="A358">
        <v>18</v>
      </c>
      <c r="B358" s="181">
        <v>45605</v>
      </c>
      <c r="C358" t="s">
        <v>3238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3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">
      <c r="A359">
        <v>19</v>
      </c>
      <c r="B359" s="181">
        <v>45605</v>
      </c>
      <c r="C359" t="s">
        <v>3234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3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">
      <c r="A360">
        <v>20</v>
      </c>
      <c r="B360" s="181">
        <v>45605</v>
      </c>
      <c r="C360" t="s">
        <v>3215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3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">
      <c r="A361">
        <v>1</v>
      </c>
      <c r="B361" s="181">
        <v>45612</v>
      </c>
      <c r="C361" t="s">
        <v>3215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3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">
      <c r="A362">
        <v>2</v>
      </c>
      <c r="B362" s="181">
        <v>45612</v>
      </c>
      <c r="C362" t="s">
        <v>3238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3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">
      <c r="A363">
        <v>3</v>
      </c>
      <c r="B363" s="181">
        <v>45612</v>
      </c>
      <c r="C363" t="s">
        <v>3276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3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">
      <c r="A364">
        <v>4</v>
      </c>
      <c r="B364" s="181">
        <v>45612</v>
      </c>
      <c r="C364" t="s">
        <v>3426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3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">
      <c r="A365">
        <v>5</v>
      </c>
      <c r="B365" s="181">
        <v>45612</v>
      </c>
      <c r="C365" t="s">
        <v>3326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3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">
      <c r="A366">
        <v>6</v>
      </c>
      <c r="B366" s="181">
        <v>45612</v>
      </c>
      <c r="C366" t="s">
        <v>3192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3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">
      <c r="A367">
        <v>7</v>
      </c>
      <c r="B367" s="181">
        <v>45612</v>
      </c>
      <c r="C367" t="s">
        <v>3191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3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">
      <c r="A368">
        <v>8</v>
      </c>
      <c r="B368" s="181">
        <v>45612</v>
      </c>
      <c r="C368" t="s">
        <v>4502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3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">
      <c r="A369">
        <v>9</v>
      </c>
      <c r="B369" s="181">
        <v>45612</v>
      </c>
      <c r="C369" t="s">
        <v>3345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3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">
      <c r="A370">
        <v>10</v>
      </c>
      <c r="B370" s="181">
        <v>45612</v>
      </c>
      <c r="C370" t="s">
        <v>3400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3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">
      <c r="A371">
        <v>11</v>
      </c>
      <c r="B371" s="181">
        <v>45612</v>
      </c>
      <c r="C371" t="s">
        <v>3329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3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">
      <c r="A372">
        <v>12</v>
      </c>
      <c r="B372" s="181">
        <v>45612</v>
      </c>
      <c r="C372" t="s">
        <v>3439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3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">
      <c r="A373">
        <v>13</v>
      </c>
      <c r="B373" s="181">
        <v>45612</v>
      </c>
      <c r="C373" t="s">
        <v>3414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3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">
      <c r="A374">
        <v>1</v>
      </c>
      <c r="B374" s="181">
        <v>45619</v>
      </c>
      <c r="C374" t="s">
        <v>3326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3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">
      <c r="A375">
        <v>2</v>
      </c>
      <c r="B375" s="181">
        <v>45619</v>
      </c>
      <c r="C375" t="s">
        <v>3446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3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">
      <c r="A376">
        <v>3</v>
      </c>
      <c r="B376" s="181">
        <v>45619</v>
      </c>
      <c r="C376" t="s">
        <v>3318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3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">
      <c r="A377">
        <v>4</v>
      </c>
      <c r="B377" s="181">
        <v>45619</v>
      </c>
      <c r="C377" t="s">
        <v>3191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3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">
      <c r="A378">
        <v>5</v>
      </c>
      <c r="B378" s="181">
        <v>45619</v>
      </c>
      <c r="C378" t="s">
        <v>3301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3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">
      <c r="A379">
        <v>6</v>
      </c>
      <c r="B379" s="181">
        <v>45619</v>
      </c>
      <c r="C379" t="s">
        <v>3454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3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">
      <c r="A380">
        <v>7</v>
      </c>
      <c r="B380" s="181">
        <v>45619</v>
      </c>
      <c r="C380" t="s">
        <v>3445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3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">
      <c r="A381">
        <v>8</v>
      </c>
      <c r="B381" s="181">
        <v>45619</v>
      </c>
      <c r="C381" t="s">
        <v>3400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3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">
      <c r="A382">
        <v>9</v>
      </c>
      <c r="B382" s="181">
        <v>45619</v>
      </c>
      <c r="C382" t="s">
        <v>3404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3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">
      <c r="A383">
        <v>10</v>
      </c>
      <c r="B383" s="181">
        <v>45619</v>
      </c>
      <c r="C383" t="s">
        <v>3292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3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">
      <c r="A384">
        <v>11</v>
      </c>
      <c r="B384" s="181">
        <v>45619</v>
      </c>
      <c r="C384" t="s">
        <v>3356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3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">
      <c r="A385">
        <v>12</v>
      </c>
      <c r="B385" s="181">
        <v>45619</v>
      </c>
      <c r="C385" t="s">
        <v>3401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3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">
      <c r="A386">
        <v>13</v>
      </c>
      <c r="B386" s="181">
        <v>45619</v>
      </c>
      <c r="C386" t="s">
        <v>3414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3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">
      <c r="A387">
        <v>14</v>
      </c>
      <c r="B387" s="181">
        <v>45619</v>
      </c>
      <c r="C387" t="s">
        <v>3450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3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">
      <c r="A388">
        <v>1</v>
      </c>
      <c r="B388" s="181">
        <v>45626</v>
      </c>
      <c r="C388" t="s">
        <v>3311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3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">
      <c r="A389">
        <v>2</v>
      </c>
      <c r="B389" s="181">
        <v>45626</v>
      </c>
      <c r="C389" t="s">
        <v>3444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3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">
      <c r="A390">
        <v>3</v>
      </c>
      <c r="B390" s="181">
        <v>45626</v>
      </c>
      <c r="C390" t="s">
        <v>3458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3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">
      <c r="A391">
        <v>4</v>
      </c>
      <c r="B391" s="181">
        <v>45626</v>
      </c>
      <c r="C391" t="s">
        <v>3238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3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">
      <c r="A392">
        <v>5</v>
      </c>
      <c r="B392" s="181">
        <v>45626</v>
      </c>
      <c r="C392" t="s">
        <v>3276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3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">
      <c r="A393">
        <v>6</v>
      </c>
      <c r="B393" s="181">
        <v>45626</v>
      </c>
      <c r="C393" t="s">
        <v>3326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3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">
      <c r="A394">
        <v>7</v>
      </c>
      <c r="B394" s="181">
        <v>45626</v>
      </c>
      <c r="C394" t="s">
        <v>3427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3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">
      <c r="A395">
        <v>8</v>
      </c>
      <c r="B395" s="181">
        <v>45626</v>
      </c>
      <c r="C395" t="s">
        <v>3318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3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">
      <c r="A396">
        <v>9</v>
      </c>
      <c r="B396" s="181">
        <v>45626</v>
      </c>
      <c r="C396" t="s">
        <v>3425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3"/>
      <c r="I396" s="52">
        <v>358</v>
      </c>
      <c r="J396" s="52">
        <v>1</v>
      </c>
      <c r="K396" t="e">
        <f t="shared" si="8"/>
        <v>#N/A</v>
      </c>
    </row>
    <row r="397" spans="1:11" hidden="1" x14ac:dyDescent="0.2">
      <c r="A397">
        <v>10</v>
      </c>
      <c r="B397" s="181">
        <v>45626</v>
      </c>
      <c r="C397" t="s">
        <v>3191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3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">
      <c r="A398">
        <v>11</v>
      </c>
      <c r="B398" s="181">
        <v>45626</v>
      </c>
      <c r="C398" t="s">
        <v>3459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3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">
      <c r="A399">
        <v>12</v>
      </c>
      <c r="B399" s="181">
        <v>45626</v>
      </c>
      <c r="C399" t="s">
        <v>3443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3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">
      <c r="A400">
        <v>13</v>
      </c>
      <c r="B400" s="181">
        <v>45626</v>
      </c>
      <c r="C400" t="s">
        <v>3400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3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">
      <c r="A401">
        <v>14</v>
      </c>
      <c r="B401" s="181">
        <v>45626</v>
      </c>
      <c r="C401" t="s">
        <v>3297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3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">
      <c r="A402">
        <v>15</v>
      </c>
      <c r="B402" s="181">
        <v>45626</v>
      </c>
      <c r="C402" t="s">
        <v>3460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3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">
      <c r="A403">
        <v>16</v>
      </c>
      <c r="B403" s="181">
        <v>45626</v>
      </c>
      <c r="C403" t="s">
        <v>3464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3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">
      <c r="A404">
        <v>17</v>
      </c>
      <c r="B404" s="181">
        <v>45626</v>
      </c>
      <c r="C404" t="s">
        <v>3212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3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">
      <c r="A405">
        <v>1</v>
      </c>
      <c r="B405" s="181">
        <v>45633</v>
      </c>
      <c r="C405" t="s">
        <v>3234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5">
        <v>0.39583333333333331</v>
      </c>
      <c r="H405" s="183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">
      <c r="A406">
        <v>2</v>
      </c>
      <c r="B406" s="181">
        <v>45633</v>
      </c>
      <c r="C406" t="s">
        <v>3276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5">
        <v>0.40277777777777779</v>
      </c>
      <c r="H406" s="183">
        <v>0</v>
      </c>
      <c r="I406" s="52">
        <v>355</v>
      </c>
      <c r="K406" t="e">
        <f t="shared" si="9"/>
        <v>#N/A</v>
      </c>
    </row>
    <row r="407" spans="1:11" hidden="1" x14ac:dyDescent="0.2">
      <c r="A407">
        <v>3</v>
      </c>
      <c r="B407" s="181">
        <v>45633</v>
      </c>
      <c r="C407" t="s">
        <v>3326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5">
        <v>0.40972222222222221</v>
      </c>
      <c r="H407" s="183">
        <v>0</v>
      </c>
      <c r="I407" s="52">
        <v>366</v>
      </c>
      <c r="K407" t="e">
        <f t="shared" si="9"/>
        <v>#N/A</v>
      </c>
    </row>
    <row r="408" spans="1:11" hidden="1" x14ac:dyDescent="0.2">
      <c r="A408">
        <v>4</v>
      </c>
      <c r="B408" s="181">
        <v>45633</v>
      </c>
      <c r="C408" t="s">
        <v>3192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5">
        <v>0.41666666666666669</v>
      </c>
      <c r="H408" s="183">
        <v>0</v>
      </c>
      <c r="I408" s="52">
        <v>336</v>
      </c>
      <c r="K408" t="e">
        <f t="shared" si="9"/>
        <v>#N/A</v>
      </c>
    </row>
    <row r="409" spans="1:11" hidden="1" x14ac:dyDescent="0.2">
      <c r="A409">
        <v>5</v>
      </c>
      <c r="B409" s="181">
        <v>45633</v>
      </c>
      <c r="C409" t="s">
        <v>3425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5">
        <v>0.4236111111111111</v>
      </c>
      <c r="H409" s="183">
        <v>0</v>
      </c>
      <c r="I409" s="52">
        <v>367</v>
      </c>
      <c r="K409" t="e">
        <f t="shared" si="9"/>
        <v>#N/A</v>
      </c>
    </row>
    <row r="410" spans="1:11" hidden="1" x14ac:dyDescent="0.2">
      <c r="A410">
        <v>6</v>
      </c>
      <c r="B410" s="181">
        <v>45633</v>
      </c>
      <c r="C410" t="s">
        <v>3345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5">
        <v>0.45833333333333331</v>
      </c>
      <c r="H410" s="183">
        <v>5459</v>
      </c>
      <c r="I410" s="52">
        <v>372</v>
      </c>
      <c r="K410" t="e">
        <f t="shared" si="9"/>
        <v>#N/A</v>
      </c>
    </row>
    <row r="411" spans="1:11" hidden="1" x14ac:dyDescent="0.2">
      <c r="A411">
        <v>7</v>
      </c>
      <c r="B411" s="181">
        <v>45633</v>
      </c>
      <c r="C411" t="s">
        <v>3264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5">
        <v>0.4861111111111111</v>
      </c>
      <c r="H411" s="183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">
      <c r="A412">
        <v>8</v>
      </c>
      <c r="B412" s="181">
        <v>45633</v>
      </c>
      <c r="C412" t="s">
        <v>3443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5">
        <v>0.5</v>
      </c>
      <c r="H412" s="183">
        <v>2257</v>
      </c>
      <c r="I412" s="52">
        <v>368</v>
      </c>
      <c r="K412" t="e">
        <f t="shared" si="9"/>
        <v>#N/A</v>
      </c>
    </row>
    <row r="413" spans="1:11" hidden="1" x14ac:dyDescent="0.2">
      <c r="A413">
        <v>9</v>
      </c>
      <c r="B413" s="181">
        <v>45633</v>
      </c>
      <c r="C413" t="s">
        <v>3400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5">
        <v>0.50694444444444442</v>
      </c>
      <c r="H413" s="183">
        <v>0</v>
      </c>
      <c r="I413" s="52">
        <v>365</v>
      </c>
      <c r="K413" t="e">
        <f t="shared" si="9"/>
        <v>#N/A</v>
      </c>
    </row>
    <row r="414" spans="1:11" hidden="1" x14ac:dyDescent="0.2">
      <c r="A414">
        <v>10</v>
      </c>
      <c r="B414" s="181">
        <v>45633</v>
      </c>
      <c r="C414" t="s">
        <v>3329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5">
        <v>0.52083333333333337</v>
      </c>
      <c r="H414" s="183">
        <v>413</v>
      </c>
      <c r="I414" s="52">
        <v>373</v>
      </c>
      <c r="K414" t="e">
        <f t="shared" si="9"/>
        <v>#N/A</v>
      </c>
    </row>
    <row r="415" spans="1:11" hidden="1" x14ac:dyDescent="0.2">
      <c r="A415">
        <v>11</v>
      </c>
      <c r="B415" s="181">
        <v>45633</v>
      </c>
      <c r="C415" t="s">
        <v>3464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5">
        <v>0.53125</v>
      </c>
      <c r="H415" s="183">
        <v>463</v>
      </c>
      <c r="I415" s="52">
        <v>375</v>
      </c>
      <c r="K415" t="e">
        <f t="shared" si="9"/>
        <v>#N/A</v>
      </c>
    </row>
    <row r="416" spans="1:11" hidden="1" x14ac:dyDescent="0.2">
      <c r="A416">
        <v>12</v>
      </c>
      <c r="B416" s="181">
        <v>45633</v>
      </c>
      <c r="C416" t="s">
        <v>3233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5">
        <v>0.54166666666666663</v>
      </c>
      <c r="H416" s="183">
        <v>0</v>
      </c>
      <c r="I416" s="52">
        <v>370</v>
      </c>
      <c r="K416" t="e">
        <f t="shared" si="9"/>
        <v>#N/A</v>
      </c>
    </row>
    <row r="417" spans="1:11" hidden="1" x14ac:dyDescent="0.2">
      <c r="A417">
        <v>1</v>
      </c>
      <c r="B417" s="181">
        <v>45640</v>
      </c>
      <c r="C417" t="s">
        <v>3276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5">
        <v>0.40625</v>
      </c>
      <c r="H417" s="183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">
      <c r="A418">
        <v>2</v>
      </c>
      <c r="B418" s="181">
        <v>45640</v>
      </c>
      <c r="C418" t="s">
        <v>3326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5">
        <v>0.40972222222222221</v>
      </c>
      <c r="H418" s="183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">
      <c r="A419">
        <v>3</v>
      </c>
      <c r="B419" s="181">
        <v>45640</v>
      </c>
      <c r="C419" t="s">
        <v>3425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5">
        <v>0.41666666666666669</v>
      </c>
      <c r="H419" s="183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">
      <c r="A420">
        <v>4</v>
      </c>
      <c r="B420" s="181">
        <v>45640</v>
      </c>
      <c r="C420" t="s">
        <v>3191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5">
        <v>0.4236111111111111</v>
      </c>
      <c r="H420" s="183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">
      <c r="A421">
        <v>5</v>
      </c>
      <c r="B421" s="181">
        <v>45640</v>
      </c>
      <c r="C421" t="s">
        <v>3470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5">
        <v>0.43055555555555558</v>
      </c>
      <c r="H421" s="183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">
      <c r="A422">
        <v>6</v>
      </c>
      <c r="B422" s="181">
        <v>45640</v>
      </c>
      <c r="C422" t="s">
        <v>3196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5">
        <v>0.4375</v>
      </c>
      <c r="H422" s="183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">
      <c r="A423">
        <v>7</v>
      </c>
      <c r="B423" s="181">
        <v>45640</v>
      </c>
      <c r="C423" t="s">
        <v>3247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5">
        <v>0.44791666666666669</v>
      </c>
      <c r="H423" s="183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">
      <c r="A424">
        <v>8</v>
      </c>
      <c r="B424" s="181">
        <v>45640</v>
      </c>
      <c r="C424" t="s">
        <v>3301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5">
        <v>0.46527777777777779</v>
      </c>
      <c r="H424" s="183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">
      <c r="A425">
        <v>9</v>
      </c>
      <c r="B425" s="181">
        <v>45640</v>
      </c>
      <c r="C425" t="s">
        <v>3421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5">
        <v>0.47916666666666669</v>
      </c>
      <c r="H425" s="183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">
      <c r="A426">
        <v>10</v>
      </c>
      <c r="B426" s="181">
        <v>45640</v>
      </c>
      <c r="C426" t="s">
        <v>3400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5">
        <v>0.50694444444444442</v>
      </c>
      <c r="H426" s="183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">
      <c r="A427">
        <v>11</v>
      </c>
      <c r="B427" s="181">
        <v>45640</v>
      </c>
      <c r="C427" t="s">
        <v>3404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5">
        <v>0.51388888888888884</v>
      </c>
      <c r="H427" s="183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">
      <c r="A428">
        <v>12</v>
      </c>
      <c r="B428" s="181">
        <v>45640</v>
      </c>
      <c r="C428" t="s">
        <v>3466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5">
        <v>0.52083333333333337</v>
      </c>
      <c r="H428" s="183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">
      <c r="A429">
        <v>13</v>
      </c>
      <c r="B429" s="181">
        <v>45640</v>
      </c>
      <c r="C429" t="s">
        <v>3329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5">
        <v>0.52777777777777779</v>
      </c>
      <c r="H429" s="183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">
      <c r="A430">
        <v>14</v>
      </c>
      <c r="B430" s="181">
        <v>45640</v>
      </c>
      <c r="C430" t="s">
        <v>3292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5">
        <v>0.53819444444444442</v>
      </c>
      <c r="H430" s="183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">
      <c r="A431">
        <v>15</v>
      </c>
      <c r="B431" s="181">
        <v>45640</v>
      </c>
      <c r="C431" t="s">
        <v>3356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5">
        <v>0.54861111111111116</v>
      </c>
      <c r="H431" s="183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">
      <c r="A432">
        <v>16</v>
      </c>
      <c r="B432" s="181">
        <v>45640</v>
      </c>
      <c r="C432" t="s">
        <v>3401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5">
        <v>0.55555555555555558</v>
      </c>
      <c r="H432" s="183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">
      <c r="A433">
        <v>17</v>
      </c>
      <c r="B433" s="181">
        <v>45640</v>
      </c>
      <c r="C433" t="s">
        <v>3465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5">
        <v>0.56944444444444442</v>
      </c>
      <c r="H433" s="183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">
      <c r="A434">
        <v>18</v>
      </c>
      <c r="B434" s="181">
        <v>45640</v>
      </c>
      <c r="C434" t="s">
        <v>3414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5">
        <v>0.57986111111111116</v>
      </c>
      <c r="H434" s="183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">
      <c r="A435">
        <v>19</v>
      </c>
      <c r="B435" s="181">
        <v>45640</v>
      </c>
      <c r="C435" t="s">
        <v>3233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5">
        <v>0.59375</v>
      </c>
      <c r="H435" s="183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">
      <c r="A436">
        <v>20</v>
      </c>
      <c r="B436" s="181">
        <v>45640</v>
      </c>
      <c r="C436" t="s">
        <v>3234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5">
        <v>0.60416666666666663</v>
      </c>
      <c r="H436" s="183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">
      <c r="A437">
        <v>1</v>
      </c>
      <c r="B437" s="181">
        <v>45647</v>
      </c>
      <c r="C437" t="s">
        <v>3234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5">
        <v>0.39583333333333331</v>
      </c>
      <c r="H437" s="183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">
      <c r="A438">
        <v>2</v>
      </c>
      <c r="B438" s="181">
        <v>45647</v>
      </c>
      <c r="C438" t="s">
        <v>3276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5">
        <v>0.40625</v>
      </c>
      <c r="H438" s="183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">
      <c r="A439">
        <v>3</v>
      </c>
      <c r="B439" s="181">
        <v>45647</v>
      </c>
      <c r="C439" t="s">
        <v>3326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5">
        <v>0.41319444444444442</v>
      </c>
      <c r="H439" s="183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">
      <c r="A440">
        <v>4</v>
      </c>
      <c r="B440" s="181">
        <v>45647</v>
      </c>
      <c r="C440" t="s">
        <v>3425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5">
        <v>0.41666666666666669</v>
      </c>
      <c r="H440" s="183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">
      <c r="A441">
        <v>5</v>
      </c>
      <c r="B441" s="181">
        <v>45647</v>
      </c>
      <c r="C441" t="s">
        <v>3191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5">
        <v>0.4236111111111111</v>
      </c>
      <c r="H441" s="183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">
      <c r="A442">
        <v>6</v>
      </c>
      <c r="B442" s="181">
        <v>45647</v>
      </c>
      <c r="C442" t="s">
        <v>3194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5">
        <v>0.43055555555555558</v>
      </c>
      <c r="H442" s="183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">
      <c r="A443">
        <v>7</v>
      </c>
      <c r="B443" s="181">
        <v>45647</v>
      </c>
      <c r="C443" t="s">
        <v>3247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5">
        <v>0.4375</v>
      </c>
      <c r="H443" s="183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">
      <c r="A444">
        <v>8</v>
      </c>
      <c r="B444" s="181">
        <v>45647</v>
      </c>
      <c r="C444" t="s">
        <v>3400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5">
        <v>0.4513888888888889</v>
      </c>
      <c r="H444" s="183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">
      <c r="A445">
        <v>9</v>
      </c>
      <c r="B445" s="181">
        <v>45647</v>
      </c>
      <c r="C445" t="s">
        <v>3404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5">
        <v>0.45833333333333331</v>
      </c>
      <c r="H445" s="183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">
      <c r="A446">
        <v>10</v>
      </c>
      <c r="B446" s="181">
        <v>45647</v>
      </c>
      <c r="C446" t="s">
        <v>3329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5">
        <v>0.46527777777777779</v>
      </c>
      <c r="H446" s="183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">
      <c r="A447">
        <v>11</v>
      </c>
      <c r="B447" s="181">
        <v>45647</v>
      </c>
      <c r="C447" t="s">
        <v>3297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5">
        <v>0.47916666666666669</v>
      </c>
      <c r="H447" s="183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">
      <c r="A448">
        <v>12</v>
      </c>
      <c r="B448" s="181">
        <v>45647</v>
      </c>
      <c r="C448" t="s">
        <v>3414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5">
        <v>0.48958333333333331</v>
      </c>
      <c r="H448" s="183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">
      <c r="A449">
        <v>13</v>
      </c>
      <c r="B449" s="181">
        <v>45647</v>
      </c>
      <c r="C449" t="s">
        <v>3464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5">
        <v>0.5</v>
      </c>
      <c r="H449" s="183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">
      <c r="A450">
        <v>14</v>
      </c>
      <c r="B450" s="181">
        <v>45647</v>
      </c>
      <c r="C450" t="s">
        <v>3233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5">
        <v>0.52083333333333337</v>
      </c>
      <c r="H450" s="183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">
      <c r="A451">
        <v>1</v>
      </c>
      <c r="B451" s="181">
        <v>45654</v>
      </c>
      <c r="C451" t="s">
        <v>3234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5">
        <v>0.39583333333333331</v>
      </c>
      <c r="H451" s="183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">
      <c r="A452">
        <v>2</v>
      </c>
      <c r="B452" s="181">
        <v>45654</v>
      </c>
      <c r="C452" t="s">
        <v>3238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5">
        <v>0.40277777777777779</v>
      </c>
      <c r="H452" s="183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">
      <c r="A453">
        <v>3</v>
      </c>
      <c r="B453" s="181">
        <v>45654</v>
      </c>
      <c r="C453" t="s">
        <v>3276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5">
        <v>0.40972222222222221</v>
      </c>
      <c r="H453" s="183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">
      <c r="A454">
        <v>4</v>
      </c>
      <c r="B454" s="181">
        <v>45654</v>
      </c>
      <c r="C454" t="s">
        <v>3425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5">
        <v>0.41666666666666669</v>
      </c>
      <c r="H454" s="183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">
      <c r="A455">
        <v>5</v>
      </c>
      <c r="B455" s="181">
        <v>45654</v>
      </c>
      <c r="C455" t="s">
        <v>3191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5">
        <v>0.4236111111111111</v>
      </c>
      <c r="H455" s="183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">
      <c r="A456">
        <v>6</v>
      </c>
      <c r="B456" s="181">
        <v>45654</v>
      </c>
      <c r="C456" t="s">
        <v>3483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5">
        <v>0.43055555555555558</v>
      </c>
      <c r="H456" s="183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">
      <c r="A457">
        <v>7</v>
      </c>
      <c r="B457" s="181">
        <v>45654</v>
      </c>
      <c r="C457" t="s">
        <v>3194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5">
        <v>0.4375</v>
      </c>
      <c r="H457" s="183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">
      <c r="A458">
        <v>8</v>
      </c>
      <c r="B458" s="181">
        <v>45654</v>
      </c>
      <c r="C458" t="s">
        <v>3476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5">
        <v>0.44791666666666669</v>
      </c>
      <c r="H458" s="183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">
      <c r="A459">
        <v>9</v>
      </c>
      <c r="B459" s="181">
        <v>45654</v>
      </c>
      <c r="C459" t="s">
        <v>3445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5">
        <v>0.4513888888888889</v>
      </c>
      <c r="H459" s="183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">
      <c r="A460">
        <v>10</v>
      </c>
      <c r="B460" s="181">
        <v>45654</v>
      </c>
      <c r="C460" t="s">
        <v>3400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5">
        <v>0.5</v>
      </c>
      <c r="H460" s="183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">
      <c r="A461">
        <v>11</v>
      </c>
      <c r="B461" s="181">
        <v>45654</v>
      </c>
      <c r="C461" t="s">
        <v>3347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5">
        <v>0.51041666666666663</v>
      </c>
      <c r="H461" s="183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">
      <c r="A462">
        <v>12</v>
      </c>
      <c r="B462" s="181">
        <v>45654</v>
      </c>
      <c r="C462" t="s">
        <v>3414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5">
        <v>0.51736111111111116</v>
      </c>
      <c r="H462" s="183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">
      <c r="A463">
        <v>13</v>
      </c>
      <c r="B463" s="181">
        <v>45654</v>
      </c>
      <c r="C463" t="s">
        <v>3480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5">
        <v>0.53125</v>
      </c>
      <c r="H463" s="183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">
      <c r="A464">
        <v>14</v>
      </c>
      <c r="B464" s="181">
        <v>45654</v>
      </c>
      <c r="C464" t="s">
        <v>3233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5">
        <v>0.54166666666666663</v>
      </c>
      <c r="H464" s="183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">
      <c r="A465">
        <v>15</v>
      </c>
      <c r="B465" s="181">
        <v>45654</v>
      </c>
      <c r="C465" t="s">
        <v>3475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5">
        <v>0.58333333333333337</v>
      </c>
      <c r="H465" s="183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">
      <c r="A466">
        <v>1</v>
      </c>
      <c r="B466" s="181">
        <v>45661</v>
      </c>
      <c r="C466" t="s">
        <v>3234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5">
        <v>0.41666666666666669</v>
      </c>
      <c r="H466" s="183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">
      <c r="A467">
        <v>2</v>
      </c>
      <c r="B467" s="181">
        <v>45661</v>
      </c>
      <c r="C467" t="s">
        <v>3191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5">
        <v>0.4236111111111111</v>
      </c>
      <c r="H467" s="183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">
      <c r="A468">
        <v>3</v>
      </c>
      <c r="B468" s="181">
        <v>45661</v>
      </c>
      <c r="C468" t="s">
        <v>3238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5">
        <v>0.42708333333333331</v>
      </c>
      <c r="H468" s="183">
        <v>7500</v>
      </c>
      <c r="I468" s="52" t="s">
        <v>4554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">
      <c r="A469">
        <v>4</v>
      </c>
      <c r="B469" s="181">
        <v>45661</v>
      </c>
      <c r="C469" t="s">
        <v>3276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5">
        <v>0.43402777777777779</v>
      </c>
      <c r="H469" s="183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">
      <c r="A470">
        <v>5</v>
      </c>
      <c r="B470" s="181">
        <v>45661</v>
      </c>
      <c r="C470" t="s">
        <v>3318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5">
        <v>0.4513888888888889</v>
      </c>
      <c r="H470" s="183">
        <v>4100</v>
      </c>
      <c r="I470" s="52" t="s">
        <v>4555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">
      <c r="A471">
        <v>6</v>
      </c>
      <c r="B471" s="181">
        <v>45661</v>
      </c>
      <c r="C471" t="s">
        <v>3483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5">
        <v>0.46875</v>
      </c>
      <c r="H471" s="183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">
      <c r="A472">
        <v>7</v>
      </c>
      <c r="B472" s="181">
        <v>45661</v>
      </c>
      <c r="C472" t="s">
        <v>3315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5">
        <v>0.47569444444444442</v>
      </c>
      <c r="H472" s="183">
        <v>0</v>
      </c>
      <c r="I472" s="52" t="s">
        <v>4556</v>
      </c>
      <c r="J472" s="52">
        <v>1</v>
      </c>
      <c r="K472" t="e">
        <f t="shared" si="10"/>
        <v>#N/A</v>
      </c>
    </row>
    <row r="473" spans="1:11" hidden="1" x14ac:dyDescent="0.2">
      <c r="A473">
        <v>8</v>
      </c>
      <c r="B473" s="181">
        <v>45661</v>
      </c>
      <c r="C473" t="s">
        <v>3400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5">
        <v>0.4826388888888889</v>
      </c>
      <c r="H473" s="183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">
      <c r="A474">
        <v>9</v>
      </c>
      <c r="B474" s="181">
        <v>45661</v>
      </c>
      <c r="C474" t="s">
        <v>3460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5">
        <v>0.49652777777777779</v>
      </c>
      <c r="H474" s="183">
        <v>7400</v>
      </c>
      <c r="I474" s="52" t="s">
        <v>4557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">
      <c r="A475">
        <v>10</v>
      </c>
      <c r="B475" s="181">
        <v>45661</v>
      </c>
      <c r="C475" t="s">
        <v>4558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5">
        <v>0.51388888888888884</v>
      </c>
      <c r="H475" s="183">
        <v>3000</v>
      </c>
      <c r="I475" s="52" t="s">
        <v>4559</v>
      </c>
      <c r="J475" s="52">
        <v>1</v>
      </c>
      <c r="K475" t="e">
        <f t="shared" si="10"/>
        <v>#N/A</v>
      </c>
    </row>
    <row r="476" spans="1:11" hidden="1" x14ac:dyDescent="0.2">
      <c r="A476">
        <v>11</v>
      </c>
      <c r="B476" s="181">
        <v>45661</v>
      </c>
      <c r="C476" t="s">
        <v>3277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5">
        <v>0.52083333333333337</v>
      </c>
      <c r="H476" s="183">
        <v>0</v>
      </c>
      <c r="I476" s="52" t="s">
        <v>4560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">
      <c r="A477">
        <v>1</v>
      </c>
      <c r="B477" s="181">
        <v>45668</v>
      </c>
      <c r="C477" t="s">
        <v>3326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5">
        <v>0.40277777777777779</v>
      </c>
      <c r="H477" s="183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">
      <c r="A478">
        <v>2</v>
      </c>
      <c r="B478" s="181">
        <v>45668</v>
      </c>
      <c r="C478" t="s">
        <v>3197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5">
        <v>0.40972222222222221</v>
      </c>
      <c r="H478" s="183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">
      <c r="A479">
        <v>3</v>
      </c>
      <c r="B479" s="181">
        <v>45668</v>
      </c>
      <c r="C479" t="s">
        <v>3486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5">
        <v>0.41666666666666669</v>
      </c>
      <c r="H479" s="183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">
      <c r="A480">
        <v>4</v>
      </c>
      <c r="B480" s="181">
        <v>45668</v>
      </c>
      <c r="C480" t="s">
        <v>3191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5">
        <v>0.4236111111111111</v>
      </c>
      <c r="H480" s="183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">
      <c r="A481">
        <v>5</v>
      </c>
      <c r="B481" s="181">
        <v>45668</v>
      </c>
      <c r="C481" t="s">
        <v>3483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5">
        <v>0.43055555555555558</v>
      </c>
      <c r="H481" s="183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">
      <c r="A482">
        <v>6</v>
      </c>
      <c r="B482" s="181">
        <v>45668</v>
      </c>
      <c r="C482" t="s">
        <v>3345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5">
        <v>0.4375</v>
      </c>
      <c r="H482" s="183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">
      <c r="A483">
        <v>7</v>
      </c>
      <c r="B483" s="181">
        <v>45668</v>
      </c>
      <c r="C483" t="s">
        <v>3487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5">
        <v>0.44444444444444442</v>
      </c>
      <c r="H483" s="183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">
      <c r="A484">
        <v>8</v>
      </c>
      <c r="B484" s="181">
        <v>45668</v>
      </c>
      <c r="C484" t="s">
        <v>3400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5">
        <v>0.4513888888888889</v>
      </c>
      <c r="H484" s="183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">
      <c r="A485">
        <v>9</v>
      </c>
      <c r="B485" s="181">
        <v>45668</v>
      </c>
      <c r="C485" t="s">
        <v>3329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5">
        <v>0.45833333333333331</v>
      </c>
      <c r="H485" s="183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">
      <c r="A486">
        <v>10</v>
      </c>
      <c r="B486" s="181">
        <v>45668</v>
      </c>
      <c r="C486" t="s">
        <v>3209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5">
        <v>0.46875</v>
      </c>
      <c r="H486" s="183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">
      <c r="A487">
        <v>11</v>
      </c>
      <c r="B487" s="181">
        <v>45668</v>
      </c>
      <c r="C487" t="s">
        <v>3210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5">
        <v>0.47222222222222221</v>
      </c>
      <c r="H487" s="183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">
      <c r="A488">
        <v>12</v>
      </c>
      <c r="B488" s="181">
        <v>45668</v>
      </c>
      <c r="C488" t="s">
        <v>3233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5">
        <v>0.47916666666666669</v>
      </c>
      <c r="H488" s="183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">
      <c r="A489">
        <v>1</v>
      </c>
      <c r="B489" s="181">
        <v>45675</v>
      </c>
      <c r="C489" t="s">
        <v>3496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5">
        <v>0.375</v>
      </c>
      <c r="H489" s="183">
        <v>3600</v>
      </c>
      <c r="I489" s="52" t="s">
        <v>4561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">
      <c r="A490">
        <v>2</v>
      </c>
      <c r="B490" s="181">
        <v>45675</v>
      </c>
      <c r="C490" t="s">
        <v>3362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5">
        <v>0.38194444444444442</v>
      </c>
      <c r="H490" s="183">
        <v>5000</v>
      </c>
      <c r="I490" s="52" t="s">
        <v>4557</v>
      </c>
      <c r="J490" s="52">
        <v>1</v>
      </c>
      <c r="K490" t="e">
        <f t="shared" si="10"/>
        <v>#N/A</v>
      </c>
    </row>
    <row r="491" spans="1:11" hidden="1" x14ac:dyDescent="0.2">
      <c r="A491">
        <v>3</v>
      </c>
      <c r="B491" s="181">
        <v>45675</v>
      </c>
      <c r="C491" t="s">
        <v>3326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5">
        <v>0.3888888888888889</v>
      </c>
      <c r="H491" s="183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">
      <c r="A492">
        <v>4</v>
      </c>
      <c r="B492" s="181">
        <v>45675</v>
      </c>
      <c r="C492" t="s">
        <v>3491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5">
        <v>0.39583333333333331</v>
      </c>
      <c r="H492" s="183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">
      <c r="A493">
        <v>5</v>
      </c>
      <c r="B493" s="181">
        <v>45675</v>
      </c>
      <c r="C493" t="s">
        <v>3276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5">
        <v>0.39930555555555558</v>
      </c>
      <c r="H493" s="183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">
      <c r="A494">
        <v>6</v>
      </c>
      <c r="B494" s="181">
        <v>45675</v>
      </c>
      <c r="C494" t="s">
        <v>3197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5">
        <v>0.40277777777777779</v>
      </c>
      <c r="H494" s="183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">
      <c r="A495">
        <v>7</v>
      </c>
      <c r="B495" s="181">
        <v>45675</v>
      </c>
      <c r="C495" t="s">
        <v>3318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5">
        <v>0.41666666666666669</v>
      </c>
      <c r="H495" s="183">
        <v>3100</v>
      </c>
      <c r="I495" s="52" t="s">
        <v>4554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">
      <c r="A496">
        <v>8</v>
      </c>
      <c r="B496" s="181">
        <v>45675</v>
      </c>
      <c r="C496" t="s">
        <v>3247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5">
        <v>0.43402777777777779</v>
      </c>
      <c r="H496" s="183">
        <v>0</v>
      </c>
      <c r="I496" s="52" t="s">
        <v>4555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">
      <c r="A497">
        <v>9</v>
      </c>
      <c r="B497" s="181">
        <v>45675</v>
      </c>
      <c r="C497" t="s">
        <v>3264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5">
        <v>0.44097222222222221</v>
      </c>
      <c r="H497" s="183">
        <v>2500</v>
      </c>
      <c r="I497" s="52" t="s">
        <v>4556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">
      <c r="A498">
        <v>10</v>
      </c>
      <c r="B498" s="181">
        <v>45675</v>
      </c>
      <c r="C498" t="s">
        <v>3485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5">
        <v>0.44791666666666669</v>
      </c>
      <c r="H498" s="183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">
      <c r="A499">
        <v>11</v>
      </c>
      <c r="B499" s="181">
        <v>45675</v>
      </c>
      <c r="C499" t="s">
        <v>3348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5">
        <v>0.4548611111111111</v>
      </c>
      <c r="H499" s="183">
        <v>5750</v>
      </c>
      <c r="I499" s="52" t="s">
        <v>4560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">
      <c r="A500">
        <v>12</v>
      </c>
      <c r="B500" s="181">
        <v>45675</v>
      </c>
      <c r="C500" t="s">
        <v>3404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5">
        <v>0.46527777777777779</v>
      </c>
      <c r="H500" s="183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">
      <c r="A501">
        <v>13</v>
      </c>
      <c r="B501" s="181">
        <v>45675</v>
      </c>
      <c r="C501" t="s">
        <v>3329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5">
        <v>0.47222222222222221</v>
      </c>
      <c r="H501" s="183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">
      <c r="A502">
        <v>14</v>
      </c>
      <c r="B502" s="181">
        <v>45675</v>
      </c>
      <c r="C502" t="s">
        <v>3292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5">
        <v>0.47916666666666669</v>
      </c>
      <c r="H502" s="183">
        <v>0</v>
      </c>
      <c r="I502" s="52" t="s">
        <v>4559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">
      <c r="A503">
        <v>15</v>
      </c>
      <c r="B503" s="181">
        <v>45675</v>
      </c>
      <c r="C503" t="s">
        <v>3401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5">
        <v>0.4861111111111111</v>
      </c>
      <c r="H503" s="183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">
      <c r="A504">
        <v>16</v>
      </c>
      <c r="B504" s="181">
        <v>45675</v>
      </c>
      <c r="C504" t="s">
        <v>3347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5">
        <v>0.49305555555555558</v>
      </c>
      <c r="H504" s="183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">
      <c r="A505">
        <v>17</v>
      </c>
      <c r="B505" s="181">
        <v>45675</v>
      </c>
      <c r="C505" t="s">
        <v>3209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5">
        <v>0.5</v>
      </c>
      <c r="H505" s="183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">
      <c r="A506">
        <v>18</v>
      </c>
      <c r="B506" s="181">
        <v>45675</v>
      </c>
      <c r="C506" t="s">
        <v>3414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5">
        <v>0.51041666666666663</v>
      </c>
      <c r="H506" s="183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">
      <c r="A507">
        <v>20</v>
      </c>
      <c r="B507" s="181">
        <v>45675</v>
      </c>
      <c r="C507" t="s">
        <v>3492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5">
        <v>0.625</v>
      </c>
      <c r="H507" s="183">
        <v>4300</v>
      </c>
      <c r="I507" s="52" t="s">
        <v>4562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">
      <c r="A508">
        <v>21</v>
      </c>
      <c r="B508" s="181">
        <v>45675</v>
      </c>
      <c r="C508" t="s">
        <v>3233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5">
        <v>0.63541666666666663</v>
      </c>
      <c r="H508" s="183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">
      <c r="A509">
        <v>1</v>
      </c>
      <c r="B509" s="181">
        <v>45682</v>
      </c>
      <c r="C509" t="s">
        <v>3203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5">
        <v>0.39583333333333331</v>
      </c>
      <c r="H509" s="183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">
      <c r="A510">
        <v>2</v>
      </c>
      <c r="B510" s="181">
        <v>45682</v>
      </c>
      <c r="C510" t="s">
        <v>3326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5">
        <v>0.40277777777777779</v>
      </c>
      <c r="H510" s="183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">
      <c r="A511">
        <v>3</v>
      </c>
      <c r="B511" s="181">
        <v>45682</v>
      </c>
      <c r="C511" t="s">
        <v>3318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5">
        <v>0.40972222222222221</v>
      </c>
      <c r="H511" s="183">
        <v>6850</v>
      </c>
      <c r="I511" s="52" t="s">
        <v>4555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">
      <c r="A512">
        <v>4</v>
      </c>
      <c r="B512" s="181">
        <v>45682</v>
      </c>
      <c r="C512" t="s">
        <v>3500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5">
        <v>0.42708333333333331</v>
      </c>
      <c r="H512" s="183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">
      <c r="A513">
        <v>5</v>
      </c>
      <c r="B513" s="181">
        <v>45682</v>
      </c>
      <c r="C513" t="s">
        <v>3210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5">
        <v>0.43402777777777779</v>
      </c>
      <c r="H513" s="183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">
      <c r="A514">
        <v>6</v>
      </c>
      <c r="B514" s="181">
        <v>45682</v>
      </c>
      <c r="C514" t="s">
        <v>3191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5">
        <v>0.44444444444444442</v>
      </c>
      <c r="H514" s="183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">
      <c r="A515">
        <v>7</v>
      </c>
      <c r="B515" s="181">
        <v>45682</v>
      </c>
      <c r="C515" t="s">
        <v>3483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5">
        <v>0.4513888888888889</v>
      </c>
      <c r="H515" s="183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">
      <c r="A516">
        <v>8</v>
      </c>
      <c r="B516" s="181">
        <v>45682</v>
      </c>
      <c r="C516" t="s">
        <v>3348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5">
        <v>0.45833333333333331</v>
      </c>
      <c r="H516" s="183">
        <v>4200</v>
      </c>
      <c r="I516" s="52" t="s">
        <v>4563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">
      <c r="A517">
        <v>9</v>
      </c>
      <c r="B517" s="181">
        <v>45682</v>
      </c>
      <c r="C517" t="s">
        <v>3286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5">
        <v>0.46527777777777779</v>
      </c>
      <c r="H517" s="183">
        <v>12400</v>
      </c>
      <c r="I517" s="52" t="s">
        <v>4559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">
      <c r="A518">
        <v>10</v>
      </c>
      <c r="B518" s="181">
        <v>45682</v>
      </c>
      <c r="C518" t="s">
        <v>3301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5">
        <v>0.47222222222222221</v>
      </c>
      <c r="H518" s="183">
        <v>6700</v>
      </c>
      <c r="I518" s="52" t="s">
        <v>4556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">
      <c r="A519">
        <v>11</v>
      </c>
      <c r="B519" s="181">
        <v>45682</v>
      </c>
      <c r="C519" t="s">
        <v>4564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5">
        <v>0.47916666666666669</v>
      </c>
      <c r="H519" s="183" t="s">
        <v>4565</v>
      </c>
      <c r="I519" s="52" t="s">
        <v>4565</v>
      </c>
      <c r="J519" s="52" t="s">
        <v>4565</v>
      </c>
      <c r="K519" t="e">
        <f t="shared" si="10"/>
        <v>#N/A</v>
      </c>
    </row>
    <row r="520" spans="1:11" hidden="1" x14ac:dyDescent="0.2">
      <c r="A520">
        <v>12</v>
      </c>
      <c r="B520" s="181">
        <v>45682</v>
      </c>
      <c r="C520" t="s">
        <v>3307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5">
        <v>0.49305555555555558</v>
      </c>
      <c r="H520" s="183">
        <v>1700</v>
      </c>
      <c r="I520" s="52" t="s">
        <v>4561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">
      <c r="A521">
        <v>13</v>
      </c>
      <c r="B521" s="181">
        <v>45682</v>
      </c>
      <c r="C521" t="s">
        <v>3501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5">
        <v>0.5</v>
      </c>
      <c r="H521" s="183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">
      <c r="A522">
        <v>14</v>
      </c>
      <c r="B522" s="181">
        <v>45682</v>
      </c>
      <c r="C522" t="s">
        <v>3404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5">
        <v>0.50694444444444442</v>
      </c>
      <c r="H522" s="183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">
      <c r="A523">
        <v>15</v>
      </c>
      <c r="B523" s="181">
        <v>45682</v>
      </c>
      <c r="C523" t="s">
        <v>3329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5">
        <v>0.51388888888888884</v>
      </c>
      <c r="H523" s="183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">
      <c r="A524">
        <v>16</v>
      </c>
      <c r="B524" s="181">
        <v>45682</v>
      </c>
      <c r="C524" t="s">
        <v>3387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5">
        <v>0.52430555555555558</v>
      </c>
      <c r="H524" s="183">
        <v>4800</v>
      </c>
      <c r="I524" s="52" t="s">
        <v>4562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">
      <c r="A525">
        <v>17</v>
      </c>
      <c r="B525" s="181">
        <v>45682</v>
      </c>
      <c r="C525" t="s">
        <v>3292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5">
        <v>0.53125</v>
      </c>
      <c r="H525" s="183">
        <v>15600</v>
      </c>
      <c r="I525" s="52" t="s">
        <v>4557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">
      <c r="A526">
        <v>18</v>
      </c>
      <c r="B526" s="181">
        <v>45682</v>
      </c>
      <c r="C526" t="s">
        <v>3460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5">
        <v>0.53472222222222221</v>
      </c>
      <c r="H526" s="183">
        <v>600</v>
      </c>
      <c r="I526" s="52" t="s">
        <v>4554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">
      <c r="A527">
        <v>19</v>
      </c>
      <c r="B527" s="181">
        <v>45682</v>
      </c>
      <c r="C527" t="s">
        <v>3414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5">
        <v>0.54166666666666663</v>
      </c>
      <c r="H527" s="183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">
      <c r="A528">
        <v>20</v>
      </c>
      <c r="B528" s="181">
        <v>45682</v>
      </c>
      <c r="C528" t="s">
        <v>3503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5">
        <v>0.55208333333333337</v>
      </c>
      <c r="H528" s="183">
        <v>13900</v>
      </c>
      <c r="I528" s="52" t="s">
        <v>4560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">
      <c r="A529">
        <v>21</v>
      </c>
      <c r="B529" s="181">
        <v>45682</v>
      </c>
      <c r="C529" t="s">
        <v>3233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5">
        <v>0.55902777777777779</v>
      </c>
      <c r="H529" s="183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">
      <c r="A530">
        <v>1</v>
      </c>
      <c r="B530" s="181">
        <v>45689</v>
      </c>
      <c r="C530" t="s">
        <v>3507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5">
        <v>0.39583333333333331</v>
      </c>
      <c r="H530" s="183">
        <v>2500</v>
      </c>
      <c r="I530" s="52" t="s">
        <v>4554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">
      <c r="A531">
        <v>2</v>
      </c>
      <c r="B531" s="181">
        <v>45689</v>
      </c>
      <c r="C531" t="s">
        <v>3326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5">
        <v>0.41666666666666669</v>
      </c>
      <c r="H531" s="183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">
      <c r="A532">
        <v>3</v>
      </c>
      <c r="B532" s="181">
        <v>45689</v>
      </c>
      <c r="C532" t="s">
        <v>3502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5">
        <v>0.4236111111111111</v>
      </c>
      <c r="H532" s="183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">
      <c r="A533">
        <v>4</v>
      </c>
      <c r="B533" s="181">
        <v>45689</v>
      </c>
      <c r="C533" t="s">
        <v>3191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5">
        <v>0.43402777777777779</v>
      </c>
      <c r="H533" s="183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">
      <c r="A534">
        <v>5</v>
      </c>
      <c r="B534" s="181">
        <v>45689</v>
      </c>
      <c r="C534" t="s">
        <v>3483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5">
        <v>0.44444444444444442</v>
      </c>
      <c r="H534" s="183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">
      <c r="A535">
        <v>6</v>
      </c>
      <c r="B535" s="181">
        <v>45689</v>
      </c>
      <c r="C535" t="s">
        <v>3247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5">
        <v>0.4513888888888889</v>
      </c>
      <c r="H535" s="183">
        <v>0</v>
      </c>
      <c r="I535" s="52" t="s">
        <v>4556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">
      <c r="A536">
        <v>7</v>
      </c>
      <c r="B536" s="181">
        <v>45689</v>
      </c>
      <c r="C536" t="s">
        <v>3510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5">
        <v>0.4861111111111111</v>
      </c>
      <c r="H536" s="183">
        <v>1300</v>
      </c>
      <c r="I536" s="52" t="s">
        <v>4555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">
      <c r="A537">
        <v>8</v>
      </c>
      <c r="B537" s="181">
        <v>45689</v>
      </c>
      <c r="C537" t="s">
        <v>3501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5">
        <v>0.49305555555555558</v>
      </c>
      <c r="H537" s="183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">
      <c r="A538">
        <v>9</v>
      </c>
      <c r="B538" s="181">
        <v>45689</v>
      </c>
      <c r="C538" t="s">
        <v>3484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5">
        <v>0.5</v>
      </c>
      <c r="H538" s="183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">
      <c r="A539">
        <v>10</v>
      </c>
      <c r="B539" s="181">
        <v>45689</v>
      </c>
      <c r="C539" t="s">
        <v>3404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5">
        <v>0.50694444444444442</v>
      </c>
      <c r="H539" s="183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">
      <c r="A540">
        <v>11</v>
      </c>
      <c r="B540" s="181">
        <v>45689</v>
      </c>
      <c r="C540" t="s">
        <v>3329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5">
        <v>0.51388888888888884</v>
      </c>
      <c r="H540" s="183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">
      <c r="A541">
        <v>12</v>
      </c>
      <c r="B541" s="181">
        <v>45689</v>
      </c>
      <c r="C541" t="s">
        <v>3201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5">
        <v>0.58333333333333337</v>
      </c>
      <c r="H541" s="183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">
      <c r="A542">
        <v>13</v>
      </c>
      <c r="B542" s="181">
        <v>45689</v>
      </c>
      <c r="C542" t="s">
        <v>3318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5">
        <v>0.58333333333333337</v>
      </c>
      <c r="H542" s="183">
        <v>2700</v>
      </c>
      <c r="I542" s="52" t="s">
        <v>4557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">
      <c r="A543">
        <v>1</v>
      </c>
      <c r="B543" s="181">
        <v>45696</v>
      </c>
      <c r="C543" t="s">
        <v>3276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5">
        <v>0.40972222222222221</v>
      </c>
      <c r="H543" s="183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">
      <c r="A544">
        <v>2</v>
      </c>
      <c r="B544" s="181">
        <v>45696</v>
      </c>
      <c r="C544" t="s">
        <v>3326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5">
        <v>0.41666666666666669</v>
      </c>
      <c r="H544" s="183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">
      <c r="A545">
        <v>3</v>
      </c>
      <c r="B545" s="181">
        <v>45696</v>
      </c>
      <c r="C545" t="s">
        <v>3514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5">
        <v>0.4236111111111111</v>
      </c>
      <c r="H545" s="183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">
      <c r="A546">
        <v>4</v>
      </c>
      <c r="B546" s="181">
        <v>45696</v>
      </c>
      <c r="C546" t="s">
        <v>3362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5">
        <v>0.43402777777777779</v>
      </c>
      <c r="H546" s="183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">
      <c r="A547">
        <v>5</v>
      </c>
      <c r="B547" s="181">
        <v>45696</v>
      </c>
      <c r="C547" t="s">
        <v>3194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5">
        <v>0.44097222222222221</v>
      </c>
      <c r="H547" s="183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">
      <c r="A548">
        <v>6</v>
      </c>
      <c r="B548" s="181">
        <v>45696</v>
      </c>
      <c r="C548" t="s">
        <v>3247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5">
        <v>0.44444444444444448</v>
      </c>
      <c r="H548" s="183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">
      <c r="A549">
        <v>7</v>
      </c>
      <c r="B549" s="181">
        <v>45696</v>
      </c>
      <c r="C549" t="s">
        <v>3272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5">
        <v>0.46875</v>
      </c>
      <c r="H549" s="183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">
      <c r="A550">
        <v>8</v>
      </c>
      <c r="B550" s="181">
        <v>45696</v>
      </c>
      <c r="C550" t="s">
        <v>3519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5">
        <v>0.47569444444444442</v>
      </c>
      <c r="H550" s="183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">
      <c r="A551">
        <v>9</v>
      </c>
      <c r="B551" s="181">
        <v>45696</v>
      </c>
      <c r="C551" t="s">
        <v>3518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5">
        <v>0.47916666666666669</v>
      </c>
      <c r="H551" s="183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">
      <c r="A552">
        <v>10</v>
      </c>
      <c r="B552" s="181">
        <v>45696</v>
      </c>
      <c r="C552" t="s">
        <v>3329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5">
        <v>0.5</v>
      </c>
      <c r="H552" s="183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">
      <c r="A553">
        <v>1</v>
      </c>
      <c r="B553" s="181">
        <v>45703</v>
      </c>
      <c r="C553" t="s">
        <v>3276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3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">
      <c r="A554">
        <v>2</v>
      </c>
      <c r="B554" s="181">
        <v>45703</v>
      </c>
      <c r="C554" t="s">
        <v>3322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3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">
      <c r="A555">
        <v>3</v>
      </c>
      <c r="B555" s="181">
        <v>45703</v>
      </c>
      <c r="C555" t="s">
        <v>3378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3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">
      <c r="A556">
        <v>4</v>
      </c>
      <c r="B556" s="181">
        <v>45703</v>
      </c>
      <c r="C556" t="s">
        <v>3523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3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">
      <c r="A557">
        <v>5</v>
      </c>
      <c r="B557" s="181">
        <v>45703</v>
      </c>
      <c r="C557" t="s">
        <v>3194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3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">
      <c r="A558">
        <v>6</v>
      </c>
      <c r="B558" s="181">
        <v>45703</v>
      </c>
      <c r="C558" t="s">
        <v>3518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3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">
      <c r="A559">
        <v>7</v>
      </c>
      <c r="B559" s="181">
        <v>45703</v>
      </c>
      <c r="C559" t="s">
        <v>3404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3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">
      <c r="A560">
        <v>1</v>
      </c>
      <c r="B560" s="181">
        <v>45708</v>
      </c>
      <c r="C560" t="s">
        <v>4566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3">
        <v>0</v>
      </c>
      <c r="I560" s="52" t="s">
        <v>5</v>
      </c>
      <c r="K560" t="e">
        <f t="shared" si="11"/>
        <v>#N/A</v>
      </c>
    </row>
    <row r="561" spans="1:11" hidden="1" x14ac:dyDescent="0.2">
      <c r="A561">
        <v>2</v>
      </c>
      <c r="B561" s="181">
        <v>45708</v>
      </c>
      <c r="C561" t="s">
        <v>3514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3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">
      <c r="A562">
        <v>3</v>
      </c>
      <c r="B562" s="181">
        <v>45708</v>
      </c>
      <c r="C562" t="s">
        <v>4567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3">
        <v>8300</v>
      </c>
      <c r="I562" s="52" t="s">
        <v>5</v>
      </c>
      <c r="K562" t="e">
        <f t="shared" si="11"/>
        <v>#N/A</v>
      </c>
    </row>
    <row r="563" spans="1:11" hidden="1" x14ac:dyDescent="0.2">
      <c r="A563">
        <v>4</v>
      </c>
      <c r="B563" s="181">
        <v>45708</v>
      </c>
      <c r="C563" t="s">
        <v>3532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3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">
      <c r="A564">
        <v>5</v>
      </c>
      <c r="B564" s="181">
        <v>45708</v>
      </c>
      <c r="C564" t="s">
        <v>3336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3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">
      <c r="A565">
        <v>6</v>
      </c>
      <c r="B565" s="181">
        <v>45708</v>
      </c>
      <c r="C565" t="s">
        <v>3528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3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">
      <c r="A566">
        <v>7</v>
      </c>
      <c r="B566" s="181">
        <v>45708</v>
      </c>
      <c r="C566" t="s">
        <v>4568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3">
        <v>0</v>
      </c>
      <c r="I566" s="52" t="s">
        <v>5</v>
      </c>
      <c r="K566" t="e">
        <f t="shared" si="11"/>
        <v>#N/A</v>
      </c>
    </row>
    <row r="567" spans="1:11" hidden="1" x14ac:dyDescent="0.2">
      <c r="A567">
        <v>1</v>
      </c>
      <c r="B567" s="181">
        <v>45710</v>
      </c>
      <c r="C567" t="s">
        <v>4569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5">
        <v>0.35416666666666669</v>
      </c>
      <c r="H567" s="183">
        <v>0</v>
      </c>
      <c r="I567" s="52" t="s">
        <v>4570</v>
      </c>
      <c r="J567" s="52">
        <v>1</v>
      </c>
      <c r="K567" t="e">
        <f t="shared" si="11"/>
        <v>#N/A</v>
      </c>
    </row>
    <row r="568" spans="1:11" hidden="1" x14ac:dyDescent="0.2">
      <c r="A568">
        <v>2</v>
      </c>
      <c r="B568" s="181">
        <v>45710</v>
      </c>
      <c r="C568" t="s">
        <v>3277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5">
        <v>0.36458333333333331</v>
      </c>
      <c r="H568" s="183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">
      <c r="A569">
        <v>3</v>
      </c>
      <c r="B569" s="181">
        <v>45710</v>
      </c>
      <c r="C569" t="s">
        <v>3507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5">
        <v>0.36805555555555558</v>
      </c>
      <c r="H569" s="183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">
      <c r="A570">
        <v>4</v>
      </c>
      <c r="B570" s="181">
        <v>45710</v>
      </c>
      <c r="C570" t="s">
        <v>3238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5">
        <v>0.38194444444444442</v>
      </c>
      <c r="H570" s="183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">
      <c r="A571">
        <v>5</v>
      </c>
      <c r="B571" s="181">
        <v>45710</v>
      </c>
      <c r="C571" t="s">
        <v>3536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5">
        <v>0.3888888888888889</v>
      </c>
      <c r="H571" s="183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">
      <c r="A572">
        <v>6</v>
      </c>
      <c r="B572" s="181">
        <v>45710</v>
      </c>
      <c r="C572" t="s">
        <v>3276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5">
        <v>0.39583333333333331</v>
      </c>
      <c r="H572" s="183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">
      <c r="A573">
        <v>7</v>
      </c>
      <c r="B573" s="181">
        <v>45710</v>
      </c>
      <c r="C573" t="s">
        <v>3326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5">
        <v>0.40277777777777779</v>
      </c>
      <c r="H573" s="183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">
      <c r="A574">
        <v>8</v>
      </c>
      <c r="B574" s="181">
        <v>45710</v>
      </c>
      <c r="C574" t="s">
        <v>3510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5">
        <v>0.40972222222222221</v>
      </c>
      <c r="H574" s="183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">
      <c r="A575">
        <v>9</v>
      </c>
      <c r="B575" s="181">
        <v>45710</v>
      </c>
      <c r="C575" t="s">
        <v>3527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5">
        <v>0.41666666666666669</v>
      </c>
      <c r="H575" s="183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">
      <c r="A576">
        <v>10</v>
      </c>
      <c r="B576" s="181">
        <v>45710</v>
      </c>
      <c r="C576" t="s">
        <v>3535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5">
        <v>0.4236111111111111</v>
      </c>
      <c r="H576" s="183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">
      <c r="A577">
        <v>11</v>
      </c>
      <c r="B577" s="181">
        <v>45710</v>
      </c>
      <c r="C577" t="s">
        <v>3318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5">
        <v>0.43055555555555558</v>
      </c>
      <c r="H577" s="183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">
      <c r="A578">
        <v>12</v>
      </c>
      <c r="B578" s="181">
        <v>45710</v>
      </c>
      <c r="C578" t="s">
        <v>3191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5">
        <v>0.4375</v>
      </c>
      <c r="H578" s="183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">
      <c r="A579">
        <v>13</v>
      </c>
      <c r="B579" s="181">
        <v>45710</v>
      </c>
      <c r="C579" t="s">
        <v>3307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5">
        <v>0.46875</v>
      </c>
      <c r="H579" s="183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">
      <c r="A580">
        <v>14</v>
      </c>
      <c r="B580" s="181">
        <v>45710</v>
      </c>
      <c r="C580" t="s">
        <v>3404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5">
        <v>0.47569444444444442</v>
      </c>
      <c r="H580" s="183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">
      <c r="A581">
        <v>15</v>
      </c>
      <c r="B581" s="181">
        <v>45710</v>
      </c>
      <c r="C581" t="s">
        <v>3292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5">
        <v>0.4861111111111111</v>
      </c>
      <c r="H581" s="183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">
      <c r="A582">
        <v>16</v>
      </c>
      <c r="B582" s="181">
        <v>45710</v>
      </c>
      <c r="C582" t="s">
        <v>3347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5">
        <v>0.49305555555555558</v>
      </c>
      <c r="H582" s="183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">
      <c r="A583">
        <v>17</v>
      </c>
      <c r="B583" s="181">
        <v>45710</v>
      </c>
      <c r="C583" t="s">
        <v>4571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5">
        <v>0.50694444444444442</v>
      </c>
      <c r="H583" s="183">
        <v>0</v>
      </c>
      <c r="I583" s="52" t="s">
        <v>4570</v>
      </c>
      <c r="J583" s="52">
        <v>1</v>
      </c>
      <c r="K583" t="e">
        <f t="shared" si="11"/>
        <v>#N/A</v>
      </c>
    </row>
    <row r="584" spans="1:11" hidden="1" x14ac:dyDescent="0.2">
      <c r="A584">
        <v>18</v>
      </c>
      <c r="B584" s="181">
        <v>45710</v>
      </c>
      <c r="C584" t="s">
        <v>3414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5">
        <v>0.51736111111111116</v>
      </c>
      <c r="H584" s="183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">
      <c r="A585">
        <v>1</v>
      </c>
      <c r="B585" s="181">
        <v>45717</v>
      </c>
      <c r="C585" t="s">
        <v>3191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5">
        <v>0.41666666666666669</v>
      </c>
      <c r="H585" s="183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">
      <c r="A586">
        <v>2</v>
      </c>
      <c r="B586" s="181">
        <v>45717</v>
      </c>
      <c r="C586" t="s">
        <v>3276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5">
        <v>0.4236111111111111</v>
      </c>
      <c r="H586" s="183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">
      <c r="A587">
        <v>3</v>
      </c>
      <c r="B587" s="181">
        <v>45717</v>
      </c>
      <c r="C587" t="s">
        <v>3199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5">
        <v>0.42708333333333331</v>
      </c>
      <c r="H587" s="183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">
      <c r="A588">
        <v>4</v>
      </c>
      <c r="B588" s="181">
        <v>45717</v>
      </c>
      <c r="C588" t="s">
        <v>3326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5">
        <v>0.42708333333333331</v>
      </c>
      <c r="H588" s="183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">
      <c r="A589">
        <v>5</v>
      </c>
      <c r="B589" s="181">
        <v>45717</v>
      </c>
      <c r="C589" t="s">
        <v>3527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5">
        <v>0.4513888888888889</v>
      </c>
      <c r="H589" s="183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">
      <c r="A590">
        <v>6</v>
      </c>
      <c r="B590" s="181">
        <v>45717</v>
      </c>
      <c r="C590" t="s">
        <v>4572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5">
        <v>0.4548611111111111</v>
      </c>
      <c r="H590" s="183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">
      <c r="A591">
        <v>7</v>
      </c>
      <c r="B591" s="181">
        <v>45717</v>
      </c>
      <c r="C591" t="s">
        <v>4573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5">
        <v>0.46180555555555552</v>
      </c>
      <c r="H591" s="183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">
      <c r="A592">
        <v>8</v>
      </c>
      <c r="B592" s="181">
        <v>45717</v>
      </c>
      <c r="C592" t="s">
        <v>3414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5">
        <v>0.47569444444444442</v>
      </c>
      <c r="H592" s="183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">
      <c r="A593">
        <v>9</v>
      </c>
      <c r="B593" s="181">
        <v>45717</v>
      </c>
      <c r="C593" t="s">
        <v>3541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5">
        <v>0.4861111111111111</v>
      </c>
      <c r="H593" s="183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">
      <c r="A594">
        <v>10</v>
      </c>
      <c r="B594" s="181">
        <v>45717</v>
      </c>
      <c r="C594" t="s">
        <v>3545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5">
        <v>0.49305555555555558</v>
      </c>
      <c r="H594" s="183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">
      <c r="A595">
        <v>1</v>
      </c>
      <c r="B595" s="181">
        <v>45723</v>
      </c>
      <c r="C595" t="s">
        <v>3276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5">
        <v>0.41666666666666669</v>
      </c>
      <c r="H595" s="183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">
      <c r="A596">
        <v>2</v>
      </c>
      <c r="B596" s="181">
        <v>45723</v>
      </c>
      <c r="C596" t="s">
        <v>3199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5">
        <v>0.4236111111111111</v>
      </c>
      <c r="H596" s="183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">
      <c r="A597">
        <v>3</v>
      </c>
      <c r="B597" s="181">
        <v>45723</v>
      </c>
      <c r="C597" t="s">
        <v>3326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5">
        <v>0.4236111111111111</v>
      </c>
      <c r="H597" s="183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">
      <c r="A598">
        <v>4</v>
      </c>
      <c r="B598" s="181">
        <v>45723</v>
      </c>
      <c r="C598" t="s">
        <v>3527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5">
        <v>0.43055555555555558</v>
      </c>
      <c r="H598" s="183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">
      <c r="A599">
        <v>5</v>
      </c>
      <c r="B599" s="181">
        <v>45723</v>
      </c>
      <c r="C599" t="s">
        <v>3540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5">
        <v>0.4375</v>
      </c>
      <c r="H599" s="183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">
      <c r="A600">
        <v>6</v>
      </c>
      <c r="B600" s="181">
        <v>45723</v>
      </c>
      <c r="C600" t="s">
        <v>3191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5">
        <v>0.44444444444444448</v>
      </c>
      <c r="H600" s="183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">
      <c r="A601">
        <v>7</v>
      </c>
      <c r="B601" s="181">
        <v>45723</v>
      </c>
      <c r="C601" t="s">
        <v>3336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5">
        <v>0.44791666666666669</v>
      </c>
      <c r="H601" s="183">
        <v>2600</v>
      </c>
      <c r="I601" s="52" t="s">
        <v>4554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">
      <c r="A602">
        <v>8</v>
      </c>
      <c r="B602" s="181">
        <v>45723</v>
      </c>
      <c r="C602" t="s">
        <v>4568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5">
        <v>0.48958333333333337</v>
      </c>
      <c r="H602" s="183">
        <v>0</v>
      </c>
      <c r="I602" s="52" t="s">
        <v>4555</v>
      </c>
      <c r="J602" s="52">
        <v>1</v>
      </c>
      <c r="K602" t="e">
        <f t="shared" si="12"/>
        <v>#N/A</v>
      </c>
    </row>
    <row r="603" spans="1:11" hidden="1" x14ac:dyDescent="0.2">
      <c r="A603">
        <v>9</v>
      </c>
      <c r="B603" s="181">
        <v>45723</v>
      </c>
      <c r="C603" t="s">
        <v>4574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5">
        <v>0.49652777777777779</v>
      </c>
      <c r="H603" s="183">
        <v>5000</v>
      </c>
      <c r="I603" s="52" t="s">
        <v>4556</v>
      </c>
      <c r="J603" s="52">
        <v>1</v>
      </c>
      <c r="K603" t="e">
        <f t="shared" si="12"/>
        <v>#N/A</v>
      </c>
    </row>
    <row r="604" spans="1:11" hidden="1" x14ac:dyDescent="0.2">
      <c r="A604">
        <v>10</v>
      </c>
      <c r="B604" s="181">
        <v>45723</v>
      </c>
      <c r="C604" t="s">
        <v>3541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5">
        <v>0.50347222222222221</v>
      </c>
      <c r="H604" s="183">
        <v>7500</v>
      </c>
      <c r="I604" s="52" t="s">
        <v>4557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">
      <c r="A605">
        <v>11</v>
      </c>
      <c r="B605" s="181">
        <v>45723</v>
      </c>
      <c r="C605" t="s">
        <v>3549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3"/>
      <c r="I605" s="52">
        <v>499</v>
      </c>
      <c r="J605" s="52">
        <v>2</v>
      </c>
      <c r="K605" t="e">
        <f t="shared" si="12"/>
        <v>#N/A</v>
      </c>
    </row>
    <row r="606" spans="1:11" hidden="1" x14ac:dyDescent="0.2">
      <c r="A606">
        <v>1</v>
      </c>
      <c r="B606" s="181">
        <v>45731</v>
      </c>
      <c r="C606" t="s">
        <v>3238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5">
        <v>0.40625</v>
      </c>
      <c r="H606" s="183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">
      <c r="A607">
        <v>2</v>
      </c>
      <c r="B607" s="181">
        <v>45731</v>
      </c>
      <c r="C607" t="s">
        <v>3276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5">
        <v>0.40972222222222221</v>
      </c>
      <c r="H607" s="183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">
      <c r="A608">
        <v>3</v>
      </c>
      <c r="B608" s="181">
        <v>45731</v>
      </c>
      <c r="C608" t="s">
        <v>3326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5">
        <v>0.41666666666666669</v>
      </c>
      <c r="H608" s="183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">
      <c r="A609">
        <v>4</v>
      </c>
      <c r="B609" s="181">
        <v>45731</v>
      </c>
      <c r="C609" t="s">
        <v>3491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5">
        <v>0.4236111111111111</v>
      </c>
      <c r="H609" s="183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">
      <c r="A610">
        <v>5</v>
      </c>
      <c r="B610" s="181">
        <v>45731</v>
      </c>
      <c r="C610" t="s">
        <v>3540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5">
        <v>0.43055555555555558</v>
      </c>
      <c r="H610" s="183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">
      <c r="A611">
        <v>6</v>
      </c>
      <c r="B611" s="181">
        <v>45731</v>
      </c>
      <c r="C611" t="s">
        <v>2641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5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">
      <c r="A612">
        <v>7</v>
      </c>
      <c r="B612" s="181">
        <v>45731</v>
      </c>
      <c r="C612" t="s">
        <v>3191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5">
        <v>0.44791666666666669</v>
      </c>
      <c r="H612" s="183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">
      <c r="A613">
        <v>8</v>
      </c>
      <c r="B613" s="181">
        <v>45731</v>
      </c>
      <c r="C613" t="s">
        <v>4546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5">
        <v>0.4513888888888889</v>
      </c>
      <c r="H613" s="183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">
      <c r="A614">
        <v>9</v>
      </c>
      <c r="B614" s="181">
        <v>45731</v>
      </c>
      <c r="C614" t="s">
        <v>3404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5">
        <v>0.47916666666666669</v>
      </c>
      <c r="H614" s="183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">
      <c r="A615">
        <v>10</v>
      </c>
      <c r="B615" s="181">
        <v>45731</v>
      </c>
      <c r="C615" t="s">
        <v>3460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5">
        <v>0.4861111111111111</v>
      </c>
      <c r="H615" s="183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">
      <c r="A616">
        <v>11</v>
      </c>
      <c r="B616" s="181">
        <v>45731</v>
      </c>
      <c r="C616" t="s">
        <v>3401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5">
        <v>0.49305555555555558</v>
      </c>
      <c r="H616" s="183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">
      <c r="A617">
        <v>12</v>
      </c>
      <c r="B617" s="181">
        <v>45731</v>
      </c>
      <c r="C617" t="s">
        <v>3414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5">
        <v>0.5</v>
      </c>
      <c r="H617" s="183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">
      <c r="A618">
        <v>1</v>
      </c>
      <c r="B618" s="181">
        <v>45738</v>
      </c>
      <c r="C618" t="s">
        <v>3276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5">
        <v>0.39583333333333331</v>
      </c>
      <c r="H618" s="183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">
      <c r="A619">
        <v>2</v>
      </c>
      <c r="B619" s="181">
        <v>45738</v>
      </c>
      <c r="C619" t="s">
        <v>3326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5">
        <v>0.39930555555555558</v>
      </c>
      <c r="H619" s="183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">
      <c r="A620">
        <v>3</v>
      </c>
      <c r="B620" s="181">
        <v>45738</v>
      </c>
      <c r="C620" t="s">
        <v>3527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5">
        <v>0.40277777777777779</v>
      </c>
      <c r="H620" s="183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">
      <c r="A621">
        <v>4</v>
      </c>
      <c r="B621" s="181">
        <v>45738</v>
      </c>
      <c r="C621" t="s">
        <v>4572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5">
        <v>0.40972222222222221</v>
      </c>
      <c r="H621" s="183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">
      <c r="A622">
        <v>5</v>
      </c>
      <c r="B622" s="181">
        <v>45738</v>
      </c>
      <c r="C622" t="s">
        <v>3540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5">
        <v>0.41319444444444442</v>
      </c>
      <c r="H622" s="183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">
      <c r="A623">
        <v>6</v>
      </c>
      <c r="B623" s="181">
        <v>45738</v>
      </c>
      <c r="C623" t="s">
        <v>3191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5">
        <v>0.4236111111111111</v>
      </c>
      <c r="H623" s="183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">
      <c r="A624">
        <v>7</v>
      </c>
      <c r="B624" s="181">
        <v>45738</v>
      </c>
      <c r="C624" t="s">
        <v>4575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5">
        <v>0.46875</v>
      </c>
      <c r="H624" s="183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">
      <c r="A625">
        <v>8</v>
      </c>
      <c r="B625" s="181">
        <v>45738</v>
      </c>
      <c r="C625" t="s">
        <v>3329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5">
        <v>0.47569444444444442</v>
      </c>
      <c r="H625" s="183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">
      <c r="A626">
        <v>1</v>
      </c>
      <c r="B626" s="181">
        <v>45745</v>
      </c>
      <c r="C626" t="s">
        <v>3191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5">
        <v>0.41666666666666669</v>
      </c>
      <c r="H626" s="183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">
      <c r="A627">
        <v>2</v>
      </c>
      <c r="B627" s="181">
        <v>45745</v>
      </c>
      <c r="C627" t="s">
        <v>3276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5">
        <v>0.4236111111111111</v>
      </c>
      <c r="H627" s="183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">
      <c r="A628">
        <v>3</v>
      </c>
      <c r="B628" s="181">
        <v>45745</v>
      </c>
      <c r="C628" t="s">
        <v>3326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5">
        <v>0.42708333333333331</v>
      </c>
      <c r="H628" s="183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">
      <c r="A629">
        <v>4</v>
      </c>
      <c r="B629" s="181">
        <v>45745</v>
      </c>
      <c r="C629" t="s">
        <v>3197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5">
        <v>0.43055555555555558</v>
      </c>
      <c r="H629" s="183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">
      <c r="A630">
        <v>5</v>
      </c>
      <c r="B630" s="181">
        <v>45745</v>
      </c>
      <c r="C630" t="s">
        <v>3527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5">
        <v>0.4375</v>
      </c>
      <c r="H630" s="183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">
      <c r="A631">
        <v>6</v>
      </c>
      <c r="B631" s="181">
        <v>45745</v>
      </c>
      <c r="C631" t="s">
        <v>3540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5">
        <v>0.44444444444444442</v>
      </c>
      <c r="H631" s="183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">
      <c r="A632">
        <v>7</v>
      </c>
      <c r="B632" s="181">
        <v>45745</v>
      </c>
      <c r="C632" t="s">
        <v>3199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5">
        <v>0.4548611111111111</v>
      </c>
      <c r="H632" s="183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">
      <c r="A633">
        <v>8</v>
      </c>
      <c r="B633" s="181">
        <v>45745</v>
      </c>
      <c r="C633" t="s">
        <v>3551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5">
        <v>0.46180555555555558</v>
      </c>
      <c r="H633" s="183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">
      <c r="A634">
        <v>9</v>
      </c>
      <c r="B634" s="181">
        <v>45745</v>
      </c>
      <c r="C634" t="s">
        <v>3404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5">
        <v>0.46875</v>
      </c>
      <c r="H634" s="183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">
      <c r="A635">
        <v>10</v>
      </c>
      <c r="B635" s="181">
        <v>45745</v>
      </c>
      <c r="C635" t="s">
        <v>3550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5">
        <v>0.46875</v>
      </c>
      <c r="H635" s="183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">
      <c r="A636">
        <v>11</v>
      </c>
      <c r="B636" s="181">
        <v>45745</v>
      </c>
      <c r="C636" t="s">
        <v>3518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5">
        <v>0.47569444444444442</v>
      </c>
      <c r="H636" s="183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">
      <c r="A637">
        <v>12</v>
      </c>
      <c r="B637" s="181">
        <v>45745</v>
      </c>
      <c r="C637" t="s">
        <v>3194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5">
        <v>0.4826388888888889</v>
      </c>
      <c r="H637" s="183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">
      <c r="A638">
        <v>1</v>
      </c>
      <c r="B638" s="181">
        <v>45749</v>
      </c>
      <c r="C638" t="s">
        <v>3559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5">
        <v>0.39583333333333331</v>
      </c>
      <c r="H638" s="183">
        <v>5500</v>
      </c>
      <c r="I638" s="52" t="s">
        <v>4554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">
      <c r="A639">
        <v>2</v>
      </c>
      <c r="B639" s="181">
        <v>45749</v>
      </c>
      <c r="C639" t="s">
        <v>3216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5">
        <v>0.40625</v>
      </c>
      <c r="H639" s="183">
        <v>3000</v>
      </c>
      <c r="I639" s="52" t="s">
        <v>4555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">
      <c r="A640">
        <v>3</v>
      </c>
      <c r="B640" s="181">
        <v>45749</v>
      </c>
      <c r="C640" t="s">
        <v>3553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5">
        <v>0.41666666666666669</v>
      </c>
      <c r="H640" s="183">
        <v>4500</v>
      </c>
      <c r="I640" s="52" t="s">
        <v>4556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">
      <c r="A641">
        <v>4</v>
      </c>
      <c r="B641" s="181">
        <v>45749</v>
      </c>
      <c r="C641" t="s">
        <v>3565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5">
        <v>0.4236111111111111</v>
      </c>
      <c r="H641" s="183">
        <v>7800</v>
      </c>
      <c r="I641" s="52" t="s">
        <v>4557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">
      <c r="A642">
        <v>5</v>
      </c>
      <c r="B642" s="181">
        <v>45749</v>
      </c>
      <c r="C642" t="s">
        <v>3563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5">
        <v>0.43055555555555558</v>
      </c>
      <c r="H642" s="183">
        <v>5000</v>
      </c>
      <c r="I642" s="52" t="s">
        <v>4559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">
      <c r="A643">
        <v>6</v>
      </c>
      <c r="B643" s="181">
        <v>45749</v>
      </c>
      <c r="C643" t="s">
        <v>3557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5">
        <v>0.4375</v>
      </c>
      <c r="H643" s="183">
        <v>2000</v>
      </c>
      <c r="I643" s="52" t="s">
        <v>4560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">
      <c r="A644">
        <v>7</v>
      </c>
      <c r="B644" s="181">
        <v>45749</v>
      </c>
      <c r="C644" t="s">
        <v>3297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5">
        <v>0.44444444444444442</v>
      </c>
      <c r="H644" s="183">
        <v>7000</v>
      </c>
      <c r="I644" s="52" t="s">
        <v>4562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">
      <c r="A645">
        <v>8</v>
      </c>
      <c r="B645" s="181">
        <v>45749</v>
      </c>
      <c r="C645" t="s">
        <v>3292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5">
        <v>0.47916666666666669</v>
      </c>
      <c r="H645" s="183">
        <v>11300</v>
      </c>
      <c r="I645" s="52" t="s">
        <v>4561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">
      <c r="A646">
        <v>9</v>
      </c>
      <c r="B646" s="181">
        <v>45749</v>
      </c>
      <c r="C646" t="s">
        <v>3541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5">
        <v>0.4861111111111111</v>
      </c>
      <c r="H646" s="183">
        <v>9200</v>
      </c>
      <c r="I646" s="52" t="s">
        <v>4563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">
      <c r="A647">
        <v>10</v>
      </c>
      <c r="B647" s="181">
        <v>45749</v>
      </c>
      <c r="C647" t="s">
        <v>3439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5">
        <v>0.49305555555555558</v>
      </c>
      <c r="H647" s="183">
        <v>4700</v>
      </c>
      <c r="I647" s="52" t="s">
        <v>4576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">
      <c r="A648">
        <v>1</v>
      </c>
      <c r="B648" s="181">
        <v>45752</v>
      </c>
      <c r="C648" t="s">
        <v>3276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5">
        <v>0.40625</v>
      </c>
      <c r="H648" s="183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">
      <c r="A649">
        <v>2</v>
      </c>
      <c r="B649" s="181">
        <v>45752</v>
      </c>
      <c r="C649" t="s">
        <v>3491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5">
        <v>0.40972222222222221</v>
      </c>
      <c r="H649" s="183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">
      <c r="A650">
        <v>3</v>
      </c>
      <c r="B650" s="181">
        <v>45752</v>
      </c>
      <c r="C650" t="s">
        <v>3191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5">
        <v>0.41666666666666669</v>
      </c>
      <c r="H650" s="183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">
      <c r="A651">
        <v>4</v>
      </c>
      <c r="B651" s="181">
        <v>45752</v>
      </c>
      <c r="C651" t="s">
        <v>3518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5">
        <v>0.4236111111111111</v>
      </c>
      <c r="H651" s="183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">
      <c r="A652">
        <v>5</v>
      </c>
      <c r="B652" s="181">
        <v>45752</v>
      </c>
      <c r="C652" t="s">
        <v>3194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5">
        <v>0.43055555555555558</v>
      </c>
      <c r="H652" s="183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">
      <c r="A653">
        <v>6</v>
      </c>
      <c r="B653" s="181">
        <v>45752</v>
      </c>
      <c r="C653" t="s">
        <v>3569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5">
        <v>0.43402777777777779</v>
      </c>
      <c r="H653" s="183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">
      <c r="A654">
        <v>7</v>
      </c>
      <c r="B654" s="181">
        <v>45752</v>
      </c>
      <c r="C654" t="s">
        <v>3552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5">
        <v>0.44444444444444442</v>
      </c>
      <c r="H654" s="183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">
      <c r="A655">
        <v>8</v>
      </c>
      <c r="B655" s="181">
        <v>45752</v>
      </c>
      <c r="C655" t="s">
        <v>3414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5">
        <v>0.47916666666666669</v>
      </c>
      <c r="H655" s="183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">
      <c r="A656">
        <v>1</v>
      </c>
      <c r="B656" s="181">
        <v>45759</v>
      </c>
      <c r="C656" t="s">
        <v>3203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5">
        <v>0.39583333333333331</v>
      </c>
      <c r="H656" s="183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">
      <c r="A657">
        <v>2</v>
      </c>
      <c r="B657" s="181">
        <v>45759</v>
      </c>
      <c r="C657" t="s">
        <v>3276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5">
        <v>0.40277777777777779</v>
      </c>
      <c r="H657" s="183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">
      <c r="A658">
        <v>3</v>
      </c>
      <c r="B658" s="181">
        <v>45759</v>
      </c>
      <c r="C658" t="s">
        <v>3426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5">
        <v>0.40625</v>
      </c>
      <c r="H658" s="183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">
      <c r="A659">
        <v>4</v>
      </c>
      <c r="B659" s="181">
        <v>45759</v>
      </c>
      <c r="C659" t="s">
        <v>3570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5">
        <v>0.40972222222222221</v>
      </c>
      <c r="H659" s="183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">
      <c r="A660">
        <v>5</v>
      </c>
      <c r="B660" s="181">
        <v>45759</v>
      </c>
      <c r="C660" t="s">
        <v>3491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5">
        <v>0.41319444444444442</v>
      </c>
      <c r="H660" s="183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">
      <c r="A661">
        <v>6</v>
      </c>
      <c r="B661" s="181">
        <v>45759</v>
      </c>
      <c r="C661" t="s">
        <v>3527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5">
        <v>0.41666666666666669</v>
      </c>
      <c r="H661" s="183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">
      <c r="A662">
        <v>7</v>
      </c>
      <c r="B662" s="181">
        <v>45759</v>
      </c>
      <c r="C662" t="s">
        <v>3322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5">
        <v>0.43055555555555558</v>
      </c>
      <c r="H662" s="183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">
      <c r="A663">
        <v>8</v>
      </c>
      <c r="B663" s="181">
        <v>45759</v>
      </c>
      <c r="C663" t="s">
        <v>3191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5">
        <v>0.44791666666666669</v>
      </c>
      <c r="H663" s="183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">
      <c r="A664">
        <v>9</v>
      </c>
      <c r="B664" s="181">
        <v>45759</v>
      </c>
      <c r="C664" t="s">
        <v>3347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5">
        <v>0.45833333333333331</v>
      </c>
      <c r="H664" s="183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">
      <c r="A665">
        <v>10</v>
      </c>
      <c r="B665" s="181">
        <v>45759</v>
      </c>
      <c r="C665" t="s">
        <v>3329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5">
        <v>0.46527777777777779</v>
      </c>
      <c r="H665" s="183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">
      <c r="A666">
        <v>1</v>
      </c>
      <c r="B666" s="181">
        <v>45764</v>
      </c>
      <c r="C666" t="s">
        <v>3532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5"/>
      <c r="H666" s="183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">
      <c r="A667">
        <v>2</v>
      </c>
      <c r="B667" s="181">
        <v>45764</v>
      </c>
      <c r="C667" t="s">
        <v>3379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5"/>
      <c r="H667" s="183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">
      <c r="A668">
        <v>3</v>
      </c>
      <c r="B668" s="181">
        <v>45764</v>
      </c>
      <c r="C668" t="s">
        <v>4587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5"/>
      <c r="H668" s="183">
        <v>0</v>
      </c>
      <c r="K668" t="e">
        <f t="shared" si="13"/>
        <v>#N/A</v>
      </c>
    </row>
    <row r="669" spans="1:11" hidden="1" x14ac:dyDescent="0.2">
      <c r="A669">
        <v>4</v>
      </c>
      <c r="B669" s="181">
        <v>45764</v>
      </c>
      <c r="C669" t="s">
        <v>4577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5"/>
      <c r="H669" s="183">
        <v>2900</v>
      </c>
      <c r="K669" t="e">
        <f t="shared" si="13"/>
        <v>#N/A</v>
      </c>
    </row>
    <row r="670" spans="1:11" hidden="1" x14ac:dyDescent="0.2">
      <c r="A670">
        <v>5</v>
      </c>
      <c r="B670" s="181">
        <v>45764</v>
      </c>
      <c r="C670" t="s">
        <v>3541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5"/>
      <c r="H670" s="183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">
      <c r="A671">
        <v>6</v>
      </c>
      <c r="B671" s="181">
        <v>45764</v>
      </c>
      <c r="C671" t="s">
        <v>3571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5"/>
      <c r="H671" s="183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">
      <c r="A672">
        <v>1</v>
      </c>
      <c r="B672" s="181">
        <v>45766</v>
      </c>
      <c r="C672" t="s">
        <v>3203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5">
        <v>0.39583333333333331</v>
      </c>
      <c r="H672" s="183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">
      <c r="A673">
        <v>2</v>
      </c>
      <c r="B673" s="181">
        <v>45766</v>
      </c>
      <c r="C673" t="s">
        <v>3238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5">
        <v>0.40277777777777779</v>
      </c>
      <c r="H673" s="183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">
      <c r="A674">
        <v>3</v>
      </c>
      <c r="B674" s="181">
        <v>45766</v>
      </c>
      <c r="C674" t="s">
        <v>3276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5">
        <v>0.40972222222222221</v>
      </c>
      <c r="H674" s="183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">
      <c r="A675">
        <v>4</v>
      </c>
      <c r="B675" s="181">
        <v>45766</v>
      </c>
      <c r="C675" t="s">
        <v>3426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5">
        <v>0.41319444444444442</v>
      </c>
      <c r="H675" s="183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">
      <c r="A676">
        <v>5</v>
      </c>
      <c r="B676" s="181">
        <v>45766</v>
      </c>
      <c r="C676" t="s">
        <v>3326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5">
        <v>0.41666666666666669</v>
      </c>
      <c r="H676" s="183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">
      <c r="A677">
        <v>6</v>
      </c>
      <c r="B677" s="181">
        <v>45766</v>
      </c>
      <c r="C677" t="s">
        <v>3318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5">
        <v>0.4236111111111111</v>
      </c>
      <c r="H677" s="183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">
      <c r="A678">
        <v>7</v>
      </c>
      <c r="B678" s="181">
        <v>45766</v>
      </c>
      <c r="C678" t="s">
        <v>3552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5">
        <v>0.4375</v>
      </c>
      <c r="H678" s="183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">
      <c r="A679">
        <v>8</v>
      </c>
      <c r="B679" s="181">
        <v>45766</v>
      </c>
      <c r="C679" t="s">
        <v>3400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5">
        <v>0.47916666666666669</v>
      </c>
      <c r="H679" s="183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">
      <c r="A680">
        <v>9</v>
      </c>
      <c r="B680" s="181">
        <v>45766</v>
      </c>
      <c r="C680" t="s">
        <v>3557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5">
        <v>0.48958333333333331</v>
      </c>
      <c r="H680" s="183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">
      <c r="A681">
        <v>1</v>
      </c>
      <c r="B681" s="181">
        <v>45773</v>
      </c>
      <c r="C681" t="s">
        <v>3197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5">
        <v>0.39583333333333337</v>
      </c>
      <c r="H681" s="183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">
      <c r="A682">
        <v>2</v>
      </c>
      <c r="B682" s="181">
        <v>45773</v>
      </c>
      <c r="C682" t="s">
        <v>4578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5">
        <v>0.40277777777777779</v>
      </c>
      <c r="H682" s="183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">
      <c r="A683">
        <v>3</v>
      </c>
      <c r="B683" s="181">
        <v>45773</v>
      </c>
      <c r="C683" t="s">
        <v>4579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5">
        <v>0.41666666666666669</v>
      </c>
      <c r="H683" s="183">
        <v>350</v>
      </c>
      <c r="I683" s="52" t="s">
        <v>4580</v>
      </c>
      <c r="J683" s="52">
        <v>1</v>
      </c>
      <c r="K683" t="e">
        <f t="shared" si="13"/>
        <v>#N/A</v>
      </c>
    </row>
    <row r="684" spans="1:11" hidden="1" x14ac:dyDescent="0.2">
      <c r="A684">
        <v>4</v>
      </c>
      <c r="B684" s="181">
        <v>45773</v>
      </c>
      <c r="C684" t="s">
        <v>3194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5">
        <v>0.4236111111111111</v>
      </c>
      <c r="H684" s="183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">
      <c r="A685">
        <v>5</v>
      </c>
      <c r="B685" s="181">
        <v>45773</v>
      </c>
      <c r="C685" t="s">
        <v>4581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5">
        <v>0.42708333333333337</v>
      </c>
      <c r="H685" s="183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">
      <c r="A686">
        <v>6</v>
      </c>
      <c r="B686" s="181">
        <v>45773</v>
      </c>
      <c r="C686" t="s">
        <v>3301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5">
        <v>0.43055555555555558</v>
      </c>
      <c r="H686" s="183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">
      <c r="A687">
        <v>7</v>
      </c>
      <c r="B687" s="181">
        <v>45773</v>
      </c>
      <c r="C687" t="s">
        <v>3329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5">
        <v>0.4513888888888889</v>
      </c>
      <c r="H687" s="183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">
      <c r="A688">
        <v>8</v>
      </c>
      <c r="B688" s="181">
        <v>45773</v>
      </c>
      <c r="C688" t="s">
        <v>3541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5">
        <v>0.45833333333333331</v>
      </c>
      <c r="H688" s="183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">
      <c r="A689">
        <v>9</v>
      </c>
      <c r="B689" s="181">
        <v>45773</v>
      </c>
      <c r="C689" t="s">
        <v>4582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5">
        <v>0.46527777777777779</v>
      </c>
      <c r="H689" s="183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">
      <c r="A690">
        <v>1</v>
      </c>
      <c r="B690" s="181">
        <v>45781</v>
      </c>
      <c r="C690" t="s">
        <v>3426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5">
        <v>0.41666666666666669</v>
      </c>
      <c r="H690" s="183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">
      <c r="A691">
        <v>2</v>
      </c>
      <c r="B691" s="181">
        <v>45781</v>
      </c>
      <c r="C691" t="s">
        <v>3540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5">
        <v>0.4236111111111111</v>
      </c>
      <c r="H691" s="183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">
      <c r="A692">
        <v>3</v>
      </c>
      <c r="B692" s="181">
        <v>45781</v>
      </c>
      <c r="C692" t="s">
        <v>3446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5">
        <v>0.4375</v>
      </c>
      <c r="H692" s="183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">
      <c r="A693">
        <v>5</v>
      </c>
      <c r="B693" s="181">
        <v>45781</v>
      </c>
      <c r="C693" t="s">
        <v>4465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5">
        <v>0.45833333333333331</v>
      </c>
      <c r="H693" s="183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">
      <c r="A694">
        <v>6</v>
      </c>
      <c r="B694" s="181">
        <v>45781</v>
      </c>
      <c r="C694" t="s">
        <v>3400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5">
        <v>0.47916666666666669</v>
      </c>
      <c r="H694" s="183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">
      <c r="A695">
        <v>7</v>
      </c>
      <c r="B695" s="181">
        <v>45781</v>
      </c>
      <c r="C695" t="s">
        <v>3541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5">
        <v>0.48958333333333331</v>
      </c>
      <c r="H695" s="183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">
      <c r="A696">
        <v>1</v>
      </c>
      <c r="B696" s="181">
        <v>45792</v>
      </c>
      <c r="C696" t="s">
        <v>3427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5">
        <v>0.45833333333333331</v>
      </c>
      <c r="H696" s="183">
        <v>0</v>
      </c>
      <c r="I696" s="52" t="s">
        <v>4554</v>
      </c>
      <c r="J696" s="52">
        <v>1</v>
      </c>
      <c r="K696" t="e">
        <f t="shared" si="13"/>
        <v>#N/A</v>
      </c>
    </row>
    <row r="697" spans="1:11" hidden="1" x14ac:dyDescent="0.2">
      <c r="A697">
        <v>2</v>
      </c>
      <c r="B697" s="181">
        <v>45792</v>
      </c>
      <c r="C697" t="s">
        <v>4587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5">
        <v>0.46527777777777779</v>
      </c>
      <c r="H697" s="183">
        <v>1800</v>
      </c>
      <c r="I697" s="52" t="s">
        <v>4555</v>
      </c>
      <c r="J697" s="52">
        <v>1</v>
      </c>
      <c r="K697" t="e">
        <f t="shared" si="13"/>
        <v>#N/A</v>
      </c>
    </row>
    <row r="698" spans="1:11" hidden="1" x14ac:dyDescent="0.2">
      <c r="A698">
        <v>3</v>
      </c>
      <c r="B698" s="181">
        <v>45792</v>
      </c>
      <c r="C698" t="s">
        <v>3301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5">
        <v>0.47222222222222221</v>
      </c>
      <c r="H698" s="183">
        <v>10400</v>
      </c>
      <c r="I698" s="52" t="s">
        <v>4556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">
      <c r="A699">
        <v>4</v>
      </c>
      <c r="B699" s="181">
        <v>45792</v>
      </c>
      <c r="C699" t="s">
        <v>4468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5">
        <v>0.47916666666666669</v>
      </c>
      <c r="H699" s="183">
        <v>2300</v>
      </c>
      <c r="I699" s="52" t="s">
        <v>4557</v>
      </c>
      <c r="J699" s="52">
        <v>1</v>
      </c>
      <c r="K699" t="e">
        <f t="shared" si="13"/>
        <v>#N/A</v>
      </c>
    </row>
    <row r="700" spans="1:11" hidden="1" x14ac:dyDescent="0.2">
      <c r="A700">
        <v>5</v>
      </c>
      <c r="B700" s="181">
        <v>45792</v>
      </c>
      <c r="C700" t="s">
        <v>4583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5">
        <v>0.48958333333333331</v>
      </c>
      <c r="H700" s="183">
        <v>2000</v>
      </c>
      <c r="I700" s="52" t="s">
        <v>4559</v>
      </c>
      <c r="J700" s="52">
        <v>1</v>
      </c>
      <c r="K700" t="e">
        <f t="shared" si="13"/>
        <v>#N/A</v>
      </c>
    </row>
    <row r="701" spans="1:11" hidden="1" x14ac:dyDescent="0.2">
      <c r="A701">
        <v>6</v>
      </c>
      <c r="B701" s="181">
        <v>45792</v>
      </c>
      <c r="C701" t="s">
        <v>4469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5">
        <v>0.5</v>
      </c>
      <c r="H701" s="183">
        <v>2900</v>
      </c>
      <c r="I701" s="52" t="s">
        <v>4560</v>
      </c>
      <c r="J701" s="52">
        <v>1</v>
      </c>
      <c r="K701" t="e">
        <f t="shared" si="13"/>
        <v>#N/A</v>
      </c>
    </row>
    <row r="702" spans="1:11" hidden="1" x14ac:dyDescent="0.2">
      <c r="A702">
        <v>7</v>
      </c>
      <c r="B702" s="181">
        <v>45792</v>
      </c>
      <c r="C702" t="s">
        <v>4582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5">
        <v>0.50694444444444442</v>
      </c>
      <c r="H702" s="183">
        <v>0</v>
      </c>
      <c r="I702" s="52" t="s">
        <v>4562</v>
      </c>
      <c r="J702" s="52">
        <v>1</v>
      </c>
      <c r="K702" t="e">
        <f t="shared" si="13"/>
        <v>#N/A</v>
      </c>
    </row>
    <row r="703" spans="1:11" hidden="1" x14ac:dyDescent="0.2">
      <c r="A703">
        <v>8</v>
      </c>
      <c r="B703" s="181">
        <v>45792</v>
      </c>
      <c r="C703" t="s">
        <v>3541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5">
        <v>0.51388888888888884</v>
      </c>
      <c r="H703" s="183">
        <v>5800</v>
      </c>
      <c r="I703" s="52" t="s">
        <v>4561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">
      <c r="A704">
        <v>9</v>
      </c>
      <c r="B704" s="181">
        <v>45792</v>
      </c>
      <c r="C704" t="s">
        <v>4470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5">
        <v>0.52083333333333337</v>
      </c>
      <c r="H704" s="183">
        <v>3000</v>
      </c>
      <c r="I704" s="52" t="s">
        <v>4563</v>
      </c>
      <c r="J704" s="52">
        <v>1</v>
      </c>
      <c r="K704" t="e">
        <f t="shared" si="13"/>
        <v>#N/A</v>
      </c>
    </row>
    <row r="705" spans="1:11" hidden="1" x14ac:dyDescent="0.2">
      <c r="A705">
        <v>1</v>
      </c>
      <c r="B705" s="181">
        <v>45794</v>
      </c>
      <c r="C705" t="s">
        <v>4466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5">
        <v>0.40972222222222221</v>
      </c>
      <c r="H705" s="183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">
      <c r="A706">
        <v>2</v>
      </c>
      <c r="B706" s="181">
        <v>45794</v>
      </c>
      <c r="C706" t="s">
        <v>3191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5">
        <v>0.41666666666666669</v>
      </c>
      <c r="H706" s="183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">
      <c r="A707">
        <v>3</v>
      </c>
      <c r="B707" s="181">
        <v>45794</v>
      </c>
      <c r="C707" t="s">
        <v>3301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5">
        <v>0.4236111111111111</v>
      </c>
      <c r="H707" s="183">
        <f>5500</f>
        <v>5500</v>
      </c>
      <c r="I707" s="52" t="s">
        <v>4555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">
      <c r="A708">
        <v>4</v>
      </c>
      <c r="B708" s="181">
        <v>45794</v>
      </c>
      <c r="C708" t="s">
        <v>3400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5">
        <v>0.44791666666666669</v>
      </c>
      <c r="H708" s="183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">
      <c r="A709">
        <v>5</v>
      </c>
      <c r="B709" s="181">
        <v>45794</v>
      </c>
      <c r="C709" t="s">
        <v>4467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5">
        <v>0.4513888888888889</v>
      </c>
      <c r="H709" s="183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">
      <c r="A710">
        <v>6</v>
      </c>
      <c r="B710" s="181">
        <v>45794</v>
      </c>
      <c r="C710" t="s">
        <v>3292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5">
        <v>0.45833333333333331</v>
      </c>
      <c r="H710" s="183">
        <f>5500+1700</f>
        <v>7200</v>
      </c>
      <c r="I710" s="52" t="s">
        <v>4554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">
      <c r="A711">
        <v>7</v>
      </c>
      <c r="B711" s="181">
        <v>45794</v>
      </c>
      <c r="C711" t="s">
        <v>3209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5">
        <v>0.46875</v>
      </c>
      <c r="H711" s="183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">
      <c r="A712">
        <v>1</v>
      </c>
      <c r="B712" s="181">
        <v>45801</v>
      </c>
      <c r="C712" t="s">
        <v>3329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5">
        <v>0.39583333333333331</v>
      </c>
      <c r="H712" s="183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">
      <c r="A713">
        <v>2</v>
      </c>
      <c r="B713" s="181">
        <v>45801</v>
      </c>
      <c r="C713" t="s">
        <v>4471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5">
        <v>0.40625</v>
      </c>
      <c r="H713" s="183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">
      <c r="A714">
        <v>3</v>
      </c>
      <c r="B714" s="181">
        <v>45801</v>
      </c>
      <c r="C714" t="s">
        <v>3301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5">
        <v>0.41319444444444442</v>
      </c>
      <c r="H714" s="183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">
      <c r="A715">
        <v>4</v>
      </c>
      <c r="B715" s="181">
        <v>45801</v>
      </c>
      <c r="C715" t="s">
        <v>3238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5">
        <v>0.44791666666666669</v>
      </c>
      <c r="H715" s="183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">
      <c r="A716">
        <v>5</v>
      </c>
      <c r="B716" s="181">
        <v>45801</v>
      </c>
      <c r="C716" t="s">
        <v>3540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5">
        <v>0.45833333333333331</v>
      </c>
      <c r="H716" s="183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">
      <c r="A717">
        <v>6</v>
      </c>
      <c r="B717" s="181">
        <v>45801</v>
      </c>
      <c r="C717" t="s">
        <v>4584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5">
        <v>0.46527777777777779</v>
      </c>
      <c r="H717" s="183">
        <v>0</v>
      </c>
      <c r="I717" s="52" t="s">
        <v>4585</v>
      </c>
      <c r="J717" s="52">
        <v>1</v>
      </c>
      <c r="K717" t="e">
        <f t="shared" si="13"/>
        <v>#N/A</v>
      </c>
    </row>
    <row r="718" spans="1:11" hidden="1" x14ac:dyDescent="0.2">
      <c r="A718">
        <v>1</v>
      </c>
      <c r="B718" s="181">
        <v>45808</v>
      </c>
      <c r="C718" t="s">
        <v>3276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5">
        <v>0.44444444444444448</v>
      </c>
      <c r="H718" s="183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">
      <c r="A719">
        <v>2</v>
      </c>
      <c r="B719" s="181">
        <v>45808</v>
      </c>
      <c r="C719" t="s">
        <v>4587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5">
        <v>0.4513888888888889</v>
      </c>
      <c r="H719" s="183">
        <v>7200</v>
      </c>
      <c r="I719" s="52" t="s">
        <v>4554</v>
      </c>
      <c r="K719" t="e">
        <f t="shared" si="13"/>
        <v>#N/A</v>
      </c>
    </row>
    <row r="720" spans="1:11" hidden="1" x14ac:dyDescent="0.2">
      <c r="A720">
        <v>3</v>
      </c>
      <c r="B720" s="181">
        <v>45808</v>
      </c>
      <c r="C720" t="s">
        <v>4472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5">
        <v>0.45833333333333337</v>
      </c>
      <c r="H720" s="183">
        <v>7100</v>
      </c>
      <c r="I720" s="52" t="s">
        <v>4557</v>
      </c>
      <c r="K720" t="e">
        <f t="shared" si="13"/>
        <v>#N/A</v>
      </c>
    </row>
    <row r="721" spans="1:11" hidden="1" x14ac:dyDescent="0.2">
      <c r="A721">
        <v>4</v>
      </c>
      <c r="B721" s="181">
        <v>45808</v>
      </c>
      <c r="C721" t="s">
        <v>3286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5">
        <v>0.46527777777777779</v>
      </c>
      <c r="H721" s="183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">
      <c r="A722">
        <v>5</v>
      </c>
      <c r="B722" s="181">
        <v>45808</v>
      </c>
      <c r="C722" t="s">
        <v>4465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5">
        <v>0.46875</v>
      </c>
      <c r="H722" s="183">
        <v>8000</v>
      </c>
      <c r="I722" s="52" t="s">
        <v>4559</v>
      </c>
      <c r="K722" t="e">
        <f t="shared" si="13"/>
        <v>#N/A</v>
      </c>
    </row>
    <row r="723" spans="1:11" hidden="1" x14ac:dyDescent="0.2">
      <c r="A723">
        <v>6</v>
      </c>
      <c r="B723" s="181">
        <v>45808</v>
      </c>
      <c r="C723" t="s">
        <v>4471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5">
        <v>0.4861111111111111</v>
      </c>
      <c r="H723" s="183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">
      <c r="A724">
        <v>7</v>
      </c>
      <c r="B724" s="181">
        <v>45808</v>
      </c>
      <c r="C724" t="s">
        <v>3272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5">
        <v>0.49305555555555552</v>
      </c>
      <c r="H724" s="183">
        <v>2300</v>
      </c>
      <c r="I724" s="52" t="s">
        <v>4556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">
      <c r="A725">
        <v>8</v>
      </c>
      <c r="B725" s="181">
        <v>45808</v>
      </c>
      <c r="C725" t="s">
        <v>3404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5">
        <v>0.49652777777777773</v>
      </c>
      <c r="H725" s="183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">
      <c r="A726">
        <v>9</v>
      </c>
      <c r="B726" s="181">
        <v>45808</v>
      </c>
      <c r="C726" t="s">
        <v>3292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5">
        <v>0.50694444444444453</v>
      </c>
      <c r="H726" s="183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">
      <c r="A727">
        <v>10</v>
      </c>
      <c r="B727" s="181">
        <v>45808</v>
      </c>
      <c r="C727" t="s">
        <v>3541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5">
        <v>0.51388888888888895</v>
      </c>
      <c r="H727" s="183">
        <v>21000</v>
      </c>
      <c r="I727" s="52" t="s">
        <v>4555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">
      <c r="A728">
        <v>11</v>
      </c>
      <c r="B728" s="181">
        <v>45808</v>
      </c>
      <c r="C728" t="s">
        <v>4473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5">
        <v>0.52430555555555558</v>
      </c>
      <c r="H728" s="183"/>
      <c r="K728" t="e">
        <f t="shared" si="14"/>
        <v>#N/A</v>
      </c>
    </row>
    <row r="729" spans="1:11" hidden="1" x14ac:dyDescent="0.2">
      <c r="A729">
        <v>12</v>
      </c>
      <c r="B729" s="181">
        <v>45808</v>
      </c>
      <c r="C729" t="s">
        <v>4586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5">
        <v>0.53819444444444453</v>
      </c>
      <c r="H729" s="183"/>
      <c r="K729" t="e">
        <f t="shared" si="14"/>
        <v>#N/A</v>
      </c>
    </row>
    <row r="730" spans="1:11" hidden="1" x14ac:dyDescent="0.2">
      <c r="A730">
        <v>1</v>
      </c>
      <c r="B730" s="181">
        <v>45821</v>
      </c>
      <c r="C730" t="s">
        <v>3450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5">
        <v>0.42708333333333331</v>
      </c>
      <c r="H730" s="183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">
      <c r="A731">
        <v>2</v>
      </c>
      <c r="B731" s="181">
        <v>45821</v>
      </c>
      <c r="C731" t="s">
        <v>3286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5">
        <v>0.43402777777777779</v>
      </c>
      <c r="H731" s="183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">
      <c r="A732">
        <v>3</v>
      </c>
      <c r="B732" s="181">
        <v>45821</v>
      </c>
      <c r="C732" t="s">
        <v>3301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5">
        <v>0.4375</v>
      </c>
      <c r="H732" s="183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">
      <c r="A733">
        <v>4</v>
      </c>
      <c r="B733" s="181">
        <v>45821</v>
      </c>
      <c r="C733" t="s">
        <v>3247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5">
        <v>0.44444444444444442</v>
      </c>
      <c r="H733" s="183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">
      <c r="A734">
        <v>5</v>
      </c>
      <c r="B734" s="181">
        <v>45821</v>
      </c>
      <c r="C734" t="s">
        <v>3460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5">
        <v>0.47222222222222221</v>
      </c>
      <c r="H734" s="183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">
      <c r="A735">
        <v>6</v>
      </c>
      <c r="B735" s="181">
        <v>45821</v>
      </c>
      <c r="C735" t="s">
        <v>3292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5">
        <v>0.47916666666666669</v>
      </c>
      <c r="H735" s="183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">
      <c r="A736">
        <v>7</v>
      </c>
      <c r="B736" s="181">
        <v>45821</v>
      </c>
      <c r="C736" t="s">
        <v>3356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5">
        <v>0.48958333333333331</v>
      </c>
      <c r="H736" s="183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">
      <c r="A737">
        <v>8</v>
      </c>
      <c r="B737" s="181">
        <v>45821</v>
      </c>
      <c r="C737" t="s">
        <v>3541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5">
        <v>0.5</v>
      </c>
      <c r="H737" s="183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">
      <c r="A738">
        <v>1</v>
      </c>
      <c r="B738" s="181">
        <v>45835</v>
      </c>
      <c r="C738" t="s">
        <v>3450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5">
        <v>0.34375</v>
      </c>
      <c r="H738" s="183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">
      <c r="A739">
        <v>2</v>
      </c>
      <c r="B739" s="181">
        <v>45835</v>
      </c>
      <c r="C739" t="s">
        <v>3301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5">
        <v>0.35416666666666669</v>
      </c>
      <c r="H739" s="183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">
      <c r="A740">
        <v>3</v>
      </c>
      <c r="B740" s="181">
        <v>45835</v>
      </c>
      <c r="C740" t="s">
        <v>3541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5">
        <v>0.39583333333333331</v>
      </c>
      <c r="H740" s="183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">
      <c r="A741">
        <v>4</v>
      </c>
      <c r="B741" s="181">
        <v>45835</v>
      </c>
      <c r="C741" t="s">
        <v>3238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5">
        <v>0.40625</v>
      </c>
      <c r="H741" s="183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">
      <c r="A742">
        <v>5</v>
      </c>
      <c r="B742" s="181">
        <v>45835</v>
      </c>
      <c r="C742" t="s">
        <v>4474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5">
        <v>0.41666666666666669</v>
      </c>
      <c r="H742" s="183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">
      <c r="A743">
        <v>1</v>
      </c>
      <c r="B743" s="181">
        <v>45881</v>
      </c>
      <c r="C743" t="s">
        <v>3541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5">
        <v>0.33333333333333331</v>
      </c>
      <c r="H743" s="183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">
      <c r="A744">
        <v>2</v>
      </c>
      <c r="B744" s="181">
        <v>45881</v>
      </c>
      <c r="C744" t="s">
        <v>4476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5">
        <v>0.34375</v>
      </c>
      <c r="H744" s="183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">
      <c r="A745">
        <v>3</v>
      </c>
      <c r="B745" s="181">
        <v>45881</v>
      </c>
      <c r="C745" t="s">
        <v>4475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5">
        <v>0.34722222222222221</v>
      </c>
      <c r="H745" s="183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">
      <c r="A746">
        <v>4</v>
      </c>
      <c r="B746" s="181">
        <v>45881</v>
      </c>
      <c r="C746" t="s">
        <v>4478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5">
        <v>0.375</v>
      </c>
      <c r="H746" s="183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">
      <c r="A747">
        <v>5</v>
      </c>
      <c r="B747" s="181">
        <v>45881</v>
      </c>
      <c r="C747" t="s">
        <v>4583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5">
        <v>0.38541666666666669</v>
      </c>
      <c r="H747" s="183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">
      <c r="A748">
        <v>6</v>
      </c>
      <c r="B748" s="181">
        <v>45881</v>
      </c>
      <c r="C748" t="s">
        <v>3391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5">
        <v>0.39583333333333331</v>
      </c>
      <c r="H748" s="183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">
      <c r="A749">
        <v>7</v>
      </c>
      <c r="B749" s="181">
        <v>45881</v>
      </c>
      <c r="C749" t="s">
        <v>3532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5">
        <v>0.41666666666666669</v>
      </c>
      <c r="H749" s="183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">
      <c r="A750">
        <v>8</v>
      </c>
      <c r="B750" s="181">
        <v>45881</v>
      </c>
      <c r="C750" t="s">
        <v>4587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5">
        <v>0.42708333333333331</v>
      </c>
      <c r="H750" s="183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">
      <c r="A751">
        <v>9</v>
      </c>
      <c r="B751" s="181">
        <v>45881</v>
      </c>
      <c r="C751" t="s">
        <v>4477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5">
        <v>0.43055555555555558</v>
      </c>
      <c r="H751" s="183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">
      <c r="A752">
        <v>10</v>
      </c>
      <c r="B752" s="181">
        <v>45881</v>
      </c>
      <c r="C752" t="s">
        <v>3507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5">
        <v>0.4375</v>
      </c>
      <c r="H752" s="183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">
      <c r="A753">
        <v>1</v>
      </c>
      <c r="B753" s="181">
        <v>45898</v>
      </c>
      <c r="C753" t="s">
        <v>3301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5">
        <v>0.39583333333333331</v>
      </c>
      <c r="H753" s="183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">
      <c r="A754">
        <v>2</v>
      </c>
      <c r="B754" s="181">
        <v>45898</v>
      </c>
      <c r="C754" t="s">
        <v>3272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5">
        <v>0.41666666666666669</v>
      </c>
      <c r="H754" s="183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">
      <c r="A755">
        <v>3</v>
      </c>
      <c r="B755" s="181">
        <v>45898</v>
      </c>
      <c r="C755" t="s">
        <v>3336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5">
        <v>0.42708333333333331</v>
      </c>
      <c r="H755" s="183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">
      <c r="A756">
        <v>4</v>
      </c>
      <c r="B756" s="181">
        <v>45898</v>
      </c>
      <c r="C756" t="s">
        <v>3356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5">
        <v>0.4375</v>
      </c>
      <c r="H756" s="183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">
      <c r="A757">
        <v>5</v>
      </c>
      <c r="B757" s="181">
        <v>45898</v>
      </c>
      <c r="C757" t="s">
        <v>3541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5">
        <v>0.44444444444444442</v>
      </c>
      <c r="H757" s="183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">
      <c r="A758">
        <v>6</v>
      </c>
      <c r="B758" s="181">
        <v>45898</v>
      </c>
      <c r="C758" t="s">
        <v>3571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5">
        <v>0.45833333333333331</v>
      </c>
      <c r="H758" s="183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">
      <c r="A759">
        <v>1</v>
      </c>
      <c r="B759" s="181">
        <v>45906</v>
      </c>
      <c r="C759" t="s">
        <v>3238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5">
        <v>0.45833333333333331</v>
      </c>
      <c r="H759" s="183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">
      <c r="A760">
        <v>2</v>
      </c>
      <c r="B760" s="181">
        <v>45906</v>
      </c>
      <c r="C760" t="s">
        <v>4479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5">
        <v>0.46875</v>
      </c>
      <c r="H760" s="183">
        <v>14300</v>
      </c>
      <c r="K760" t="e">
        <f t="shared" si="14"/>
        <v>#N/A</v>
      </c>
    </row>
    <row r="761" spans="1:11" hidden="1" x14ac:dyDescent="0.2">
      <c r="A761">
        <v>3</v>
      </c>
      <c r="B761" s="181">
        <v>45906</v>
      </c>
      <c r="C761" t="s">
        <v>3264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5">
        <v>0.48958333333333331</v>
      </c>
      <c r="H761" s="183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">
      <c r="A762">
        <v>4</v>
      </c>
      <c r="B762" s="181">
        <v>45906</v>
      </c>
      <c r="C762" t="s">
        <v>3391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5">
        <v>0.5</v>
      </c>
      <c r="H762" s="183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">
      <c r="A763">
        <v>5</v>
      </c>
      <c r="B763" s="181">
        <v>45906</v>
      </c>
      <c r="C763" t="s">
        <v>4480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5">
        <v>0.50694444444444442</v>
      </c>
      <c r="H763" s="183">
        <v>4600</v>
      </c>
      <c r="K763" t="e">
        <f t="shared" si="14"/>
        <v>#N/A</v>
      </c>
    </row>
    <row r="764" spans="1:11" hidden="1" x14ac:dyDescent="0.2">
      <c r="A764">
        <v>6</v>
      </c>
      <c r="B764" s="181">
        <v>45906</v>
      </c>
      <c r="C764" t="s">
        <v>3292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5">
        <v>0.51388888888888884</v>
      </c>
      <c r="H764" s="183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">
      <c r="A765">
        <v>7</v>
      </c>
      <c r="B765" s="181">
        <v>45906</v>
      </c>
      <c r="C765" t="s">
        <v>3541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5">
        <v>0.52083333333333337</v>
      </c>
      <c r="H765" s="183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">
      <c r="A766">
        <v>8</v>
      </c>
      <c r="B766" s="181">
        <v>45906</v>
      </c>
      <c r="C766" t="s">
        <v>4473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5">
        <v>0.53125</v>
      </c>
      <c r="H766" s="183">
        <v>2900</v>
      </c>
      <c r="K766" t="e">
        <f t="shared" si="14"/>
        <v>#N/A</v>
      </c>
    </row>
    <row r="767" spans="1:11" hidden="1" x14ac:dyDescent="0.2">
      <c r="A767">
        <v>1</v>
      </c>
      <c r="B767" s="181">
        <v>45923</v>
      </c>
      <c r="C767" t="s">
        <v>3503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5">
        <v>0.41666666666666669</v>
      </c>
      <c r="H767" s="183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">
      <c r="A768">
        <v>2</v>
      </c>
      <c r="B768" s="181">
        <v>45923</v>
      </c>
      <c r="C768" t="s">
        <v>3450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5">
        <v>0.4236111111111111</v>
      </c>
      <c r="H768" s="183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">
      <c r="A769">
        <v>3</v>
      </c>
      <c r="B769" s="181">
        <v>45923</v>
      </c>
      <c r="C769" t="s">
        <v>3541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5">
        <v>0.4375</v>
      </c>
      <c r="H769" s="183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">
      <c r="A770">
        <v>4</v>
      </c>
      <c r="B770" s="181">
        <v>45923</v>
      </c>
      <c r="C770" t="s">
        <v>4475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5">
        <v>0.44791666666666669</v>
      </c>
      <c r="H770" s="183">
        <v>8500</v>
      </c>
      <c r="K770" t="e">
        <f t="shared" si="14"/>
        <v>#N/A</v>
      </c>
    </row>
    <row r="771" spans="1:11" hidden="1" x14ac:dyDescent="0.2">
      <c r="A771">
        <v>5</v>
      </c>
      <c r="B771" s="181">
        <v>45923</v>
      </c>
      <c r="C771" t="s">
        <v>4583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5">
        <v>0.4548611111111111</v>
      </c>
      <c r="H771" s="183">
        <v>0</v>
      </c>
      <c r="K771" t="e">
        <f t="shared" si="14"/>
        <v>#N/A</v>
      </c>
    </row>
    <row r="772" spans="1:11" hidden="1" x14ac:dyDescent="0.2">
      <c r="A772">
        <v>6</v>
      </c>
      <c r="B772" s="181">
        <v>45923</v>
      </c>
      <c r="C772" t="s">
        <v>3307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5">
        <v>0.46180555555555558</v>
      </c>
      <c r="H772" s="183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">
      <c r="A773">
        <v>7</v>
      </c>
      <c r="B773" s="181">
        <v>45923</v>
      </c>
      <c r="C773" t="s">
        <v>3563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5">
        <v>0.46527777777777779</v>
      </c>
      <c r="H773" s="183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">
      <c r="A774">
        <v>8</v>
      </c>
      <c r="B774" s="181">
        <v>45923</v>
      </c>
      <c r="C774" t="s">
        <v>3301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5">
        <v>0.4861111111111111</v>
      </c>
      <c r="H774" s="183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">
      <c r="A775">
        <v>9</v>
      </c>
      <c r="B775" s="181">
        <v>45923</v>
      </c>
      <c r="C775" t="s">
        <v>4588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5">
        <v>0.49305555555555558</v>
      </c>
      <c r="H775" s="183">
        <v>3000</v>
      </c>
      <c r="K775" t="e">
        <f t="shared" si="14"/>
        <v>#N/A</v>
      </c>
    </row>
    <row r="776" spans="1:11" hidden="1" x14ac:dyDescent="0.2">
      <c r="A776">
        <v>10</v>
      </c>
      <c r="B776" s="181">
        <v>45923</v>
      </c>
      <c r="C776" t="s">
        <v>3336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5">
        <v>0.50347222222222221</v>
      </c>
      <c r="H776" s="183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">
      <c r="A777">
        <v>11</v>
      </c>
      <c r="B777" s="181">
        <v>45923</v>
      </c>
      <c r="C777" t="s">
        <v>3427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5">
        <v>0.51388888888888884</v>
      </c>
      <c r="H777" s="183">
        <v>1700</v>
      </c>
      <c r="K777" t="e">
        <f t="shared" si="14"/>
        <v>#N/A</v>
      </c>
    </row>
    <row r="778" spans="1:11" hidden="1" x14ac:dyDescent="0.2">
      <c r="A778">
        <v>12</v>
      </c>
      <c r="B778" s="181">
        <v>45923</v>
      </c>
      <c r="C778" t="s">
        <v>4587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5">
        <v>0.52083333333333337</v>
      </c>
      <c r="H778" s="183">
        <v>0</v>
      </c>
      <c r="K778" t="e">
        <f t="shared" si="14"/>
        <v>#N/A</v>
      </c>
    </row>
    <row r="779" spans="1:11" hidden="1" x14ac:dyDescent="0.2">
      <c r="B779" s="181">
        <v>45924</v>
      </c>
      <c r="C779" t="s">
        <v>3272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5"/>
      <c r="H779" s="183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">
      <c r="B780" s="181">
        <v>45924</v>
      </c>
      <c r="C780" t="s">
        <v>3348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5"/>
      <c r="H780" s="183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">
      <c r="B781" s="181">
        <v>45924</v>
      </c>
      <c r="C781" t="s">
        <v>4880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5"/>
      <c r="H781" s="183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">
      <c r="A782">
        <v>13</v>
      </c>
      <c r="B782" s="181">
        <v>45923</v>
      </c>
      <c r="C782" t="s">
        <v>3318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5">
        <v>0.54166666666666663</v>
      </c>
      <c r="H782" s="183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">
      <c r="A783">
        <v>1</v>
      </c>
      <c r="B783" s="181">
        <v>45940</v>
      </c>
      <c r="C783" t="s">
        <v>4818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5">
        <v>0.41666666666666669</v>
      </c>
      <c r="H783" s="183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">
      <c r="A784">
        <v>2</v>
      </c>
      <c r="B784" s="181">
        <v>45940</v>
      </c>
      <c r="C784" t="s">
        <v>3301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5">
        <v>0.42708333333333331</v>
      </c>
      <c r="H784" s="183">
        <v>7000</v>
      </c>
      <c r="I784" s="52" t="s">
        <v>4823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">
      <c r="A785">
        <v>3</v>
      </c>
      <c r="B785" s="181">
        <v>45940</v>
      </c>
      <c r="C785" t="s">
        <v>3292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5">
        <v>0.45833333333333331</v>
      </c>
      <c r="H785" s="183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">
      <c r="A786">
        <v>4</v>
      </c>
      <c r="B786" s="181">
        <v>45940</v>
      </c>
      <c r="C786" t="s">
        <v>4813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5">
        <v>0.46875</v>
      </c>
      <c r="H786" s="183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">
      <c r="A787">
        <v>5</v>
      </c>
      <c r="B787" s="181">
        <v>45940</v>
      </c>
      <c r="C787" t="s">
        <v>3541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5">
        <v>0.47916666666666669</v>
      </c>
      <c r="H787" s="183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">
      <c r="A788">
        <v>1</v>
      </c>
      <c r="B788" s="181">
        <v>45952</v>
      </c>
      <c r="C788" t="s">
        <v>3346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5">
        <v>0.41666666666666669</v>
      </c>
      <c r="H788" s="183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">
      <c r="A789">
        <v>2</v>
      </c>
      <c r="B789" s="181">
        <v>45952</v>
      </c>
      <c r="C789" t="s">
        <v>3541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5">
        <v>0.4236111111111111</v>
      </c>
      <c r="H789" s="183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">
      <c r="A790">
        <v>3</v>
      </c>
      <c r="B790" s="181">
        <v>45952</v>
      </c>
      <c r="C790" t="s">
        <v>5021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5">
        <v>0.43055555555555558</v>
      </c>
      <c r="H790" s="183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">
      <c r="A791">
        <v>4</v>
      </c>
      <c r="B791" s="181">
        <v>45952</v>
      </c>
      <c r="C791" t="s">
        <v>5019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5">
        <v>0.44444444444444442</v>
      </c>
      <c r="H791" s="183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">
      <c r="A792">
        <v>5</v>
      </c>
      <c r="B792" s="181">
        <v>45952</v>
      </c>
      <c r="C792" t="s">
        <v>5018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5">
        <v>0.4513888888888889</v>
      </c>
      <c r="H792" s="183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">
      <c r="A793">
        <v>6</v>
      </c>
      <c r="B793" s="181">
        <v>45952</v>
      </c>
      <c r="C793" t="s">
        <v>4880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5">
        <v>0.46527777777777779</v>
      </c>
      <c r="H793" s="183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">
      <c r="A794">
        <v>7</v>
      </c>
      <c r="B794" s="181">
        <v>45952</v>
      </c>
      <c r="C794" t="s">
        <v>3301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5">
        <v>0.47222222222222221</v>
      </c>
      <c r="H794" s="183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">
      <c r="A795">
        <v>8</v>
      </c>
      <c r="B795" s="181">
        <v>45952</v>
      </c>
      <c r="C795" t="s">
        <v>4891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5">
        <v>0.5</v>
      </c>
      <c r="H795" s="183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">
      <c r="A796">
        <v>9</v>
      </c>
      <c r="B796" s="181">
        <v>45952</v>
      </c>
      <c r="C796" t="s">
        <v>4888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5">
        <v>0.51041666666666663</v>
      </c>
      <c r="H796" s="183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">
      <c r="A797">
        <v>1</v>
      </c>
      <c r="B797" s="181">
        <v>45962</v>
      </c>
      <c r="C797" t="s">
        <v>3318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5">
        <v>0.41666666666666669</v>
      </c>
      <c r="H797" s="183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">
      <c r="A798">
        <v>2</v>
      </c>
      <c r="B798" s="181">
        <v>45962</v>
      </c>
      <c r="C798" t="s">
        <v>3216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5">
        <v>0.4236111111111111</v>
      </c>
      <c r="H798" s="183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">
      <c r="A799">
        <v>3</v>
      </c>
      <c r="B799" s="181">
        <v>45962</v>
      </c>
      <c r="C799" t="s">
        <v>3559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5">
        <v>0.4375</v>
      </c>
      <c r="H799" s="183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">
      <c r="A800">
        <v>4</v>
      </c>
      <c r="B800" s="181">
        <v>45962</v>
      </c>
      <c r="C800" t="s">
        <v>5161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5">
        <v>0.4513888888888889</v>
      </c>
      <c r="H800" s="183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">
      <c r="A801">
        <v>5</v>
      </c>
      <c r="B801" s="181">
        <v>45962</v>
      </c>
      <c r="C801" t="s">
        <v>3450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5">
        <v>0.46180555555555558</v>
      </c>
      <c r="H801" s="183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">
      <c r="A802">
        <v>6</v>
      </c>
      <c r="B802" s="181">
        <v>45962</v>
      </c>
      <c r="C802" t="s">
        <v>3297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5">
        <v>0.46875</v>
      </c>
      <c r="H802" s="183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">
      <c r="A803">
        <v>7</v>
      </c>
      <c r="B803" s="181">
        <v>45962</v>
      </c>
      <c r="C803" t="s">
        <v>4880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5">
        <v>0.5</v>
      </c>
      <c r="H803" s="183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">
      <c r="A804">
        <v>8</v>
      </c>
      <c r="B804" s="181">
        <v>45962</v>
      </c>
      <c r="C804" t="s">
        <v>5122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5">
        <v>0.50347222222222221</v>
      </c>
      <c r="H804" s="183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">
      <c r="A805">
        <v>9</v>
      </c>
      <c r="B805" s="181">
        <v>45962</v>
      </c>
      <c r="C805" t="s">
        <v>3247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5">
        <v>0.51041666666666663</v>
      </c>
      <c r="H805" s="183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">
      <c r="A806">
        <v>10</v>
      </c>
      <c r="B806" s="181">
        <v>45962</v>
      </c>
      <c r="C806" t="s">
        <v>3532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5">
        <v>0.52083333333333337</v>
      </c>
      <c r="H806" s="183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">
      <c r="A807">
        <v>11</v>
      </c>
      <c r="B807" s="181">
        <v>45962</v>
      </c>
      <c r="C807" t="s">
        <v>5081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5">
        <v>0.52430555555555558</v>
      </c>
      <c r="H807" s="183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">
      <c r="B808" s="181">
        <v>45985</v>
      </c>
      <c r="C808" t="s">
        <v>5233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5">
        <v>0.3611111111111111</v>
      </c>
      <c r="H808" s="183">
        <v>7500</v>
      </c>
      <c r="I808" s="52" t="s">
        <v>5279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">
      <c r="B809" s="181">
        <v>45985</v>
      </c>
      <c r="C809" t="s">
        <v>3460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5">
        <v>0.37152777777777779</v>
      </c>
      <c r="H809" s="183">
        <v>2000</v>
      </c>
      <c r="I809" s="52" t="s">
        <v>5280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">
      <c r="B810" s="181">
        <v>45985</v>
      </c>
      <c r="C810" t="s">
        <v>3292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5">
        <v>0.37847222222222221</v>
      </c>
      <c r="H810" s="183">
        <v>1600</v>
      </c>
      <c r="I810" s="52" t="s">
        <v>5281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">
      <c r="B811" s="181">
        <v>45985</v>
      </c>
      <c r="C811" t="s">
        <v>4773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5">
        <v>0.3888888888888889</v>
      </c>
      <c r="H811" s="183">
        <v>3800</v>
      </c>
      <c r="I811" s="52" t="s">
        <v>5282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">
      <c r="B812" s="181">
        <v>45985</v>
      </c>
      <c r="C812" t="s">
        <v>3301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5">
        <v>0.39583333333333331</v>
      </c>
      <c r="H812" s="183">
        <v>5200</v>
      </c>
      <c r="I812" s="52" t="s">
        <v>5283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">
      <c r="B813" s="181">
        <v>45985</v>
      </c>
      <c r="C813" t="s">
        <v>4891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5">
        <v>0.41666666666666669</v>
      </c>
      <c r="H813" s="183">
        <v>2500</v>
      </c>
      <c r="I813" s="52" t="s">
        <v>5284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">
      <c r="B814" s="181">
        <v>45985</v>
      </c>
      <c r="C814" t="s">
        <v>5125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5">
        <v>0.4375</v>
      </c>
      <c r="H814" s="183">
        <v>1600</v>
      </c>
      <c r="I814" s="52" t="s">
        <v>5285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">
      <c r="B815" s="181">
        <v>45985</v>
      </c>
      <c r="C815" t="s">
        <v>5246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5">
        <v>0.44097222222222221</v>
      </c>
      <c r="H815" s="183">
        <v>3400</v>
      </c>
      <c r="I815" s="52" t="s">
        <v>5286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">
      <c r="A816">
        <v>1</v>
      </c>
      <c r="B816" s="181">
        <v>45997</v>
      </c>
      <c r="C816" t="s">
        <v>3216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5">
        <v>0.47916666666666669</v>
      </c>
      <c r="H816" s="183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">
      <c r="A817">
        <v>2</v>
      </c>
      <c r="B817" s="181">
        <v>45997</v>
      </c>
      <c r="C817" t="s">
        <v>3301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5">
        <v>0.5</v>
      </c>
      <c r="H817" s="183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">
      <c r="A818">
        <v>3</v>
      </c>
      <c r="B818" s="181">
        <v>45997</v>
      </c>
      <c r="C818" t="s">
        <v>3272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5">
        <v>0.51041666666666663</v>
      </c>
      <c r="H818" s="183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">
      <c r="A819">
        <v>4</v>
      </c>
      <c r="B819" s="181">
        <v>45997</v>
      </c>
      <c r="C819" t="s">
        <v>3292</v>
      </c>
      <c r="D819" t="str">
        <f>VLOOKUP($C819,ТабКлиенты[[#All],[name]:[phone]],MATCH(D$1,ТабКлиенты[#Headers],0)-1,0)</f>
        <v>+79497169864</v>
      </c>
      <c r="E819" t="s">
        <v>3294</v>
      </c>
      <c r="F819" t="s">
        <v>3295</v>
      </c>
      <c r="G819" s="185">
        <v>0.52083333333333337</v>
      </c>
      <c r="H819" s="183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">
      <c r="A820">
        <v>5</v>
      </c>
      <c r="B820" s="181">
        <v>45997</v>
      </c>
      <c r="C820" t="s">
        <v>5211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5">
        <v>0.52777777777777779</v>
      </c>
      <c r="H820" s="183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5"/>
      <c r="H821" s="183"/>
      <c r="K821" t="e">
        <f t="shared" si="16"/>
        <v>#N/A</v>
      </c>
    </row>
    <row r="822" spans="1:11" hidden="1" x14ac:dyDescent="0.2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5"/>
      <c r="H822" s="183"/>
      <c r="K822" t="e">
        <f t="shared" si="16"/>
        <v>#N/A</v>
      </c>
    </row>
    <row r="823" spans="1:11" hidden="1" x14ac:dyDescent="0.2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5"/>
      <c r="H823" s="183"/>
      <c r="K823" t="e">
        <f t="shared" si="16"/>
        <v>#N/A</v>
      </c>
    </row>
    <row r="824" spans="1:11" hidden="1" x14ac:dyDescent="0.2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5"/>
      <c r="H824" s="183"/>
      <c r="K824" t="e">
        <f t="shared" si="16"/>
        <v>#N/A</v>
      </c>
    </row>
    <row r="825" spans="1:11" hidden="1" x14ac:dyDescent="0.2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5"/>
      <c r="H825" s="183"/>
      <c r="K825" t="e">
        <f t="shared" si="16"/>
        <v>#N/A</v>
      </c>
    </row>
    <row r="826" spans="1:11" hidden="1" x14ac:dyDescent="0.2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5"/>
      <c r="H826" s="183"/>
      <c r="K826" t="e">
        <f t="shared" si="16"/>
        <v>#N/A</v>
      </c>
    </row>
    <row r="827" spans="1:11" hidden="1" x14ac:dyDescent="0.2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5"/>
      <c r="H827" s="183"/>
      <c r="K827" t="e">
        <f t="shared" si="16"/>
        <v>#N/A</v>
      </c>
    </row>
    <row r="828" spans="1:11" hidden="1" x14ac:dyDescent="0.2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5"/>
      <c r="H828" s="183"/>
      <c r="K828" t="e">
        <f t="shared" si="16"/>
        <v>#N/A</v>
      </c>
    </row>
    <row r="829" spans="1:11" hidden="1" x14ac:dyDescent="0.2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5"/>
      <c r="H829" s="183"/>
      <c r="K829" t="e">
        <f t="shared" si="16"/>
        <v>#N/A</v>
      </c>
    </row>
    <row r="830" spans="1:11" hidden="1" x14ac:dyDescent="0.2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5"/>
      <c r="H830" s="183"/>
      <c r="K830" t="e">
        <f t="shared" si="16"/>
        <v>#N/A</v>
      </c>
    </row>
    <row r="831" spans="1:11" hidden="1" x14ac:dyDescent="0.2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5"/>
      <c r="H831" s="183"/>
      <c r="K831" t="e">
        <f t="shared" si="16"/>
        <v>#N/A</v>
      </c>
    </row>
    <row r="832" spans="1:11" hidden="1" x14ac:dyDescent="0.2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5"/>
      <c r="H832" s="183"/>
      <c r="K832" t="e">
        <f t="shared" si="16"/>
        <v>#N/A</v>
      </c>
    </row>
    <row r="833" spans="4:11" hidden="1" x14ac:dyDescent="0.2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5"/>
      <c r="H833" s="183"/>
      <c r="K833" t="e">
        <f t="shared" si="16"/>
        <v>#N/A</v>
      </c>
    </row>
    <row r="834" spans="4:11" hidden="1" x14ac:dyDescent="0.2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5"/>
      <c r="H834" s="183"/>
      <c r="K834" t="e">
        <f t="shared" si="16"/>
        <v>#N/A</v>
      </c>
    </row>
    <row r="835" spans="4:11" hidden="1" x14ac:dyDescent="0.2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5"/>
      <c r="H835" s="183"/>
      <c r="K835" t="e">
        <f t="shared" si="16"/>
        <v>#N/A</v>
      </c>
    </row>
    <row r="836" spans="4:11" hidden="1" x14ac:dyDescent="0.2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5"/>
      <c r="H836" s="183"/>
      <c r="K836" t="e">
        <f t="shared" si="16"/>
        <v>#N/A</v>
      </c>
    </row>
    <row r="837" spans="4:11" hidden="1" x14ac:dyDescent="0.2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5"/>
      <c r="H837" s="183"/>
      <c r="K837" t="e">
        <f t="shared" si="16"/>
        <v>#N/A</v>
      </c>
    </row>
    <row r="838" spans="4:11" hidden="1" x14ac:dyDescent="0.2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5"/>
      <c r="H838" s="183"/>
      <c r="K838" t="e">
        <f t="shared" si="16"/>
        <v>#N/A</v>
      </c>
    </row>
    <row r="839" spans="4:11" hidden="1" x14ac:dyDescent="0.2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5"/>
      <c r="H839" s="183"/>
      <c r="K839" t="e">
        <f t="shared" si="16"/>
        <v>#N/A</v>
      </c>
    </row>
    <row r="840" spans="4:11" hidden="1" x14ac:dyDescent="0.2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5"/>
      <c r="H840" s="183"/>
      <c r="K840" t="e">
        <f t="shared" si="16"/>
        <v>#N/A</v>
      </c>
    </row>
    <row r="841" spans="4:11" hidden="1" x14ac:dyDescent="0.2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5"/>
      <c r="H841" s="183"/>
      <c r="K841" t="e">
        <f t="shared" si="16"/>
        <v>#N/A</v>
      </c>
    </row>
    <row r="842" spans="4:11" hidden="1" x14ac:dyDescent="0.2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5"/>
      <c r="H842" s="183"/>
      <c r="K842" t="e">
        <f t="shared" si="16"/>
        <v>#N/A</v>
      </c>
    </row>
    <row r="843" spans="4:11" hidden="1" x14ac:dyDescent="0.2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5"/>
      <c r="H843" s="183"/>
      <c r="K843" t="e">
        <f t="shared" si="16"/>
        <v>#N/A</v>
      </c>
    </row>
    <row r="844" spans="4:11" hidden="1" x14ac:dyDescent="0.2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5"/>
      <c r="H844" s="183"/>
      <c r="K844" t="e">
        <f t="shared" si="16"/>
        <v>#N/A</v>
      </c>
    </row>
    <row r="845" spans="4:11" hidden="1" x14ac:dyDescent="0.2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5"/>
      <c r="H845" s="183"/>
      <c r="K845" t="e">
        <f t="shared" si="16"/>
        <v>#N/A</v>
      </c>
    </row>
    <row r="846" spans="4:11" hidden="1" x14ac:dyDescent="0.2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5"/>
      <c r="H846" s="183"/>
      <c r="K846" t="e">
        <f t="shared" si="16"/>
        <v>#N/A</v>
      </c>
    </row>
    <row r="847" spans="4:11" hidden="1" x14ac:dyDescent="0.2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5"/>
      <c r="H847" s="183"/>
      <c r="K847" t="e">
        <f t="shared" si="16"/>
        <v>#N/A</v>
      </c>
    </row>
    <row r="848" spans="4:11" hidden="1" x14ac:dyDescent="0.2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5"/>
      <c r="H848" s="183"/>
      <c r="K848" t="e">
        <f t="shared" si="16"/>
        <v>#N/A</v>
      </c>
    </row>
    <row r="849" spans="4:11" hidden="1" x14ac:dyDescent="0.2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5"/>
      <c r="H849" s="183"/>
      <c r="K849" t="e">
        <f t="shared" si="16"/>
        <v>#N/A</v>
      </c>
    </row>
    <row r="850" spans="4:11" hidden="1" x14ac:dyDescent="0.2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5"/>
      <c r="H850" s="183"/>
      <c r="K850" t="e">
        <f t="shared" si="16"/>
        <v>#N/A</v>
      </c>
    </row>
    <row r="851" spans="4:11" hidden="1" x14ac:dyDescent="0.2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5"/>
      <c r="H851" s="183"/>
      <c r="K851" t="e">
        <f t="shared" si="16"/>
        <v>#N/A</v>
      </c>
    </row>
    <row r="852" spans="4:11" hidden="1" x14ac:dyDescent="0.2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5"/>
      <c r="H852" s="183"/>
      <c r="K852" t="e">
        <f t="shared" si="16"/>
        <v>#N/A</v>
      </c>
    </row>
    <row r="853" spans="4:11" hidden="1" x14ac:dyDescent="0.2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5"/>
      <c r="H853" s="183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5"/>
      <c r="H854" s="183"/>
      <c r="K854" t="e">
        <f t="shared" si="18"/>
        <v>#N/A</v>
      </c>
    </row>
    <row r="855" spans="4:11" hidden="1" x14ac:dyDescent="0.2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5"/>
      <c r="H855" s="183"/>
      <c r="K855" t="e">
        <f t="shared" si="18"/>
        <v>#N/A</v>
      </c>
    </row>
    <row r="856" spans="4:11" hidden="1" x14ac:dyDescent="0.2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5"/>
      <c r="H856" s="183"/>
      <c r="K856" t="e">
        <f t="shared" si="18"/>
        <v>#N/A</v>
      </c>
    </row>
    <row r="857" spans="4:11" hidden="1" x14ac:dyDescent="0.2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5"/>
      <c r="H857" s="183"/>
      <c r="K857" t="e">
        <f t="shared" si="18"/>
        <v>#N/A</v>
      </c>
    </row>
    <row r="858" spans="4:11" hidden="1" x14ac:dyDescent="0.2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5"/>
      <c r="H858" s="183"/>
      <c r="K858" t="e">
        <f t="shared" si="18"/>
        <v>#N/A</v>
      </c>
    </row>
    <row r="859" spans="4:11" hidden="1" x14ac:dyDescent="0.2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5"/>
      <c r="H859" s="183"/>
      <c r="K859" t="e">
        <f t="shared" si="18"/>
        <v>#N/A</v>
      </c>
    </row>
    <row r="860" spans="4:11" hidden="1" x14ac:dyDescent="0.2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5"/>
      <c r="H860" s="183"/>
      <c r="K860" t="e">
        <f t="shared" si="18"/>
        <v>#N/A</v>
      </c>
    </row>
    <row r="861" spans="4:11" hidden="1" x14ac:dyDescent="0.2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5"/>
      <c r="H861" s="183"/>
      <c r="K861" t="e">
        <f t="shared" si="18"/>
        <v>#N/A</v>
      </c>
    </row>
    <row r="862" spans="4:11" hidden="1" x14ac:dyDescent="0.2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5"/>
      <c r="H862" s="183"/>
      <c r="K862" t="e">
        <f t="shared" si="18"/>
        <v>#N/A</v>
      </c>
    </row>
    <row r="863" spans="4:11" hidden="1" x14ac:dyDescent="0.2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5"/>
      <c r="H863" s="183"/>
      <c r="K863" t="e">
        <f t="shared" si="18"/>
        <v>#N/A</v>
      </c>
    </row>
    <row r="864" spans="4:11" hidden="1" x14ac:dyDescent="0.2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5"/>
      <c r="H864" s="183"/>
      <c r="K864" t="e">
        <f t="shared" si="18"/>
        <v>#N/A</v>
      </c>
    </row>
    <row r="865" spans="4:11" hidden="1" x14ac:dyDescent="0.2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5"/>
      <c r="H865" s="183"/>
      <c r="K865" t="e">
        <f t="shared" si="18"/>
        <v>#N/A</v>
      </c>
    </row>
    <row r="866" spans="4:11" hidden="1" x14ac:dyDescent="0.2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5"/>
      <c r="H866" s="183"/>
      <c r="K866" t="e">
        <f t="shared" si="18"/>
        <v>#N/A</v>
      </c>
    </row>
    <row r="867" spans="4:11" hidden="1" x14ac:dyDescent="0.2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5"/>
      <c r="H867" s="183"/>
      <c r="K867" t="e">
        <f t="shared" si="18"/>
        <v>#N/A</v>
      </c>
    </row>
    <row r="868" spans="4:11" hidden="1" x14ac:dyDescent="0.2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5"/>
      <c r="H868" s="183"/>
      <c r="K868" t="e">
        <f t="shared" si="18"/>
        <v>#N/A</v>
      </c>
    </row>
    <row r="869" spans="4:11" hidden="1" x14ac:dyDescent="0.2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5"/>
      <c r="H869" s="183"/>
      <c r="K869" t="e">
        <f t="shared" si="18"/>
        <v>#N/A</v>
      </c>
    </row>
    <row r="870" spans="4:11" hidden="1" x14ac:dyDescent="0.2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5"/>
      <c r="H870" s="183"/>
      <c r="K870" t="e">
        <f t="shared" si="18"/>
        <v>#N/A</v>
      </c>
    </row>
    <row r="871" spans="4:11" hidden="1" x14ac:dyDescent="0.2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5"/>
      <c r="H871" s="183"/>
      <c r="K871" t="e">
        <f t="shared" si="18"/>
        <v>#N/A</v>
      </c>
    </row>
    <row r="872" spans="4:11" hidden="1" x14ac:dyDescent="0.2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5"/>
      <c r="H872" s="183"/>
      <c r="K872" t="e">
        <f t="shared" si="18"/>
        <v>#N/A</v>
      </c>
    </row>
    <row r="873" spans="4:11" hidden="1" x14ac:dyDescent="0.2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5"/>
      <c r="H873" s="183"/>
      <c r="K873" t="e">
        <f t="shared" si="18"/>
        <v>#N/A</v>
      </c>
    </row>
    <row r="874" spans="4:11" hidden="1" x14ac:dyDescent="0.2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5"/>
      <c r="H874" s="183"/>
      <c r="K874" t="e">
        <f t="shared" si="18"/>
        <v>#N/A</v>
      </c>
    </row>
    <row r="875" spans="4:11" hidden="1" x14ac:dyDescent="0.2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5"/>
      <c r="H875" s="183"/>
      <c r="K875" t="e">
        <f t="shared" si="18"/>
        <v>#N/A</v>
      </c>
    </row>
    <row r="876" spans="4:11" hidden="1" x14ac:dyDescent="0.2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5"/>
      <c r="H876" s="183"/>
      <c r="K876" t="e">
        <f t="shared" si="18"/>
        <v>#N/A</v>
      </c>
    </row>
    <row r="877" spans="4:11" hidden="1" x14ac:dyDescent="0.2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5"/>
      <c r="H877" s="183"/>
      <c r="K877" t="e">
        <f t="shared" si="18"/>
        <v>#N/A</v>
      </c>
    </row>
    <row r="878" spans="4:11" hidden="1" x14ac:dyDescent="0.2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5"/>
      <c r="H878" s="183"/>
      <c r="K878" t="e">
        <f t="shared" si="18"/>
        <v>#N/A</v>
      </c>
    </row>
    <row r="879" spans="4:11" hidden="1" x14ac:dyDescent="0.2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5"/>
      <c r="H879" s="183"/>
      <c r="K879" t="e">
        <f t="shared" si="18"/>
        <v>#N/A</v>
      </c>
    </row>
    <row r="880" spans="4:11" hidden="1" x14ac:dyDescent="0.2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5"/>
      <c r="H880" s="183"/>
      <c r="K880" t="e">
        <f t="shared" si="18"/>
        <v>#N/A</v>
      </c>
    </row>
    <row r="881" spans="4:11" hidden="1" x14ac:dyDescent="0.2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5"/>
      <c r="H881" s="183"/>
      <c r="K881" t="e">
        <f t="shared" si="18"/>
        <v>#N/A</v>
      </c>
    </row>
    <row r="882" spans="4:11" hidden="1" x14ac:dyDescent="0.2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5"/>
      <c r="H882" s="183"/>
      <c r="K882" t="e">
        <f t="shared" si="18"/>
        <v>#N/A</v>
      </c>
    </row>
    <row r="883" spans="4:11" hidden="1" x14ac:dyDescent="0.2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5"/>
      <c r="H883" s="183"/>
      <c r="K883" t="e">
        <f t="shared" si="18"/>
        <v>#N/A</v>
      </c>
    </row>
    <row r="884" spans="4:11" hidden="1" x14ac:dyDescent="0.2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5"/>
      <c r="H884" s="183"/>
      <c r="K884" t="e">
        <f t="shared" si="18"/>
        <v>#N/A</v>
      </c>
    </row>
    <row r="885" spans="4:11" hidden="1" x14ac:dyDescent="0.2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5"/>
      <c r="H885" s="183"/>
      <c r="K885" t="e">
        <f t="shared" si="18"/>
        <v>#N/A</v>
      </c>
    </row>
    <row r="886" spans="4:11" hidden="1" x14ac:dyDescent="0.2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5"/>
      <c r="H886" s="183"/>
      <c r="K886" t="e">
        <f t="shared" si="18"/>
        <v>#N/A</v>
      </c>
    </row>
    <row r="887" spans="4:11" x14ac:dyDescent="0.2">
      <c r="H887" s="186"/>
    </row>
    <row r="888" spans="4:11" x14ac:dyDescent="0.2">
      <c r="G888" s="187"/>
      <c r="H888" s="186"/>
      <c r="J888" s="188"/>
    </row>
    <row r="889" spans="4:11" x14ac:dyDescent="0.2">
      <c r="H889" s="186"/>
    </row>
    <row r="890" spans="4:11" x14ac:dyDescent="0.2">
      <c r="H890" s="186"/>
      <c r="J890" s="188"/>
    </row>
    <row r="891" spans="4:11" x14ac:dyDescent="0.2">
      <c r="G891" s="186"/>
      <c r="H891" s="186"/>
      <c r="J891" s="188"/>
    </row>
    <row r="892" spans="4:11" x14ac:dyDescent="0.2">
      <c r="G892" s="186"/>
      <c r="H892" s="186"/>
      <c r="J892" s="188"/>
    </row>
    <row r="893" spans="4:11" x14ac:dyDescent="0.2">
      <c r="G893" s="186"/>
      <c r="H893" s="186"/>
      <c r="J893" s="188"/>
    </row>
    <row r="894" spans="4:11" x14ac:dyDescent="0.2">
      <c r="G894" s="186"/>
      <c r="H894" s="186"/>
      <c r="J894" s="188"/>
    </row>
    <row r="895" spans="4:11" x14ac:dyDescent="0.2">
      <c r="G895" s="186"/>
      <c r="H895" s="186"/>
      <c r="J895" s="188"/>
    </row>
    <row r="896" spans="4:11" x14ac:dyDescent="0.2">
      <c r="G896" s="186"/>
      <c r="H896" s="186"/>
      <c r="J896" s="188"/>
    </row>
    <row r="897" spans="7:10" x14ac:dyDescent="0.2">
      <c r="G897" s="186"/>
      <c r="H897" s="186"/>
      <c r="J897" s="188"/>
    </row>
    <row r="898" spans="7:10" x14ac:dyDescent="0.2">
      <c r="G898" s="186"/>
      <c r="H898" s="186"/>
      <c r="J898" s="188"/>
    </row>
    <row r="899" spans="7:10" x14ac:dyDescent="0.2">
      <c r="G899" s="186"/>
      <c r="H899" s="186"/>
      <c r="J899" s="188"/>
    </row>
    <row r="900" spans="7:10" x14ac:dyDescent="0.2">
      <c r="G900" s="186"/>
      <c r="H900" s="186"/>
    </row>
    <row r="901" spans="7:10" x14ac:dyDescent="0.2">
      <c r="H901" s="186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17" activePane="bottomLeft" state="frozen"/>
      <selection activeCell="E1" sqref="E1"/>
      <selection pane="bottomLeft" activeCell="C41" sqref="C41"/>
    </sheetView>
  </sheetViews>
  <sheetFormatPr defaultRowHeight="15" x14ac:dyDescent="0.2"/>
  <cols>
    <col min="1" max="1" width="29.0546875" bestFit="1" customWidth="1"/>
    <col min="2" max="2" width="28.65234375" bestFit="1" customWidth="1"/>
    <col min="3" max="3" width="17.21875" bestFit="1" customWidth="1"/>
    <col min="4" max="5" width="17.21875" customWidth="1"/>
    <col min="6" max="7" width="28.25" customWidth="1"/>
    <col min="8" max="8" width="19.1015625" bestFit="1" customWidth="1"/>
    <col min="9" max="9" width="17.75390625" bestFit="1" customWidth="1"/>
    <col min="10" max="10" width="28.25" bestFit="1" customWidth="1"/>
    <col min="19" max="19" width="21.1171875" customWidth="1"/>
    <col min="21" max="21" width="27.3046875" bestFit="1" customWidth="1"/>
  </cols>
  <sheetData>
    <row r="1" spans="1:14" s="167" customFormat="1" x14ac:dyDescent="0.2">
      <c r="A1" s="164" t="s">
        <v>4464</v>
      </c>
      <c r="B1" s="164" t="s">
        <v>3182</v>
      </c>
      <c r="C1" s="166" t="s">
        <v>3186</v>
      </c>
      <c r="D1" s="166" t="s">
        <v>5066</v>
      </c>
      <c r="E1" s="166" t="s">
        <v>4895</v>
      </c>
      <c r="F1" s="166" t="s">
        <v>5067</v>
      </c>
      <c r="G1" s="166" t="s">
        <v>5068</v>
      </c>
      <c r="H1" s="165" t="s">
        <v>3183</v>
      </c>
      <c r="I1" s="166" t="s">
        <v>3184</v>
      </c>
      <c r="J1" s="166" t="s">
        <v>3185</v>
      </c>
      <c r="K1" s="195" t="s">
        <v>4792</v>
      </c>
      <c r="L1" s="195" t="s">
        <v>4794</v>
      </c>
      <c r="M1" s="195" t="s">
        <v>4681</v>
      </c>
      <c r="N1" s="195" t="s">
        <v>4793</v>
      </c>
    </row>
    <row r="2" spans="1:14" x14ac:dyDescent="0.2">
      <c r="A2" s="169" t="s">
        <v>4774</v>
      </c>
      <c r="B2" s="168" t="s">
        <v>4773</v>
      </c>
      <c r="C2" s="173">
        <v>0</v>
      </c>
      <c r="D2" s="173" t="s">
        <v>5069</v>
      </c>
      <c r="E2" s="173">
        <v>0</v>
      </c>
      <c r="F2" s="169" t="s">
        <v>5087</v>
      </c>
      <c r="G2" s="169" t="s">
        <v>5087</v>
      </c>
      <c r="H2" s="172" t="s">
        <v>4775</v>
      </c>
      <c r="I2" s="169" t="s">
        <v>4776</v>
      </c>
      <c r="J2" s="169" t="s">
        <v>4777</v>
      </c>
    </row>
    <row r="3" spans="1:14" ht="15" customHeight="1" x14ac:dyDescent="0.2">
      <c r="A3" s="169" t="s">
        <v>4690</v>
      </c>
      <c r="B3" s="168" t="s">
        <v>3238</v>
      </c>
      <c r="C3" s="171">
        <v>15</v>
      </c>
      <c r="D3" s="171" t="s">
        <v>5069</v>
      </c>
      <c r="E3" s="171">
        <v>0</v>
      </c>
      <c r="F3" s="169"/>
      <c r="G3" s="169"/>
      <c r="H3" s="170" t="s">
        <v>3239</v>
      </c>
      <c r="I3" s="169" t="s">
        <v>3240</v>
      </c>
      <c r="J3" s="169" t="s">
        <v>3241</v>
      </c>
    </row>
    <row r="4" spans="1:14" x14ac:dyDescent="0.2">
      <c r="A4" s="169" t="s">
        <v>4695</v>
      </c>
      <c r="B4" s="168" t="s">
        <v>3260</v>
      </c>
      <c r="C4" s="171">
        <v>15</v>
      </c>
      <c r="D4" s="171" t="s">
        <v>5069</v>
      </c>
      <c r="E4" s="171">
        <v>0</v>
      </c>
      <c r="F4" s="169"/>
      <c r="G4" s="169"/>
      <c r="H4" s="170" t="s">
        <v>3261</v>
      </c>
      <c r="I4" s="169" t="s">
        <v>3262</v>
      </c>
      <c r="J4" s="169" t="s">
        <v>3263</v>
      </c>
    </row>
    <row r="5" spans="1:14" x14ac:dyDescent="0.2">
      <c r="A5" s="197" t="s">
        <v>4885</v>
      </c>
      <c r="B5" s="168" t="s">
        <v>4884</v>
      </c>
      <c r="C5" s="171">
        <v>0</v>
      </c>
      <c r="D5" s="171" t="s">
        <v>5069</v>
      </c>
      <c r="E5" s="171">
        <v>0</v>
      </c>
      <c r="F5" s="169" t="s">
        <v>5107</v>
      </c>
      <c r="G5" s="169" t="s">
        <v>5107</v>
      </c>
      <c r="H5" s="170" t="s">
        <v>4886</v>
      </c>
      <c r="I5" s="169"/>
      <c r="J5" s="169"/>
      <c r="M5" t="s">
        <v>4887</v>
      </c>
    </row>
    <row r="6" spans="1:14" x14ac:dyDescent="0.2">
      <c r="A6" s="169" t="s">
        <v>4767</v>
      </c>
      <c r="B6" s="168" t="s">
        <v>3563</v>
      </c>
      <c r="C6" s="171">
        <v>15</v>
      </c>
      <c r="D6" s="171" t="s">
        <v>5069</v>
      </c>
      <c r="E6" s="171">
        <v>0</v>
      </c>
      <c r="F6" s="169"/>
      <c r="G6" s="169"/>
      <c r="H6" s="170" t="s">
        <v>3564</v>
      </c>
      <c r="I6" s="169" t="s">
        <v>3397</v>
      </c>
      <c r="J6" s="169" t="s">
        <v>3398</v>
      </c>
    </row>
    <row r="7" spans="1:14" x14ac:dyDescent="0.2">
      <c r="A7" s="169" t="s">
        <v>4889</v>
      </c>
      <c r="B7" s="168" t="s">
        <v>4888</v>
      </c>
      <c r="C7" s="171">
        <v>0</v>
      </c>
      <c r="D7" s="171" t="s">
        <v>5069</v>
      </c>
      <c r="E7" s="171">
        <v>0</v>
      </c>
      <c r="F7" s="169" t="s">
        <v>5108</v>
      </c>
      <c r="G7" s="169" t="s">
        <v>5109</v>
      </c>
      <c r="H7" s="170" t="s">
        <v>4890</v>
      </c>
      <c r="I7" s="169"/>
      <c r="J7" s="169"/>
    </row>
    <row r="8" spans="1:14" x14ac:dyDescent="0.2">
      <c r="A8" s="169" t="s">
        <v>5358</v>
      </c>
      <c r="B8" s="168" t="s">
        <v>5359</v>
      </c>
      <c r="C8" s="171">
        <v>0</v>
      </c>
      <c r="D8" s="171" t="s">
        <v>5069</v>
      </c>
      <c r="E8" s="171">
        <v>0</v>
      </c>
      <c r="F8" s="169" t="s">
        <v>5360</v>
      </c>
      <c r="G8" s="169" t="s">
        <v>5361</v>
      </c>
      <c r="H8" s="170" t="s">
        <v>5362</v>
      </c>
      <c r="I8" s="169"/>
      <c r="J8" s="169"/>
    </row>
    <row r="9" spans="1:14" x14ac:dyDescent="0.2">
      <c r="A9" s="169" t="s">
        <v>5340</v>
      </c>
      <c r="B9" s="168" t="s">
        <v>5341</v>
      </c>
      <c r="C9" s="171">
        <v>0</v>
      </c>
      <c r="D9" s="171" t="s">
        <v>5069</v>
      </c>
      <c r="E9" s="171">
        <v>0</v>
      </c>
      <c r="F9" s="169" t="s">
        <v>5342</v>
      </c>
      <c r="G9" s="169" t="s">
        <v>5343</v>
      </c>
      <c r="H9" s="170" t="s">
        <v>5344</v>
      </c>
      <c r="I9" s="169"/>
      <c r="J9" s="169"/>
    </row>
    <row r="10" spans="1:14" x14ac:dyDescent="0.2">
      <c r="A10" s="198" t="s">
        <v>5236</v>
      </c>
      <c r="B10" s="168" t="s">
        <v>5237</v>
      </c>
      <c r="C10" s="173">
        <v>0</v>
      </c>
      <c r="D10" s="173" t="s">
        <v>5069</v>
      </c>
      <c r="E10" s="173">
        <v>0</v>
      </c>
      <c r="F10" s="169" t="s">
        <v>5238</v>
      </c>
      <c r="G10" s="169" t="s">
        <v>5239</v>
      </c>
      <c r="H10" s="172" t="s">
        <v>5240</v>
      </c>
      <c r="I10" s="169"/>
      <c r="J10" s="169"/>
    </row>
    <row r="11" spans="1:14" x14ac:dyDescent="0.2">
      <c r="A11" s="169" t="s">
        <v>4699</v>
      </c>
      <c r="B11" s="168" t="s">
        <v>3277</v>
      </c>
      <c r="C11" s="171">
        <v>15</v>
      </c>
      <c r="D11" s="171" t="s">
        <v>5069</v>
      </c>
      <c r="E11" s="171">
        <v>0</v>
      </c>
      <c r="F11" s="169"/>
      <c r="G11" s="169"/>
      <c r="H11" s="170" t="s">
        <v>3278</v>
      </c>
      <c r="I11" s="169" t="s">
        <v>3279</v>
      </c>
      <c r="J11" s="169" t="s">
        <v>3280</v>
      </c>
    </row>
    <row r="12" spans="1:14" x14ac:dyDescent="0.2">
      <c r="A12" s="169" t="s">
        <v>5051</v>
      </c>
      <c r="B12" s="168" t="s">
        <v>5122</v>
      </c>
      <c r="C12" s="173">
        <v>0</v>
      </c>
      <c r="D12" s="173" t="s">
        <v>5069</v>
      </c>
      <c r="E12" s="173">
        <v>0</v>
      </c>
      <c r="F12" s="169" t="s">
        <v>5124</v>
      </c>
      <c r="G12" s="169" t="s">
        <v>5124</v>
      </c>
      <c r="H12" s="172" t="s">
        <v>5123</v>
      </c>
      <c r="I12" s="169"/>
      <c r="J12" s="169"/>
    </row>
    <row r="13" spans="1:14" x14ac:dyDescent="0.2">
      <c r="A13" s="169" t="s">
        <v>4709</v>
      </c>
      <c r="B13" s="168" t="s">
        <v>3318</v>
      </c>
      <c r="C13" s="171">
        <v>15</v>
      </c>
      <c r="D13" s="171" t="s">
        <v>5069</v>
      </c>
      <c r="E13" s="171">
        <v>0</v>
      </c>
      <c r="F13" s="169" t="s">
        <v>5077</v>
      </c>
      <c r="G13" s="169" t="s">
        <v>5077</v>
      </c>
      <c r="H13" s="170" t="s">
        <v>3319</v>
      </c>
      <c r="I13" s="169" t="s">
        <v>3320</v>
      </c>
      <c r="J13" s="169" t="s">
        <v>3321</v>
      </c>
    </row>
    <row r="14" spans="1:14" x14ac:dyDescent="0.2">
      <c r="A14" s="169" t="s">
        <v>4711</v>
      </c>
      <c r="B14" s="168" t="s">
        <v>3331</v>
      </c>
      <c r="C14" s="171">
        <v>15</v>
      </c>
      <c r="D14" s="171" t="s">
        <v>5069</v>
      </c>
      <c r="E14" s="171">
        <v>0</v>
      </c>
      <c r="F14" s="169"/>
      <c r="G14" s="169"/>
      <c r="H14" s="170" t="s">
        <v>3332</v>
      </c>
      <c r="I14" s="169" t="s">
        <v>3333</v>
      </c>
      <c r="J14" s="169" t="s">
        <v>3334</v>
      </c>
    </row>
    <row r="15" spans="1:14" x14ac:dyDescent="0.2">
      <c r="A15" s="169" t="s">
        <v>5040</v>
      </c>
      <c r="B15" s="168" t="s">
        <v>5115</v>
      </c>
      <c r="C15" s="173">
        <v>0</v>
      </c>
      <c r="D15" s="173" t="s">
        <v>5069</v>
      </c>
      <c r="E15" s="173">
        <v>0</v>
      </c>
      <c r="F15" s="169" t="s">
        <v>5117</v>
      </c>
      <c r="G15" s="169" t="s">
        <v>5117</v>
      </c>
      <c r="H15" s="172" t="s">
        <v>5116</v>
      </c>
      <c r="I15" s="169"/>
      <c r="J15" s="169"/>
    </row>
    <row r="16" spans="1:14" x14ac:dyDescent="0.2">
      <c r="A16" s="169" t="s">
        <v>4739</v>
      </c>
      <c r="B16" s="168" t="s">
        <v>3450</v>
      </c>
      <c r="C16" s="171">
        <v>15</v>
      </c>
      <c r="D16" s="171" t="s">
        <v>5069</v>
      </c>
      <c r="E16" s="171">
        <v>0</v>
      </c>
      <c r="F16" s="169"/>
      <c r="G16" s="169"/>
      <c r="H16" s="170" t="s">
        <v>3451</v>
      </c>
      <c r="I16" s="169" t="s">
        <v>3452</v>
      </c>
      <c r="J16" s="169" t="s">
        <v>3453</v>
      </c>
    </row>
    <row r="17" spans="1:13" x14ac:dyDescent="0.2">
      <c r="A17" s="189" t="s">
        <v>4697</v>
      </c>
      <c r="B17" s="196" t="s">
        <v>3269</v>
      </c>
      <c r="C17" s="173">
        <v>15</v>
      </c>
      <c r="D17" s="173" t="s">
        <v>5069</v>
      </c>
      <c r="E17" s="173">
        <v>0</v>
      </c>
      <c r="F17" s="169"/>
      <c r="G17" s="169"/>
      <c r="H17" s="172" t="s">
        <v>3270</v>
      </c>
      <c r="I17" s="169" t="s">
        <v>3271</v>
      </c>
      <c r="J17" s="169"/>
    </row>
    <row r="18" spans="1:13" x14ac:dyDescent="0.2">
      <c r="A18" s="169" t="s">
        <v>4726</v>
      </c>
      <c r="B18" s="168" t="s">
        <v>3387</v>
      </c>
      <c r="C18" s="171">
        <v>15</v>
      </c>
      <c r="D18" s="171" t="s">
        <v>5069</v>
      </c>
      <c r="E18" s="171">
        <v>0</v>
      </c>
      <c r="F18" s="169"/>
      <c r="G18" s="169"/>
      <c r="H18" s="170" t="s">
        <v>3388</v>
      </c>
      <c r="I18" s="169" t="s">
        <v>3389</v>
      </c>
      <c r="J18" s="169" t="s">
        <v>3390</v>
      </c>
    </row>
    <row r="19" spans="1:13" x14ac:dyDescent="0.2">
      <c r="A19" s="189" t="s">
        <v>4730</v>
      </c>
      <c r="B19" s="196" t="s">
        <v>3410</v>
      </c>
      <c r="C19" s="173">
        <v>15</v>
      </c>
      <c r="D19" s="173" t="s">
        <v>5069</v>
      </c>
      <c r="E19" s="173">
        <v>0</v>
      </c>
      <c r="F19" s="169"/>
      <c r="G19" s="169"/>
      <c r="H19" s="172" t="s">
        <v>3411</v>
      </c>
      <c r="I19" s="169" t="s">
        <v>3412</v>
      </c>
      <c r="J19" s="169" t="s">
        <v>3413</v>
      </c>
    </row>
    <row r="20" spans="1:13" x14ac:dyDescent="0.2">
      <c r="A20" s="169" t="s">
        <v>4779</v>
      </c>
      <c r="B20" s="168" t="s">
        <v>4778</v>
      </c>
      <c r="C20" s="171">
        <v>0</v>
      </c>
      <c r="D20" s="171" t="s">
        <v>5069</v>
      </c>
      <c r="E20" s="171">
        <v>0</v>
      </c>
      <c r="F20" s="169" t="s">
        <v>5088</v>
      </c>
      <c r="G20" s="169" t="s">
        <v>5089</v>
      </c>
      <c r="H20" s="170" t="s">
        <v>4780</v>
      </c>
      <c r="I20" s="169" t="s">
        <v>4781</v>
      </c>
      <c r="J20" s="169" t="s">
        <v>4782</v>
      </c>
    </row>
    <row r="21" spans="1:13" x14ac:dyDescent="0.2">
      <c r="A21" s="169" t="s">
        <v>4811</v>
      </c>
      <c r="B21" s="168" t="s">
        <v>4809</v>
      </c>
      <c r="C21" s="171">
        <v>0</v>
      </c>
      <c r="D21" s="171" t="s">
        <v>5069</v>
      </c>
      <c r="E21" s="171">
        <v>0</v>
      </c>
      <c r="F21" s="169" t="s">
        <v>5095</v>
      </c>
      <c r="G21" s="169" t="s">
        <v>5095</v>
      </c>
      <c r="H21" s="170"/>
      <c r="I21" s="169"/>
      <c r="J21" s="169"/>
      <c r="M21" t="s">
        <v>4812</v>
      </c>
    </row>
    <row r="22" spans="1:13" x14ac:dyDescent="0.2">
      <c r="A22" s="169" t="s">
        <v>5160</v>
      </c>
      <c r="B22" s="168" t="s">
        <v>5161</v>
      </c>
      <c r="C22" s="171">
        <v>0</v>
      </c>
      <c r="D22" s="171" t="s">
        <v>5069</v>
      </c>
      <c r="E22" s="171">
        <v>0</v>
      </c>
      <c r="F22" s="169" t="s">
        <v>5163</v>
      </c>
      <c r="G22" s="169" t="s">
        <v>5163</v>
      </c>
      <c r="H22" s="170" t="s">
        <v>5162</v>
      </c>
      <c r="I22" s="169"/>
      <c r="J22" s="169"/>
    </row>
    <row r="23" spans="1:13" x14ac:dyDescent="0.2">
      <c r="A23" s="169" t="s">
        <v>5241</v>
      </c>
      <c r="B23" s="168" t="s">
        <v>5242</v>
      </c>
      <c r="C23" s="171">
        <v>0</v>
      </c>
      <c r="D23" s="171" t="s">
        <v>5069</v>
      </c>
      <c r="E23" s="171">
        <v>0</v>
      </c>
      <c r="F23" s="169" t="s">
        <v>5243</v>
      </c>
      <c r="G23" s="169" t="s">
        <v>5243</v>
      </c>
      <c r="H23" s="170" t="s">
        <v>5244</v>
      </c>
      <c r="I23" s="169"/>
      <c r="J23" s="169"/>
    </row>
    <row r="24" spans="1:13" x14ac:dyDescent="0.2">
      <c r="A24" s="169" t="s">
        <v>4717</v>
      </c>
      <c r="B24" s="168" t="s">
        <v>5081</v>
      </c>
      <c r="C24" s="171">
        <v>15</v>
      </c>
      <c r="D24" s="171" t="s">
        <v>5069</v>
      </c>
      <c r="E24" s="171">
        <v>0</v>
      </c>
      <c r="F24" s="169" t="s">
        <v>5082</v>
      </c>
      <c r="G24" s="169" t="s">
        <v>5082</v>
      </c>
      <c r="H24" s="170" t="s">
        <v>3353</v>
      </c>
      <c r="I24" s="169" t="s">
        <v>3354</v>
      </c>
      <c r="J24" s="169" t="s">
        <v>3355</v>
      </c>
    </row>
    <row r="25" spans="1:13" x14ac:dyDescent="0.2">
      <c r="A25" s="169" t="s">
        <v>4736</v>
      </c>
      <c r="B25" s="168" t="s">
        <v>3435</v>
      </c>
      <c r="C25" s="173">
        <v>15</v>
      </c>
      <c r="D25" s="173" t="s">
        <v>5069</v>
      </c>
      <c r="E25" s="173">
        <v>0</v>
      </c>
      <c r="F25" s="169"/>
      <c r="G25" s="169"/>
      <c r="H25" s="172" t="s">
        <v>3436</v>
      </c>
      <c r="I25" s="169" t="s">
        <v>3437</v>
      </c>
      <c r="J25" s="169" t="s">
        <v>3438</v>
      </c>
    </row>
    <row r="26" spans="1:13" x14ac:dyDescent="0.2">
      <c r="A26" s="169" t="s">
        <v>4766</v>
      </c>
      <c r="B26" s="168" t="s">
        <v>3559</v>
      </c>
      <c r="C26" s="171">
        <v>15</v>
      </c>
      <c r="D26" s="171" t="s">
        <v>5069</v>
      </c>
      <c r="E26" s="171">
        <v>0</v>
      </c>
      <c r="F26" s="169"/>
      <c r="G26" s="169"/>
      <c r="H26" s="170" t="s">
        <v>3560</v>
      </c>
      <c r="I26" s="169" t="s">
        <v>3561</v>
      </c>
      <c r="J26" s="169" t="s">
        <v>3562</v>
      </c>
    </row>
    <row r="27" spans="1:13" x14ac:dyDescent="0.2">
      <c r="A27" s="169" t="s">
        <v>4740</v>
      </c>
      <c r="B27" s="168" t="s">
        <v>3454</v>
      </c>
      <c r="C27" s="173">
        <v>15</v>
      </c>
      <c r="D27" s="173" t="s">
        <v>5069</v>
      </c>
      <c r="E27" s="173">
        <v>0</v>
      </c>
      <c r="F27" s="169"/>
      <c r="G27" s="169"/>
      <c r="H27" s="172" t="s">
        <v>3455</v>
      </c>
      <c r="I27" s="169" t="s">
        <v>3456</v>
      </c>
      <c r="J27" s="169" t="s">
        <v>3457</v>
      </c>
    </row>
    <row r="28" spans="1:13" x14ac:dyDescent="0.2">
      <c r="A28" s="169" t="s">
        <v>5151</v>
      </c>
      <c r="B28" s="168" t="s">
        <v>5152</v>
      </c>
      <c r="C28" s="171">
        <v>0</v>
      </c>
      <c r="D28" s="171" t="s">
        <v>5069</v>
      </c>
      <c r="E28" s="171">
        <v>0</v>
      </c>
      <c r="F28" s="169" t="s">
        <v>5154</v>
      </c>
      <c r="G28" s="169" t="s">
        <v>5154</v>
      </c>
      <c r="H28" s="170" t="s">
        <v>5153</v>
      </c>
      <c r="I28" s="169"/>
      <c r="J28" s="169"/>
    </row>
    <row r="29" spans="1:13" x14ac:dyDescent="0.2">
      <c r="A29" s="169" t="s">
        <v>4806</v>
      </c>
      <c r="B29" s="168" t="s">
        <v>4805</v>
      </c>
      <c r="C29" s="171">
        <v>0</v>
      </c>
      <c r="D29" s="171" t="s">
        <v>5069</v>
      </c>
      <c r="E29" s="171">
        <v>0</v>
      </c>
      <c r="F29" s="169" t="s">
        <v>5094</v>
      </c>
      <c r="G29" s="169" t="s">
        <v>5094</v>
      </c>
      <c r="H29" s="170" t="s">
        <v>4807</v>
      </c>
      <c r="I29" s="169" t="s">
        <v>4808</v>
      </c>
      <c r="J29" s="169"/>
      <c r="K29" t="s">
        <v>4809</v>
      </c>
      <c r="L29" t="s">
        <v>4810</v>
      </c>
    </row>
    <row r="30" spans="1:13" x14ac:dyDescent="0.2">
      <c r="A30" s="169" t="s">
        <v>4749</v>
      </c>
      <c r="B30" s="168" t="s">
        <v>3492</v>
      </c>
      <c r="C30" s="171">
        <v>15</v>
      </c>
      <c r="D30" s="171" t="s">
        <v>5069</v>
      </c>
      <c r="E30" s="171">
        <v>0</v>
      </c>
      <c r="F30" s="169"/>
      <c r="G30" s="169"/>
      <c r="H30" s="170" t="s">
        <v>3493</v>
      </c>
      <c r="I30" s="169" t="s">
        <v>3494</v>
      </c>
      <c r="J30" s="169" t="s">
        <v>3495</v>
      </c>
    </row>
    <row r="31" spans="1:13" x14ac:dyDescent="0.2">
      <c r="A31" s="169" t="s">
        <v>4684</v>
      </c>
      <c r="B31" s="168" t="s">
        <v>3213</v>
      </c>
      <c r="C31" s="171">
        <v>15</v>
      </c>
      <c r="D31" s="171" t="s">
        <v>5069</v>
      </c>
      <c r="E31" s="171">
        <v>0</v>
      </c>
      <c r="F31" s="169"/>
      <c r="G31" s="169"/>
      <c r="H31" s="170"/>
      <c r="I31" s="169"/>
      <c r="J31" s="169"/>
    </row>
    <row r="32" spans="1:13" x14ac:dyDescent="0.2">
      <c r="A32" s="169" t="s">
        <v>4698</v>
      </c>
      <c r="B32" s="168" t="s">
        <v>3272</v>
      </c>
      <c r="C32" s="171">
        <v>15</v>
      </c>
      <c r="D32" s="171" t="s">
        <v>5069</v>
      </c>
      <c r="E32" s="171">
        <v>0</v>
      </c>
      <c r="F32" s="169"/>
      <c r="G32" s="169"/>
      <c r="H32" s="170" t="s">
        <v>3273</v>
      </c>
      <c r="I32" s="169" t="s">
        <v>3274</v>
      </c>
      <c r="J32" s="169" t="s">
        <v>3275</v>
      </c>
    </row>
    <row r="33" spans="1:12" x14ac:dyDescent="0.2">
      <c r="A33" s="169" t="s">
        <v>4864</v>
      </c>
      <c r="B33" s="168" t="s">
        <v>4863</v>
      </c>
      <c r="C33" s="171">
        <v>0</v>
      </c>
      <c r="D33" s="171" t="s">
        <v>5069</v>
      </c>
      <c r="E33" s="171">
        <v>0</v>
      </c>
      <c r="F33" s="169" t="s">
        <v>5100</v>
      </c>
      <c r="G33" s="169" t="s">
        <v>5101</v>
      </c>
      <c r="H33" s="170" t="s">
        <v>4865</v>
      </c>
      <c r="I33" s="169" t="s">
        <v>4866</v>
      </c>
      <c r="J33" s="169" t="s">
        <v>4867</v>
      </c>
    </row>
    <row r="34" spans="1:12" x14ac:dyDescent="0.2">
      <c r="A34" s="169" t="s">
        <v>4721</v>
      </c>
      <c r="B34" s="168" t="s">
        <v>3366</v>
      </c>
      <c r="C34" s="173">
        <v>15</v>
      </c>
      <c r="D34" s="173" t="s">
        <v>5069</v>
      </c>
      <c r="E34" s="173">
        <v>0</v>
      </c>
      <c r="F34" s="169"/>
      <c r="G34" s="169"/>
      <c r="H34" s="172" t="s">
        <v>3367</v>
      </c>
      <c r="I34" s="169" t="s">
        <v>3368</v>
      </c>
      <c r="J34" s="169" t="s">
        <v>3369</v>
      </c>
    </row>
    <row r="35" spans="1:12" x14ac:dyDescent="0.2">
      <c r="A35" s="169" t="s">
        <v>4759</v>
      </c>
      <c r="B35" s="168" t="s">
        <v>3536</v>
      </c>
      <c r="C35" s="171">
        <v>15</v>
      </c>
      <c r="D35" s="171" t="s">
        <v>5069</v>
      </c>
      <c r="E35" s="171">
        <v>0</v>
      </c>
      <c r="F35" s="169"/>
      <c r="G35" s="169"/>
      <c r="H35" s="170" t="s">
        <v>3537</v>
      </c>
      <c r="I35" s="169" t="s">
        <v>3538</v>
      </c>
      <c r="J35" s="169" t="s">
        <v>3539</v>
      </c>
    </row>
    <row r="36" spans="1:12" x14ac:dyDescent="0.2">
      <c r="A36" s="169" t="s">
        <v>4727</v>
      </c>
      <c r="B36" s="168" t="s">
        <v>3391</v>
      </c>
      <c r="C36" s="173">
        <v>15</v>
      </c>
      <c r="D36" s="173" t="s">
        <v>5069</v>
      </c>
      <c r="E36" s="173">
        <v>0</v>
      </c>
      <c r="F36" s="169"/>
      <c r="G36" s="169"/>
      <c r="H36" s="172" t="s">
        <v>3392</v>
      </c>
      <c r="I36" s="169" t="s">
        <v>3393</v>
      </c>
      <c r="J36" s="169" t="s">
        <v>3394</v>
      </c>
    </row>
    <row r="37" spans="1:12" x14ac:dyDescent="0.2">
      <c r="A37" s="169" t="s">
        <v>5345</v>
      </c>
      <c r="B37" s="168" t="s">
        <v>5346</v>
      </c>
      <c r="C37" s="171">
        <v>0</v>
      </c>
      <c r="D37" s="171" t="s">
        <v>5069</v>
      </c>
      <c r="E37" s="171">
        <v>0</v>
      </c>
      <c r="F37" s="169" t="s">
        <v>5347</v>
      </c>
      <c r="G37" s="169" t="s">
        <v>5348</v>
      </c>
      <c r="H37" s="170" t="s">
        <v>5349</v>
      </c>
      <c r="I37" s="169"/>
      <c r="J37" s="169"/>
    </row>
    <row r="38" spans="1:12" x14ac:dyDescent="0.2">
      <c r="A38" s="169" t="s">
        <v>4769</v>
      </c>
      <c r="B38" s="168" t="s">
        <v>3571</v>
      </c>
      <c r="C38" s="173">
        <v>15</v>
      </c>
      <c r="D38" s="173" t="s">
        <v>5069</v>
      </c>
      <c r="E38" s="173">
        <v>0</v>
      </c>
      <c r="F38" s="169"/>
      <c r="G38" s="169"/>
      <c r="H38" s="172" t="s">
        <v>3572</v>
      </c>
      <c r="I38" s="169" t="s">
        <v>3573</v>
      </c>
      <c r="J38" s="169" t="s">
        <v>3574</v>
      </c>
    </row>
    <row r="39" spans="1:12" x14ac:dyDescent="0.2">
      <c r="A39" s="198" t="s">
        <v>4685</v>
      </c>
      <c r="B39" s="168" t="s">
        <v>3216</v>
      </c>
      <c r="C39" s="171">
        <v>10</v>
      </c>
      <c r="D39" s="171" t="s">
        <v>5069</v>
      </c>
      <c r="E39" s="171">
        <v>0</v>
      </c>
      <c r="F39" s="169" t="s">
        <v>5071</v>
      </c>
      <c r="G39" s="169" t="s">
        <v>5071</v>
      </c>
      <c r="H39" s="170" t="s">
        <v>3217</v>
      </c>
      <c r="I39" s="169" t="s">
        <v>3218</v>
      </c>
      <c r="J39" s="169" t="s">
        <v>3219</v>
      </c>
    </row>
    <row r="40" spans="1:12" x14ac:dyDescent="0.2">
      <c r="A40" s="169" t="s">
        <v>4734</v>
      </c>
      <c r="B40" s="168" t="s">
        <v>4733</v>
      </c>
      <c r="C40" s="171">
        <v>15</v>
      </c>
      <c r="D40" s="171" t="s">
        <v>5069</v>
      </c>
      <c r="E40" s="171">
        <v>0</v>
      </c>
      <c r="F40" s="169" t="s">
        <v>5085</v>
      </c>
      <c r="G40" s="169" t="s">
        <v>5085</v>
      </c>
      <c r="H40" s="170" t="s">
        <v>3428</v>
      </c>
      <c r="I40" s="169" t="s">
        <v>3429</v>
      </c>
      <c r="J40" s="169" t="s">
        <v>3430</v>
      </c>
    </row>
    <row r="41" spans="1:12" x14ac:dyDescent="0.2">
      <c r="A41" s="169" t="s">
        <v>4682</v>
      </c>
      <c r="B41" s="168" t="s">
        <v>5211</v>
      </c>
      <c r="C41" s="171"/>
      <c r="D41" s="171" t="s">
        <v>5069</v>
      </c>
      <c r="E41" s="171">
        <v>0</v>
      </c>
      <c r="F41" s="169" t="s">
        <v>5212</v>
      </c>
      <c r="G41" s="169" t="s">
        <v>5212</v>
      </c>
      <c r="H41" s="170"/>
      <c r="I41" s="169"/>
      <c r="J41" s="169"/>
      <c r="K41" t="s">
        <v>5338</v>
      </c>
      <c r="L41" t="s">
        <v>5339</v>
      </c>
    </row>
    <row r="42" spans="1:12" x14ac:dyDescent="0.2">
      <c r="A42" s="169" t="s">
        <v>4728</v>
      </c>
      <c r="B42" s="168" t="s">
        <v>3395</v>
      </c>
      <c r="C42" s="173">
        <v>15</v>
      </c>
      <c r="D42" s="173" t="s">
        <v>5069</v>
      </c>
      <c r="E42" s="173">
        <v>0</v>
      </c>
      <c r="F42" s="169"/>
      <c r="G42" s="169"/>
      <c r="H42" s="172" t="s">
        <v>3396</v>
      </c>
      <c r="I42" s="169" t="s">
        <v>3397</v>
      </c>
      <c r="J42" s="169" t="s">
        <v>3398</v>
      </c>
    </row>
    <row r="43" spans="1:12" x14ac:dyDescent="0.2">
      <c r="A43" s="169" t="s">
        <v>4712</v>
      </c>
      <c r="B43" s="168" t="s">
        <v>3336</v>
      </c>
      <c r="C43" s="171">
        <v>15</v>
      </c>
      <c r="D43" s="171" t="s">
        <v>5069</v>
      </c>
      <c r="E43" s="171">
        <v>0</v>
      </c>
      <c r="F43" s="169"/>
      <c r="G43" s="169"/>
      <c r="H43" s="170" t="s">
        <v>3337</v>
      </c>
      <c r="I43" s="169" t="s">
        <v>3338</v>
      </c>
      <c r="J43" s="169" t="s">
        <v>3339</v>
      </c>
    </row>
    <row r="44" spans="1:12" x14ac:dyDescent="0.2">
      <c r="A44" s="169" t="s">
        <v>4747</v>
      </c>
      <c r="B44" s="168" t="s">
        <v>3480</v>
      </c>
      <c r="C44" s="171">
        <v>15</v>
      </c>
      <c r="D44" s="171" t="s">
        <v>5069</v>
      </c>
      <c r="E44" s="171">
        <v>0</v>
      </c>
      <c r="F44" s="169"/>
      <c r="G44" s="169"/>
      <c r="H44" s="170"/>
      <c r="I44" s="169" t="s">
        <v>3481</v>
      </c>
      <c r="J44" s="169" t="s">
        <v>3482</v>
      </c>
    </row>
    <row r="45" spans="1:12" x14ac:dyDescent="0.2">
      <c r="A45" s="169" t="s">
        <v>4723</v>
      </c>
      <c r="B45" s="168" t="s">
        <v>3374</v>
      </c>
      <c r="C45" s="171">
        <v>15</v>
      </c>
      <c r="D45" s="171" t="s">
        <v>5069</v>
      </c>
      <c r="E45" s="171">
        <v>0</v>
      </c>
      <c r="F45" s="169"/>
      <c r="G45" s="169"/>
      <c r="H45" s="170" t="s">
        <v>3375</v>
      </c>
      <c r="I45" s="169" t="s">
        <v>3376</v>
      </c>
      <c r="J45" s="169" t="s">
        <v>3377</v>
      </c>
    </row>
    <row r="46" spans="1:12" x14ac:dyDescent="0.2">
      <c r="A46" s="169" t="s">
        <v>4755</v>
      </c>
      <c r="B46" s="168" t="s">
        <v>3519</v>
      </c>
      <c r="C46" s="173">
        <v>15</v>
      </c>
      <c r="D46" s="173" t="s">
        <v>5069</v>
      </c>
      <c r="E46" s="173">
        <v>0</v>
      </c>
      <c r="F46" s="169"/>
      <c r="G46" s="169"/>
      <c r="H46" s="172" t="s">
        <v>3520</v>
      </c>
      <c r="I46" s="169" t="s">
        <v>3521</v>
      </c>
      <c r="J46" s="169" t="s">
        <v>3522</v>
      </c>
    </row>
    <row r="47" spans="1:12" x14ac:dyDescent="0.2">
      <c r="A47" s="169" t="s">
        <v>5363</v>
      </c>
      <c r="B47" s="168" t="s">
        <v>5364</v>
      </c>
      <c r="C47" s="171">
        <v>0</v>
      </c>
      <c r="D47" s="171" t="s">
        <v>5069</v>
      </c>
      <c r="E47" s="171">
        <v>0</v>
      </c>
      <c r="F47" s="169" t="s">
        <v>5365</v>
      </c>
      <c r="G47" s="169" t="s">
        <v>5366</v>
      </c>
      <c r="H47" s="170"/>
      <c r="I47" s="169"/>
      <c r="J47" s="169"/>
    </row>
    <row r="48" spans="1:12" x14ac:dyDescent="0.2">
      <c r="A48" s="169" t="s">
        <v>4700</v>
      </c>
      <c r="B48" s="168" t="s">
        <v>3281</v>
      </c>
      <c r="C48" s="171">
        <v>15</v>
      </c>
      <c r="D48" s="171" t="s">
        <v>5069</v>
      </c>
      <c r="E48" s="171">
        <v>0</v>
      </c>
      <c r="F48" s="169"/>
      <c r="G48" s="169"/>
      <c r="H48" s="170" t="s">
        <v>3282</v>
      </c>
      <c r="I48" s="169" t="s">
        <v>3271</v>
      </c>
      <c r="J48" s="169" t="s">
        <v>3283</v>
      </c>
    </row>
    <row r="49" spans="1:10" x14ac:dyDescent="0.2">
      <c r="A49" s="169" t="s">
        <v>4745</v>
      </c>
      <c r="B49" s="168" t="s">
        <v>3474</v>
      </c>
      <c r="C49" s="171">
        <v>15</v>
      </c>
      <c r="D49" s="171" t="s">
        <v>5069</v>
      </c>
      <c r="E49" s="171">
        <v>0</v>
      </c>
      <c r="F49" s="169"/>
      <c r="G49" s="169"/>
      <c r="H49" s="170"/>
      <c r="I49" s="169"/>
      <c r="J49" s="169"/>
    </row>
    <row r="50" spans="1:10" x14ac:dyDescent="0.2">
      <c r="A50" s="169" t="s">
        <v>4761</v>
      </c>
      <c r="B50" s="168" t="s">
        <v>3545</v>
      </c>
      <c r="C50" s="173">
        <v>15</v>
      </c>
      <c r="D50" s="173" t="s">
        <v>5069</v>
      </c>
      <c r="E50" s="173">
        <v>0</v>
      </c>
      <c r="F50" s="169"/>
      <c r="G50" s="169"/>
      <c r="H50" s="172" t="s">
        <v>3546</v>
      </c>
      <c r="I50" s="169" t="s">
        <v>3547</v>
      </c>
      <c r="J50" s="169" t="s">
        <v>3548</v>
      </c>
    </row>
    <row r="51" spans="1:10" x14ac:dyDescent="0.2">
      <c r="A51" s="169" t="s">
        <v>4706</v>
      </c>
      <c r="B51" s="168" t="s">
        <v>3311</v>
      </c>
      <c r="C51" s="173">
        <v>15</v>
      </c>
      <c r="D51" s="173" t="s">
        <v>5069</v>
      </c>
      <c r="E51" s="173">
        <v>0</v>
      </c>
      <c r="F51" s="169"/>
      <c r="G51" s="169"/>
      <c r="H51" s="172" t="s">
        <v>3312</v>
      </c>
      <c r="I51" s="169" t="s">
        <v>3313</v>
      </c>
      <c r="J51" s="169" t="s">
        <v>3314</v>
      </c>
    </row>
    <row r="52" spans="1:10" x14ac:dyDescent="0.2">
      <c r="A52" s="169" t="s">
        <v>4756</v>
      </c>
      <c r="B52" s="168" t="s">
        <v>3523</v>
      </c>
      <c r="C52" s="171">
        <v>15</v>
      </c>
      <c r="D52" s="171" t="s">
        <v>5069</v>
      </c>
      <c r="E52" s="171">
        <v>0</v>
      </c>
      <c r="F52" s="169" t="s">
        <v>5213</v>
      </c>
      <c r="G52" s="169" t="s">
        <v>5213</v>
      </c>
      <c r="H52" s="170" t="s">
        <v>3524</v>
      </c>
      <c r="I52" s="169" t="s">
        <v>3525</v>
      </c>
      <c r="J52" s="169" t="s">
        <v>3526</v>
      </c>
    </row>
    <row r="53" spans="1:10" x14ac:dyDescent="0.2">
      <c r="A53" s="169" t="s">
        <v>4716</v>
      </c>
      <c r="B53" s="168" t="s">
        <v>3348</v>
      </c>
      <c r="C53" s="171">
        <v>15</v>
      </c>
      <c r="D53" s="171" t="s">
        <v>5069</v>
      </c>
      <c r="E53" s="171">
        <v>0</v>
      </c>
      <c r="F53" s="169"/>
      <c r="G53" s="169"/>
      <c r="H53" s="170" t="s">
        <v>3349</v>
      </c>
      <c r="I53" s="169" t="s">
        <v>3350</v>
      </c>
      <c r="J53" s="169" t="s">
        <v>3351</v>
      </c>
    </row>
    <row r="54" spans="1:10" x14ac:dyDescent="0.2">
      <c r="A54" s="169" t="s">
        <v>5350</v>
      </c>
      <c r="B54" s="168" t="s">
        <v>5351</v>
      </c>
      <c r="C54" s="171">
        <v>0</v>
      </c>
      <c r="D54" s="171" t="s">
        <v>5069</v>
      </c>
      <c r="E54" s="171">
        <v>0</v>
      </c>
      <c r="F54" s="169" t="s">
        <v>5352</v>
      </c>
      <c r="G54" s="169" t="s">
        <v>5352</v>
      </c>
      <c r="H54" s="170" t="s">
        <v>5353</v>
      </c>
      <c r="I54" s="169"/>
      <c r="J54" s="169"/>
    </row>
    <row r="55" spans="1:10" x14ac:dyDescent="0.2">
      <c r="A55" s="169" t="s">
        <v>4701</v>
      </c>
      <c r="B55" s="168" t="s">
        <v>3286</v>
      </c>
      <c r="C55" s="171">
        <v>15</v>
      </c>
      <c r="D55" s="171" t="s">
        <v>5069</v>
      </c>
      <c r="E55" s="171">
        <v>0</v>
      </c>
      <c r="F55" s="169"/>
      <c r="G55" s="169"/>
      <c r="H55" s="170" t="s">
        <v>3287</v>
      </c>
      <c r="I55" s="169" t="s">
        <v>3288</v>
      </c>
      <c r="J55" s="169" t="s">
        <v>3289</v>
      </c>
    </row>
    <row r="56" spans="1:10" x14ac:dyDescent="0.2">
      <c r="A56" s="169" t="s">
        <v>4714</v>
      </c>
      <c r="B56" s="168" t="s">
        <v>4713</v>
      </c>
      <c r="C56" s="171">
        <v>15</v>
      </c>
      <c r="D56" s="171" t="s">
        <v>5069</v>
      </c>
      <c r="E56" s="171">
        <v>0</v>
      </c>
      <c r="F56" s="169" t="s">
        <v>5078</v>
      </c>
      <c r="G56" s="169" t="s">
        <v>5078</v>
      </c>
      <c r="H56" s="170" t="s">
        <v>3342</v>
      </c>
      <c r="I56" s="169" t="s">
        <v>3343</v>
      </c>
      <c r="J56" s="169" t="s">
        <v>3344</v>
      </c>
    </row>
    <row r="57" spans="1:10" x14ac:dyDescent="0.2">
      <c r="A57" s="169" t="s">
        <v>4768</v>
      </c>
      <c r="B57" s="168" t="s">
        <v>3565</v>
      </c>
      <c r="C57" s="171">
        <v>15</v>
      </c>
      <c r="D57" s="171" t="s">
        <v>5069</v>
      </c>
      <c r="E57" s="171">
        <v>0</v>
      </c>
      <c r="F57" s="169"/>
      <c r="G57" s="169"/>
      <c r="H57" s="170" t="s">
        <v>3566</v>
      </c>
      <c r="I57" s="169" t="s">
        <v>3567</v>
      </c>
      <c r="J57" s="169" t="s">
        <v>3568</v>
      </c>
    </row>
    <row r="58" spans="1:10" x14ac:dyDescent="0.2">
      <c r="A58" s="169" t="s">
        <v>4750</v>
      </c>
      <c r="B58" s="168" t="s">
        <v>3496</v>
      </c>
      <c r="C58" s="171">
        <v>15</v>
      </c>
      <c r="D58" s="171" t="s">
        <v>5069</v>
      </c>
      <c r="E58" s="171">
        <v>0</v>
      </c>
      <c r="F58" s="169"/>
      <c r="G58" s="169"/>
      <c r="H58" s="170" t="s">
        <v>3497</v>
      </c>
      <c r="I58" s="169" t="s">
        <v>3498</v>
      </c>
      <c r="J58" s="169" t="s">
        <v>3499</v>
      </c>
    </row>
    <row r="59" spans="1:10" x14ac:dyDescent="0.2">
      <c r="A59" s="169" t="s">
        <v>4770</v>
      </c>
      <c r="B59" s="168" t="s">
        <v>3575</v>
      </c>
      <c r="C59" s="171">
        <v>15</v>
      </c>
      <c r="D59" s="171" t="s">
        <v>5069</v>
      </c>
      <c r="E59" s="171">
        <v>0</v>
      </c>
      <c r="F59" s="169"/>
      <c r="G59" s="169"/>
      <c r="H59" s="170" t="s">
        <v>3576</v>
      </c>
      <c r="I59" s="169" t="s">
        <v>4771</v>
      </c>
      <c r="J59" s="169" t="s">
        <v>4772</v>
      </c>
    </row>
    <row r="60" spans="1:10" x14ac:dyDescent="0.2">
      <c r="A60" s="169" t="s">
        <v>4704</v>
      </c>
      <c r="B60" s="168" t="s">
        <v>3301</v>
      </c>
      <c r="C60" s="171">
        <v>15</v>
      </c>
      <c r="D60" s="171" t="s">
        <v>5069</v>
      </c>
      <c r="E60" s="171">
        <v>0</v>
      </c>
      <c r="F60" s="169"/>
      <c r="G60" s="169"/>
      <c r="H60" s="170" t="s">
        <v>3302</v>
      </c>
      <c r="I60" s="169" t="s">
        <v>3303</v>
      </c>
      <c r="J60" s="169" t="s">
        <v>3304</v>
      </c>
    </row>
    <row r="61" spans="1:10" x14ac:dyDescent="0.2">
      <c r="A61" s="169" t="s">
        <v>4762</v>
      </c>
      <c r="B61" s="168" t="s">
        <v>3553</v>
      </c>
      <c r="C61" s="171">
        <v>15</v>
      </c>
      <c r="D61" s="171" t="s">
        <v>5069</v>
      </c>
      <c r="E61" s="171">
        <v>0</v>
      </c>
      <c r="F61" s="169"/>
      <c r="G61" s="169"/>
      <c r="H61" s="170" t="s">
        <v>3554</v>
      </c>
      <c r="I61" s="169" t="s">
        <v>3555</v>
      </c>
      <c r="J61" s="169" t="s">
        <v>3556</v>
      </c>
    </row>
    <row r="62" spans="1:10" x14ac:dyDescent="0.2">
      <c r="A62" s="169" t="s">
        <v>4724</v>
      </c>
      <c r="B62" s="168" t="s">
        <v>3379</v>
      </c>
      <c r="C62" s="171">
        <v>15</v>
      </c>
      <c r="D62" s="171" t="s">
        <v>5069</v>
      </c>
      <c r="E62" s="171">
        <v>0</v>
      </c>
      <c r="F62" s="169"/>
      <c r="G62" s="169"/>
      <c r="H62" s="170" t="s">
        <v>3380</v>
      </c>
      <c r="I62" s="169" t="s">
        <v>3381</v>
      </c>
      <c r="J62" s="169" t="s">
        <v>3382</v>
      </c>
    </row>
    <row r="63" spans="1:10" x14ac:dyDescent="0.2">
      <c r="A63" s="169" t="s">
        <v>4757</v>
      </c>
      <c r="B63" s="168" t="s">
        <v>3528</v>
      </c>
      <c r="C63" s="173">
        <v>15</v>
      </c>
      <c r="D63" s="173" t="s">
        <v>5069</v>
      </c>
      <c r="E63" s="173">
        <v>0</v>
      </c>
      <c r="F63" s="169"/>
      <c r="G63" s="169"/>
      <c r="H63" s="172" t="s">
        <v>3529</v>
      </c>
      <c r="I63" s="169" t="s">
        <v>3530</v>
      </c>
      <c r="J63" s="169" t="s">
        <v>3531</v>
      </c>
    </row>
    <row r="64" spans="1:10" x14ac:dyDescent="0.2">
      <c r="A64" s="169" t="s">
        <v>4689</v>
      </c>
      <c r="B64" s="168" t="s">
        <v>3235</v>
      </c>
      <c r="C64" s="171">
        <v>15</v>
      </c>
      <c r="D64" s="171" t="s">
        <v>5069</v>
      </c>
      <c r="E64" s="171">
        <v>0</v>
      </c>
      <c r="F64" s="169"/>
      <c r="G64" s="169"/>
      <c r="H64" s="170" t="s">
        <v>3236</v>
      </c>
      <c r="I64" s="169" t="s">
        <v>3204</v>
      </c>
      <c r="J64" s="169" t="s">
        <v>3237</v>
      </c>
    </row>
    <row r="65" spans="1:13" x14ac:dyDescent="0.2">
      <c r="A65" s="169" t="s">
        <v>5218</v>
      </c>
      <c r="B65" s="168" t="s">
        <v>5219</v>
      </c>
      <c r="C65" s="171">
        <v>0</v>
      </c>
      <c r="D65" s="171" t="s">
        <v>5069</v>
      </c>
      <c r="E65" s="171">
        <v>0</v>
      </c>
      <c r="F65" s="169" t="s">
        <v>5220</v>
      </c>
      <c r="G65" s="169" t="s">
        <v>5220</v>
      </c>
      <c r="H65" s="170" t="s">
        <v>5221</v>
      </c>
      <c r="I65" s="169"/>
      <c r="J65" s="169"/>
    </row>
    <row r="66" spans="1:13" x14ac:dyDescent="0.2">
      <c r="A66" s="169" t="s">
        <v>4763</v>
      </c>
      <c r="B66" s="168" t="s">
        <v>3557</v>
      </c>
      <c r="C66" s="171">
        <v>15</v>
      </c>
      <c r="D66" s="171" t="s">
        <v>5069</v>
      </c>
      <c r="E66" s="171">
        <v>0</v>
      </c>
      <c r="F66" s="169"/>
      <c r="G66" s="169"/>
      <c r="H66" s="170" t="s">
        <v>3558</v>
      </c>
      <c r="I66" s="169" t="s">
        <v>4764</v>
      </c>
      <c r="J66" s="169" t="s">
        <v>4765</v>
      </c>
    </row>
    <row r="67" spans="1:13" x14ac:dyDescent="0.2">
      <c r="A67" s="169" t="s">
        <v>4861</v>
      </c>
      <c r="B67" s="168" t="s">
        <v>4860</v>
      </c>
      <c r="C67" s="173">
        <v>0</v>
      </c>
      <c r="D67" s="173" t="s">
        <v>5069</v>
      </c>
      <c r="E67" s="173">
        <v>0</v>
      </c>
      <c r="F67" s="169" t="s">
        <v>5099</v>
      </c>
      <c r="G67" s="169" t="s">
        <v>5099</v>
      </c>
      <c r="H67" s="172" t="s">
        <v>4862</v>
      </c>
      <c r="I67" s="169"/>
      <c r="J67" s="169"/>
    </row>
    <row r="68" spans="1:13" x14ac:dyDescent="0.2">
      <c r="A68" s="169" t="s">
        <v>5245</v>
      </c>
      <c r="B68" s="168" t="s">
        <v>5246</v>
      </c>
      <c r="C68" s="171">
        <v>0</v>
      </c>
      <c r="D68" s="171" t="s">
        <v>5069</v>
      </c>
      <c r="E68" s="171">
        <v>0</v>
      </c>
      <c r="F68" s="169" t="s">
        <v>5247</v>
      </c>
      <c r="G68" s="169" t="s">
        <v>5247</v>
      </c>
      <c r="H68" s="170" t="s">
        <v>5248</v>
      </c>
      <c r="I68" s="169"/>
      <c r="J68" s="169"/>
    </row>
    <row r="69" spans="1:13" x14ac:dyDescent="0.2">
      <c r="A69" s="169" t="s">
        <v>4702</v>
      </c>
      <c r="B69" s="168" t="s">
        <v>3292</v>
      </c>
      <c r="C69" s="171">
        <v>15</v>
      </c>
      <c r="D69" s="171" t="s">
        <v>5069</v>
      </c>
      <c r="E69" s="171">
        <v>0</v>
      </c>
      <c r="F69" s="169" t="s">
        <v>5074</v>
      </c>
      <c r="G69" s="169" t="s">
        <v>5074</v>
      </c>
      <c r="H69" s="170" t="s">
        <v>3293</v>
      </c>
      <c r="I69" s="169" t="s">
        <v>3294</v>
      </c>
      <c r="J69" s="169" t="s">
        <v>3295</v>
      </c>
    </row>
    <row r="70" spans="1:13" x14ac:dyDescent="0.2">
      <c r="A70" s="169" t="s">
        <v>4696</v>
      </c>
      <c r="B70" s="168" t="s">
        <v>3264</v>
      </c>
      <c r="C70" s="173">
        <v>15</v>
      </c>
      <c r="D70" s="173" t="s">
        <v>5069</v>
      </c>
      <c r="E70" s="173">
        <v>0</v>
      </c>
      <c r="F70" s="169"/>
      <c r="G70" s="169"/>
      <c r="H70" s="172" t="s">
        <v>3265</v>
      </c>
      <c r="I70" s="169" t="s">
        <v>3266</v>
      </c>
      <c r="J70" s="169" t="s">
        <v>3267</v>
      </c>
    </row>
    <row r="71" spans="1:13" x14ac:dyDescent="0.2">
      <c r="A71" s="169" t="s">
        <v>4691</v>
      </c>
      <c r="B71" s="168" t="s">
        <v>3243</v>
      </c>
      <c r="C71" s="171">
        <v>15</v>
      </c>
      <c r="D71" s="171" t="s">
        <v>5069</v>
      </c>
      <c r="E71" s="171">
        <v>0</v>
      </c>
      <c r="F71" s="169"/>
      <c r="G71" s="169"/>
      <c r="H71" s="170" t="s">
        <v>3244</v>
      </c>
      <c r="I71" s="169" t="s">
        <v>3245</v>
      </c>
      <c r="J71" s="169" t="s">
        <v>3246</v>
      </c>
    </row>
    <row r="72" spans="1:13" x14ac:dyDescent="0.2">
      <c r="A72" s="169" t="s">
        <v>5227</v>
      </c>
      <c r="B72" s="168" t="s">
        <v>5228</v>
      </c>
      <c r="C72" s="171">
        <v>0</v>
      </c>
      <c r="D72" s="171" t="s">
        <v>5069</v>
      </c>
      <c r="E72" s="171">
        <v>0</v>
      </c>
      <c r="F72" s="169" t="s">
        <v>5229</v>
      </c>
      <c r="G72" s="169" t="s">
        <v>5229</v>
      </c>
      <c r="H72" s="170"/>
      <c r="I72" s="169"/>
      <c r="J72" s="169"/>
      <c r="K72" t="s">
        <v>5230</v>
      </c>
      <c r="L72" t="s">
        <v>5231</v>
      </c>
    </row>
    <row r="73" spans="1:13" x14ac:dyDescent="0.2">
      <c r="A73" s="169" t="s">
        <v>4686</v>
      </c>
      <c r="B73" s="168" t="s">
        <v>3221</v>
      </c>
      <c r="C73" s="171">
        <v>15</v>
      </c>
      <c r="D73" s="171" t="s">
        <v>5069</v>
      </c>
      <c r="E73" s="171">
        <v>0</v>
      </c>
      <c r="F73" s="169" t="s">
        <v>5072</v>
      </c>
      <c r="G73" s="169" t="s">
        <v>5072</v>
      </c>
      <c r="H73" s="170" t="s">
        <v>3222</v>
      </c>
      <c r="I73" s="169" t="s">
        <v>3223</v>
      </c>
      <c r="J73" s="169" t="s">
        <v>3224</v>
      </c>
    </row>
    <row r="74" spans="1:13" x14ac:dyDescent="0.2">
      <c r="A74" s="198" t="s">
        <v>4720</v>
      </c>
      <c r="B74" s="168" t="s">
        <v>4719</v>
      </c>
      <c r="C74" s="171">
        <v>15</v>
      </c>
      <c r="D74" s="171" t="s">
        <v>5069</v>
      </c>
      <c r="E74" s="171">
        <v>0</v>
      </c>
      <c r="F74" s="169" t="s">
        <v>5084</v>
      </c>
      <c r="G74" s="169" t="s">
        <v>5084</v>
      </c>
      <c r="H74" s="170" t="s">
        <v>3363</v>
      </c>
      <c r="I74" s="169" t="s">
        <v>3364</v>
      </c>
      <c r="J74" s="169" t="s">
        <v>3365</v>
      </c>
    </row>
    <row r="75" spans="1:13" x14ac:dyDescent="0.2">
      <c r="A75" s="169" t="s">
        <v>4693</v>
      </c>
      <c r="B75" s="168" t="s">
        <v>3252</v>
      </c>
      <c r="C75" s="171">
        <v>15</v>
      </c>
      <c r="D75" s="171" t="s">
        <v>5069</v>
      </c>
      <c r="E75" s="171">
        <v>0</v>
      </c>
      <c r="F75" s="169"/>
      <c r="G75" s="169"/>
      <c r="H75" s="170" t="s">
        <v>3253</v>
      </c>
      <c r="I75" s="169" t="s">
        <v>3254</v>
      </c>
      <c r="J75" s="169" t="s">
        <v>3255</v>
      </c>
    </row>
    <row r="76" spans="1:13" x14ac:dyDescent="0.2">
      <c r="A76" s="198" t="s">
        <v>4868</v>
      </c>
      <c r="B76" s="168" t="s">
        <v>3346</v>
      </c>
      <c r="C76" s="173">
        <v>0</v>
      </c>
      <c r="D76" s="173" t="s">
        <v>5069</v>
      </c>
      <c r="E76" s="173">
        <v>0</v>
      </c>
      <c r="F76" s="169" t="s">
        <v>5102</v>
      </c>
      <c r="G76" s="169" t="s">
        <v>5102</v>
      </c>
      <c r="H76" s="172" t="s">
        <v>3265</v>
      </c>
      <c r="I76" s="169" t="s">
        <v>4870</v>
      </c>
      <c r="J76" s="169"/>
      <c r="M76" t="s">
        <v>4871</v>
      </c>
    </row>
    <row r="77" spans="1:13" x14ac:dyDescent="0.2">
      <c r="A77" s="169" t="s">
        <v>4715</v>
      </c>
      <c r="B77" s="168" t="s">
        <v>5079</v>
      </c>
      <c r="C77" s="173">
        <v>15</v>
      </c>
      <c r="D77" s="173" t="s">
        <v>5069</v>
      </c>
      <c r="E77" s="173">
        <v>0</v>
      </c>
      <c r="F77" s="169" t="s">
        <v>5080</v>
      </c>
      <c r="G77" s="169" t="s">
        <v>5080</v>
      </c>
      <c r="H77" s="172" t="s">
        <v>4869</v>
      </c>
      <c r="I77" s="169" t="s">
        <v>3335</v>
      </c>
      <c r="J77" s="169" t="s">
        <v>3267</v>
      </c>
    </row>
    <row r="78" spans="1:13" x14ac:dyDescent="0.2">
      <c r="A78" s="169" t="s">
        <v>4725</v>
      </c>
      <c r="B78" s="168" t="s">
        <v>3383</v>
      </c>
      <c r="C78" s="171">
        <v>15</v>
      </c>
      <c r="D78" s="171" t="s">
        <v>5069</v>
      </c>
      <c r="E78" s="171">
        <v>0</v>
      </c>
      <c r="F78" s="169"/>
      <c r="G78" s="169"/>
      <c r="H78" s="170" t="s">
        <v>3384</v>
      </c>
      <c r="I78" s="169" t="s">
        <v>3385</v>
      </c>
      <c r="J78" s="169" t="s">
        <v>3386</v>
      </c>
    </row>
    <row r="79" spans="1:13" x14ac:dyDescent="0.2">
      <c r="A79" s="169" t="s">
        <v>4748</v>
      </c>
      <c r="B79" s="168" t="s">
        <v>3487</v>
      </c>
      <c r="C79" s="171">
        <v>15</v>
      </c>
      <c r="D79" s="171" t="s">
        <v>5069</v>
      </c>
      <c r="E79" s="171">
        <v>0</v>
      </c>
      <c r="F79" s="169"/>
      <c r="G79" s="169"/>
      <c r="H79" s="170" t="s">
        <v>3488</v>
      </c>
      <c r="I79" s="169" t="s">
        <v>3489</v>
      </c>
      <c r="J79" s="169" t="s">
        <v>3490</v>
      </c>
    </row>
    <row r="80" spans="1:13" x14ac:dyDescent="0.2">
      <c r="A80" s="169" t="s">
        <v>4692</v>
      </c>
      <c r="B80" s="168" t="s">
        <v>3247</v>
      </c>
      <c r="C80" s="171">
        <v>15</v>
      </c>
      <c r="D80" s="171" t="s">
        <v>5069</v>
      </c>
      <c r="E80" s="171">
        <v>0</v>
      </c>
      <c r="F80" s="169"/>
      <c r="G80" s="169"/>
      <c r="H80" s="170" t="s">
        <v>3248</v>
      </c>
      <c r="I80" s="169" t="s">
        <v>3249</v>
      </c>
      <c r="J80" s="169" t="s">
        <v>3250</v>
      </c>
    </row>
    <row r="81" spans="1:13" x14ac:dyDescent="0.2">
      <c r="A81" s="169" t="s">
        <v>4708</v>
      </c>
      <c r="B81" s="168" t="s">
        <v>4707</v>
      </c>
      <c r="C81" s="171">
        <v>15</v>
      </c>
      <c r="D81" s="171" t="s">
        <v>5069</v>
      </c>
      <c r="E81" s="171">
        <v>0</v>
      </c>
      <c r="F81" s="169" t="s">
        <v>5076</v>
      </c>
      <c r="G81" s="169" t="s">
        <v>5076</v>
      </c>
      <c r="H81" s="170"/>
      <c r="I81" s="169" t="s">
        <v>3316</v>
      </c>
      <c r="J81" s="169" t="s">
        <v>3317</v>
      </c>
    </row>
    <row r="82" spans="1:13" x14ac:dyDescent="0.2">
      <c r="A82" s="169" t="s">
        <v>4758</v>
      </c>
      <c r="B82" s="168" t="s">
        <v>3532</v>
      </c>
      <c r="C82" s="171">
        <v>15</v>
      </c>
      <c r="D82" s="171" t="s">
        <v>5069</v>
      </c>
      <c r="E82" s="171">
        <v>0</v>
      </c>
      <c r="F82" s="169"/>
      <c r="G82" s="169"/>
      <c r="H82" s="170" t="s">
        <v>3533</v>
      </c>
      <c r="I82" s="169" t="s">
        <v>3354</v>
      </c>
      <c r="J82" s="169" t="s">
        <v>3534</v>
      </c>
    </row>
    <row r="83" spans="1:13" x14ac:dyDescent="0.2">
      <c r="A83" s="169" t="s">
        <v>4746</v>
      </c>
      <c r="B83" s="168" t="s">
        <v>3476</v>
      </c>
      <c r="C83" s="171">
        <v>15</v>
      </c>
      <c r="D83" s="171" t="s">
        <v>5069</v>
      </c>
      <c r="E83" s="171">
        <v>0</v>
      </c>
      <c r="F83" s="169"/>
      <c r="G83" s="169"/>
      <c r="H83" s="170" t="s">
        <v>3477</v>
      </c>
      <c r="I83" s="169" t="s">
        <v>3478</v>
      </c>
      <c r="J83" s="169" t="s">
        <v>3479</v>
      </c>
    </row>
    <row r="84" spans="1:13" x14ac:dyDescent="0.2">
      <c r="A84" s="169" t="s">
        <v>4760</v>
      </c>
      <c r="B84" s="168" t="s">
        <v>3541</v>
      </c>
      <c r="C84" s="171">
        <v>15</v>
      </c>
      <c r="D84" s="171" t="s">
        <v>5069</v>
      </c>
      <c r="E84" s="171">
        <v>0</v>
      </c>
      <c r="F84" s="169"/>
      <c r="G84" s="169"/>
      <c r="H84" s="170" t="s">
        <v>3542</v>
      </c>
      <c r="I84" s="169" t="s">
        <v>3543</v>
      </c>
      <c r="J84" s="169" t="s">
        <v>3544</v>
      </c>
    </row>
    <row r="85" spans="1:13" x14ac:dyDescent="0.2">
      <c r="A85" s="169" t="s">
        <v>4753</v>
      </c>
      <c r="B85" s="168" t="s">
        <v>3510</v>
      </c>
      <c r="C85" s="171">
        <v>15</v>
      </c>
      <c r="D85" s="171" t="s">
        <v>5069</v>
      </c>
      <c r="E85" s="171">
        <v>0</v>
      </c>
      <c r="F85" s="169"/>
      <c r="G85" s="169"/>
      <c r="H85" s="170" t="s">
        <v>3511</v>
      </c>
      <c r="I85" s="169" t="s">
        <v>3512</v>
      </c>
      <c r="J85" s="169" t="s">
        <v>3513</v>
      </c>
    </row>
    <row r="86" spans="1:13" x14ac:dyDescent="0.2">
      <c r="A86" s="169" t="s">
        <v>5044</v>
      </c>
      <c r="B86" s="168" t="s">
        <v>5118</v>
      </c>
      <c r="C86" s="171">
        <v>0</v>
      </c>
      <c r="D86" s="171" t="s">
        <v>5069</v>
      </c>
      <c r="E86" s="171">
        <v>0</v>
      </c>
      <c r="F86" s="169" t="s">
        <v>5120</v>
      </c>
      <c r="G86" s="169" t="s">
        <v>5120</v>
      </c>
      <c r="H86" s="170" t="s">
        <v>5119</v>
      </c>
      <c r="I86" s="169"/>
      <c r="J86" s="169"/>
      <c r="M86" t="s">
        <v>5121</v>
      </c>
    </row>
    <row r="87" spans="1:13" x14ac:dyDescent="0.2">
      <c r="A87" s="169" t="s">
        <v>4788</v>
      </c>
      <c r="B87" s="168" t="s">
        <v>4787</v>
      </c>
      <c r="C87" s="171">
        <v>0</v>
      </c>
      <c r="D87" s="171" t="s">
        <v>5069</v>
      </c>
      <c r="E87" s="171">
        <v>0</v>
      </c>
      <c r="F87" s="169" t="s">
        <v>5091</v>
      </c>
      <c r="G87" s="169" t="s">
        <v>5091</v>
      </c>
      <c r="H87" s="170" t="s">
        <v>4789</v>
      </c>
      <c r="I87" s="169" t="s">
        <v>4790</v>
      </c>
      <c r="J87" s="169" t="s">
        <v>4791</v>
      </c>
    </row>
    <row r="88" spans="1:13" x14ac:dyDescent="0.2">
      <c r="A88" s="169" t="s">
        <v>4744</v>
      </c>
      <c r="B88" s="168" t="s">
        <v>3470</v>
      </c>
      <c r="C88" s="173">
        <v>15</v>
      </c>
      <c r="D88" s="173" t="s">
        <v>5069</v>
      </c>
      <c r="E88" s="173">
        <v>0</v>
      </c>
      <c r="F88" s="169"/>
      <c r="G88" s="169"/>
      <c r="H88" s="172" t="s">
        <v>3471</v>
      </c>
      <c r="I88" s="169" t="s">
        <v>3472</v>
      </c>
      <c r="J88" s="169" t="s">
        <v>3473</v>
      </c>
    </row>
    <row r="89" spans="1:13" x14ac:dyDescent="0.2">
      <c r="A89" s="169" t="s">
        <v>4737</v>
      </c>
      <c r="B89" s="168" t="s">
        <v>3439</v>
      </c>
      <c r="C89" s="171">
        <v>15</v>
      </c>
      <c r="D89" s="171" t="s">
        <v>5069</v>
      </c>
      <c r="E89" s="171">
        <v>0</v>
      </c>
      <c r="F89" s="169"/>
      <c r="G89" s="169"/>
      <c r="H89" s="170" t="s">
        <v>3440</v>
      </c>
      <c r="I89" s="169" t="s">
        <v>3441</v>
      </c>
      <c r="J89" s="169" t="s">
        <v>3442</v>
      </c>
    </row>
    <row r="90" spans="1:13" x14ac:dyDescent="0.2">
      <c r="A90" s="169" t="s">
        <v>5232</v>
      </c>
      <c r="B90" s="168" t="s">
        <v>5233</v>
      </c>
      <c r="C90" s="173">
        <v>0</v>
      </c>
      <c r="D90" s="173" t="s">
        <v>5069</v>
      </c>
      <c r="E90" s="173">
        <v>0</v>
      </c>
      <c r="F90" s="169" t="s">
        <v>5234</v>
      </c>
      <c r="G90" s="169" t="s">
        <v>5234</v>
      </c>
      <c r="H90" s="172" t="s">
        <v>5235</v>
      </c>
      <c r="I90" s="169"/>
      <c r="J90" s="169"/>
    </row>
    <row r="91" spans="1:13" x14ac:dyDescent="0.2">
      <c r="A91" s="169" t="s">
        <v>4735</v>
      </c>
      <c r="B91" s="168" t="s">
        <v>3431</v>
      </c>
      <c r="C91" s="171">
        <v>15</v>
      </c>
      <c r="D91" s="171" t="s">
        <v>5069</v>
      </c>
      <c r="E91" s="171">
        <v>0</v>
      </c>
      <c r="F91" s="169"/>
      <c r="G91" s="169"/>
      <c r="H91" s="170" t="s">
        <v>3432</v>
      </c>
      <c r="I91" s="169" t="s">
        <v>3433</v>
      </c>
      <c r="J91" s="169" t="s">
        <v>3434</v>
      </c>
    </row>
    <row r="92" spans="1:13" x14ac:dyDescent="0.2">
      <c r="A92" s="169" t="s">
        <v>4814</v>
      </c>
      <c r="B92" s="168" t="s">
        <v>4813</v>
      </c>
      <c r="C92" s="171">
        <v>0</v>
      </c>
      <c r="D92" s="171" t="s">
        <v>5069</v>
      </c>
      <c r="E92" s="171">
        <v>0</v>
      </c>
      <c r="F92" s="169" t="s">
        <v>5096</v>
      </c>
      <c r="G92" s="169" t="s">
        <v>5096</v>
      </c>
      <c r="H92" s="170" t="s">
        <v>4815</v>
      </c>
      <c r="I92" s="169" t="s">
        <v>4816</v>
      </c>
      <c r="J92" s="169" t="s">
        <v>4817</v>
      </c>
    </row>
    <row r="93" spans="1:13" x14ac:dyDescent="0.2">
      <c r="A93" s="169" t="s">
        <v>4881</v>
      </c>
      <c r="B93" s="168" t="s">
        <v>4880</v>
      </c>
      <c r="C93" s="171">
        <v>0</v>
      </c>
      <c r="D93" s="171" t="s">
        <v>5069</v>
      </c>
      <c r="E93" s="171">
        <v>0</v>
      </c>
      <c r="F93" s="169" t="s">
        <v>5105</v>
      </c>
      <c r="G93" s="169" t="s">
        <v>5106</v>
      </c>
      <c r="H93" s="170" t="s">
        <v>4882</v>
      </c>
      <c r="I93" s="169"/>
      <c r="J93" s="169"/>
      <c r="M93" t="s">
        <v>4883</v>
      </c>
    </row>
    <row r="94" spans="1:13" x14ac:dyDescent="0.2">
      <c r="A94" s="169" t="s">
        <v>5032</v>
      </c>
      <c r="B94" s="168" t="s">
        <v>5112</v>
      </c>
      <c r="C94" s="171">
        <v>0</v>
      </c>
      <c r="D94" s="171" t="s">
        <v>5069</v>
      </c>
      <c r="E94" s="171">
        <v>0</v>
      </c>
      <c r="F94" s="169" t="s">
        <v>5114</v>
      </c>
      <c r="G94" s="169" t="s">
        <v>5114</v>
      </c>
      <c r="H94" s="170" t="s">
        <v>5113</v>
      </c>
      <c r="I94" s="169"/>
      <c r="J94" s="169"/>
    </row>
    <row r="95" spans="1:13" x14ac:dyDescent="0.2">
      <c r="A95" s="169" t="s">
        <v>4683</v>
      </c>
      <c r="B95" s="168" t="s">
        <v>3205</v>
      </c>
      <c r="C95" s="171">
        <v>10</v>
      </c>
      <c r="D95" s="171" t="s">
        <v>5069</v>
      </c>
      <c r="E95" s="171">
        <v>0</v>
      </c>
      <c r="F95" s="169" t="s">
        <v>5070</v>
      </c>
      <c r="G95" s="169" t="s">
        <v>5070</v>
      </c>
      <c r="H95" s="170" t="s">
        <v>3206</v>
      </c>
      <c r="I95" s="169" t="s">
        <v>3207</v>
      </c>
      <c r="J95" s="169" t="s">
        <v>3208</v>
      </c>
      <c r="K95" t="s">
        <v>3205</v>
      </c>
      <c r="L95" t="s">
        <v>4853</v>
      </c>
    </row>
    <row r="96" spans="1:13" x14ac:dyDescent="0.2">
      <c r="A96" s="169" t="s">
        <v>4801</v>
      </c>
      <c r="B96" s="168" t="s">
        <v>4477</v>
      </c>
      <c r="C96" s="171">
        <v>0</v>
      </c>
      <c r="D96" s="171" t="s">
        <v>5069</v>
      </c>
      <c r="E96" s="171">
        <v>0</v>
      </c>
      <c r="F96" s="169" t="s">
        <v>5093</v>
      </c>
      <c r="G96" s="169" t="s">
        <v>5093</v>
      </c>
      <c r="H96" s="170" t="s">
        <v>4802</v>
      </c>
      <c r="I96" s="169" t="s">
        <v>4803</v>
      </c>
      <c r="J96" s="169" t="s">
        <v>4804</v>
      </c>
    </row>
    <row r="97" spans="1:12" x14ac:dyDescent="0.2">
      <c r="A97" s="198" t="s">
        <v>5155</v>
      </c>
      <c r="B97" s="168" t="s">
        <v>5156</v>
      </c>
      <c r="C97" s="171">
        <v>0</v>
      </c>
      <c r="D97" s="171" t="s">
        <v>5069</v>
      </c>
      <c r="E97" s="171">
        <v>0</v>
      </c>
      <c r="F97" s="169" t="s">
        <v>5158</v>
      </c>
      <c r="G97" s="169" t="s">
        <v>5159</v>
      </c>
      <c r="H97" s="170" t="s">
        <v>5157</v>
      </c>
      <c r="I97" s="169"/>
      <c r="J97" s="169"/>
    </row>
    <row r="98" spans="1:12" x14ac:dyDescent="0.2">
      <c r="A98" s="169" t="s">
        <v>5214</v>
      </c>
      <c r="B98" s="168" t="s">
        <v>5215</v>
      </c>
      <c r="C98" s="171">
        <v>0</v>
      </c>
      <c r="D98" s="171" t="s">
        <v>5069</v>
      </c>
      <c r="E98" s="171">
        <v>0</v>
      </c>
      <c r="F98" s="169" t="s">
        <v>5216</v>
      </c>
      <c r="G98" s="169" t="s">
        <v>5216</v>
      </c>
      <c r="H98" s="170" t="s">
        <v>5217</v>
      </c>
      <c r="I98" s="169"/>
      <c r="J98" s="169"/>
    </row>
    <row r="99" spans="1:12" x14ac:dyDescent="0.2">
      <c r="A99" s="169" t="s">
        <v>5056</v>
      </c>
      <c r="B99" s="168" t="s">
        <v>5125</v>
      </c>
      <c r="C99" s="171">
        <v>0</v>
      </c>
      <c r="D99" s="171" t="s">
        <v>5069</v>
      </c>
      <c r="E99" s="171">
        <v>0</v>
      </c>
      <c r="F99" s="169" t="s">
        <v>5127</v>
      </c>
      <c r="G99" s="169" t="s">
        <v>5127</v>
      </c>
      <c r="H99" s="170" t="s">
        <v>5126</v>
      </c>
      <c r="I99" s="169"/>
      <c r="J99" s="169"/>
    </row>
    <row r="100" spans="1:12" x14ac:dyDescent="0.2">
      <c r="A100" s="169" t="s">
        <v>5222</v>
      </c>
      <c r="B100" s="168" t="s">
        <v>5223</v>
      </c>
      <c r="C100" s="171">
        <v>0</v>
      </c>
      <c r="D100" s="171" t="s">
        <v>5069</v>
      </c>
      <c r="E100" s="171">
        <v>0</v>
      </c>
      <c r="F100" s="169" t="s">
        <v>5224</v>
      </c>
      <c r="G100" s="169" t="s">
        <v>5225</v>
      </c>
      <c r="H100" s="170" t="s">
        <v>5226</v>
      </c>
      <c r="I100" s="169"/>
      <c r="J100" s="169"/>
    </row>
    <row r="101" spans="1:12" x14ac:dyDescent="0.2">
      <c r="A101" s="169" t="s">
        <v>4718</v>
      </c>
      <c r="B101" s="168" t="s">
        <v>3356</v>
      </c>
      <c r="C101" s="173">
        <v>15</v>
      </c>
      <c r="D101" s="173" t="s">
        <v>5069</v>
      </c>
      <c r="E101" s="173">
        <v>0</v>
      </c>
      <c r="F101" s="169" t="s">
        <v>5083</v>
      </c>
      <c r="G101" s="169" t="s">
        <v>5083</v>
      </c>
      <c r="H101" s="172" t="s">
        <v>3357</v>
      </c>
      <c r="I101" s="169" t="s">
        <v>3358</v>
      </c>
      <c r="J101" s="169" t="s">
        <v>3359</v>
      </c>
    </row>
    <row r="102" spans="1:12" x14ac:dyDescent="0.2">
      <c r="A102" s="169" t="s">
        <v>5354</v>
      </c>
      <c r="B102" s="168" t="s">
        <v>5355</v>
      </c>
      <c r="C102" s="171">
        <v>0</v>
      </c>
      <c r="D102" s="171" t="s">
        <v>5069</v>
      </c>
      <c r="E102" s="171">
        <v>0</v>
      </c>
      <c r="F102" s="169" t="s">
        <v>5356</v>
      </c>
      <c r="G102" s="169" t="s">
        <v>5356</v>
      </c>
      <c r="H102" s="170" t="s">
        <v>5357</v>
      </c>
      <c r="I102" s="169"/>
      <c r="J102" s="169"/>
    </row>
    <row r="103" spans="1:12" x14ac:dyDescent="0.2">
      <c r="A103" s="169" t="s">
        <v>4732</v>
      </c>
      <c r="B103" s="168" t="s">
        <v>3421</v>
      </c>
      <c r="C103" s="171">
        <v>15</v>
      </c>
      <c r="D103" s="171" t="s">
        <v>5069</v>
      </c>
      <c r="E103" s="171">
        <v>0</v>
      </c>
      <c r="F103" s="169"/>
      <c r="G103" s="169"/>
      <c r="H103" s="170" t="s">
        <v>3422</v>
      </c>
      <c r="I103" s="169" t="s">
        <v>3423</v>
      </c>
      <c r="J103" s="169" t="s">
        <v>3424</v>
      </c>
    </row>
    <row r="104" spans="1:12" x14ac:dyDescent="0.2">
      <c r="A104" s="169" t="s">
        <v>4710</v>
      </c>
      <c r="B104" s="168" t="s">
        <v>3322</v>
      </c>
      <c r="C104" s="171">
        <v>15</v>
      </c>
      <c r="D104" s="171" t="s">
        <v>5069</v>
      </c>
      <c r="E104" s="171">
        <v>0</v>
      </c>
      <c r="F104" s="169"/>
      <c r="G104" s="169"/>
      <c r="H104" s="170" t="s">
        <v>3323</v>
      </c>
      <c r="I104" s="169" t="s">
        <v>3324</v>
      </c>
      <c r="J104" s="169" t="s">
        <v>3325</v>
      </c>
    </row>
    <row r="105" spans="1:12" x14ac:dyDescent="0.2">
      <c r="A105" s="169" t="s">
        <v>4722</v>
      </c>
      <c r="B105" s="168" t="s">
        <v>3370</v>
      </c>
      <c r="C105" s="171">
        <v>15</v>
      </c>
      <c r="D105" s="171" t="s">
        <v>5069</v>
      </c>
      <c r="E105" s="171">
        <v>0</v>
      </c>
      <c r="F105" s="169"/>
      <c r="G105" s="169"/>
      <c r="H105" s="170" t="s">
        <v>3371</v>
      </c>
      <c r="I105" s="169" t="s">
        <v>3372</v>
      </c>
      <c r="J105" s="169" t="s">
        <v>3373</v>
      </c>
    </row>
    <row r="106" spans="1:12" x14ac:dyDescent="0.2">
      <c r="A106" s="169" t="s">
        <v>4856</v>
      </c>
      <c r="B106" s="168" t="s">
        <v>4855</v>
      </c>
      <c r="C106" s="171">
        <v>0</v>
      </c>
      <c r="D106" s="171" t="s">
        <v>5069</v>
      </c>
      <c r="E106" s="171">
        <v>0</v>
      </c>
      <c r="F106" s="169" t="s">
        <v>5098</v>
      </c>
      <c r="G106" s="169" t="s">
        <v>5098</v>
      </c>
      <c r="H106" s="170" t="s">
        <v>4857</v>
      </c>
      <c r="I106" s="169" t="s">
        <v>4858</v>
      </c>
      <c r="J106" s="169" t="s">
        <v>4859</v>
      </c>
    </row>
    <row r="107" spans="1:12" x14ac:dyDescent="0.2">
      <c r="A107" s="169" t="s">
        <v>4703</v>
      </c>
      <c r="B107" s="168" t="s">
        <v>3297</v>
      </c>
      <c r="C107" s="171">
        <v>15</v>
      </c>
      <c r="D107" s="171" t="s">
        <v>5069</v>
      </c>
      <c r="E107" s="171">
        <v>0</v>
      </c>
      <c r="F107" s="169" t="s">
        <v>5075</v>
      </c>
      <c r="G107" s="169" t="s">
        <v>5075</v>
      </c>
      <c r="H107" s="170" t="s">
        <v>3298</v>
      </c>
      <c r="I107" s="169" t="s">
        <v>3299</v>
      </c>
      <c r="J107" s="169" t="s">
        <v>3300</v>
      </c>
    </row>
    <row r="108" spans="1:12" x14ac:dyDescent="0.2">
      <c r="A108" s="169" t="s">
        <v>4741</v>
      </c>
      <c r="B108" s="168" t="s">
        <v>3460</v>
      </c>
      <c r="C108" s="171">
        <v>15</v>
      </c>
      <c r="D108" s="171" t="s">
        <v>5069</v>
      </c>
      <c r="E108" s="171">
        <v>0</v>
      </c>
      <c r="F108" s="169"/>
      <c r="G108" s="169"/>
      <c r="H108" s="170" t="s">
        <v>3461</v>
      </c>
      <c r="I108" s="169" t="s">
        <v>3462</v>
      </c>
      <c r="J108" s="169" t="s">
        <v>3463</v>
      </c>
    </row>
    <row r="109" spans="1:12" x14ac:dyDescent="0.2">
      <c r="A109" s="169" t="s">
        <v>4784</v>
      </c>
      <c r="B109" s="168" t="s">
        <v>4783</v>
      </c>
      <c r="C109" s="171">
        <v>0</v>
      </c>
      <c r="D109" s="171" t="s">
        <v>5069</v>
      </c>
      <c r="E109" s="171">
        <v>0</v>
      </c>
      <c r="F109" s="169" t="s">
        <v>5090</v>
      </c>
      <c r="G109" s="169" t="s">
        <v>5090</v>
      </c>
      <c r="H109" s="170" t="s">
        <v>4795</v>
      </c>
      <c r="I109" s="169" t="s">
        <v>4785</v>
      </c>
      <c r="J109" s="169" t="s">
        <v>4786</v>
      </c>
    </row>
    <row r="110" spans="1:12" x14ac:dyDescent="0.2">
      <c r="A110" s="169" t="s">
        <v>4729</v>
      </c>
      <c r="B110" s="168" t="s">
        <v>3406</v>
      </c>
      <c r="C110" s="171">
        <v>15</v>
      </c>
      <c r="D110" s="171" t="s">
        <v>5069</v>
      </c>
      <c r="E110" s="171">
        <v>0</v>
      </c>
      <c r="F110" s="169"/>
      <c r="G110" s="169"/>
      <c r="H110" s="170" t="s">
        <v>3407</v>
      </c>
      <c r="I110" s="169" t="s">
        <v>3408</v>
      </c>
      <c r="J110" s="169" t="s">
        <v>3409</v>
      </c>
    </row>
    <row r="111" spans="1:12" x14ac:dyDescent="0.2">
      <c r="A111" s="169" t="s">
        <v>4878</v>
      </c>
      <c r="B111" s="168" t="s">
        <v>4877</v>
      </c>
      <c r="C111" s="171">
        <v>0</v>
      </c>
      <c r="D111" s="171" t="s">
        <v>5069</v>
      </c>
      <c r="E111" s="171">
        <v>0</v>
      </c>
      <c r="F111" s="169" t="s">
        <v>5104</v>
      </c>
      <c r="G111" s="169" t="s">
        <v>5104</v>
      </c>
      <c r="H111" s="170" t="s">
        <v>4879</v>
      </c>
      <c r="I111" s="169"/>
      <c r="J111" s="169"/>
    </row>
    <row r="112" spans="1:12" x14ac:dyDescent="0.2">
      <c r="A112" s="169" t="s">
        <v>4819</v>
      </c>
      <c r="B112" s="168" t="s">
        <v>4818</v>
      </c>
      <c r="C112" s="171">
        <v>0</v>
      </c>
      <c r="D112" s="171" t="s">
        <v>5069</v>
      </c>
      <c r="E112" s="171">
        <v>0</v>
      </c>
      <c r="F112" s="169" t="s">
        <v>5097</v>
      </c>
      <c r="G112" s="169" t="s">
        <v>5097</v>
      </c>
      <c r="H112" s="170"/>
      <c r="I112" s="169" t="s">
        <v>4820</v>
      </c>
      <c r="J112" s="169" t="s">
        <v>4821</v>
      </c>
      <c r="K112" t="s">
        <v>4822</v>
      </c>
      <c r="L112" t="s">
        <v>4854</v>
      </c>
    </row>
    <row r="113" spans="1:13" x14ac:dyDescent="0.2">
      <c r="A113" s="169" t="s">
        <v>4743</v>
      </c>
      <c r="B113" s="168" t="s">
        <v>4742</v>
      </c>
      <c r="C113" s="173">
        <v>15</v>
      </c>
      <c r="D113" s="173" t="s">
        <v>5069</v>
      </c>
      <c r="E113" s="173">
        <v>0</v>
      </c>
      <c r="F113" s="169" t="s">
        <v>5086</v>
      </c>
      <c r="G113" s="169" t="s">
        <v>5086</v>
      </c>
      <c r="H113" s="172" t="s">
        <v>3467</v>
      </c>
      <c r="I113" s="169" t="s">
        <v>3468</v>
      </c>
      <c r="J113" s="169" t="s">
        <v>3469</v>
      </c>
    </row>
    <row r="114" spans="1:13" x14ac:dyDescent="0.2">
      <c r="A114" s="169" t="s">
        <v>4754</v>
      </c>
      <c r="B114" s="168" t="s">
        <v>3514</v>
      </c>
      <c r="C114" s="171">
        <v>15</v>
      </c>
      <c r="D114" s="171" t="s">
        <v>5069</v>
      </c>
      <c r="E114" s="171">
        <v>0</v>
      </c>
      <c r="F114" s="169"/>
      <c r="G114" s="169"/>
      <c r="H114" s="170" t="s">
        <v>3515</v>
      </c>
      <c r="I114" s="169" t="s">
        <v>3516</v>
      </c>
      <c r="J114" s="169" t="s">
        <v>3517</v>
      </c>
    </row>
    <row r="115" spans="1:13" x14ac:dyDescent="0.2">
      <c r="A115" s="169" t="s">
        <v>4705</v>
      </c>
      <c r="B115" s="168" t="s">
        <v>3307</v>
      </c>
      <c r="C115" s="171">
        <v>15</v>
      </c>
      <c r="D115" s="171" t="s">
        <v>5069</v>
      </c>
      <c r="E115" s="171">
        <v>0</v>
      </c>
      <c r="F115" s="169"/>
      <c r="G115" s="169"/>
      <c r="H115" s="170" t="s">
        <v>3308</v>
      </c>
      <c r="I115" s="169" t="s">
        <v>3309</v>
      </c>
      <c r="J115" s="169" t="s">
        <v>3310</v>
      </c>
    </row>
    <row r="116" spans="1:13" x14ac:dyDescent="0.2">
      <c r="A116" s="169" t="s">
        <v>4731</v>
      </c>
      <c r="B116" s="168" t="s">
        <v>3417</v>
      </c>
      <c r="C116" s="171">
        <v>15</v>
      </c>
      <c r="D116" s="171" t="s">
        <v>5069</v>
      </c>
      <c r="E116" s="171">
        <v>0</v>
      </c>
      <c r="F116" s="169"/>
      <c r="G116" s="169"/>
      <c r="H116" s="170" t="s">
        <v>3418</v>
      </c>
      <c r="I116" s="169" t="s">
        <v>3419</v>
      </c>
      <c r="J116" s="169" t="s">
        <v>3420</v>
      </c>
    </row>
    <row r="117" spans="1:13" x14ac:dyDescent="0.2">
      <c r="A117" s="169" t="s">
        <v>4694</v>
      </c>
      <c r="B117" s="168" t="s">
        <v>3256</v>
      </c>
      <c r="C117" s="171">
        <v>15</v>
      </c>
      <c r="D117" s="171" t="s">
        <v>5069</v>
      </c>
      <c r="E117" s="171">
        <v>0</v>
      </c>
      <c r="F117" s="169"/>
      <c r="G117" s="169"/>
      <c r="H117" s="170" t="s">
        <v>3257</v>
      </c>
      <c r="I117" s="169" t="s">
        <v>3258</v>
      </c>
      <c r="J117" s="169" t="s">
        <v>3259</v>
      </c>
    </row>
    <row r="118" spans="1:13" x14ac:dyDescent="0.2">
      <c r="A118" s="169" t="s">
        <v>4892</v>
      </c>
      <c r="B118" s="168" t="s">
        <v>4891</v>
      </c>
      <c r="C118" s="171">
        <v>0</v>
      </c>
      <c r="D118" s="171" t="s">
        <v>5069</v>
      </c>
      <c r="E118" s="171">
        <v>0</v>
      </c>
      <c r="F118" s="169" t="s">
        <v>5110</v>
      </c>
      <c r="G118" s="169" t="s">
        <v>5111</v>
      </c>
      <c r="H118" s="170" t="s">
        <v>3515</v>
      </c>
      <c r="I118" s="169"/>
      <c r="J118" s="169"/>
    </row>
    <row r="119" spans="1:13" x14ac:dyDescent="0.2">
      <c r="A119" s="169" t="s">
        <v>4752</v>
      </c>
      <c r="B119" s="168" t="s">
        <v>3507</v>
      </c>
      <c r="C119" s="171">
        <v>15</v>
      </c>
      <c r="D119" s="171" t="s">
        <v>5069</v>
      </c>
      <c r="E119" s="171">
        <v>0</v>
      </c>
      <c r="F119" s="169"/>
      <c r="G119" s="169"/>
      <c r="H119" s="170" t="s">
        <v>3508</v>
      </c>
      <c r="I119" s="169" t="s">
        <v>3498</v>
      </c>
      <c r="J119" s="169" t="s">
        <v>3509</v>
      </c>
    </row>
    <row r="120" spans="1:13" x14ac:dyDescent="0.2">
      <c r="A120" s="169" t="s">
        <v>4687</v>
      </c>
      <c r="B120" s="168" t="s">
        <v>3229</v>
      </c>
      <c r="C120" s="173">
        <v>15</v>
      </c>
      <c r="D120" s="173" t="s">
        <v>5069</v>
      </c>
      <c r="E120" s="173">
        <v>0</v>
      </c>
      <c r="F120" s="169" t="s">
        <v>5073</v>
      </c>
      <c r="G120" s="169" t="s">
        <v>5073</v>
      </c>
      <c r="H120" s="172" t="s">
        <v>3230</v>
      </c>
      <c r="I120" s="169" t="s">
        <v>3231</v>
      </c>
      <c r="J120" s="169" t="s">
        <v>3232</v>
      </c>
      <c r="M120" t="s">
        <v>4688</v>
      </c>
    </row>
    <row r="121" spans="1:13" x14ac:dyDescent="0.2">
      <c r="A121" s="169" t="s">
        <v>4738</v>
      </c>
      <c r="B121" s="168" t="s">
        <v>3446</v>
      </c>
      <c r="C121" s="173">
        <v>15</v>
      </c>
      <c r="D121" s="173" t="s">
        <v>5069</v>
      </c>
      <c r="E121" s="173">
        <v>0</v>
      </c>
      <c r="F121" s="169"/>
      <c r="G121" s="169"/>
      <c r="H121" s="172" t="s">
        <v>3447</v>
      </c>
      <c r="I121" s="169" t="s">
        <v>3448</v>
      </c>
      <c r="J121" s="169" t="s">
        <v>3449</v>
      </c>
    </row>
    <row r="122" spans="1:13" x14ac:dyDescent="0.2">
      <c r="A122" s="169" t="s">
        <v>4797</v>
      </c>
      <c r="B122" s="168" t="s">
        <v>4796</v>
      </c>
      <c r="C122" s="171">
        <v>0</v>
      </c>
      <c r="D122" s="171" t="s">
        <v>5069</v>
      </c>
      <c r="E122" s="171">
        <v>0</v>
      </c>
      <c r="F122" s="169" t="s">
        <v>5092</v>
      </c>
      <c r="G122" s="169" t="s">
        <v>5092</v>
      </c>
      <c r="H122" s="170" t="s">
        <v>4798</v>
      </c>
      <c r="I122" s="169" t="s">
        <v>4799</v>
      </c>
      <c r="J122" s="169" t="s">
        <v>4800</v>
      </c>
    </row>
    <row r="123" spans="1:13" x14ac:dyDescent="0.2">
      <c r="A123" s="169" t="s">
        <v>5060</v>
      </c>
      <c r="B123" s="168" t="s">
        <v>5128</v>
      </c>
      <c r="C123" s="171">
        <v>0</v>
      </c>
      <c r="D123" s="171" t="s">
        <v>5069</v>
      </c>
      <c r="E123" s="171">
        <v>0</v>
      </c>
      <c r="F123" s="169" t="s">
        <v>5129</v>
      </c>
      <c r="G123" s="169" t="s">
        <v>5129</v>
      </c>
      <c r="H123" s="170"/>
      <c r="I123" s="169"/>
      <c r="J123" s="169"/>
    </row>
    <row r="124" spans="1:13" x14ac:dyDescent="0.2">
      <c r="A124" s="169" t="s">
        <v>4751</v>
      </c>
      <c r="B124" s="168" t="s">
        <v>3503</v>
      </c>
      <c r="C124" s="171">
        <v>15</v>
      </c>
      <c r="D124" s="171" t="s">
        <v>5069</v>
      </c>
      <c r="E124" s="171">
        <v>0</v>
      </c>
      <c r="F124" s="169"/>
      <c r="G124" s="169"/>
      <c r="H124" s="170" t="s">
        <v>3504</v>
      </c>
      <c r="I124" s="169" t="s">
        <v>3505</v>
      </c>
      <c r="J124" s="169" t="s">
        <v>3506</v>
      </c>
    </row>
    <row r="125" spans="1:13" x14ac:dyDescent="0.2">
      <c r="A125" s="169" t="s">
        <v>4873</v>
      </c>
      <c r="B125" s="168" t="s">
        <v>4872</v>
      </c>
      <c r="C125" s="173">
        <v>0</v>
      </c>
      <c r="D125" s="173" t="s">
        <v>5069</v>
      </c>
      <c r="E125" s="173">
        <v>0</v>
      </c>
      <c r="F125" s="169" t="s">
        <v>5103</v>
      </c>
      <c r="G125" s="169" t="s">
        <v>5103</v>
      </c>
      <c r="H125" s="172" t="s">
        <v>4874</v>
      </c>
      <c r="I125" s="169" t="s">
        <v>4875</v>
      </c>
      <c r="J125" s="169" t="s">
        <v>4876</v>
      </c>
    </row>
    <row r="126" spans="1:13" x14ac:dyDescent="0.2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">
      <c r="A284" s="168"/>
      <c r="B284" s="190"/>
      <c r="C284" s="193"/>
      <c r="D284" s="193"/>
      <c r="E284" s="193"/>
      <c r="F284" s="192"/>
      <c r="G284" s="192"/>
      <c r="H284" s="191"/>
      <c r="I284" s="192"/>
      <c r="J284" s="192"/>
    </row>
    <row r="285" spans="1:10" x14ac:dyDescent="0.2">
      <c r="A285" s="168"/>
      <c r="B285" s="190"/>
      <c r="C285" s="193"/>
      <c r="D285" s="193"/>
      <c r="E285" s="193"/>
      <c r="F285" s="192"/>
      <c r="G285" s="192"/>
      <c r="H285" s="191"/>
      <c r="I285" s="192"/>
      <c r="J285" s="192"/>
    </row>
    <row r="286" spans="1:10" x14ac:dyDescent="0.2">
      <c r="A286" s="168"/>
      <c r="B286" s="190"/>
      <c r="C286" s="193"/>
      <c r="D286" s="193"/>
      <c r="E286" s="193"/>
      <c r="F286" s="192"/>
      <c r="G286" s="192"/>
      <c r="H286" s="191"/>
      <c r="I286" s="192"/>
      <c r="J286" s="192"/>
    </row>
    <row r="287" spans="1:10" x14ac:dyDescent="0.2">
      <c r="A287" s="168"/>
      <c r="B287" s="190"/>
      <c r="C287" s="193"/>
      <c r="D287" s="193"/>
      <c r="E287" s="193"/>
      <c r="F287" s="192"/>
      <c r="G287" s="192"/>
      <c r="H287" s="191"/>
      <c r="I287" s="192"/>
      <c r="J287" s="192"/>
    </row>
    <row r="288" spans="1:10" x14ac:dyDescent="0.2">
      <c r="A288" s="168"/>
      <c r="B288" s="190"/>
      <c r="C288" s="193"/>
      <c r="D288" s="193"/>
      <c r="E288" s="193"/>
      <c r="F288" s="192"/>
      <c r="G288" s="192"/>
      <c r="H288" s="191"/>
      <c r="I288" s="192"/>
      <c r="J288" s="192"/>
    </row>
    <row r="289" spans="1:10" x14ac:dyDescent="0.2">
      <c r="A289" s="168"/>
      <c r="B289" s="190"/>
      <c r="C289" s="193"/>
      <c r="D289" s="193"/>
      <c r="E289" s="193"/>
      <c r="F289" s="192"/>
      <c r="G289" s="192"/>
      <c r="H289" s="191"/>
      <c r="I289" s="192"/>
      <c r="J289" s="192"/>
    </row>
    <row r="290" spans="1:10" x14ac:dyDescent="0.2">
      <c r="A290" s="168"/>
      <c r="B290" s="190"/>
      <c r="C290" s="193"/>
      <c r="D290" s="193"/>
      <c r="E290" s="193"/>
      <c r="F290" s="192"/>
      <c r="G290" s="192"/>
      <c r="H290" s="191"/>
      <c r="I290" s="192"/>
      <c r="J290" s="192"/>
    </row>
    <row r="291" spans="1:10" x14ac:dyDescent="0.2">
      <c r="A291" s="168"/>
      <c r="B291" s="190"/>
      <c r="C291" s="193"/>
      <c r="D291" s="193"/>
      <c r="E291" s="193"/>
      <c r="F291" s="192"/>
      <c r="G291" s="192"/>
      <c r="H291" s="191"/>
      <c r="I291" s="192"/>
      <c r="J291" s="192"/>
    </row>
    <row r="292" spans="1:10" x14ac:dyDescent="0.2">
      <c r="A292" s="168"/>
      <c r="B292" s="190"/>
      <c r="C292" s="193"/>
      <c r="D292" s="193"/>
      <c r="E292" s="193"/>
      <c r="F292" s="192"/>
      <c r="G292" s="192"/>
      <c r="H292" s="191"/>
      <c r="I292" s="192"/>
      <c r="J292" s="192"/>
    </row>
    <row r="293" spans="1:10" x14ac:dyDescent="0.2">
      <c r="A293" s="168"/>
      <c r="B293" s="190"/>
      <c r="C293" s="193"/>
      <c r="D293" s="193"/>
      <c r="E293" s="193"/>
      <c r="F293" s="192"/>
      <c r="G293" s="192"/>
      <c r="H293" s="191"/>
      <c r="I293" s="192"/>
      <c r="J293" s="192"/>
    </row>
    <row r="294" spans="1:10" x14ac:dyDescent="0.2">
      <c r="A294" s="168"/>
      <c r="B294" s="190"/>
      <c r="C294" s="193"/>
      <c r="D294" s="193"/>
      <c r="E294" s="193"/>
      <c r="F294" s="192"/>
      <c r="G294" s="192"/>
      <c r="H294" s="191"/>
      <c r="I294" s="192"/>
      <c r="J294" s="192"/>
    </row>
    <row r="295" spans="1:10" x14ac:dyDescent="0.2">
      <c r="A295" s="168"/>
      <c r="B295" s="190"/>
      <c r="C295" s="193"/>
      <c r="D295" s="193"/>
      <c r="E295" s="193"/>
      <c r="F295" s="192"/>
      <c r="G295" s="192"/>
      <c r="H295" s="191"/>
      <c r="I295" s="192"/>
      <c r="J295" s="192"/>
    </row>
    <row r="296" spans="1:10" x14ac:dyDescent="0.2">
      <c r="A296" s="168"/>
      <c r="B296" s="190"/>
      <c r="C296" s="193"/>
      <c r="D296" s="193"/>
      <c r="E296" s="193"/>
      <c r="F296" s="192"/>
      <c r="G296" s="192"/>
      <c r="H296" s="191"/>
      <c r="I296" s="192"/>
      <c r="J296" s="192"/>
    </row>
    <row r="297" spans="1:10" x14ac:dyDescent="0.2">
      <c r="A297" s="168"/>
      <c r="B297" s="190"/>
      <c r="C297" s="193"/>
      <c r="D297" s="193"/>
      <c r="E297" s="193"/>
      <c r="F297" s="192"/>
      <c r="G297" s="192"/>
      <c r="H297" s="191"/>
      <c r="I297" s="192"/>
      <c r="J297" s="192"/>
    </row>
    <row r="298" spans="1:10" x14ac:dyDescent="0.2">
      <c r="A298" s="168"/>
      <c r="B298" s="190"/>
      <c r="C298" s="193"/>
      <c r="D298" s="193"/>
      <c r="E298" s="193"/>
      <c r="F298" s="192"/>
      <c r="G298" s="192"/>
      <c r="H298" s="191"/>
      <c r="I298" s="192"/>
      <c r="J298" s="192"/>
    </row>
  </sheetData>
  <conditionalFormatting sqref="A2:G298">
    <cfRule type="expression" dxfId="29" priority="2">
      <formula>COUNTIF($B:$B,A2)&gt;1</formula>
    </cfRule>
  </conditionalFormatting>
  <conditionalFormatting sqref="H2:H298 F236:G236 I236:K236">
    <cfRule type="expression" dxfId="28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"/>
  <cols>
    <col min="1" max="1" width="30.66796875" bestFit="1" customWidth="1"/>
    <col min="2" max="2" width="26.36328125" bestFit="1" customWidth="1"/>
    <col min="3" max="3" width="7.6640625" bestFit="1" customWidth="1"/>
    <col min="4" max="4" width="26.23046875" bestFit="1" customWidth="1"/>
    <col min="5" max="5" width="36.05078125" bestFit="1" customWidth="1"/>
    <col min="6" max="6" width="19.37109375" bestFit="1" customWidth="1"/>
    <col min="7" max="7" width="16.140625" bestFit="1" customWidth="1"/>
    <col min="8" max="8" width="6.3203125" bestFit="1" customWidth="1"/>
  </cols>
  <sheetData>
    <row r="1" spans="1:8" x14ac:dyDescent="0.2">
      <c r="A1" t="s">
        <v>3577</v>
      </c>
      <c r="B1" t="s">
        <v>4464</v>
      </c>
      <c r="C1" t="s">
        <v>4893</v>
      </c>
      <c r="D1" t="s">
        <v>4894</v>
      </c>
      <c r="E1" t="s">
        <v>3184</v>
      </c>
      <c r="F1" t="s">
        <v>3185</v>
      </c>
      <c r="G1" t="s">
        <v>4681</v>
      </c>
      <c r="H1" t="s">
        <v>4895</v>
      </c>
    </row>
    <row r="2" spans="1:8" x14ac:dyDescent="0.2">
      <c r="A2" t="str">
        <f>VLOOKUP(ТабАдрес[[#This Row],[customerId]],ТабКлиенты[[#All],[_id]:[name]],2,0)</f>
        <v>Людмила Эдельвейс</v>
      </c>
      <c r="B2" t="s">
        <v>4896</v>
      </c>
      <c r="C2" t="s">
        <v>4897</v>
      </c>
      <c r="D2" t="s">
        <v>4689</v>
      </c>
      <c r="E2" t="s">
        <v>3204</v>
      </c>
      <c r="F2" t="s">
        <v>3237</v>
      </c>
      <c r="H2">
        <v>0</v>
      </c>
    </row>
    <row r="3" spans="1:8" x14ac:dyDescent="0.2">
      <c r="A3" t="str">
        <f>VLOOKUP(ТабАдрес[[#This Row],[customerId]],ТабКлиенты[[#All],[_id]:[name]],2,0)</f>
        <v>Наталья Вельвет</v>
      </c>
      <c r="B3" t="s">
        <v>4898</v>
      </c>
      <c r="C3" t="s">
        <v>4897</v>
      </c>
      <c r="D3" t="s">
        <v>4686</v>
      </c>
      <c r="E3" t="s">
        <v>3223</v>
      </c>
      <c r="F3" t="s">
        <v>3224</v>
      </c>
      <c r="H3">
        <v>0</v>
      </c>
    </row>
    <row r="4" spans="1:8" x14ac:dyDescent="0.2">
      <c r="A4" t="str">
        <f>VLOOKUP(ТабАдрес[[#This Row],[customerId]],ТабКлиенты[[#All],[_id]:[name]],2,0)</f>
        <v>Наталья Школа 53</v>
      </c>
      <c r="B4" t="s">
        <v>4899</v>
      </c>
      <c r="C4" t="s">
        <v>4897</v>
      </c>
      <c r="D4" t="s">
        <v>4692</v>
      </c>
      <c r="E4" t="s">
        <v>3249</v>
      </c>
      <c r="F4" t="s">
        <v>3250</v>
      </c>
      <c r="H4">
        <v>0</v>
      </c>
    </row>
    <row r="5" spans="1:8" x14ac:dyDescent="0.2">
      <c r="A5" t="str">
        <f>VLOOKUP(ТабАдрес[[#This Row],[customerId]],ТабКлиенты[[#All],[_id]:[name]],2,0)</f>
        <v>Наталья Зелинского</v>
      </c>
      <c r="B5" t="s">
        <v>4900</v>
      </c>
      <c r="C5" t="s">
        <v>4897</v>
      </c>
      <c r="D5" t="s">
        <v>4693</v>
      </c>
      <c r="E5" t="s">
        <v>3254</v>
      </c>
      <c r="F5" t="s">
        <v>3255</v>
      </c>
      <c r="H5">
        <v>0</v>
      </c>
    </row>
    <row r="6" spans="1:8" x14ac:dyDescent="0.2">
      <c r="A6" t="str">
        <f>VLOOKUP(ТабАдрес[[#This Row],[customerId]],ТабКлиенты[[#All],[_id]:[name]],2,0)</f>
        <v>Татьяна Торговая 100</v>
      </c>
      <c r="B6" t="s">
        <v>4901</v>
      </c>
      <c r="C6" t="s">
        <v>4897</v>
      </c>
      <c r="D6" t="s">
        <v>4687</v>
      </c>
      <c r="E6" t="s">
        <v>3231</v>
      </c>
      <c r="F6" t="s">
        <v>3232</v>
      </c>
      <c r="G6" t="s">
        <v>4688</v>
      </c>
      <c r="H6">
        <v>0</v>
      </c>
    </row>
    <row r="7" spans="1:8" x14ac:dyDescent="0.2">
      <c r="A7" t="str">
        <f>VLOOKUP(ТабАдрес[[#This Row],[customerId]],ТабКлиенты[[#All],[_id]:[name]],2,0)</f>
        <v>Александра 50 лет СССР</v>
      </c>
      <c r="B7" t="s">
        <v>4902</v>
      </c>
      <c r="C7" t="s">
        <v>4897</v>
      </c>
      <c r="D7" t="s">
        <v>4695</v>
      </c>
      <c r="E7" t="s">
        <v>3262</v>
      </c>
      <c r="F7" t="s">
        <v>3263</v>
      </c>
      <c r="H7">
        <v>0</v>
      </c>
    </row>
    <row r="8" spans="1:8" x14ac:dyDescent="0.2">
      <c r="A8" t="str">
        <f>VLOOKUP(ТабАдрес[[#This Row],[customerId]],ТабКлиенты[[#All],[_id]:[name]],2,0)</f>
        <v>Наталья 60 лет СССР</v>
      </c>
      <c r="B8" t="s">
        <v>4903</v>
      </c>
      <c r="C8" t="s">
        <v>4897</v>
      </c>
      <c r="D8" t="s">
        <v>4696</v>
      </c>
      <c r="E8" t="s">
        <v>3266</v>
      </c>
      <c r="F8" t="s">
        <v>3267</v>
      </c>
      <c r="H8">
        <v>0</v>
      </c>
    </row>
    <row r="9" spans="1:8" x14ac:dyDescent="0.2">
      <c r="A9" t="str">
        <f>VLOOKUP(ТабАдрес[[#This Row],[customerId]],ТабКлиенты[[#All],[_id]:[name]],2,0)</f>
        <v>Валерий СТО ОРИОН</v>
      </c>
      <c r="B9" t="s">
        <v>4904</v>
      </c>
      <c r="C9" t="s">
        <v>4897</v>
      </c>
      <c r="D9" t="s">
        <v>4697</v>
      </c>
      <c r="E9" t="s">
        <v>3271</v>
      </c>
      <c r="H9">
        <v>0</v>
      </c>
    </row>
    <row r="10" spans="1:8" x14ac:dyDescent="0.2">
      <c r="A10" t="str">
        <f>VLOOKUP(ТабАдрес[[#This Row],[customerId]],ТабКлиенты[[#All],[_id]:[name]],2,0)</f>
        <v>Анна соседка</v>
      </c>
      <c r="B10" t="s">
        <v>4905</v>
      </c>
      <c r="C10" t="s">
        <v>4897</v>
      </c>
      <c r="D10" t="s">
        <v>4699</v>
      </c>
      <c r="E10" t="s">
        <v>3279</v>
      </c>
      <c r="F10" t="s">
        <v>3280</v>
      </c>
      <c r="H10">
        <v>0</v>
      </c>
    </row>
    <row r="11" spans="1:8" x14ac:dyDescent="0.2">
      <c r="A11" t="str">
        <f>VLOOKUP(ТабАдрес[[#This Row],[customerId]],ТабКлиенты[[#All],[_id]:[name]],2,0)</f>
        <v>Даша Калифорния</v>
      </c>
      <c r="B11" t="s">
        <v>4906</v>
      </c>
      <c r="C11" t="s">
        <v>4897</v>
      </c>
      <c r="D11" t="s">
        <v>4698</v>
      </c>
      <c r="E11" t="s">
        <v>3274</v>
      </c>
      <c r="F11" t="s">
        <v>3275</v>
      </c>
      <c r="H11">
        <v>0</v>
      </c>
    </row>
    <row r="12" spans="1:8" x14ac:dyDescent="0.2">
      <c r="A12" t="str">
        <f>VLOOKUP(ТабАдрес[[#This Row],[customerId]],ТабКлиенты[[#All],[_id]:[name]],2,0)</f>
        <v>Константин СТО Оптима</v>
      </c>
      <c r="B12" t="s">
        <v>4907</v>
      </c>
      <c r="C12" t="s">
        <v>4897</v>
      </c>
      <c r="D12" t="s">
        <v>4700</v>
      </c>
      <c r="E12" t="s">
        <v>3271</v>
      </c>
      <c r="F12" t="s">
        <v>3283</v>
      </c>
      <c r="H12">
        <v>0</v>
      </c>
    </row>
    <row r="13" spans="1:8" x14ac:dyDescent="0.2">
      <c r="A13" t="str">
        <f>VLOOKUP(ТабАдрес[[#This Row],[customerId]],ТабКлиенты[[#All],[_id]:[name]],2,0)</f>
        <v>Татьяна Олимпийская 65</v>
      </c>
      <c r="B13" t="s">
        <v>4908</v>
      </c>
      <c r="C13" t="s">
        <v>4897</v>
      </c>
      <c r="D13" t="s">
        <v>4694</v>
      </c>
      <c r="E13" t="s">
        <v>3258</v>
      </c>
      <c r="F13" t="s">
        <v>3259</v>
      </c>
      <c r="H13">
        <v>0</v>
      </c>
    </row>
    <row r="14" spans="1:8" x14ac:dyDescent="0.2">
      <c r="A14" t="str">
        <f>VLOOKUP(ТабАдрес[[#This Row],[customerId]],ТабКлиенты[[#All],[_id]:[name]],2,0)</f>
        <v>Лида корма</v>
      </c>
      <c r="B14" t="s">
        <v>4909</v>
      </c>
      <c r="C14" t="s">
        <v>4897</v>
      </c>
      <c r="D14" t="s">
        <v>4701</v>
      </c>
      <c r="E14" t="s">
        <v>3288</v>
      </c>
      <c r="F14" t="s">
        <v>3289</v>
      </c>
      <c r="H14">
        <v>0</v>
      </c>
    </row>
    <row r="15" spans="1:8" x14ac:dyDescent="0.2">
      <c r="A15" t="str">
        <f>VLOOKUP(ТабАдрес[[#This Row],[customerId]],ТабКлиенты[[#All],[_id]:[name]],2,0)</f>
        <v>Татьяна Леонидовна</v>
      </c>
      <c r="B15" t="s">
        <v>4911</v>
      </c>
      <c r="C15" t="s">
        <v>4897</v>
      </c>
      <c r="D15" t="s">
        <v>4705</v>
      </c>
      <c r="E15" t="s">
        <v>3309</v>
      </c>
      <c r="F15" t="s">
        <v>3310</v>
      </c>
      <c r="H15">
        <v>0</v>
      </c>
    </row>
    <row r="16" spans="1:8" x14ac:dyDescent="0.2">
      <c r="A16" t="str">
        <f>VLOOKUP(ТабАдрес[[#This Row],[customerId]],ТабКлиенты[[#All],[_id]:[name]],2,0)</f>
        <v>Лакарова Татьяна</v>
      </c>
      <c r="B16" t="s">
        <v>4912</v>
      </c>
      <c r="C16" t="s">
        <v>4897</v>
      </c>
      <c r="D16" t="s">
        <v>4706</v>
      </c>
      <c r="E16" t="s">
        <v>3313</v>
      </c>
      <c r="F16" t="s">
        <v>3314</v>
      </c>
      <c r="H16">
        <v>0</v>
      </c>
    </row>
    <row r="17" spans="1:8" x14ac:dyDescent="0.2">
      <c r="A17" t="str">
        <f>VLOOKUP(ТабАдрес[[#This Row],[customerId]],ТабКлиенты[[#All],[_id]:[name]],2,0)</f>
        <v>Любовь Виталий</v>
      </c>
      <c r="B17" t="s">
        <v>4913</v>
      </c>
      <c r="C17" t="s">
        <v>4897</v>
      </c>
      <c r="D17" t="s">
        <v>4704</v>
      </c>
      <c r="E17" t="s">
        <v>3303</v>
      </c>
      <c r="F17" t="s">
        <v>3304</v>
      </c>
      <c r="H17">
        <v>0</v>
      </c>
    </row>
    <row r="18" spans="1:8" x14ac:dyDescent="0.2">
      <c r="A18" t="str">
        <f>VLOOKUP(ТабАдрес[[#This Row],[customerId]],ТабКлиенты[[#All],[_id]:[name]],2,0)</f>
        <v>Светлана Федоровна</v>
      </c>
      <c r="B18" t="s">
        <v>4914</v>
      </c>
      <c r="C18" t="s">
        <v>4897</v>
      </c>
      <c r="D18" t="s">
        <v>4710</v>
      </c>
      <c r="E18" t="s">
        <v>3324</v>
      </c>
      <c r="F18" t="s">
        <v>3325</v>
      </c>
      <c r="H18">
        <v>0</v>
      </c>
    </row>
    <row r="19" spans="1:8" x14ac:dyDescent="0.2">
      <c r="A19" t="str">
        <f>VLOOKUP(ТабАдрес[[#This Row],[customerId]],ТабКлиенты[[#All],[_id]:[name]],2,0)</f>
        <v>Александр Радин</v>
      </c>
      <c r="B19" t="s">
        <v>4916</v>
      </c>
      <c r="C19" t="s">
        <v>4897</v>
      </c>
      <c r="D19" t="s">
        <v>4690</v>
      </c>
      <c r="E19" t="s">
        <v>3240</v>
      </c>
      <c r="F19" t="s">
        <v>3241</v>
      </c>
      <c r="H19">
        <v>0</v>
      </c>
    </row>
    <row r="20" spans="1:8" x14ac:dyDescent="0.2">
      <c r="A20" t="str">
        <f>VLOOKUP(ТабАдрес[[#This Row],[customerId]],ТабКлиенты[[#All],[_id]:[name]],2,0)</f>
        <v>Лариса Терраспорт</v>
      </c>
      <c r="B20" t="s">
        <v>4917</v>
      </c>
      <c r="C20" t="s">
        <v>4897</v>
      </c>
      <c r="D20" t="s">
        <v>4716</v>
      </c>
      <c r="E20" t="s">
        <v>3350</v>
      </c>
      <c r="F20" t="s">
        <v>3351</v>
      </c>
      <c r="H20">
        <v>0</v>
      </c>
    </row>
    <row r="21" spans="1:8" x14ac:dyDescent="0.2">
      <c r="A21" t="str">
        <f>VLOOKUP(ТабАдрес[[#This Row],[customerId]],ТабКлиенты[[#All],[_id]:[name]],2,0)</f>
        <v>Лидия Живописная</v>
      </c>
      <c r="B21" t="s">
        <v>4918</v>
      </c>
      <c r="C21" t="s">
        <v>4897</v>
      </c>
      <c r="D21" t="s">
        <v>4714</v>
      </c>
      <c r="E21" t="s">
        <v>3343</v>
      </c>
      <c r="F21" t="s">
        <v>3344</v>
      </c>
      <c r="H21">
        <v>0</v>
      </c>
    </row>
    <row r="22" spans="1:8" x14ac:dyDescent="0.2">
      <c r="A22" t="str">
        <f>VLOOKUP(ТабАдрес[[#This Row],[customerId]],ТабКлиенты[[#All],[_id]:[name]],2,0)</f>
        <v>Наталья Азовстальская</v>
      </c>
      <c r="B22" t="s">
        <v>4920</v>
      </c>
      <c r="C22" t="s">
        <v>4897</v>
      </c>
      <c r="D22" t="s">
        <v>4691</v>
      </c>
      <c r="E22" t="s">
        <v>3245</v>
      </c>
      <c r="F22" t="s">
        <v>3246</v>
      </c>
      <c r="H22">
        <v>0</v>
      </c>
    </row>
    <row r="23" spans="1:8" x14ac:dyDescent="0.2">
      <c r="A23" t="str">
        <f>VLOOKUP(ТабАдрес[[#This Row],[customerId]],ТабКлиенты[[#All],[_id]:[name]],2,0)</f>
        <v>Наталья Дерматология</v>
      </c>
      <c r="B23" t="s">
        <v>4921</v>
      </c>
      <c r="C23" t="s">
        <v>4897</v>
      </c>
      <c r="D23" t="s">
        <v>4720</v>
      </c>
      <c r="E23" t="s">
        <v>3364</v>
      </c>
      <c r="F23" t="s">
        <v>3365</v>
      </c>
      <c r="H23">
        <v>0</v>
      </c>
    </row>
    <row r="24" spans="1:8" x14ac:dyDescent="0.2">
      <c r="A24" t="str">
        <f>VLOOKUP(ТабАдрес[[#This Row],[customerId]],ТабКлиенты[[#All],[_id]:[name]],2,0)</f>
        <v>Валентина</v>
      </c>
      <c r="B24" t="s">
        <v>4922</v>
      </c>
      <c r="C24" t="s">
        <v>4897</v>
      </c>
      <c r="D24" t="s">
        <v>4711</v>
      </c>
      <c r="E24" t="s">
        <v>3333</v>
      </c>
      <c r="F24" t="s">
        <v>3334</v>
      </c>
      <c r="H24">
        <v>0</v>
      </c>
    </row>
    <row r="25" spans="1:8" x14ac:dyDescent="0.2">
      <c r="A25" t="str">
        <f>VLOOKUP(ТабАдрес[[#This Row],[customerId]],ТабКлиенты[[#All],[_id]:[name]],2,0)</f>
        <v>Светлана Шота 18</v>
      </c>
      <c r="B25" t="s">
        <v>4923</v>
      </c>
      <c r="C25" t="s">
        <v>4897</v>
      </c>
      <c r="D25" t="s">
        <v>4722</v>
      </c>
      <c r="E25" t="s">
        <v>3372</v>
      </c>
      <c r="F25" t="s">
        <v>3373</v>
      </c>
      <c r="H25">
        <v>0</v>
      </c>
    </row>
    <row r="26" spans="1:8" x14ac:dyDescent="0.2">
      <c r="A26" t="str">
        <f>VLOOKUP(ТабАдрес[[#This Row],[customerId]],ТабКлиенты[[#All],[_id]:[name]],2,0)</f>
        <v>Евгения Охотник</v>
      </c>
      <c r="B26" t="s">
        <v>4924</v>
      </c>
      <c r="C26" t="s">
        <v>4897</v>
      </c>
      <c r="D26" t="s">
        <v>4721</v>
      </c>
      <c r="E26" t="s">
        <v>3368</v>
      </c>
      <c r="F26" t="s">
        <v>3369</v>
      </c>
      <c r="H26">
        <v>0</v>
      </c>
    </row>
    <row r="27" spans="1:8" x14ac:dyDescent="0.2">
      <c r="A27" t="str">
        <f>VLOOKUP(ТабАдрес[[#This Row],[customerId]],ТабКлиенты[[#All],[_id]:[name]],2,0)</f>
        <v>Жанна Наташина</v>
      </c>
      <c r="B27" t="s">
        <v>4925</v>
      </c>
      <c r="C27" t="s">
        <v>4897</v>
      </c>
      <c r="D27" t="s">
        <v>4723</v>
      </c>
      <c r="E27" t="s">
        <v>3376</v>
      </c>
      <c r="F27" t="s">
        <v>3377</v>
      </c>
      <c r="H27">
        <v>0</v>
      </c>
    </row>
    <row r="28" spans="1:8" x14ac:dyDescent="0.2">
      <c r="A28" t="str">
        <f>VLOOKUP(ТабАдрес[[#This Row],[customerId]],ТабКлиенты[[#All],[_id]:[name]],2,0)</f>
        <v>Наталья Сергеевна</v>
      </c>
      <c r="B28" t="s">
        <v>4926</v>
      </c>
      <c r="C28" t="s">
        <v>4897</v>
      </c>
      <c r="D28" t="s">
        <v>4725</v>
      </c>
      <c r="E28" t="s">
        <v>3385</v>
      </c>
      <c r="F28" t="s">
        <v>3386</v>
      </c>
      <c r="H28">
        <v>0</v>
      </c>
    </row>
    <row r="29" spans="1:8" x14ac:dyDescent="0.2">
      <c r="A29" t="str">
        <f>VLOOKUP(ТабАдрес[[#This Row],[customerId]],ТабКлиенты[[#All],[_id]:[name]],2,0)</f>
        <v>Людмила Кордицепс</v>
      </c>
      <c r="B29" t="s">
        <v>4927</v>
      </c>
      <c r="C29" t="s">
        <v>4897</v>
      </c>
      <c r="D29" t="s">
        <v>4724</v>
      </c>
      <c r="E29" t="s">
        <v>3381</v>
      </c>
      <c r="F29" t="s">
        <v>3382</v>
      </c>
      <c r="H29">
        <v>0</v>
      </c>
    </row>
    <row r="30" spans="1:8" x14ac:dyDescent="0.2">
      <c r="A30" t="str">
        <f>VLOOKUP(ТабАдрес[[#This Row],[customerId]],ТабКлиенты[[#All],[_id]:[name]],2,0)</f>
        <v>Елена Индол</v>
      </c>
      <c r="B30" t="s">
        <v>4928</v>
      </c>
      <c r="C30" t="s">
        <v>4897</v>
      </c>
      <c r="D30" t="s">
        <v>4727</v>
      </c>
      <c r="E30" t="s">
        <v>3393</v>
      </c>
      <c r="F30" t="s">
        <v>3394</v>
      </c>
      <c r="H30">
        <v>0</v>
      </c>
    </row>
    <row r="31" spans="1:8" x14ac:dyDescent="0.2">
      <c r="A31" t="str">
        <f>VLOOKUP(ТабАдрес[[#This Row],[customerId]],ТабКлиенты[[#All],[_id]:[name]],2,0)</f>
        <v>Татьяна Дьяченко</v>
      </c>
      <c r="B31" t="s">
        <v>4929</v>
      </c>
      <c r="C31" t="s">
        <v>4897</v>
      </c>
      <c r="D31" t="s">
        <v>4729</v>
      </c>
      <c r="E31" t="s">
        <v>3408</v>
      </c>
      <c r="F31" t="s">
        <v>3409</v>
      </c>
      <c r="H31">
        <v>0</v>
      </c>
    </row>
    <row r="32" spans="1:8" x14ac:dyDescent="0.2">
      <c r="A32" t="str">
        <f>VLOOKUP(ТабАдрес[[#This Row],[customerId]],ТабКлиенты[[#All],[_id]:[name]],2,0)</f>
        <v>Елена Трансфер</v>
      </c>
      <c r="B32" t="s">
        <v>4930</v>
      </c>
      <c r="C32" t="s">
        <v>4897</v>
      </c>
      <c r="D32" t="s">
        <v>4728</v>
      </c>
      <c r="E32" t="s">
        <v>3397</v>
      </c>
      <c r="F32" t="s">
        <v>3398</v>
      </c>
      <c r="H32">
        <v>0</v>
      </c>
    </row>
    <row r="33" spans="1:8" x14ac:dyDescent="0.2">
      <c r="A33" t="str">
        <f>VLOOKUP(ТабАдрес[[#This Row],[customerId]],ТабКлиенты[[#All],[_id]:[name]],2,0)</f>
        <v>Вера Надеждына</v>
      </c>
      <c r="B33" t="s">
        <v>4931</v>
      </c>
      <c r="C33" t="s">
        <v>4897</v>
      </c>
      <c r="D33" t="s">
        <v>4730</v>
      </c>
      <c r="E33" t="s">
        <v>3412</v>
      </c>
      <c r="F33" t="s">
        <v>3413</v>
      </c>
      <c r="H33">
        <v>0</v>
      </c>
    </row>
    <row r="34" spans="1:8" x14ac:dyDescent="0.2">
      <c r="A34" t="str">
        <f>VLOOKUP(ТабАдрес[[#This Row],[customerId]],ТабКлиенты[[#All],[_id]:[name]],2,0)</f>
        <v>Татьяна маг Лидия</v>
      </c>
      <c r="B34" t="s">
        <v>4932</v>
      </c>
      <c r="C34" t="s">
        <v>4897</v>
      </c>
      <c r="D34" t="s">
        <v>4731</v>
      </c>
      <c r="E34" t="s">
        <v>3419</v>
      </c>
      <c r="F34" t="s">
        <v>3420</v>
      </c>
      <c r="H34">
        <v>0</v>
      </c>
    </row>
    <row r="35" spans="1:8" x14ac:dyDescent="0.2">
      <c r="A35" t="str">
        <f>VLOOKUP(ТабАдрес[[#This Row],[customerId]],ТабКлиенты[[#All],[_id]:[name]],2,0)</f>
        <v>Светлана Стамбул</v>
      </c>
      <c r="B35" t="s">
        <v>4933</v>
      </c>
      <c r="C35" t="s">
        <v>4897</v>
      </c>
      <c r="D35" t="s">
        <v>4732</v>
      </c>
      <c r="E35" t="s">
        <v>3423</v>
      </c>
      <c r="F35" t="s">
        <v>3424</v>
      </c>
      <c r="H35">
        <v>0</v>
      </c>
    </row>
    <row r="36" spans="1:8" x14ac:dyDescent="0.2">
      <c r="A36" t="str">
        <f>VLOOKUP(ТабАдрес[[#This Row],[customerId]],ТабКлиенты[[#All],[_id]:[name]],2,0)</f>
        <v>Ольга Мелованова</v>
      </c>
      <c r="B36" t="s">
        <v>4934</v>
      </c>
      <c r="C36" t="s">
        <v>4897</v>
      </c>
      <c r="D36" t="s">
        <v>4735</v>
      </c>
      <c r="E36" t="s">
        <v>3433</v>
      </c>
      <c r="F36" t="s">
        <v>3434</v>
      </c>
      <c r="H36">
        <v>0</v>
      </c>
    </row>
    <row r="37" spans="1:8" x14ac:dyDescent="0.2">
      <c r="A37" t="str">
        <f>VLOOKUP(ТабАдрес[[#This Row],[customerId]],ТабКлиенты[[#All],[_id]:[name]],2,0)</f>
        <v>Татьяна Тулина</v>
      </c>
      <c r="B37" t="s">
        <v>4935</v>
      </c>
      <c r="C37" t="s">
        <v>4897</v>
      </c>
      <c r="D37" t="s">
        <v>4738</v>
      </c>
      <c r="E37" t="s">
        <v>3448</v>
      </c>
      <c r="F37" t="s">
        <v>3449</v>
      </c>
      <c r="H37">
        <v>0</v>
      </c>
    </row>
    <row r="38" spans="1:8" x14ac:dyDescent="0.2">
      <c r="A38" t="str">
        <f>VLOOKUP(ТабАдрес[[#This Row],[customerId]],ТабКлиенты[[#All],[_id]:[name]],2,0)</f>
        <v>Елена сахарный диабет</v>
      </c>
      <c r="B38" t="s">
        <v>4936</v>
      </c>
      <c r="C38" t="s">
        <v>4897</v>
      </c>
      <c r="D38" t="s">
        <v>4734</v>
      </c>
      <c r="E38" t="s">
        <v>3429</v>
      </c>
      <c r="F38" t="s">
        <v>3430</v>
      </c>
      <c r="H38">
        <v>0</v>
      </c>
    </row>
    <row r="39" spans="1:8" x14ac:dyDescent="0.2">
      <c r="A39" t="str">
        <f>VLOOKUP(ТабАдрес[[#This Row],[customerId]],ТабКлиенты[[#All],[_id]:[name]],2,0)</f>
        <v>Елена пер. Фруктовый</v>
      </c>
      <c r="B39" t="s">
        <v>4937</v>
      </c>
      <c r="C39" t="s">
        <v>4897</v>
      </c>
      <c r="D39" t="s">
        <v>4685</v>
      </c>
      <c r="E39" t="s">
        <v>3218</v>
      </c>
      <c r="F39" t="s">
        <v>3219</v>
      </c>
      <c r="H39">
        <v>0</v>
      </c>
    </row>
    <row r="40" spans="1:8" x14ac:dyDescent="0.2">
      <c r="A40" t="str">
        <f>VLOOKUP(ТабАдрес[[#This Row],[customerId]],ТабКлиенты[[#All],[_id]:[name]],2,0)</f>
        <v>Виктория Порт Сити</v>
      </c>
      <c r="B40" t="s">
        <v>4938</v>
      </c>
      <c r="C40" t="s">
        <v>4897</v>
      </c>
      <c r="D40" t="s">
        <v>4736</v>
      </c>
      <c r="E40" t="s">
        <v>3437</v>
      </c>
      <c r="F40" t="s">
        <v>3438</v>
      </c>
      <c r="H40">
        <v>0</v>
      </c>
    </row>
    <row r="41" spans="1:8" x14ac:dyDescent="0.2">
      <c r="A41" t="str">
        <f>VLOOKUP(ТабАдрес[[#This Row],[customerId]],ТабКлиенты[[#All],[_id]:[name]],2,0)</f>
        <v>Валентина Сычева</v>
      </c>
      <c r="B41" t="s">
        <v>4939</v>
      </c>
      <c r="C41" t="s">
        <v>4897</v>
      </c>
      <c r="D41" t="s">
        <v>4739</v>
      </c>
      <c r="E41" t="s">
        <v>3452</v>
      </c>
      <c r="F41" t="s">
        <v>3453</v>
      </c>
      <c r="H41">
        <v>0</v>
      </c>
    </row>
    <row r="42" spans="1:8" x14ac:dyDescent="0.2">
      <c r="A42" t="str">
        <f>VLOOKUP(ТабАдрес[[#This Row],[customerId]],ТабКлиенты[[#All],[_id]:[name]],2,0)</f>
        <v>Татьяна Вахтангова</v>
      </c>
      <c r="B42" t="s">
        <v>4940</v>
      </c>
      <c r="C42" t="s">
        <v>4897</v>
      </c>
      <c r="D42" t="s">
        <v>4741</v>
      </c>
      <c r="E42" t="s">
        <v>3462</v>
      </c>
      <c r="F42" t="s">
        <v>3463</v>
      </c>
      <c r="H42">
        <v>0</v>
      </c>
    </row>
    <row r="43" spans="1:8" x14ac:dyDescent="0.2">
      <c r="A43" t="str">
        <f>VLOOKUP(ТабАдрес[[#This Row],[customerId]],ТабКлиенты[[#All],[_id]:[name]],2,0)</f>
        <v>Виктория Урицкого 93а</v>
      </c>
      <c r="B43" t="s">
        <v>4941</v>
      </c>
      <c r="C43" t="s">
        <v>4897</v>
      </c>
      <c r="D43" t="s">
        <v>4740</v>
      </c>
      <c r="E43" t="s">
        <v>3456</v>
      </c>
      <c r="F43" t="s">
        <v>3457</v>
      </c>
      <c r="H43">
        <v>0</v>
      </c>
    </row>
    <row r="44" spans="1:8" x14ac:dyDescent="0.2">
      <c r="A44" t="str">
        <f>VLOOKUP(ТабАдрес[[#This Row],[customerId]],ТабКлиенты[[#All],[_id]:[name]],2,0)</f>
        <v>Елена Шевченко 217</v>
      </c>
      <c r="B44" t="s">
        <v>4942</v>
      </c>
      <c r="C44" t="s">
        <v>4897</v>
      </c>
      <c r="D44" t="s">
        <v>4712</v>
      </c>
      <c r="E44" t="s">
        <v>3338</v>
      </c>
      <c r="F44" t="s">
        <v>3339</v>
      </c>
      <c r="H44">
        <v>0</v>
      </c>
    </row>
    <row r="45" spans="1:8" x14ac:dyDescent="0.2">
      <c r="A45" t="str">
        <f>VLOOKUP(ТабАдрес[[#This Row],[customerId]],ТабКлиенты[[#All],[_id]:[name]],2,0)</f>
        <v>Оксана Моцная</v>
      </c>
      <c r="B45" t="s">
        <v>4944</v>
      </c>
      <c r="C45" t="s">
        <v>4897</v>
      </c>
      <c r="D45" t="s">
        <v>4746</v>
      </c>
      <c r="E45" t="s">
        <v>3478</v>
      </c>
      <c r="F45" t="s">
        <v>3479</v>
      </c>
      <c r="H45">
        <v>0</v>
      </c>
    </row>
    <row r="46" spans="1:8" x14ac:dyDescent="0.2">
      <c r="A46" t="str">
        <f>VLOOKUP(ТабАдрес[[#This Row],[customerId]],ТабКлиенты[[#All],[_id]:[name]],2,0)</f>
        <v>Елизавета Водоканал</v>
      </c>
      <c r="B46" t="s">
        <v>4945</v>
      </c>
      <c r="C46" t="s">
        <v>4897</v>
      </c>
      <c r="D46" t="s">
        <v>4747</v>
      </c>
      <c r="E46" t="s">
        <v>3481</v>
      </c>
      <c r="F46" t="s">
        <v>3482</v>
      </c>
      <c r="H46">
        <v>0</v>
      </c>
    </row>
    <row r="47" spans="1:8" x14ac:dyDescent="0.2">
      <c r="A47" t="str">
        <f>VLOOKUP(ТабАдрес[[#This Row],[customerId]],ТабКлиенты[[#All],[_id]:[name]],2,0)</f>
        <v>Власта консалтинг</v>
      </c>
      <c r="B47" t="s">
        <v>4946</v>
      </c>
      <c r="C47" t="s">
        <v>4897</v>
      </c>
      <c r="D47" t="s">
        <v>4749</v>
      </c>
      <c r="E47" t="s">
        <v>3494</v>
      </c>
      <c r="F47" t="s">
        <v>3495</v>
      </c>
      <c r="H47">
        <v>0</v>
      </c>
    </row>
    <row r="48" spans="1:8" x14ac:dyDescent="0.2">
      <c r="A48" t="str">
        <f>VLOOKUP(ТабАдрес[[#This Row],[customerId]],ТабКлиенты[[#All],[_id]:[name]],2,0)</f>
        <v>Лиля Эдельвейс</v>
      </c>
      <c r="B48" t="s">
        <v>4947</v>
      </c>
      <c r="C48" t="s">
        <v>4897</v>
      </c>
      <c r="D48" t="s">
        <v>4750</v>
      </c>
      <c r="E48" t="s">
        <v>3498</v>
      </c>
      <c r="F48" t="s">
        <v>3499</v>
      </c>
      <c r="H48">
        <v>0</v>
      </c>
    </row>
    <row r="49" spans="1:8" x14ac:dyDescent="0.2">
      <c r="A49" t="str">
        <f>VLOOKUP(ТабАдрес[[#This Row],[customerId]],ТабКлиенты[[#All],[_id]:[name]],2,0)</f>
        <v>Татьяна Писарева 28</v>
      </c>
      <c r="B49" t="s">
        <v>4948</v>
      </c>
      <c r="C49" t="s">
        <v>4897</v>
      </c>
      <c r="D49" t="s">
        <v>4752</v>
      </c>
      <c r="E49" t="s">
        <v>3498</v>
      </c>
      <c r="F49" t="s">
        <v>3509</v>
      </c>
      <c r="H49">
        <v>0</v>
      </c>
    </row>
    <row r="50" spans="1:8" x14ac:dyDescent="0.2">
      <c r="A50" t="str">
        <f>VLOOKUP(ТабАдрес[[#This Row],[customerId]],ТабКлиенты[[#All],[_id]:[name]],2,0)</f>
        <v>Наталья Шевченко</v>
      </c>
      <c r="B50" t="s">
        <v>4949</v>
      </c>
      <c r="C50" t="s">
        <v>4897</v>
      </c>
      <c r="D50" t="s">
        <v>4748</v>
      </c>
      <c r="E50" t="s">
        <v>3489</v>
      </c>
      <c r="F50" t="s">
        <v>3490</v>
      </c>
      <c r="H50">
        <v>0</v>
      </c>
    </row>
    <row r="51" spans="1:8" x14ac:dyDescent="0.2">
      <c r="A51" t="str">
        <f>VLOOKUP(ТабАдрес[[#This Row],[customerId]],ТабКлиенты[[#All],[_id]:[name]],2,0)</f>
        <v>Юлия АТБ кольцо</v>
      </c>
      <c r="B51" t="s">
        <v>4950</v>
      </c>
      <c r="C51" t="s">
        <v>4897</v>
      </c>
      <c r="D51" t="s">
        <v>4751</v>
      </c>
      <c r="E51" t="s">
        <v>3505</v>
      </c>
      <c r="F51" t="s">
        <v>3506</v>
      </c>
      <c r="H51">
        <v>0</v>
      </c>
    </row>
    <row r="52" spans="1:8" x14ac:dyDescent="0.2">
      <c r="A52" t="str">
        <f>VLOOKUP(ТабАдрес[[#This Row],[customerId]],ТабКлиенты[[#All],[_id]:[name]],2,0)</f>
        <v>Ирина Зелинского 106а</v>
      </c>
      <c r="B52" t="s">
        <v>4951</v>
      </c>
      <c r="C52" t="s">
        <v>4897</v>
      </c>
      <c r="D52" t="s">
        <v>4755</v>
      </c>
      <c r="E52" t="s">
        <v>3521</v>
      </c>
      <c r="F52" t="s">
        <v>3522</v>
      </c>
      <c r="H52">
        <v>0</v>
      </c>
    </row>
    <row r="53" spans="1:8" x14ac:dyDescent="0.2">
      <c r="A53" t="str">
        <f>VLOOKUP(ТабАдрес[[#This Row],[customerId]],ТабКлиенты[[#All],[_id]:[name]],2,0)</f>
        <v>Оксана Шевченко 240</v>
      </c>
      <c r="B53" t="s">
        <v>4952</v>
      </c>
      <c r="C53" t="s">
        <v>4897</v>
      </c>
      <c r="D53" t="s">
        <v>4753</v>
      </c>
      <c r="E53" t="s">
        <v>3512</v>
      </c>
      <c r="F53" t="s">
        <v>3513</v>
      </c>
      <c r="H53">
        <v>0</v>
      </c>
    </row>
    <row r="54" spans="1:8" x14ac:dyDescent="0.2">
      <c r="A54" t="str">
        <f>VLOOKUP(ТабАдрес[[#This Row],[customerId]],ТабКлиенты[[#All],[_id]:[name]],2,0)</f>
        <v>Татьяна Лаванда</v>
      </c>
      <c r="B54" t="s">
        <v>4953</v>
      </c>
      <c r="C54" t="s">
        <v>4897</v>
      </c>
      <c r="D54" t="s">
        <v>4754</v>
      </c>
      <c r="E54" t="s">
        <v>3516</v>
      </c>
      <c r="F54" t="s">
        <v>3517</v>
      </c>
      <c r="H54">
        <v>0</v>
      </c>
    </row>
    <row r="55" spans="1:8" x14ac:dyDescent="0.2">
      <c r="A55" t="str">
        <f>VLOOKUP(ТабАдрес[[#This Row],[customerId]],ТабКлиенты[[#All],[_id]:[name]],2,0)</f>
        <v>Людмила Федоровна</v>
      </c>
      <c r="B55" t="s">
        <v>4955</v>
      </c>
      <c r="C55" t="s">
        <v>4897</v>
      </c>
      <c r="D55" t="s">
        <v>4757</v>
      </c>
      <c r="E55" t="s">
        <v>3530</v>
      </c>
      <c r="F55" t="s">
        <v>3531</v>
      </c>
      <c r="H55">
        <v>0</v>
      </c>
    </row>
    <row r="56" spans="1:8" x14ac:dyDescent="0.2">
      <c r="A56" t="str">
        <f>VLOOKUP(ТабАдрес[[#This Row],[customerId]],ТабКлиенты[[#All],[_id]:[name]],2,0)</f>
        <v>Оксана молокозавод</v>
      </c>
      <c r="B56" t="s">
        <v>4956</v>
      </c>
      <c r="C56" t="s">
        <v>4897</v>
      </c>
      <c r="D56" t="s">
        <v>4758</v>
      </c>
      <c r="E56" t="s">
        <v>3354</v>
      </c>
      <c r="F56" t="s">
        <v>3534</v>
      </c>
      <c r="H56">
        <v>0</v>
      </c>
    </row>
    <row r="57" spans="1:8" x14ac:dyDescent="0.2">
      <c r="A57" t="str">
        <f>VLOOKUP(ТабАдрес[[#This Row],[customerId]],ТабКлиенты[[#All],[_id]:[name]],2,0)</f>
        <v>Любовь Металлургов 158</v>
      </c>
      <c r="B57" t="s">
        <v>4957</v>
      </c>
      <c r="C57" t="s">
        <v>4897</v>
      </c>
      <c r="D57" t="s">
        <v>4762</v>
      </c>
      <c r="E57" t="s">
        <v>3555</v>
      </c>
      <c r="F57" t="s">
        <v>3556</v>
      </c>
      <c r="H57">
        <v>0</v>
      </c>
    </row>
    <row r="58" spans="1:8" x14ac:dyDescent="0.2">
      <c r="A58" t="str">
        <f>VLOOKUP(ТабАдрес[[#This Row],[customerId]],ТабКлиенты[[#All],[_id]:[name]],2,0)</f>
        <v>Оксана Черноморская</v>
      </c>
      <c r="B58" t="s">
        <v>4958</v>
      </c>
      <c r="C58" t="s">
        <v>4897</v>
      </c>
      <c r="D58" t="s">
        <v>4760</v>
      </c>
      <c r="E58" t="s">
        <v>3543</v>
      </c>
      <c r="F58" t="s">
        <v>3544</v>
      </c>
      <c r="H58">
        <v>0</v>
      </c>
    </row>
    <row r="59" spans="1:8" x14ac:dyDescent="0.2">
      <c r="A59" t="str">
        <f>VLOOKUP(ТабАдрес[[#This Row],[customerId]],ТабКлиенты[[#All],[_id]:[name]],2,0)</f>
        <v>Ксения Краснофлотская</v>
      </c>
      <c r="B59" t="s">
        <v>4959</v>
      </c>
      <c r="C59" t="s">
        <v>4897</v>
      </c>
      <c r="D59" t="s">
        <v>4761</v>
      </c>
      <c r="E59" t="s">
        <v>3547</v>
      </c>
      <c r="F59" t="s">
        <v>3548</v>
      </c>
      <c r="H59">
        <v>0</v>
      </c>
    </row>
    <row r="60" spans="1:8" x14ac:dyDescent="0.2">
      <c r="A60" t="str">
        <f>VLOOKUP(ТабАдрес[[#This Row],[customerId]],ТабКлиенты[[#All],[_id]:[name]],2,0)</f>
        <v>Екатерина Металлургов 129</v>
      </c>
      <c r="B60" t="s">
        <v>4960</v>
      </c>
      <c r="C60" t="s">
        <v>4897</v>
      </c>
      <c r="D60" t="s">
        <v>4759</v>
      </c>
      <c r="E60" t="s">
        <v>3538</v>
      </c>
      <c r="F60" t="s">
        <v>3539</v>
      </c>
      <c r="H60">
        <v>0</v>
      </c>
    </row>
    <row r="61" spans="1:8" x14ac:dyDescent="0.2">
      <c r="A61" t="str">
        <f>VLOOKUP(ТабАдрес[[#This Row],[customerId]],ТабКлиенты[[#All],[_id]:[name]],2,0)</f>
        <v>Алена Грация</v>
      </c>
      <c r="B61" t="s">
        <v>4961</v>
      </c>
      <c r="C61" t="s">
        <v>4897</v>
      </c>
      <c r="D61" t="s">
        <v>4767</v>
      </c>
      <c r="E61" t="s">
        <v>3397</v>
      </c>
      <c r="F61" t="s">
        <v>3398</v>
      </c>
      <c r="H61">
        <v>0</v>
      </c>
    </row>
    <row r="62" spans="1:8" x14ac:dyDescent="0.2">
      <c r="A62" t="str">
        <f>VLOOKUP(ТабАдрес[[#This Row],[customerId]],ТабКлиенты[[#All],[_id]:[name]],2,0)</f>
        <v>Виктория Страховка</v>
      </c>
      <c r="B62" t="s">
        <v>4962</v>
      </c>
      <c r="C62" t="s">
        <v>4897</v>
      </c>
      <c r="D62" t="s">
        <v>4766</v>
      </c>
      <c r="E62" t="s">
        <v>3561</v>
      </c>
      <c r="F62" t="s">
        <v>3562</v>
      </c>
      <c r="H62">
        <v>0</v>
      </c>
    </row>
    <row r="63" spans="1:8" x14ac:dyDescent="0.2">
      <c r="A63" t="str">
        <f>VLOOKUP(ТабАдрес[[#This Row],[customerId]],ТабКлиенты[[#All],[_id]:[name]],2,0)</f>
        <v>Марина 50 Лет СССР 16</v>
      </c>
      <c r="B63" t="s">
        <v>4963</v>
      </c>
      <c r="C63" t="s">
        <v>4897</v>
      </c>
      <c r="D63" t="s">
        <v>4763</v>
      </c>
      <c r="E63" t="s">
        <v>4764</v>
      </c>
      <c r="F63" t="s">
        <v>4765</v>
      </c>
      <c r="H63">
        <v>0</v>
      </c>
    </row>
    <row r="64" spans="1:8" x14ac:dyDescent="0.2">
      <c r="A64" t="str">
        <f>VLOOKUP(ТабАдрес[[#This Row],[customerId]],ТабКлиенты[[#All],[_id]:[name]],2,0)</f>
        <v>Елена Ленина 87</v>
      </c>
      <c r="B64" t="s">
        <v>4964</v>
      </c>
      <c r="C64" t="s">
        <v>4897</v>
      </c>
      <c r="D64" t="s">
        <v>4769</v>
      </c>
      <c r="E64" t="s">
        <v>3573</v>
      </c>
      <c r="F64" t="s">
        <v>3574</v>
      </c>
      <c r="H64">
        <v>0</v>
      </c>
    </row>
    <row r="65" spans="1:8" x14ac:dyDescent="0.2">
      <c r="A65" t="str">
        <f>VLOOKUP(ТабАдрес[[#This Row],[customerId]],ТабКлиенты[[#All],[_id]:[name]],2,0)</f>
        <v>Лилия Леси Украинки</v>
      </c>
      <c r="B65" t="s">
        <v>4965</v>
      </c>
      <c r="C65" t="s">
        <v>4897</v>
      </c>
      <c r="D65" t="s">
        <v>4768</v>
      </c>
      <c r="E65" t="s">
        <v>3567</v>
      </c>
      <c r="F65" t="s">
        <v>3568</v>
      </c>
      <c r="H65">
        <v>0</v>
      </c>
    </row>
    <row r="66" spans="1:8" x14ac:dyDescent="0.2">
      <c r="A66" t="str">
        <f>VLOOKUP(ТабАдрес[[#This Row],[customerId]],ТабКлиенты[[#All],[_id]:[name]],2,0)</f>
        <v>Любовь 17</v>
      </c>
      <c r="B66" t="s">
        <v>4966</v>
      </c>
      <c r="C66" t="s">
        <v>4897</v>
      </c>
      <c r="D66" t="s">
        <v>4770</v>
      </c>
      <c r="E66" t="s">
        <v>4771</v>
      </c>
      <c r="F66" t="s">
        <v>4772</v>
      </c>
      <c r="H66">
        <v>0</v>
      </c>
    </row>
    <row r="67" spans="1:8" x14ac:dyDescent="0.2">
      <c r="A67" t="str">
        <f>VLOOKUP(ТабАдрес[[#This Row],[customerId]],ТабКлиенты[[#All],[_id]:[name]],2,0)</f>
        <v>Вероника стоматолог</v>
      </c>
      <c r="B67" t="s">
        <v>4967</v>
      </c>
      <c r="C67" t="s">
        <v>4897</v>
      </c>
      <c r="D67" t="s">
        <v>4779</v>
      </c>
      <c r="E67" t="s">
        <v>4781</v>
      </c>
      <c r="F67" t="s">
        <v>4782</v>
      </c>
      <c r="H67">
        <v>0</v>
      </c>
    </row>
    <row r="68" spans="1:8" x14ac:dyDescent="0.2">
      <c r="A68" t="str">
        <f>VLOOKUP(ТабАдрес[[#This Row],[customerId]],ТабКлиенты[[#All],[_id]:[name]],2,0)</f>
        <v>Светлана АТБ</v>
      </c>
      <c r="B68" t="s">
        <v>4968</v>
      </c>
      <c r="C68" t="s">
        <v>4897</v>
      </c>
      <c r="D68" t="s">
        <v>4801</v>
      </c>
      <c r="E68" t="s">
        <v>4803</v>
      </c>
      <c r="F68" t="s">
        <v>4804</v>
      </c>
      <c r="H68">
        <v>0</v>
      </c>
    </row>
    <row r="69" spans="1:8" x14ac:dyDescent="0.2">
      <c r="A69" t="str">
        <f>VLOOKUP(ТабАдрес[[#This Row],[customerId]],ТабКлиенты[[#All],[_id]:[name]],2,0)</f>
        <v>Александр Космос</v>
      </c>
      <c r="B69" t="s">
        <v>4969</v>
      </c>
      <c r="C69" t="s">
        <v>4897</v>
      </c>
      <c r="D69" t="s">
        <v>4774</v>
      </c>
      <c r="E69" t="s">
        <v>4776</v>
      </c>
      <c r="F69" t="s">
        <v>4777</v>
      </c>
      <c r="H69">
        <v>0</v>
      </c>
    </row>
    <row r="70" spans="1:8" x14ac:dyDescent="0.2">
      <c r="A70" t="str">
        <f>VLOOKUP(ТабАдрес[[#This Row],[customerId]],ТабКлиенты[[#All],[_id]:[name]],2,0)</f>
        <v>Татьяна Виноград</v>
      </c>
      <c r="B70" t="s">
        <v>4970</v>
      </c>
      <c r="C70" t="s">
        <v>4897</v>
      </c>
      <c r="D70" t="s">
        <v>4784</v>
      </c>
      <c r="E70" t="s">
        <v>4785</v>
      </c>
      <c r="F70" t="s">
        <v>4786</v>
      </c>
      <c r="H70">
        <v>0</v>
      </c>
    </row>
    <row r="71" spans="1:8" x14ac:dyDescent="0.2">
      <c r="A71" t="str">
        <f>VLOOKUP(ТабАдрес[[#This Row],[customerId]],ТабКлиенты[[#All],[_id]:[name]],2,0)</f>
        <v>Элла</v>
      </c>
      <c r="B71" t="s">
        <v>4971</v>
      </c>
      <c r="C71" t="s">
        <v>4897</v>
      </c>
      <c r="D71" t="s">
        <v>4797</v>
      </c>
      <c r="E71" t="s">
        <v>4799</v>
      </c>
      <c r="F71" t="s">
        <v>4800</v>
      </c>
      <c r="H71">
        <v>0</v>
      </c>
    </row>
    <row r="72" spans="1:8" x14ac:dyDescent="0.2">
      <c r="A72" t="str">
        <f>VLOOKUP(ТабАдрес[[#This Row],[customerId]],ТабКлиенты[[#All],[_id]:[name]],2,0)</f>
        <v>Олеся</v>
      </c>
      <c r="B72" t="s">
        <v>4972</v>
      </c>
      <c r="C72" t="s">
        <v>4897</v>
      </c>
      <c r="D72" t="s">
        <v>4788</v>
      </c>
      <c r="E72" t="s">
        <v>4790</v>
      </c>
      <c r="F72" t="s">
        <v>4791</v>
      </c>
      <c r="H72">
        <v>0</v>
      </c>
    </row>
    <row r="73" spans="1:8" x14ac:dyDescent="0.2">
      <c r="A73" t="str">
        <f>VLOOKUP(ТабАдрес[[#This Row],[customerId]],ТабКлиенты[[#All],[_id]:[name]],2,0)</f>
        <v>Виталий Черемушки</v>
      </c>
      <c r="B73" t="s">
        <v>4973</v>
      </c>
      <c r="C73" t="s">
        <v>4897</v>
      </c>
      <c r="D73" t="s">
        <v>4806</v>
      </c>
      <c r="E73" t="s">
        <v>4808</v>
      </c>
      <c r="H73">
        <v>0</v>
      </c>
    </row>
    <row r="74" spans="1:8" x14ac:dyDescent="0.2">
      <c r="A74" t="str">
        <f>VLOOKUP(ТабАдрес[[#This Row],[customerId]],ТабКлиенты[[#All],[_id]:[name]],2,0)</f>
        <v>Ольга Электромех. Колледж</v>
      </c>
      <c r="B74" t="s">
        <v>4974</v>
      </c>
      <c r="C74" t="s">
        <v>4897</v>
      </c>
      <c r="D74" t="s">
        <v>4814</v>
      </c>
      <c r="E74" t="s">
        <v>4816</v>
      </c>
      <c r="F74" t="s">
        <v>4817</v>
      </c>
      <c r="H74">
        <v>0</v>
      </c>
    </row>
    <row r="75" spans="1:8" x14ac:dyDescent="0.2">
      <c r="A75" t="str">
        <f>VLOOKUP(ТабАдрес[[#This Row],[customerId]],ТабКлиенты[[#All],[_id]:[name]],2,0)</f>
        <v>Олеся Пугачева 23</v>
      </c>
      <c r="B75" t="s">
        <v>4975</v>
      </c>
      <c r="C75" t="s">
        <v>4897</v>
      </c>
      <c r="D75" s="199" t="s">
        <v>4744</v>
      </c>
      <c r="E75" t="s">
        <v>3472</v>
      </c>
      <c r="F75" t="s">
        <v>3473</v>
      </c>
      <c r="H75">
        <v>0</v>
      </c>
    </row>
    <row r="76" spans="1:8" x14ac:dyDescent="0.2">
      <c r="A76" t="str">
        <f>VLOOKUP(ТабАдрес[[#This Row],[customerId]],ТабКлиенты[[#All],[_id]:[name]],2,0)</f>
        <v>Евгения</v>
      </c>
      <c r="B76" t="s">
        <v>4976</v>
      </c>
      <c r="C76" t="s">
        <v>4897</v>
      </c>
      <c r="D76" t="s">
        <v>4864</v>
      </c>
      <c r="E76" t="s">
        <v>4866</v>
      </c>
      <c r="F76" t="s">
        <v>4867</v>
      </c>
      <c r="H76">
        <v>0</v>
      </c>
    </row>
    <row r="77" spans="1:8" x14ac:dyDescent="0.2">
      <c r="A77" t="str">
        <f>VLOOKUP(ТабАдрес[[#This Row],[customerId]],ТабКлиенты[[#All],[_id]:[name]],2,0)</f>
        <v>Софи</v>
      </c>
      <c r="B77" t="s">
        <v>4977</v>
      </c>
      <c r="C77" t="s">
        <v>4897</v>
      </c>
      <c r="D77" t="s">
        <v>4856</v>
      </c>
      <c r="E77" t="s">
        <v>4858</v>
      </c>
      <c r="F77" t="s">
        <v>4859</v>
      </c>
      <c r="H77">
        <v>0</v>
      </c>
    </row>
    <row r="78" spans="1:8" x14ac:dyDescent="0.2">
      <c r="A78" t="str">
        <f>VLOOKUP(ТабАдрес[[#This Row],[customerId]],ТабКлиенты[[#All],[_id]:[name]],2,0)</f>
        <v>Татьяна Константинова</v>
      </c>
      <c r="B78" t="s">
        <v>4980</v>
      </c>
      <c r="C78" t="s">
        <v>4897</v>
      </c>
      <c r="D78" t="s">
        <v>4819</v>
      </c>
      <c r="E78" t="s">
        <v>4820</v>
      </c>
      <c r="F78" t="s">
        <v>4821</v>
      </c>
      <c r="H78">
        <v>0</v>
      </c>
    </row>
    <row r="79" spans="1:8" x14ac:dyDescent="0.2">
      <c r="A79" t="str">
        <f>VLOOKUP(ТабАдрес[[#This Row],[customerId]],ТабКлиенты[[#All],[_id]:[name]],2,0)</f>
        <v>Татьяна Куприна 13</v>
      </c>
      <c r="B79" t="s">
        <v>4981</v>
      </c>
      <c r="C79" t="s">
        <v>4897</v>
      </c>
      <c r="D79" t="s">
        <v>4743</v>
      </c>
      <c r="E79" t="s">
        <v>3468</v>
      </c>
      <c r="F79" t="s">
        <v>3469</v>
      </c>
      <c r="H79">
        <v>0</v>
      </c>
    </row>
    <row r="80" spans="1:8" x14ac:dyDescent="0.2">
      <c r="A80" t="str">
        <f>VLOOKUP(ТабАдрес[[#This Row],[customerId]],ТабКлиенты[[#All],[_id]:[name]],2,0)</f>
        <v>Валерий Фагот</v>
      </c>
      <c r="B80" t="s">
        <v>4982</v>
      </c>
      <c r="C80" t="s">
        <v>4897</v>
      </c>
      <c r="D80" t="s">
        <v>4726</v>
      </c>
      <c r="E80" t="s">
        <v>3389</v>
      </c>
      <c r="F80" t="s">
        <v>3390</v>
      </c>
      <c r="H80">
        <v>0</v>
      </c>
    </row>
    <row r="81" spans="1:8" x14ac:dyDescent="0.2">
      <c r="A81" t="str">
        <f>VLOOKUP(ТабАдрес[[#This Row],[customerId]],ТабКлиенты[[#All],[_id]:[name]],2,0)</f>
        <v>Ольга ЖД больница</v>
      </c>
      <c r="B81" t="s">
        <v>4983</v>
      </c>
      <c r="C81" t="s">
        <v>4897</v>
      </c>
      <c r="D81" t="s">
        <v>4737</v>
      </c>
      <c r="E81" t="s">
        <v>3441</v>
      </c>
      <c r="F81" t="s">
        <v>3442</v>
      </c>
      <c r="H81">
        <v>0</v>
      </c>
    </row>
    <row r="82" spans="1:8" x14ac:dyDescent="0.2">
      <c r="A82" t="str">
        <f>VLOOKUP(ТабАдрес[[#This Row],[customerId]],ТабКлиенты[[#All],[_id]:[name]],2,0)</f>
        <v>Руденко Юля</v>
      </c>
      <c r="B82" t="s">
        <v>4984</v>
      </c>
      <c r="C82" t="s">
        <v>4985</v>
      </c>
      <c r="D82" s="199" t="s">
        <v>4683</v>
      </c>
      <c r="E82" t="s">
        <v>4986</v>
      </c>
      <c r="H82">
        <v>0</v>
      </c>
    </row>
    <row r="83" spans="1:8" x14ac:dyDescent="0.2">
      <c r="A83" t="str">
        <f>VLOOKUP(ТабАдрес[[#This Row],[customerId]],ТабКлиенты[[#All],[_id]:[name]],2,0)</f>
        <v>Руденко Юля</v>
      </c>
      <c r="B83" t="s">
        <v>4987</v>
      </c>
      <c r="C83" t="s">
        <v>4897</v>
      </c>
      <c r="D83" t="s">
        <v>4683</v>
      </c>
      <c r="E83" t="s">
        <v>3207</v>
      </c>
      <c r="F83" t="s">
        <v>3208</v>
      </c>
      <c r="H83">
        <v>0</v>
      </c>
    </row>
    <row r="84" spans="1:8" x14ac:dyDescent="0.2">
      <c r="A84" t="str">
        <f>VLOOKUP(ТабАдрес[[#This Row],[customerId]],ТабКлиенты[[#All],[_id]:[name]],2,0)</f>
        <v>Оксана 17 Цветы</v>
      </c>
      <c r="B84" t="s">
        <v>4988</v>
      </c>
      <c r="C84" t="s">
        <v>4897</v>
      </c>
      <c r="D84" t="s">
        <v>4708</v>
      </c>
      <c r="E84" t="s">
        <v>3316</v>
      </c>
      <c r="F84" t="s">
        <v>3317</v>
      </c>
      <c r="H84">
        <v>0</v>
      </c>
    </row>
    <row r="85" spans="1:8" x14ac:dyDescent="0.2">
      <c r="A85" t="str">
        <f>VLOOKUP(ТабАдрес[[#This Row],[customerId]],ТабКлиенты[[#All],[_id]:[name]],2,0)</f>
        <v>Оксана 17 Цветы</v>
      </c>
      <c r="B85" t="s">
        <v>4989</v>
      </c>
      <c r="C85" t="s">
        <v>4985</v>
      </c>
      <c r="D85" t="s">
        <v>4708</v>
      </c>
      <c r="E85" t="s">
        <v>4990</v>
      </c>
      <c r="F85" t="s">
        <v>4991</v>
      </c>
      <c r="G85" t="s">
        <v>4992</v>
      </c>
      <c r="H85">
        <v>0</v>
      </c>
    </row>
    <row r="86" spans="1:8" x14ac:dyDescent="0.2">
      <c r="A86" t="str">
        <f>VLOOKUP(ТабАдрес[[#This Row],[customerId]],ТабКлиенты[[#All],[_id]:[name]],2,0)</f>
        <v>Татьяна Индол</v>
      </c>
      <c r="B86" t="s">
        <v>4993</v>
      </c>
      <c r="C86" t="s">
        <v>4897</v>
      </c>
      <c r="D86" t="s">
        <v>4878</v>
      </c>
      <c r="E86" t="s">
        <v>4994</v>
      </c>
      <c r="H86">
        <v>0</v>
      </c>
    </row>
    <row r="87" spans="1:8" x14ac:dyDescent="0.2">
      <c r="A87" t="str">
        <f>VLOOKUP(ТабАдрес[[#This Row],[customerId]],ТабКлиенты[[#All],[_id]:[name]],2,0)</f>
        <v>Светлана Кулаки</v>
      </c>
      <c r="B87" t="s">
        <v>4995</v>
      </c>
      <c r="C87" t="s">
        <v>4897</v>
      </c>
      <c r="D87" t="s">
        <v>4718</v>
      </c>
      <c r="E87" t="s">
        <v>3358</v>
      </c>
      <c r="F87" t="s">
        <v>3359</v>
      </c>
      <c r="H87">
        <v>0</v>
      </c>
    </row>
    <row r="88" spans="1:8" x14ac:dyDescent="0.2">
      <c r="A88" t="str">
        <f>VLOOKUP(ТабАдрес[[#This Row],[customerId]],ТабКлиенты[[#All],[_id]:[name]],2,0)</f>
        <v>Светлана Кулаки</v>
      </c>
      <c r="B88" t="s">
        <v>4996</v>
      </c>
      <c r="C88" t="s">
        <v>4985</v>
      </c>
      <c r="D88" t="s">
        <v>4718</v>
      </c>
      <c r="E88" t="s">
        <v>4997</v>
      </c>
      <c r="F88" t="s">
        <v>4998</v>
      </c>
      <c r="G88" t="s">
        <v>4999</v>
      </c>
      <c r="H88">
        <v>0</v>
      </c>
    </row>
    <row r="89" spans="1:8" x14ac:dyDescent="0.2">
      <c r="A89" t="str">
        <f>VLOOKUP(ТабАдрес[[#This Row],[customerId]],ТабКлиенты[[#All],[_id]:[name]],2,0)</f>
        <v>Надежда Витамины</v>
      </c>
      <c r="B89" t="s">
        <v>5000</v>
      </c>
      <c r="C89" t="s">
        <v>4985</v>
      </c>
      <c r="D89" t="s">
        <v>4702</v>
      </c>
      <c r="E89" t="s">
        <v>5001</v>
      </c>
      <c r="F89" t="s">
        <v>5002</v>
      </c>
      <c r="G89" t="s">
        <v>5003</v>
      </c>
      <c r="H89">
        <v>0</v>
      </c>
    </row>
    <row r="90" spans="1:8" x14ac:dyDescent="0.2">
      <c r="A90" t="str">
        <f>VLOOKUP(ТабАдрес[[#This Row],[customerId]],ТабКлиенты[[#All],[_id]:[name]],2,0)</f>
        <v>Надежда Витамины</v>
      </c>
      <c r="B90" t="s">
        <v>5004</v>
      </c>
      <c r="C90" t="s">
        <v>4897</v>
      </c>
      <c r="D90" t="s">
        <v>4702</v>
      </c>
      <c r="E90" t="s">
        <v>3294</v>
      </c>
      <c r="F90" t="s">
        <v>3295</v>
      </c>
      <c r="H90">
        <v>0</v>
      </c>
    </row>
    <row r="91" spans="1:8" x14ac:dyDescent="0.2">
      <c r="A91" t="str">
        <f>VLOOKUP(ТабАдрес[[#This Row],[customerId]],ТабКлиенты[[#All],[_id]:[name]],2,0)</f>
        <v>Алена Бахчик</v>
      </c>
      <c r="B91" t="s">
        <v>5005</v>
      </c>
      <c r="C91" t="s">
        <v>4897</v>
      </c>
      <c r="D91" t="s">
        <v>4885</v>
      </c>
      <c r="E91" t="s">
        <v>5006</v>
      </c>
      <c r="F91" t="s">
        <v>5007</v>
      </c>
      <c r="G91" t="s">
        <v>5008</v>
      </c>
      <c r="H91">
        <v>0</v>
      </c>
    </row>
    <row r="92" spans="1:8" x14ac:dyDescent="0.2">
      <c r="A92" t="str">
        <f>VLOOKUP(ТабАдрес[[#This Row],[customerId]],ТабКлиенты[[#All],[_id]:[name]],2,0)</f>
        <v>Полина Цветы</v>
      </c>
      <c r="B92" t="s">
        <v>5009</v>
      </c>
      <c r="C92" t="s">
        <v>4897</v>
      </c>
      <c r="D92" t="s">
        <v>4881</v>
      </c>
      <c r="E92" t="s">
        <v>4990</v>
      </c>
      <c r="F92" t="s">
        <v>5010</v>
      </c>
      <c r="G92" t="s">
        <v>5011</v>
      </c>
      <c r="H92">
        <v>0</v>
      </c>
    </row>
    <row r="93" spans="1:8" x14ac:dyDescent="0.2">
      <c r="A93" t="str">
        <f>VLOOKUP(ТабАдрес[[#This Row],[customerId]],ТабКлиенты[[#All],[_id]:[name]],2,0)</f>
        <v>Алёна Чайка</v>
      </c>
      <c r="B93" t="s">
        <v>5015</v>
      </c>
      <c r="C93" t="s">
        <v>4897</v>
      </c>
      <c r="D93" t="s">
        <v>4889</v>
      </c>
      <c r="E93" t="s">
        <v>5016</v>
      </c>
      <c r="F93" t="s">
        <v>5017</v>
      </c>
      <c r="H93">
        <v>0</v>
      </c>
    </row>
    <row r="94" spans="1:8" x14ac:dyDescent="0.2">
      <c r="A94" t="str">
        <f>VLOOKUP(ТабАдрес[[#This Row],[customerId]],ТабКлиенты[[#All],[_id]:[name]],2,0)</f>
        <v>Наталья магазин (Удалить)</v>
      </c>
      <c r="B94" t="s">
        <v>4919</v>
      </c>
      <c r="C94" t="s">
        <v>4897</v>
      </c>
      <c r="D94" t="s">
        <v>4715</v>
      </c>
      <c r="E94" t="s">
        <v>3335</v>
      </c>
      <c r="F94" t="s">
        <v>3267</v>
      </c>
      <c r="H94">
        <v>0</v>
      </c>
    </row>
    <row r="95" spans="1:8" x14ac:dyDescent="0.2">
      <c r="A95" t="str">
        <f>VLOOKUP(ТабАдрес[[#This Row],[customerId]],ТабКлиенты[[#All],[_id]:[name]],2,0)</f>
        <v>Аня Мирный</v>
      </c>
      <c r="B95" t="s">
        <v>4915</v>
      </c>
      <c r="C95" t="s">
        <v>4897</v>
      </c>
      <c r="D95" t="s">
        <v>4709</v>
      </c>
      <c r="E95" t="s">
        <v>3320</v>
      </c>
      <c r="F95" t="s">
        <v>3321</v>
      </c>
      <c r="H95">
        <v>0</v>
      </c>
    </row>
    <row r="96" spans="1:8" x14ac:dyDescent="0.2">
      <c r="A96" t="str">
        <f>VLOOKUP(ТабАдрес[[#This Row],[customerId]],ТабКлиенты[[#All],[_id]:[name]],2,0)</f>
        <v>Аня Мирный</v>
      </c>
      <c r="B96" t="s">
        <v>5023</v>
      </c>
      <c r="C96" t="s">
        <v>4985</v>
      </c>
      <c r="D96" t="s">
        <v>4709</v>
      </c>
      <c r="E96" t="s">
        <v>5024</v>
      </c>
      <c r="F96" t="s">
        <v>5025</v>
      </c>
      <c r="G96" t="s">
        <v>5026</v>
      </c>
      <c r="H96">
        <v>0</v>
      </c>
    </row>
    <row r="97" spans="1:8" x14ac:dyDescent="0.2">
      <c r="A97" t="str">
        <f>VLOOKUP(ТабАдрес[[#This Row],[customerId]],ТабКлиенты[[#All],[_id]:[name]],2,0)</f>
        <v>Татьяна Бригантина</v>
      </c>
      <c r="B97" t="s">
        <v>4910</v>
      </c>
      <c r="C97" t="s">
        <v>4897</v>
      </c>
      <c r="D97" t="s">
        <v>4703</v>
      </c>
      <c r="E97" t="s">
        <v>3299</v>
      </c>
      <c r="F97" t="s">
        <v>3300</v>
      </c>
      <c r="H97">
        <v>0</v>
      </c>
    </row>
    <row r="98" spans="1:8" x14ac:dyDescent="0.2">
      <c r="A98" t="str">
        <f>VLOOKUP(ТабАдрес[[#This Row],[customerId]],ТабКлиенты[[#All],[_id]:[name]],2,0)</f>
        <v>Татьяна Бригантина</v>
      </c>
      <c r="B98" t="s">
        <v>5027</v>
      </c>
      <c r="C98" t="s">
        <v>4985</v>
      </c>
      <c r="D98" t="s">
        <v>4703</v>
      </c>
      <c r="E98" t="s">
        <v>5028</v>
      </c>
      <c r="F98" t="s">
        <v>5029</v>
      </c>
      <c r="G98" t="s">
        <v>5030</v>
      </c>
      <c r="H98">
        <v>0</v>
      </c>
    </row>
    <row r="99" spans="1:8" x14ac:dyDescent="0.2">
      <c r="A99" t="str">
        <f>VLOOKUP(ТабАдрес[[#This Row],[customerId]],ТабКлиенты[[#All],[_id]:[name]],2,0)</f>
        <v>Римма Омск</v>
      </c>
      <c r="B99" t="s">
        <v>5031</v>
      </c>
      <c r="C99" t="s">
        <v>4897</v>
      </c>
      <c r="D99" t="s">
        <v>5032</v>
      </c>
      <c r="E99" t="s">
        <v>5033</v>
      </c>
      <c r="F99" t="s">
        <v>5034</v>
      </c>
      <c r="G99" t="s">
        <v>5035</v>
      </c>
      <c r="H99">
        <v>0</v>
      </c>
    </row>
    <row r="100" spans="1:8" x14ac:dyDescent="0.2">
      <c r="A100" t="str">
        <f>VLOOKUP(ТабАдрес[[#This Row],[customerId]],ТабКлиенты[[#All],[_id]:[name]],2,0)</f>
        <v>Римма Омск</v>
      </c>
      <c r="B100" t="s">
        <v>5036</v>
      </c>
      <c r="C100" t="s">
        <v>4985</v>
      </c>
      <c r="D100" t="s">
        <v>5032</v>
      </c>
      <c r="E100" t="s">
        <v>5037</v>
      </c>
      <c r="F100" t="s">
        <v>5038</v>
      </c>
      <c r="H100">
        <v>0</v>
      </c>
    </row>
    <row r="101" spans="1:8" x14ac:dyDescent="0.2">
      <c r="A101" t="str">
        <f>VLOOKUP(ТабАдрес[[#This Row],[customerId]],ТабКлиенты[[#All],[_id]:[name]],2,0)</f>
        <v>Валентина Кострова</v>
      </c>
      <c r="B101" t="s">
        <v>5039</v>
      </c>
      <c r="C101" t="s">
        <v>4897</v>
      </c>
      <c r="D101" t="s">
        <v>5040</v>
      </c>
      <c r="E101" t="s">
        <v>4994</v>
      </c>
      <c r="F101" t="s">
        <v>5041</v>
      </c>
      <c r="G101" t="s">
        <v>5042</v>
      </c>
      <c r="H101">
        <v>0</v>
      </c>
    </row>
    <row r="102" spans="1:8" x14ac:dyDescent="0.2">
      <c r="A102" s="179" t="str">
        <f>VLOOKUP(ТабАдрес[[#This Row],[customerId]],ТабКлиенты[[#All],[_id]:[name]],2,0)</f>
        <v>Олег Алешин</v>
      </c>
      <c r="B102" t="s">
        <v>5043</v>
      </c>
      <c r="C102" t="s">
        <v>4897</v>
      </c>
      <c r="D102" t="s">
        <v>5044</v>
      </c>
      <c r="E102" t="s">
        <v>5045</v>
      </c>
      <c r="F102" t="s">
        <v>5046</v>
      </c>
      <c r="H102">
        <v>0</v>
      </c>
    </row>
    <row r="103" spans="1:8" x14ac:dyDescent="0.2">
      <c r="A103" s="179" t="str">
        <f>VLOOKUP(ТабАдрес[[#This Row],[customerId]],ТабКлиенты[[#All],[_id]:[name]],2,0)</f>
        <v>Олег Алешин</v>
      </c>
      <c r="B103" t="s">
        <v>5047</v>
      </c>
      <c r="C103" t="s">
        <v>4985</v>
      </c>
      <c r="D103" t="s">
        <v>5044</v>
      </c>
      <c r="E103" t="s">
        <v>5048</v>
      </c>
      <c r="F103" t="s">
        <v>5049</v>
      </c>
      <c r="H103">
        <v>0</v>
      </c>
    </row>
    <row r="104" spans="1:8" x14ac:dyDescent="0.2">
      <c r="A104" s="179" t="str">
        <f>VLOOKUP(ТабАдрес[[#This Row],[customerId]],ТабКлиенты[[#All],[_id]:[name]],2,0)</f>
        <v>Антонина Космос</v>
      </c>
      <c r="B104" t="s">
        <v>5050</v>
      </c>
      <c r="C104" t="s">
        <v>4897</v>
      </c>
      <c r="D104" t="s">
        <v>5051</v>
      </c>
      <c r="E104" t="s">
        <v>5052</v>
      </c>
      <c r="F104" t="s">
        <v>5053</v>
      </c>
      <c r="G104" t="s">
        <v>5054</v>
      </c>
      <c r="H104">
        <v>0</v>
      </c>
    </row>
    <row r="105" spans="1:8" x14ac:dyDescent="0.2">
      <c r="A105" s="179" t="str">
        <f>VLOOKUP(ТабАдрес[[#This Row],[customerId]],ТабКлиенты[[#All],[_id]:[name]],2,0)</f>
        <v>Виктория БСМП</v>
      </c>
      <c r="B105" t="s">
        <v>4943</v>
      </c>
      <c r="C105" t="s">
        <v>4897</v>
      </c>
      <c r="D105" t="s">
        <v>4717</v>
      </c>
      <c r="E105" t="s">
        <v>3354</v>
      </c>
      <c r="F105" t="s">
        <v>3355</v>
      </c>
      <c r="H105">
        <v>0</v>
      </c>
    </row>
    <row r="106" spans="1:8" x14ac:dyDescent="0.2">
      <c r="A106" s="179" t="str">
        <f>VLOOKUP(ТабАдрес[[#This Row],[customerId]],ТабКлиенты[[#All],[_id]:[name]],2,0)</f>
        <v>Светлана Звенигородская</v>
      </c>
      <c r="B106" t="s">
        <v>5055</v>
      </c>
      <c r="C106" t="s">
        <v>4897</v>
      </c>
      <c r="D106" t="s">
        <v>5056</v>
      </c>
      <c r="E106" t="s">
        <v>5057</v>
      </c>
      <c r="F106" t="s">
        <v>5058</v>
      </c>
      <c r="H106">
        <v>0</v>
      </c>
    </row>
    <row r="107" spans="1:8" x14ac:dyDescent="0.2">
      <c r="A107" s="179" t="str">
        <f>VLOOKUP(ТабАдрес[[#This Row],[customerId]],ТабКлиенты[[#All],[_id]:[name]],2,0)</f>
        <v>Юлиана Афонина</v>
      </c>
      <c r="B107" t="s">
        <v>5059</v>
      </c>
      <c r="C107" t="s">
        <v>4897</v>
      </c>
      <c r="D107" t="s">
        <v>5060</v>
      </c>
      <c r="E107" t="s">
        <v>5061</v>
      </c>
      <c r="F107" t="s">
        <v>5062</v>
      </c>
      <c r="G107" t="s">
        <v>5063</v>
      </c>
      <c r="H107">
        <v>0</v>
      </c>
    </row>
    <row r="108" spans="1:8" x14ac:dyDescent="0.2">
      <c r="A108" s="179" t="str">
        <f>VLOOKUP(ТабАдрес[[#This Row],[customerId]],ТабКлиенты[[#All],[_id]:[name]],2,0)</f>
        <v>Юлиана Афонина</v>
      </c>
      <c r="B108" t="s">
        <v>5064</v>
      </c>
      <c r="C108" t="s">
        <v>4985</v>
      </c>
      <c r="D108" t="s">
        <v>5060</v>
      </c>
      <c r="E108" t="s">
        <v>5052</v>
      </c>
      <c r="F108" t="s">
        <v>5065</v>
      </c>
      <c r="G108" t="s">
        <v>5063</v>
      </c>
      <c r="H108">
        <v>0</v>
      </c>
    </row>
    <row r="109" spans="1:8" x14ac:dyDescent="0.2">
      <c r="A109" s="179" t="str">
        <f>VLOOKUP(ТабАдрес[[#This Row],[customerId]],ТабКлиенты[[#All],[_id]:[name]],2,0)</f>
        <v>Наталья магазин</v>
      </c>
      <c r="B109" t="s">
        <v>4978</v>
      </c>
      <c r="C109" t="s">
        <v>4897</v>
      </c>
      <c r="D109" t="s">
        <v>4868</v>
      </c>
      <c r="E109" t="s">
        <v>4870</v>
      </c>
      <c r="F109" t="s">
        <v>5020</v>
      </c>
      <c r="G109" t="s">
        <v>4871</v>
      </c>
      <c r="H109">
        <v>0</v>
      </c>
    </row>
    <row r="110" spans="1:8" x14ac:dyDescent="0.2">
      <c r="A110" s="179" t="str">
        <f>VLOOKUP(ТабАдрес[[#This Row],[customerId]],ТабКлиенты[[#All],[_id]:[name]],2,0)</f>
        <v>Наталья магазин</v>
      </c>
      <c r="B110" t="s">
        <v>5022</v>
      </c>
      <c r="C110" t="s">
        <v>4985</v>
      </c>
      <c r="D110" t="s">
        <v>4868</v>
      </c>
      <c r="E110" t="s">
        <v>3335</v>
      </c>
      <c r="F110" t="s">
        <v>3267</v>
      </c>
      <c r="H110">
        <v>0</v>
      </c>
    </row>
    <row r="111" spans="1:8" x14ac:dyDescent="0.2">
      <c r="A111" s="179" t="str">
        <f>VLOOKUP(ТабАдрес[[#This Row],[customerId]],ТабКлиенты[[#All],[_id]:[name]],2,0)</f>
        <v>Виталий Тополиная, 12А</v>
      </c>
      <c r="B111" t="s">
        <v>5164</v>
      </c>
      <c r="C111" t="s">
        <v>4897</v>
      </c>
      <c r="D111" t="s">
        <v>5151</v>
      </c>
      <c r="E111" t="s">
        <v>5165</v>
      </c>
      <c r="F111" t="s">
        <v>5166</v>
      </c>
      <c r="H111">
        <v>0</v>
      </c>
    </row>
    <row r="112" spans="1:8" x14ac:dyDescent="0.2">
      <c r="A112" s="179" t="str">
        <f>VLOOKUP(ТабАдрес[[#This Row],[customerId]],ТабКлиенты[[#All],[_id]:[name]],2,0)</f>
        <v>Светлана ГАИ</v>
      </c>
      <c r="B112" t="s">
        <v>5167</v>
      </c>
      <c r="C112" t="s">
        <v>4897</v>
      </c>
      <c r="D112" t="s">
        <v>5155</v>
      </c>
      <c r="E112" t="s">
        <v>5168</v>
      </c>
      <c r="F112" t="s">
        <v>5169</v>
      </c>
      <c r="H112">
        <v>0</v>
      </c>
    </row>
    <row r="113" spans="1:8" x14ac:dyDescent="0.2">
      <c r="A113" s="179" t="str">
        <f>VLOOKUP(ТабАдрес[[#This Row],[customerId]],ТабКлиенты[[#All],[_id]:[name]],2,0)</f>
        <v>Виктория Бахчиванджи</v>
      </c>
      <c r="B113" t="s">
        <v>5170</v>
      </c>
      <c r="C113" t="s">
        <v>4897</v>
      </c>
      <c r="D113" t="s">
        <v>5160</v>
      </c>
      <c r="E113" t="s">
        <v>5171</v>
      </c>
      <c r="F113" t="s">
        <v>5172</v>
      </c>
      <c r="G113" t="s">
        <v>5173</v>
      </c>
      <c r="H113">
        <v>0</v>
      </c>
    </row>
    <row r="114" spans="1:8" x14ac:dyDescent="0.2">
      <c r="A114" s="179" t="str">
        <f>VLOOKUP(ТабАдрес[[#This Row],[customerId]],ТабКлиенты[[#All],[_id]:[name]],2,0)</f>
        <v>Лариса Западный</v>
      </c>
      <c r="B114" t="s">
        <v>4954</v>
      </c>
      <c r="C114" t="s">
        <v>4897</v>
      </c>
      <c r="D114" t="s">
        <v>4756</v>
      </c>
      <c r="E114" t="s">
        <v>3525</v>
      </c>
      <c r="F114" t="s">
        <v>3526</v>
      </c>
      <c r="H114">
        <v>0</v>
      </c>
    </row>
    <row r="115" spans="1:8" x14ac:dyDescent="0.2">
      <c r="A115" s="179" t="str">
        <f>VLOOKUP(ТабАдрес[[#This Row],[customerId]],ТабКлиенты[[#All],[_id]:[name]],2,0)</f>
        <v>Лариса Западный</v>
      </c>
      <c r="B115" t="s">
        <v>5252</v>
      </c>
      <c r="C115" t="s">
        <v>4985</v>
      </c>
      <c r="D115" t="s">
        <v>4756</v>
      </c>
      <c r="E115" t="s">
        <v>5253</v>
      </c>
      <c r="F115" t="s">
        <v>5254</v>
      </c>
      <c r="H115">
        <v>0</v>
      </c>
    </row>
    <row r="116" spans="1:8" x14ac:dyDescent="0.2">
      <c r="A116" s="179" t="str">
        <f>VLOOKUP(ТабАдрес[[#This Row],[customerId]],ТабКлиенты[[#All],[_id]:[name]],2,0)</f>
        <v>Юлия рынок на Нептуне</v>
      </c>
      <c r="B116" t="s">
        <v>5255</v>
      </c>
      <c r="C116" t="s">
        <v>4985</v>
      </c>
      <c r="D116" t="s">
        <v>4873</v>
      </c>
      <c r="E116" t="s">
        <v>5256</v>
      </c>
      <c r="F116" t="s">
        <v>5257</v>
      </c>
      <c r="H116">
        <v>0</v>
      </c>
    </row>
    <row r="117" spans="1:8" x14ac:dyDescent="0.2">
      <c r="A117" s="179" t="str">
        <f>VLOOKUP(ТабАдрес[[#This Row],[customerId]],ТабКлиенты[[#All],[_id]:[name]],2,0)</f>
        <v>Юлия рынок на Нептуне</v>
      </c>
      <c r="B117" t="s">
        <v>4979</v>
      </c>
      <c r="C117" t="s">
        <v>4897</v>
      </c>
      <c r="D117" t="s">
        <v>4873</v>
      </c>
      <c r="E117" t="s">
        <v>4875</v>
      </c>
      <c r="F117" t="s">
        <v>4876</v>
      </c>
      <c r="H117">
        <v>0</v>
      </c>
    </row>
    <row r="118" spans="1:8" x14ac:dyDescent="0.2">
      <c r="A118" s="179" t="str">
        <f>VLOOKUP(ТабАдрес[[#This Row],[customerId]],ТабКлиенты[[#All],[_id]:[name]],2,0)</f>
        <v>Светлана Драмтеатр</v>
      </c>
      <c r="B118" t="s">
        <v>5258</v>
      </c>
      <c r="C118" t="s">
        <v>4897</v>
      </c>
      <c r="D118" t="s">
        <v>5214</v>
      </c>
      <c r="E118" t="s">
        <v>5259</v>
      </c>
      <c r="F118" t="s">
        <v>5260</v>
      </c>
      <c r="H118">
        <v>0</v>
      </c>
    </row>
    <row r="119" spans="1:8" x14ac:dyDescent="0.2">
      <c r="A119" s="179" t="str">
        <f>VLOOKUP(ТабАдрес[[#This Row],[customerId]],ТабКлиенты[[#All],[_id]:[name]],2,0)</f>
        <v>Светлана Ильинична Лиходед</v>
      </c>
      <c r="B119" t="s">
        <v>5261</v>
      </c>
      <c r="C119" t="s">
        <v>4897</v>
      </c>
      <c r="D119" t="s">
        <v>5222</v>
      </c>
      <c r="E119" t="s">
        <v>3279</v>
      </c>
      <c r="F119" t="s">
        <v>5262</v>
      </c>
      <c r="H119">
        <v>0</v>
      </c>
    </row>
    <row r="120" spans="1:8" x14ac:dyDescent="0.2">
      <c r="A120" s="179" t="str">
        <f>VLOOKUP(ТабАдрес[[#This Row],[customerId]],ТабКлиенты[[#All],[_id]:[name]],2,0)</f>
        <v>Наталья Балабан</v>
      </c>
      <c r="B120" t="s">
        <v>5263</v>
      </c>
      <c r="C120" t="s">
        <v>4897</v>
      </c>
      <c r="D120" t="s">
        <v>5227</v>
      </c>
      <c r="E120" t="s">
        <v>5264</v>
      </c>
      <c r="F120" t="s">
        <v>5265</v>
      </c>
      <c r="H120">
        <v>0</v>
      </c>
    </row>
    <row r="121" spans="1:8" x14ac:dyDescent="0.2">
      <c r="A121" s="179" t="str">
        <f>VLOOKUP(ТабАдрес[[#This Row],[customerId]],ТабКлиенты[[#All],[_id]:[name]],2,0)</f>
        <v>Ольга Лавицкого, 17</v>
      </c>
      <c r="B121" t="s">
        <v>5266</v>
      </c>
      <c r="C121" t="s">
        <v>4897</v>
      </c>
      <c r="D121" t="s">
        <v>5232</v>
      </c>
      <c r="E121" t="s">
        <v>5267</v>
      </c>
      <c r="F121" t="s">
        <v>5268</v>
      </c>
      <c r="H121">
        <v>0</v>
      </c>
    </row>
    <row r="122" spans="1:8" x14ac:dyDescent="0.2">
      <c r="A122" s="179" t="str">
        <f>VLOOKUP(ТабАдрес[[#This Row],[customerId]],ТабКлиенты[[#All],[_id]:[name]],2,0)</f>
        <v>Анна Володарское шоссе</v>
      </c>
      <c r="B122" t="s">
        <v>5269</v>
      </c>
      <c r="C122" t="s">
        <v>4897</v>
      </c>
      <c r="D122" t="s">
        <v>5236</v>
      </c>
      <c r="E122" t="s">
        <v>5270</v>
      </c>
      <c r="F122" t="s">
        <v>5271</v>
      </c>
      <c r="G122" t="s">
        <v>5272</v>
      </c>
      <c r="H122">
        <v>0</v>
      </c>
    </row>
    <row r="123" spans="1:8" x14ac:dyDescent="0.2">
      <c r="A123" s="179" t="str">
        <f>VLOOKUP(ТабАдрес[[#This Row],[customerId]],ТабКлиенты[[#All],[_id]:[name]],2,0)</f>
        <v>Виктория Башня/Энгельса</v>
      </c>
      <c r="B123" t="s">
        <v>5273</v>
      </c>
      <c r="C123" t="s">
        <v>4897</v>
      </c>
      <c r="D123" t="s">
        <v>5241</v>
      </c>
      <c r="E123" t="s">
        <v>5274</v>
      </c>
      <c r="F123" t="s">
        <v>5275</v>
      </c>
      <c r="H123">
        <v>0</v>
      </c>
    </row>
    <row r="124" spans="1:8" x14ac:dyDescent="0.2">
      <c r="A124" s="179" t="str">
        <f>VLOOKUP(ТабАдрес[[#This Row],[customerId]],ТабКлиенты[[#All],[_id]:[name]],2,0)</f>
        <v>Надежда Sumbucol</v>
      </c>
      <c r="B124" t="s">
        <v>5276</v>
      </c>
      <c r="C124" t="s">
        <v>4897</v>
      </c>
      <c r="D124" t="s">
        <v>5245</v>
      </c>
      <c r="E124" t="s">
        <v>5277</v>
      </c>
      <c r="F124" t="s">
        <v>5278</v>
      </c>
      <c r="H124">
        <v>0</v>
      </c>
    </row>
    <row r="125" spans="1:8" x14ac:dyDescent="0.2">
      <c r="A125" s="179" t="str">
        <f>VLOOKUP(ТабАдрес[[#This Row],[customerId]],ТабКлиенты[[#All],[_id]:[name]],2,0)</f>
        <v>Алина стоматология Лекарь</v>
      </c>
      <c r="B125" t="s">
        <v>5367</v>
      </c>
      <c r="C125" t="s">
        <v>4897</v>
      </c>
      <c r="D125" t="s">
        <v>5340</v>
      </c>
      <c r="E125" t="s">
        <v>5368</v>
      </c>
      <c r="F125" t="s">
        <v>5369</v>
      </c>
      <c r="G125" t="s">
        <v>5370</v>
      </c>
      <c r="H125">
        <v>0</v>
      </c>
    </row>
    <row r="126" spans="1:8" x14ac:dyDescent="0.2">
      <c r="A126" s="179" t="str">
        <f>VLOOKUP(ТабАдрес[[#This Row],[customerId]],ТабКлиенты[[#All],[_id]:[name]],2,0)</f>
        <v>Татьяна от Елены б-р Шевченко</v>
      </c>
      <c r="B126" t="s">
        <v>5012</v>
      </c>
      <c r="C126" t="s">
        <v>4897</v>
      </c>
      <c r="D126" t="s">
        <v>4892</v>
      </c>
      <c r="E126" t="s">
        <v>5013</v>
      </c>
      <c r="F126" t="s">
        <v>5014</v>
      </c>
      <c r="H126">
        <v>0</v>
      </c>
    </row>
    <row r="127" spans="1:8" x14ac:dyDescent="0.2">
      <c r="A127" s="179" t="str">
        <f>VLOOKUP(ТабАдрес[[#This Row],[customerId]],ТабКлиенты[[#All],[_id]:[name]],2,0)</f>
        <v>Елена казначейство</v>
      </c>
      <c r="B127" t="s">
        <v>5371</v>
      </c>
      <c r="C127" t="s">
        <v>4897</v>
      </c>
      <c r="D127" t="s">
        <v>5345</v>
      </c>
      <c r="E127" t="s">
        <v>5372</v>
      </c>
      <c r="F127" t="s">
        <v>5373</v>
      </c>
      <c r="G127" t="s">
        <v>5374</v>
      </c>
      <c r="H127">
        <v>0</v>
      </c>
    </row>
    <row r="128" spans="1:8" x14ac:dyDescent="0.2">
      <c r="A128" s="179" t="str">
        <f>VLOOKUP(ТабАдрес[[#This Row],[customerId]],ТабКлиенты[[#All],[_id]:[name]],2,0)</f>
        <v>Лев</v>
      </c>
      <c r="B128" t="s">
        <v>5375</v>
      </c>
      <c r="C128" t="s">
        <v>4897</v>
      </c>
      <c r="D128" t="s">
        <v>5350</v>
      </c>
      <c r="E128" t="s">
        <v>5376</v>
      </c>
      <c r="F128" t="s">
        <v>5377</v>
      </c>
      <c r="H128">
        <v>0</v>
      </c>
    </row>
    <row r="129" spans="1:8" x14ac:dyDescent="0.2">
      <c r="A129" s="179" t="str">
        <f>VLOOKUP(ТабАдрес[[#This Row],[customerId]],ТабКлиенты[[#All],[_id]:[name]],2,0)</f>
        <v>Светлана от Надежды</v>
      </c>
      <c r="B129" t="s">
        <v>5378</v>
      </c>
      <c r="C129" t="s">
        <v>4897</v>
      </c>
      <c r="D129" t="s">
        <v>5354</v>
      </c>
      <c r="E129" t="s">
        <v>5379</v>
      </c>
      <c r="F129" t="s">
        <v>5380</v>
      </c>
      <c r="H129">
        <v>0</v>
      </c>
    </row>
    <row r="130" spans="1:8" x14ac:dyDescent="0.2">
      <c r="A130" s="179" t="str">
        <f>VLOOKUP(ТабАдрес[[#This Row],[customerId]],ТабКлиенты[[#All],[_id]:[name]],2,0)</f>
        <v>Алёна Шевченко, 295</v>
      </c>
      <c r="B130" t="s">
        <v>5381</v>
      </c>
      <c r="C130" t="s">
        <v>4897</v>
      </c>
      <c r="D130" t="s">
        <v>5358</v>
      </c>
      <c r="E130" t="s">
        <v>5382</v>
      </c>
      <c r="F130" t="s">
        <v>5383</v>
      </c>
      <c r="H130">
        <v>0</v>
      </c>
    </row>
    <row r="131" spans="1:8" x14ac:dyDescent="0.2">
      <c r="A131" s="179" t="str">
        <f>VLOOKUP(ТабАдрес[[#This Row],[customerId]],ТабКлиенты[[#All],[_id]:[name]],2,0)</f>
        <v>Елена Строителей, 35</v>
      </c>
      <c r="B131" t="s">
        <v>5384</v>
      </c>
      <c r="C131" t="s">
        <v>4985</v>
      </c>
      <c r="D131" t="s">
        <v>4682</v>
      </c>
      <c r="E131" t="s">
        <v>5385</v>
      </c>
      <c r="F131" t="s">
        <v>5386</v>
      </c>
      <c r="G131" t="s">
        <v>5387</v>
      </c>
      <c r="H131">
        <v>0</v>
      </c>
    </row>
    <row r="132" spans="1:8" x14ac:dyDescent="0.2">
      <c r="A132" s="179" t="str">
        <f>VLOOKUP(ТабАдрес[[#This Row],[customerId]],ТабКлиенты[[#All],[_id]:[name]],2,0)</f>
        <v>Елена Строителей, 35</v>
      </c>
      <c r="B132" t="s">
        <v>5249</v>
      </c>
      <c r="C132" t="s">
        <v>4897</v>
      </c>
      <c r="D132" t="s">
        <v>4682</v>
      </c>
      <c r="E132" t="s">
        <v>5250</v>
      </c>
      <c r="F132" t="s">
        <v>5251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workbookViewId="0">
      <selection activeCell="Q2" sqref="Q2"/>
    </sheetView>
  </sheetViews>
  <sheetFormatPr defaultRowHeight="15" x14ac:dyDescent="0.2"/>
  <cols>
    <col min="12" max="14" width="9.14453125" style="152"/>
  </cols>
  <sheetData>
    <row r="1" spans="1:17" x14ac:dyDescent="0.2">
      <c r="A1" s="205" t="s">
        <v>2454</v>
      </c>
      <c r="B1" s="205"/>
      <c r="C1" s="205"/>
      <c r="D1" s="205"/>
      <c r="G1" s="201" t="s">
        <v>1680</v>
      </c>
      <c r="H1" s="202"/>
      <c r="I1" s="202"/>
      <c r="J1" s="202"/>
      <c r="K1" s="148"/>
    </row>
    <row r="2" spans="1:17" x14ac:dyDescent="0.2">
      <c r="A2" s="205" t="s">
        <v>2455</v>
      </c>
      <c r="B2" s="205"/>
      <c r="C2" s="206" t="s">
        <v>2456</v>
      </c>
      <c r="D2" s="206"/>
      <c r="G2" s="203"/>
      <c r="H2" s="204"/>
      <c r="I2" s="204"/>
      <c r="J2" s="204"/>
      <c r="K2" s="148"/>
      <c r="Q2" t="s">
        <v>1730</v>
      </c>
    </row>
    <row r="3" spans="1:17" x14ac:dyDescent="0.2">
      <c r="A3" s="128" t="s">
        <v>8</v>
      </c>
      <c r="B3" s="134" t="s">
        <v>2329</v>
      </c>
      <c r="C3" s="134" t="s">
        <v>8</v>
      </c>
      <c r="D3" s="134" t="s">
        <v>2329</v>
      </c>
      <c r="G3" s="128" t="s">
        <v>2455</v>
      </c>
      <c r="H3" s="128" t="s">
        <v>2456</v>
      </c>
      <c r="I3" s="134" t="s">
        <v>2330</v>
      </c>
      <c r="J3" s="134" t="s">
        <v>2391</v>
      </c>
      <c r="K3" s="151" t="s">
        <v>2457</v>
      </c>
      <c r="Q3" t="s">
        <v>1762</v>
      </c>
    </row>
    <row r="4" spans="1:17" x14ac:dyDescent="0.2">
      <c r="A4" s="129" t="s">
        <v>2351</v>
      </c>
      <c r="B4" s="132" t="s">
        <v>2430</v>
      </c>
      <c r="C4" s="144" t="s">
        <v>2433</v>
      </c>
      <c r="D4" s="132" t="s">
        <v>2432</v>
      </c>
      <c r="G4" s="146" t="s">
        <v>2327</v>
      </c>
      <c r="H4" s="129" t="s">
        <v>2331</v>
      </c>
      <c r="I4" s="135" t="s">
        <v>2331</v>
      </c>
      <c r="J4" s="135" t="s">
        <v>2331</v>
      </c>
      <c r="K4" s="150" t="s">
        <v>2436</v>
      </c>
      <c r="L4" s="153"/>
      <c r="M4" s="149"/>
      <c r="Q4" t="s">
        <v>1628</v>
      </c>
    </row>
    <row r="5" spans="1:17" x14ac:dyDescent="0.2">
      <c r="A5" s="141" t="s">
        <v>2352</v>
      </c>
      <c r="B5" s="132" t="s">
        <v>2429</v>
      </c>
      <c r="C5" s="131" t="s">
        <v>2331</v>
      </c>
      <c r="D5" s="144" t="s">
        <v>2433</v>
      </c>
      <c r="G5" s="147" t="s">
        <v>2328</v>
      </c>
      <c r="H5" s="129" t="s">
        <v>2332</v>
      </c>
      <c r="I5" s="135" t="s">
        <v>2332</v>
      </c>
      <c r="J5" s="135" t="s">
        <v>2332</v>
      </c>
      <c r="K5" s="150" t="s">
        <v>2437</v>
      </c>
      <c r="L5" s="153"/>
      <c r="M5" s="149"/>
      <c r="Q5" t="s">
        <v>1818</v>
      </c>
    </row>
    <row r="6" spans="1:17" x14ac:dyDescent="0.2">
      <c r="A6" s="141" t="s">
        <v>2353</v>
      </c>
      <c r="B6" s="132" t="s">
        <v>2393</v>
      </c>
      <c r="C6" s="131" t="s">
        <v>2332</v>
      </c>
      <c r="D6" s="131" t="s">
        <v>2331</v>
      </c>
      <c r="G6" s="129" t="s">
        <v>2351</v>
      </c>
      <c r="H6" s="129" t="s">
        <v>2333</v>
      </c>
      <c r="I6" s="135" t="s">
        <v>2333</v>
      </c>
      <c r="J6" s="135" t="s">
        <v>2333</v>
      </c>
      <c r="K6" s="150" t="s">
        <v>2438</v>
      </c>
      <c r="L6" s="153"/>
      <c r="M6" s="149"/>
      <c r="Q6" t="s">
        <v>1635</v>
      </c>
    </row>
    <row r="7" spans="1:17" x14ac:dyDescent="0.2">
      <c r="A7" s="141" t="s">
        <v>2354</v>
      </c>
      <c r="B7" s="131" t="s">
        <v>2351</v>
      </c>
      <c r="C7" s="131" t="s">
        <v>2333</v>
      </c>
      <c r="D7" s="131" t="s">
        <v>2332</v>
      </c>
      <c r="G7" s="129" t="s">
        <v>2355</v>
      </c>
      <c r="H7" s="129" t="s">
        <v>2335</v>
      </c>
      <c r="I7" s="135" t="s">
        <v>2334</v>
      </c>
      <c r="J7" s="135" t="s">
        <v>2334</v>
      </c>
      <c r="K7" s="150" t="s">
        <v>2439</v>
      </c>
      <c r="L7" s="153"/>
      <c r="M7" s="149"/>
      <c r="Q7" t="s">
        <v>1646</v>
      </c>
    </row>
    <row r="8" spans="1:17" x14ac:dyDescent="0.2">
      <c r="A8" s="129" t="s">
        <v>2355</v>
      </c>
      <c r="B8" s="131" t="s">
        <v>2352</v>
      </c>
      <c r="C8" s="144" t="s">
        <v>2434</v>
      </c>
      <c r="D8" s="145" t="s">
        <v>2333</v>
      </c>
      <c r="G8" s="129" t="s">
        <v>2356</v>
      </c>
      <c r="H8" s="129" t="s">
        <v>2339</v>
      </c>
      <c r="I8" s="135" t="s">
        <v>2335</v>
      </c>
      <c r="J8" s="135" t="s">
        <v>2335</v>
      </c>
      <c r="K8" s="150" t="s">
        <v>2440</v>
      </c>
      <c r="L8" s="153"/>
      <c r="M8" s="149"/>
      <c r="Q8" t="s">
        <v>1630</v>
      </c>
    </row>
    <row r="9" spans="1:17" x14ac:dyDescent="0.2">
      <c r="A9" s="129" t="s">
        <v>2356</v>
      </c>
      <c r="B9" s="131" t="s">
        <v>2353</v>
      </c>
      <c r="C9" s="144" t="s">
        <v>2334</v>
      </c>
      <c r="D9" s="144" t="s">
        <v>2434</v>
      </c>
      <c r="G9" s="129" t="s">
        <v>2357</v>
      </c>
      <c r="H9" s="129" t="s">
        <v>2340</v>
      </c>
      <c r="I9" s="135" t="s">
        <v>2336</v>
      </c>
      <c r="J9" s="135" t="s">
        <v>2336</v>
      </c>
      <c r="K9" s="150" t="s">
        <v>2441</v>
      </c>
      <c r="L9" s="153"/>
      <c r="M9" s="149"/>
      <c r="Q9" t="s">
        <v>1658</v>
      </c>
    </row>
    <row r="10" spans="1:17" x14ac:dyDescent="0.2">
      <c r="A10" s="141" t="s">
        <v>2396</v>
      </c>
      <c r="B10" s="131" t="s">
        <v>2354</v>
      </c>
      <c r="C10" s="131" t="s">
        <v>2335</v>
      </c>
      <c r="D10" s="131" t="s">
        <v>2334</v>
      </c>
      <c r="G10" s="129" t="s">
        <v>2358</v>
      </c>
      <c r="H10" s="129" t="s">
        <v>2343</v>
      </c>
      <c r="I10" s="135" t="s">
        <v>2337</v>
      </c>
      <c r="J10" s="135" t="s">
        <v>2337</v>
      </c>
      <c r="K10" s="150" t="s">
        <v>2421</v>
      </c>
      <c r="L10" s="153"/>
      <c r="M10" s="149"/>
      <c r="Q10" t="s">
        <v>1289</v>
      </c>
    </row>
    <row r="11" spans="1:17" x14ac:dyDescent="0.2">
      <c r="A11" s="129" t="s">
        <v>2357</v>
      </c>
      <c r="B11" s="131" t="s">
        <v>2355</v>
      </c>
      <c r="C11" s="144" t="s">
        <v>2336</v>
      </c>
      <c r="D11" s="145" t="s">
        <v>2335</v>
      </c>
      <c r="G11" s="129" t="s">
        <v>2361</v>
      </c>
      <c r="H11" s="133" t="s">
        <v>2345</v>
      </c>
      <c r="I11" s="135" t="s">
        <v>2338</v>
      </c>
      <c r="J11" s="135" t="s">
        <v>2338</v>
      </c>
      <c r="K11" s="150" t="s">
        <v>2422</v>
      </c>
      <c r="L11" s="153"/>
      <c r="M11" s="149"/>
      <c r="Q11" t="s">
        <v>1632</v>
      </c>
    </row>
    <row r="12" spans="1:17" x14ac:dyDescent="0.2">
      <c r="A12" s="141" t="s">
        <v>2431</v>
      </c>
      <c r="B12" s="132" t="s">
        <v>2394</v>
      </c>
      <c r="C12" s="144" t="s">
        <v>2337</v>
      </c>
      <c r="D12" s="145" t="s">
        <v>2336</v>
      </c>
      <c r="G12" s="129" t="s">
        <v>2364</v>
      </c>
      <c r="H12" s="133" t="s">
        <v>2347</v>
      </c>
      <c r="I12" s="135" t="s">
        <v>2339</v>
      </c>
      <c r="J12" s="135" t="s">
        <v>2339</v>
      </c>
      <c r="K12" s="150" t="s">
        <v>2413</v>
      </c>
      <c r="L12" s="153"/>
      <c r="M12" s="149"/>
      <c r="Q12" t="s">
        <v>1659</v>
      </c>
    </row>
    <row r="13" spans="1:17" x14ac:dyDescent="0.2">
      <c r="A13" s="129" t="s">
        <v>2358</v>
      </c>
      <c r="B13" s="131" t="s">
        <v>2356</v>
      </c>
      <c r="C13" s="144" t="s">
        <v>2338</v>
      </c>
      <c r="D13" s="145" t="s">
        <v>2337</v>
      </c>
      <c r="G13" s="129" t="s">
        <v>2365</v>
      </c>
      <c r="H13" s="133" t="s">
        <v>2348</v>
      </c>
      <c r="I13" s="135" t="s">
        <v>2340</v>
      </c>
      <c r="J13" s="135" t="s">
        <v>2340</v>
      </c>
      <c r="K13" s="150" t="s">
        <v>2423</v>
      </c>
      <c r="L13" s="153"/>
      <c r="M13" s="149"/>
      <c r="Q13" t="s">
        <v>1291</v>
      </c>
    </row>
    <row r="14" spans="1:17" x14ac:dyDescent="0.2">
      <c r="A14" s="141" t="s">
        <v>2359</v>
      </c>
      <c r="B14" s="132" t="s">
        <v>2395</v>
      </c>
      <c r="C14" s="144" t="s">
        <v>2435</v>
      </c>
      <c r="D14" s="145" t="s">
        <v>2338</v>
      </c>
      <c r="G14" s="129" t="s">
        <v>2366</v>
      </c>
      <c r="H14" s="129" t="s">
        <v>2438</v>
      </c>
      <c r="I14" s="135" t="s">
        <v>2341</v>
      </c>
      <c r="J14" s="135" t="s">
        <v>2341</v>
      </c>
      <c r="K14" s="150" t="s">
        <v>2427</v>
      </c>
      <c r="L14" s="153"/>
      <c r="M14" s="149"/>
      <c r="Q14" t="s">
        <v>1274</v>
      </c>
    </row>
    <row r="15" spans="1:17" x14ac:dyDescent="0.2">
      <c r="A15" s="141" t="s">
        <v>2360</v>
      </c>
      <c r="B15" s="144" t="s">
        <v>2396</v>
      </c>
      <c r="C15" s="131" t="s">
        <v>2339</v>
      </c>
      <c r="D15" s="132" t="s">
        <v>2445</v>
      </c>
      <c r="G15" s="129" t="s">
        <v>2367</v>
      </c>
      <c r="H15" s="129" t="s">
        <v>2439</v>
      </c>
      <c r="I15" s="135" t="s">
        <v>2342</v>
      </c>
      <c r="J15" s="135" t="s">
        <v>2342</v>
      </c>
      <c r="K15" s="150" t="s">
        <v>2420</v>
      </c>
      <c r="L15" s="153"/>
      <c r="M15" s="149"/>
      <c r="Q15" t="s">
        <v>1819</v>
      </c>
    </row>
    <row r="16" spans="1:17" x14ac:dyDescent="0.2">
      <c r="A16" s="129" t="s">
        <v>2361</v>
      </c>
      <c r="B16" s="131" t="s">
        <v>2357</v>
      </c>
      <c r="C16" s="131" t="s">
        <v>2340</v>
      </c>
      <c r="D16" s="132" t="s">
        <v>2446</v>
      </c>
      <c r="G16" s="129" t="s">
        <v>2368</v>
      </c>
      <c r="H16" s="129" t="s">
        <v>2441</v>
      </c>
      <c r="I16" s="135" t="s">
        <v>2343</v>
      </c>
      <c r="J16" s="135" t="s">
        <v>2343</v>
      </c>
      <c r="K16" s="150" t="s">
        <v>2414</v>
      </c>
      <c r="L16" s="153"/>
      <c r="M16" s="149"/>
      <c r="Q16" t="s">
        <v>1276</v>
      </c>
    </row>
    <row r="17" spans="1:17" x14ac:dyDescent="0.2">
      <c r="A17" s="141" t="s">
        <v>2362</v>
      </c>
      <c r="B17" s="131" t="s">
        <v>2358</v>
      </c>
      <c r="C17" s="144" t="s">
        <v>2341</v>
      </c>
      <c r="D17" s="132" t="s">
        <v>2447</v>
      </c>
      <c r="G17" s="129" t="s">
        <v>2369</v>
      </c>
      <c r="H17" s="129"/>
      <c r="I17" s="135" t="s">
        <v>2344</v>
      </c>
      <c r="J17" s="135" t="s">
        <v>2344</v>
      </c>
      <c r="K17" s="150" t="s">
        <v>2415</v>
      </c>
      <c r="L17" s="153"/>
      <c r="M17" s="149"/>
      <c r="Q17" t="s">
        <v>1277</v>
      </c>
    </row>
    <row r="18" spans="1:17" x14ac:dyDescent="0.2">
      <c r="A18" s="141" t="s">
        <v>2363</v>
      </c>
      <c r="B18" s="131" t="s">
        <v>2359</v>
      </c>
      <c r="C18" s="144" t="s">
        <v>2342</v>
      </c>
      <c r="D18" s="144" t="s">
        <v>2435</v>
      </c>
      <c r="G18" s="129" t="s">
        <v>2370</v>
      </c>
      <c r="H18" s="129"/>
      <c r="I18" s="135" t="s">
        <v>2345</v>
      </c>
      <c r="J18" s="135" t="s">
        <v>2345</v>
      </c>
      <c r="K18" s="150" t="s">
        <v>2419</v>
      </c>
      <c r="L18" s="153"/>
      <c r="M18" s="149"/>
      <c r="Q18" t="s">
        <v>1278</v>
      </c>
    </row>
    <row r="19" spans="1:17" x14ac:dyDescent="0.2">
      <c r="A19" s="129" t="s">
        <v>2364</v>
      </c>
      <c r="B19" s="131" t="s">
        <v>2360</v>
      </c>
      <c r="C19" s="131" t="s">
        <v>2343</v>
      </c>
      <c r="D19" s="132" t="s">
        <v>2448</v>
      </c>
      <c r="G19" s="129" t="s">
        <v>2372</v>
      </c>
      <c r="H19" s="129"/>
      <c r="I19" s="135" t="s">
        <v>2346</v>
      </c>
      <c r="J19" s="135" t="s">
        <v>2346</v>
      </c>
      <c r="K19" s="150" t="s">
        <v>2426</v>
      </c>
      <c r="L19" s="153"/>
      <c r="M19" s="149"/>
      <c r="Q19" t="s">
        <v>1820</v>
      </c>
    </row>
    <row r="20" spans="1:17" x14ac:dyDescent="0.2">
      <c r="A20" s="129" t="s">
        <v>2365</v>
      </c>
      <c r="B20" s="131" t="s">
        <v>2361</v>
      </c>
      <c r="C20" s="144" t="s">
        <v>2344</v>
      </c>
      <c r="D20" s="131" t="s">
        <v>2339</v>
      </c>
      <c r="G20" s="129" t="s">
        <v>2406</v>
      </c>
      <c r="H20" s="129"/>
      <c r="I20" s="135" t="s">
        <v>2347</v>
      </c>
      <c r="J20" s="135" t="s">
        <v>2347</v>
      </c>
      <c r="K20" s="150" t="s">
        <v>2416</v>
      </c>
      <c r="L20" s="153"/>
      <c r="M20" s="149"/>
      <c r="Q20" t="s">
        <v>1821</v>
      </c>
    </row>
    <row r="21" spans="1:17" x14ac:dyDescent="0.2">
      <c r="A21" s="129" t="s">
        <v>2366</v>
      </c>
      <c r="B21" s="132" t="s">
        <v>2397</v>
      </c>
      <c r="C21" s="132" t="s">
        <v>2345</v>
      </c>
      <c r="D21" s="131" t="s">
        <v>2340</v>
      </c>
      <c r="G21" s="147" t="s">
        <v>2408</v>
      </c>
      <c r="H21" s="129"/>
      <c r="I21" s="135" t="s">
        <v>2348</v>
      </c>
      <c r="J21" s="135" t="s">
        <v>2348</v>
      </c>
      <c r="K21" s="150" t="s">
        <v>2424</v>
      </c>
      <c r="L21" s="153"/>
      <c r="M21" s="149"/>
      <c r="Q21" t="s">
        <v>1284</v>
      </c>
    </row>
    <row r="22" spans="1:17" x14ac:dyDescent="0.2">
      <c r="A22" s="129" t="s">
        <v>2367</v>
      </c>
      <c r="B22" s="131" t="s">
        <v>2362</v>
      </c>
      <c r="C22" s="144" t="s">
        <v>2346</v>
      </c>
      <c r="D22" s="132" t="s">
        <v>2449</v>
      </c>
      <c r="G22" s="129" t="s">
        <v>2379</v>
      </c>
      <c r="H22" s="129"/>
      <c r="I22" s="135" t="s">
        <v>2349</v>
      </c>
      <c r="J22" s="135" t="s">
        <v>2349</v>
      </c>
      <c r="K22" s="150" t="s">
        <v>2417</v>
      </c>
      <c r="L22" s="153"/>
      <c r="M22" s="149"/>
      <c r="Q22" t="s">
        <v>1292</v>
      </c>
    </row>
    <row r="23" spans="1:17" x14ac:dyDescent="0.2">
      <c r="A23" s="129" t="s">
        <v>2368</v>
      </c>
      <c r="B23" s="131" t="s">
        <v>2363</v>
      </c>
      <c r="C23" s="132" t="s">
        <v>2347</v>
      </c>
      <c r="D23" s="131" t="s">
        <v>2341</v>
      </c>
      <c r="G23" s="147" t="s">
        <v>2380</v>
      </c>
      <c r="H23" s="129"/>
      <c r="I23" s="135" t="s">
        <v>2350</v>
      </c>
      <c r="J23" s="135" t="s">
        <v>2350</v>
      </c>
      <c r="K23" s="150" t="s">
        <v>2408</v>
      </c>
      <c r="L23" s="153"/>
      <c r="M23" s="149"/>
      <c r="Q23" t="s">
        <v>1824</v>
      </c>
    </row>
    <row r="24" spans="1:17" x14ac:dyDescent="0.2">
      <c r="A24" s="129" t="s">
        <v>2369</v>
      </c>
      <c r="B24" s="132" t="s">
        <v>2398</v>
      </c>
      <c r="C24" s="132" t="s">
        <v>2348</v>
      </c>
      <c r="D24" s="131" t="s">
        <v>2342</v>
      </c>
      <c r="G24" s="133" t="s">
        <v>2381</v>
      </c>
      <c r="H24" s="129"/>
      <c r="I24" s="135" t="s">
        <v>2351</v>
      </c>
      <c r="J24" s="135" t="s">
        <v>2351</v>
      </c>
      <c r="K24" s="150" t="s">
        <v>2458</v>
      </c>
      <c r="L24" s="153"/>
      <c r="M24" s="149"/>
      <c r="Q24" t="s">
        <v>1296</v>
      </c>
    </row>
    <row r="25" spans="1:17" x14ac:dyDescent="0.2">
      <c r="A25" s="129" t="s">
        <v>2370</v>
      </c>
      <c r="B25" s="131" t="s">
        <v>2364</v>
      </c>
      <c r="C25" s="132" t="s">
        <v>2349</v>
      </c>
      <c r="D25" s="131" t="s">
        <v>2343</v>
      </c>
      <c r="G25" s="147" t="s">
        <v>2384</v>
      </c>
      <c r="H25" s="129"/>
      <c r="I25" s="135" t="s">
        <v>2352</v>
      </c>
      <c r="J25" s="135" t="s">
        <v>2352</v>
      </c>
      <c r="K25" s="150" t="s">
        <v>2459</v>
      </c>
      <c r="L25" s="153"/>
      <c r="M25" s="149"/>
      <c r="Q25" t="s">
        <v>1297</v>
      </c>
    </row>
    <row r="26" spans="1:17" x14ac:dyDescent="0.2">
      <c r="A26" s="141" t="s">
        <v>2371</v>
      </c>
      <c r="B26" s="131" t="s">
        <v>2365</v>
      </c>
      <c r="C26" s="144" t="s">
        <v>2350</v>
      </c>
      <c r="D26" s="132" t="s">
        <v>2450</v>
      </c>
      <c r="G26" s="147" t="s">
        <v>2385</v>
      </c>
      <c r="H26" s="129"/>
      <c r="I26" s="135" t="s">
        <v>2353</v>
      </c>
      <c r="J26" s="135" t="s">
        <v>2353</v>
      </c>
      <c r="K26" s="150"/>
      <c r="Q26" t="s">
        <v>1825</v>
      </c>
    </row>
    <row r="27" spans="1:17" x14ac:dyDescent="0.2">
      <c r="A27" s="141" t="s">
        <v>2404</v>
      </c>
      <c r="B27" s="131" t="s">
        <v>2366</v>
      </c>
      <c r="C27" s="145" t="s">
        <v>2436</v>
      </c>
      <c r="D27" s="132" t="s">
        <v>2451</v>
      </c>
      <c r="G27" s="133" t="s">
        <v>2387</v>
      </c>
      <c r="H27" s="129"/>
      <c r="I27" s="135" t="s">
        <v>2354</v>
      </c>
      <c r="J27" s="135" t="s">
        <v>2354</v>
      </c>
      <c r="K27" s="150"/>
      <c r="Q27" t="s">
        <v>1298</v>
      </c>
    </row>
    <row r="28" spans="1:17" x14ac:dyDescent="0.2">
      <c r="A28" s="129" t="s">
        <v>2372</v>
      </c>
      <c r="B28" s="131" t="s">
        <v>2367</v>
      </c>
      <c r="C28" s="145" t="s">
        <v>2437</v>
      </c>
      <c r="D28" s="132" t="s">
        <v>2452</v>
      </c>
      <c r="G28" s="147" t="s">
        <v>2388</v>
      </c>
      <c r="H28" s="129"/>
      <c r="I28" s="135" t="s">
        <v>2355</v>
      </c>
      <c r="J28" s="135" t="s">
        <v>2355</v>
      </c>
      <c r="K28" s="150"/>
      <c r="Q28" t="s">
        <v>1826</v>
      </c>
    </row>
    <row r="29" spans="1:17" x14ac:dyDescent="0.2">
      <c r="A29" s="141" t="s">
        <v>2405</v>
      </c>
      <c r="B29" s="132" t="s">
        <v>2399</v>
      </c>
      <c r="C29" s="131" t="s">
        <v>2438</v>
      </c>
      <c r="D29" s="132" t="s">
        <v>2453</v>
      </c>
      <c r="G29" s="129" t="s">
        <v>2390</v>
      </c>
      <c r="H29" s="129"/>
      <c r="I29" s="135" t="s">
        <v>2356</v>
      </c>
      <c r="J29" s="135" t="s">
        <v>2356</v>
      </c>
      <c r="K29" s="150"/>
      <c r="Q29" t="s">
        <v>1644</v>
      </c>
    </row>
    <row r="30" spans="1:17" x14ac:dyDescent="0.2">
      <c r="A30" s="141" t="s">
        <v>2373</v>
      </c>
      <c r="B30" s="132" t="s">
        <v>2400</v>
      </c>
      <c r="C30" s="131" t="s">
        <v>2439</v>
      </c>
      <c r="D30" s="131" t="s">
        <v>2344</v>
      </c>
      <c r="G30" s="129" t="s">
        <v>2413</v>
      </c>
      <c r="H30" s="129"/>
      <c r="I30" s="135" t="s">
        <v>2357</v>
      </c>
      <c r="J30" s="135" t="s">
        <v>2357</v>
      </c>
      <c r="K30" s="150"/>
      <c r="Q30" t="s">
        <v>1827</v>
      </c>
    </row>
    <row r="31" spans="1:17" x14ac:dyDescent="0.2">
      <c r="A31" s="129" t="s">
        <v>2406</v>
      </c>
      <c r="B31" s="131" t="s">
        <v>2368</v>
      </c>
      <c r="C31" s="145" t="s">
        <v>2440</v>
      </c>
      <c r="D31" s="131" t="s">
        <v>2345</v>
      </c>
      <c r="G31" s="129" t="s">
        <v>2415</v>
      </c>
      <c r="H31" s="129"/>
      <c r="I31" s="135" t="s">
        <v>2358</v>
      </c>
      <c r="J31" s="135" t="s">
        <v>2358</v>
      </c>
      <c r="K31" s="150"/>
      <c r="Q31" t="s">
        <v>1654</v>
      </c>
    </row>
    <row r="32" spans="1:17" x14ac:dyDescent="0.2">
      <c r="A32" s="133" t="s">
        <v>2409</v>
      </c>
      <c r="B32" s="132" t="s">
        <v>2401</v>
      </c>
      <c r="C32" s="131" t="s">
        <v>2441</v>
      </c>
      <c r="D32" s="131" t="s">
        <v>2346</v>
      </c>
      <c r="G32" s="129" t="s">
        <v>2416</v>
      </c>
      <c r="H32" s="129"/>
      <c r="I32" s="135" t="s">
        <v>2359</v>
      </c>
      <c r="J32" s="135" t="s">
        <v>2359</v>
      </c>
      <c r="K32" s="150"/>
      <c r="Q32" t="s">
        <v>1636</v>
      </c>
    </row>
    <row r="33" spans="1:17" x14ac:dyDescent="0.2">
      <c r="A33" s="141" t="s">
        <v>2377</v>
      </c>
      <c r="B33" s="131" t="s">
        <v>2369</v>
      </c>
      <c r="C33" s="144" t="s">
        <v>2442</v>
      </c>
      <c r="D33" s="131" t="s">
        <v>2347</v>
      </c>
      <c r="G33" s="129" t="s">
        <v>2418</v>
      </c>
      <c r="H33" s="129"/>
      <c r="I33" s="135" t="s">
        <v>2360</v>
      </c>
      <c r="J33" s="135" t="s">
        <v>2360</v>
      </c>
      <c r="K33" s="150"/>
      <c r="Q33" t="s">
        <v>1288</v>
      </c>
    </row>
    <row r="34" spans="1:17" x14ac:dyDescent="0.2">
      <c r="A34" s="129" t="s">
        <v>2379</v>
      </c>
      <c r="B34" s="131" t="s">
        <v>2370</v>
      </c>
      <c r="C34" s="131"/>
      <c r="D34" s="131" t="s">
        <v>2348</v>
      </c>
      <c r="G34" s="129" t="s">
        <v>2420</v>
      </c>
      <c r="H34" s="129"/>
      <c r="I34" s="135" t="s">
        <v>2361</v>
      </c>
      <c r="J34" s="135" t="s">
        <v>2361</v>
      </c>
      <c r="K34" s="150"/>
      <c r="Q34" t="s">
        <v>1647</v>
      </c>
    </row>
    <row r="35" spans="1:17" x14ac:dyDescent="0.2">
      <c r="A35" s="133" t="s">
        <v>2381</v>
      </c>
      <c r="B35" s="132" t="s">
        <v>2402</v>
      </c>
      <c r="C35" s="131"/>
      <c r="D35" s="131" t="s">
        <v>2349</v>
      </c>
      <c r="G35" s="129" t="s">
        <v>2421</v>
      </c>
      <c r="H35" s="129"/>
      <c r="I35" s="135" t="s">
        <v>2362</v>
      </c>
      <c r="J35" s="135" t="s">
        <v>2362</v>
      </c>
      <c r="K35" s="150"/>
      <c r="Q35" t="s">
        <v>1760</v>
      </c>
    </row>
    <row r="36" spans="1:17" x14ac:dyDescent="0.2">
      <c r="A36" s="141" t="s">
        <v>2386</v>
      </c>
      <c r="B36" s="131" t="s">
        <v>2371</v>
      </c>
      <c r="C36" s="131"/>
      <c r="D36" s="131" t="s">
        <v>2350</v>
      </c>
      <c r="G36" s="129" t="s">
        <v>2422</v>
      </c>
      <c r="H36" s="129"/>
      <c r="I36" s="135" t="s">
        <v>2363</v>
      </c>
      <c r="J36" s="135" t="s">
        <v>2363</v>
      </c>
      <c r="K36" s="150"/>
      <c r="Q36" t="s">
        <v>1281</v>
      </c>
    </row>
    <row r="37" spans="1:17" x14ac:dyDescent="0.2">
      <c r="A37" s="133" t="s">
        <v>2387</v>
      </c>
      <c r="B37" s="132" t="s">
        <v>2403</v>
      </c>
      <c r="C37" s="131"/>
      <c r="D37" s="145" t="s">
        <v>2436</v>
      </c>
      <c r="G37" s="129" t="s">
        <v>2423</v>
      </c>
      <c r="H37" s="129"/>
      <c r="I37" s="135" t="s">
        <v>2364</v>
      </c>
      <c r="J37" s="135" t="s">
        <v>2364</v>
      </c>
      <c r="K37" s="150"/>
      <c r="Q37" t="s">
        <v>1282</v>
      </c>
    </row>
    <row r="38" spans="1:17" x14ac:dyDescent="0.2">
      <c r="A38" s="121" t="s">
        <v>2389</v>
      </c>
      <c r="B38" s="144" t="s">
        <v>2404</v>
      </c>
      <c r="C38" s="131"/>
      <c r="D38" s="145" t="s">
        <v>2437</v>
      </c>
      <c r="G38" s="129" t="s">
        <v>2426</v>
      </c>
      <c r="H38" s="129"/>
      <c r="I38" s="135" t="s">
        <v>2365</v>
      </c>
      <c r="J38" s="135" t="s">
        <v>2365</v>
      </c>
      <c r="K38" s="150"/>
      <c r="Q38" t="s">
        <v>1294</v>
      </c>
    </row>
    <row r="39" spans="1:17" x14ac:dyDescent="0.2">
      <c r="A39" s="142" t="s">
        <v>2390</v>
      </c>
      <c r="B39" s="131" t="s">
        <v>2372</v>
      </c>
      <c r="C39" s="131"/>
      <c r="D39" s="145" t="s">
        <v>2438</v>
      </c>
      <c r="G39" s="129" t="s">
        <v>2427</v>
      </c>
      <c r="H39" s="129"/>
      <c r="I39" s="135" t="s">
        <v>2366</v>
      </c>
      <c r="J39" s="135" t="s">
        <v>2366</v>
      </c>
      <c r="K39" s="150"/>
      <c r="Q39" t="s">
        <v>1643</v>
      </c>
    </row>
    <row r="40" spans="1:17" x14ac:dyDescent="0.2">
      <c r="A40" s="129" t="s">
        <v>2413</v>
      </c>
      <c r="B40" s="144" t="s">
        <v>2405</v>
      </c>
      <c r="C40" s="131"/>
      <c r="D40" s="145" t="s">
        <v>2439</v>
      </c>
      <c r="G40" s="129"/>
      <c r="H40" s="129"/>
      <c r="I40" s="135" t="s">
        <v>2367</v>
      </c>
      <c r="J40" s="135" t="s">
        <v>2367</v>
      </c>
      <c r="K40" s="150"/>
      <c r="Q40" t="s">
        <v>1797</v>
      </c>
    </row>
    <row r="41" spans="1:17" x14ac:dyDescent="0.2">
      <c r="A41" s="141" t="s">
        <v>2414</v>
      </c>
      <c r="B41" s="131" t="s">
        <v>2373</v>
      </c>
      <c r="C41" s="131"/>
      <c r="D41" s="145" t="s">
        <v>2440</v>
      </c>
      <c r="G41" s="129"/>
      <c r="H41" s="129"/>
      <c r="I41" s="135" t="s">
        <v>2368</v>
      </c>
      <c r="J41" s="135" t="s">
        <v>2368</v>
      </c>
      <c r="K41" s="150"/>
      <c r="Q41" t="s">
        <v>1799</v>
      </c>
    </row>
    <row r="42" spans="1:17" x14ac:dyDescent="0.2">
      <c r="A42" s="129" t="s">
        <v>2415</v>
      </c>
      <c r="B42" s="132" t="s">
        <v>2374</v>
      </c>
      <c r="C42" s="131"/>
      <c r="D42" s="145" t="s">
        <v>2441</v>
      </c>
      <c r="G42" s="129"/>
      <c r="H42" s="129"/>
      <c r="I42" s="135" t="s">
        <v>2369</v>
      </c>
      <c r="J42" s="135" t="s">
        <v>2369</v>
      </c>
      <c r="K42" s="150"/>
      <c r="Q42" t="s">
        <v>1637</v>
      </c>
    </row>
    <row r="43" spans="1:17" x14ac:dyDescent="0.2">
      <c r="A43" s="129" t="s">
        <v>2416</v>
      </c>
      <c r="B43" s="144" t="s">
        <v>2406</v>
      </c>
      <c r="C43" s="131"/>
      <c r="D43" s="132" t="s">
        <v>2443</v>
      </c>
      <c r="G43" s="129"/>
      <c r="H43" s="129"/>
      <c r="I43" s="135" t="s">
        <v>2370</v>
      </c>
      <c r="J43" s="135" t="s">
        <v>2370</v>
      </c>
      <c r="K43" s="150"/>
      <c r="Q43" t="s">
        <v>1829</v>
      </c>
    </row>
    <row r="44" spans="1:17" x14ac:dyDescent="0.2">
      <c r="A44" s="141" t="s">
        <v>2417</v>
      </c>
      <c r="B44" s="132" t="s">
        <v>2375</v>
      </c>
      <c r="C44" s="131"/>
      <c r="D44" s="132" t="s">
        <v>2444</v>
      </c>
      <c r="G44" s="129"/>
      <c r="H44" s="129"/>
      <c r="I44" s="136" t="s">
        <v>2371</v>
      </c>
      <c r="J44" s="135" t="s">
        <v>2371</v>
      </c>
      <c r="K44" s="150"/>
      <c r="Q44" t="s">
        <v>1275</v>
      </c>
    </row>
    <row r="45" spans="1:17" x14ac:dyDescent="0.2">
      <c r="A45" s="143" t="s">
        <v>2418</v>
      </c>
      <c r="B45" s="132" t="s">
        <v>2407</v>
      </c>
      <c r="C45" s="131"/>
      <c r="D45" s="131"/>
      <c r="G45" s="129"/>
      <c r="H45" s="129"/>
      <c r="I45" s="136" t="s">
        <v>2372</v>
      </c>
      <c r="J45" s="135" t="s">
        <v>2372</v>
      </c>
      <c r="K45" s="150"/>
      <c r="Q45" t="s">
        <v>1645</v>
      </c>
    </row>
    <row r="46" spans="1:17" x14ac:dyDescent="0.2">
      <c r="A46" s="141" t="s">
        <v>2419</v>
      </c>
      <c r="B46" s="132" t="s">
        <v>2408</v>
      </c>
      <c r="C46" s="131"/>
      <c r="D46" s="131"/>
      <c r="G46" s="129"/>
      <c r="H46" s="129"/>
      <c r="I46" s="136" t="s">
        <v>2373</v>
      </c>
      <c r="J46" s="135" t="s">
        <v>2373</v>
      </c>
      <c r="K46" s="150"/>
      <c r="Q46" t="s">
        <v>1651</v>
      </c>
    </row>
    <row r="47" spans="1:17" x14ac:dyDescent="0.2">
      <c r="A47" s="129" t="s">
        <v>2420</v>
      </c>
      <c r="B47" s="144" t="s">
        <v>2409</v>
      </c>
      <c r="C47" s="131"/>
      <c r="D47" s="131"/>
      <c r="G47" s="129"/>
      <c r="H47" s="129"/>
      <c r="I47" s="139" t="s">
        <v>2374</v>
      </c>
      <c r="J47" s="138" t="s">
        <v>2374</v>
      </c>
      <c r="K47" s="150"/>
      <c r="Q47" t="s">
        <v>2307</v>
      </c>
    </row>
    <row r="48" spans="1:17" x14ac:dyDescent="0.2">
      <c r="A48" s="129" t="s">
        <v>2421</v>
      </c>
      <c r="B48" s="132" t="s">
        <v>2376</v>
      </c>
      <c r="C48" s="131"/>
      <c r="D48" s="131"/>
      <c r="G48" s="129"/>
      <c r="H48" s="129"/>
      <c r="I48" s="139" t="s">
        <v>2375</v>
      </c>
      <c r="J48" s="138" t="s">
        <v>2375</v>
      </c>
      <c r="K48" s="150"/>
      <c r="Q48" t="s">
        <v>2309</v>
      </c>
    </row>
    <row r="49" spans="1:17" x14ac:dyDescent="0.2">
      <c r="A49" s="129" t="s">
        <v>2422</v>
      </c>
      <c r="B49" s="132" t="s">
        <v>2392</v>
      </c>
      <c r="C49" s="131"/>
      <c r="D49" s="131"/>
      <c r="G49" s="129"/>
      <c r="H49" s="129"/>
      <c r="I49" s="139" t="s">
        <v>2376</v>
      </c>
      <c r="J49" s="138" t="s">
        <v>2392</v>
      </c>
      <c r="K49" s="150"/>
      <c r="Q49" t="s">
        <v>2310</v>
      </c>
    </row>
    <row r="50" spans="1:17" x14ac:dyDescent="0.2">
      <c r="A50" s="129" t="s">
        <v>2423</v>
      </c>
      <c r="B50" s="131" t="s">
        <v>2377</v>
      </c>
      <c r="C50" s="131"/>
      <c r="D50" s="131"/>
      <c r="G50" s="129"/>
      <c r="H50" s="129"/>
      <c r="I50" s="136" t="s">
        <v>2377</v>
      </c>
      <c r="J50" s="135" t="s">
        <v>2377</v>
      </c>
      <c r="K50" s="150"/>
      <c r="Q50" t="s">
        <v>2290</v>
      </c>
    </row>
    <row r="51" spans="1:17" x14ac:dyDescent="0.2">
      <c r="A51" s="141" t="s">
        <v>2424</v>
      </c>
      <c r="B51" s="132" t="s">
        <v>2410</v>
      </c>
      <c r="C51" s="131"/>
      <c r="D51" s="131"/>
      <c r="G51" s="129"/>
      <c r="H51" s="129"/>
      <c r="I51" s="139" t="s">
        <v>2378</v>
      </c>
      <c r="J51" s="138" t="s">
        <v>2378</v>
      </c>
      <c r="K51" s="150"/>
      <c r="Q51" t="s">
        <v>2552</v>
      </c>
    </row>
    <row r="52" spans="1:17" x14ac:dyDescent="0.2">
      <c r="A52" s="141" t="s">
        <v>2425</v>
      </c>
      <c r="B52" s="132" t="s">
        <v>2378</v>
      </c>
      <c r="C52" s="131"/>
      <c r="D52" s="131"/>
      <c r="G52" s="129"/>
      <c r="H52" s="129"/>
      <c r="I52" s="136" t="s">
        <v>2379</v>
      </c>
      <c r="J52" s="135" t="s">
        <v>2379</v>
      </c>
      <c r="K52" s="150"/>
      <c r="Q52" t="s">
        <v>2554</v>
      </c>
    </row>
    <row r="53" spans="1:17" x14ac:dyDescent="0.2">
      <c r="A53" s="129" t="s">
        <v>2426</v>
      </c>
      <c r="B53" s="132" t="s">
        <v>2411</v>
      </c>
      <c r="C53" s="131"/>
      <c r="D53" s="131"/>
      <c r="G53" s="129"/>
      <c r="H53" s="129"/>
      <c r="I53" s="137" t="s">
        <v>2380</v>
      </c>
      <c r="J53" s="138" t="s">
        <v>2380</v>
      </c>
      <c r="K53" s="150"/>
      <c r="Q53" t="s">
        <v>2555</v>
      </c>
    </row>
    <row r="54" spans="1:17" x14ac:dyDescent="0.2">
      <c r="A54" s="129" t="s">
        <v>2427</v>
      </c>
      <c r="B54" s="132" t="s">
        <v>2412</v>
      </c>
      <c r="C54" s="131"/>
      <c r="D54" s="131"/>
      <c r="G54" s="129"/>
      <c r="H54" s="129"/>
      <c r="I54" s="135" t="s">
        <v>2381</v>
      </c>
      <c r="J54" s="135" t="s">
        <v>2381</v>
      </c>
      <c r="K54" s="150"/>
      <c r="Q54" t="s">
        <v>2556</v>
      </c>
    </row>
    <row r="55" spans="1:17" x14ac:dyDescent="0.2">
      <c r="A55" s="141" t="s">
        <v>2428</v>
      </c>
      <c r="B55" s="131" t="s">
        <v>2379</v>
      </c>
      <c r="C55" s="131"/>
      <c r="D55" s="131"/>
      <c r="G55" s="129"/>
      <c r="H55" s="129"/>
      <c r="I55" s="140" t="s">
        <v>2382</v>
      </c>
      <c r="J55" s="138" t="s">
        <v>2382</v>
      </c>
      <c r="K55" s="150"/>
      <c r="Q55" t="s">
        <v>2293</v>
      </c>
    </row>
    <row r="56" spans="1:17" x14ac:dyDescent="0.2">
      <c r="A56" s="129"/>
      <c r="B56" s="132" t="s">
        <v>2380</v>
      </c>
      <c r="C56" s="131"/>
      <c r="D56" s="131"/>
      <c r="G56" s="129"/>
      <c r="H56" s="129"/>
      <c r="I56" s="140" t="s">
        <v>2383</v>
      </c>
      <c r="J56" s="138" t="s">
        <v>2383</v>
      </c>
      <c r="K56" s="150"/>
      <c r="Q56" t="s">
        <v>2294</v>
      </c>
    </row>
    <row r="57" spans="1:17" x14ac:dyDescent="0.2">
      <c r="A57" s="129"/>
      <c r="B57" s="131" t="s">
        <v>2381</v>
      </c>
      <c r="C57" s="131"/>
      <c r="D57" s="131"/>
      <c r="G57" s="129"/>
      <c r="H57" s="129"/>
      <c r="I57" s="138" t="s">
        <v>2384</v>
      </c>
      <c r="J57" s="138" t="s">
        <v>2384</v>
      </c>
      <c r="K57" s="150"/>
      <c r="Q57" t="s">
        <v>2291</v>
      </c>
    </row>
    <row r="58" spans="1:17" x14ac:dyDescent="0.2">
      <c r="A58" s="129"/>
      <c r="B58" s="132" t="s">
        <v>2382</v>
      </c>
      <c r="C58" s="131"/>
      <c r="D58" s="131"/>
      <c r="G58" s="129"/>
      <c r="H58" s="129"/>
      <c r="I58" s="138" t="s">
        <v>2385</v>
      </c>
      <c r="J58" s="138" t="s">
        <v>2385</v>
      </c>
      <c r="K58" s="150"/>
      <c r="Q58" t="s">
        <v>2292</v>
      </c>
    </row>
    <row r="59" spans="1:17" x14ac:dyDescent="0.2">
      <c r="A59" s="129"/>
      <c r="B59" s="132" t="s">
        <v>2383</v>
      </c>
      <c r="C59" s="131"/>
      <c r="D59" s="131"/>
      <c r="G59" s="129"/>
      <c r="H59" s="129"/>
      <c r="I59" s="135" t="s">
        <v>2386</v>
      </c>
      <c r="J59" s="135" t="s">
        <v>2386</v>
      </c>
      <c r="K59" s="150"/>
      <c r="Q59" t="s">
        <v>2553</v>
      </c>
    </row>
    <row r="60" spans="1:17" x14ac:dyDescent="0.2">
      <c r="A60" s="129"/>
      <c r="B60" s="132" t="s">
        <v>2384</v>
      </c>
      <c r="C60" s="131"/>
      <c r="D60" s="131"/>
      <c r="G60" s="129"/>
      <c r="H60" s="129"/>
      <c r="I60" s="135" t="s">
        <v>2387</v>
      </c>
      <c r="J60" s="135" t="s">
        <v>2387</v>
      </c>
      <c r="K60" s="150"/>
      <c r="Q60" t="s">
        <v>2311</v>
      </c>
    </row>
    <row r="61" spans="1:17" x14ac:dyDescent="0.2">
      <c r="A61" s="129"/>
      <c r="B61" s="132" t="s">
        <v>2385</v>
      </c>
      <c r="C61" s="131"/>
      <c r="D61" s="131"/>
      <c r="G61" s="129"/>
      <c r="H61" s="129"/>
      <c r="I61" s="138" t="s">
        <v>2388</v>
      </c>
      <c r="J61" s="138" t="s">
        <v>2388</v>
      </c>
      <c r="K61" s="150"/>
      <c r="Q61" t="s">
        <v>2313</v>
      </c>
    </row>
    <row r="62" spans="1:17" x14ac:dyDescent="0.2">
      <c r="A62" s="129"/>
      <c r="B62" s="131" t="s">
        <v>2386</v>
      </c>
      <c r="C62" s="131"/>
      <c r="D62" s="131"/>
      <c r="G62" s="129"/>
      <c r="H62" s="129"/>
      <c r="I62" s="135" t="s">
        <v>2389</v>
      </c>
      <c r="J62" s="135" t="s">
        <v>2389</v>
      </c>
      <c r="K62" s="150"/>
      <c r="Q62" t="s">
        <v>2557</v>
      </c>
    </row>
    <row r="63" spans="1:17" x14ac:dyDescent="0.2">
      <c r="A63" s="129"/>
      <c r="B63" s="131" t="s">
        <v>2387</v>
      </c>
      <c r="C63" s="131"/>
      <c r="D63" s="131"/>
      <c r="G63" s="129"/>
      <c r="H63" s="129"/>
      <c r="I63" s="135" t="s">
        <v>2390</v>
      </c>
      <c r="J63" s="135" t="s">
        <v>2390</v>
      </c>
      <c r="K63" s="150"/>
      <c r="Q63" t="s">
        <v>2312</v>
      </c>
    </row>
    <row r="64" spans="1:17" x14ac:dyDescent="0.2">
      <c r="A64" s="129"/>
      <c r="B64" s="132" t="s">
        <v>2388</v>
      </c>
      <c r="C64" s="131"/>
      <c r="D64" s="131"/>
      <c r="I64" s="130"/>
      <c r="J64" s="130"/>
      <c r="K64" s="130"/>
      <c r="Q64" t="s">
        <v>2295</v>
      </c>
    </row>
    <row r="65" spans="1:17" x14ac:dyDescent="0.2">
      <c r="A65" s="129"/>
      <c r="B65" s="131" t="s">
        <v>2389</v>
      </c>
      <c r="C65" s="131"/>
      <c r="D65" s="131"/>
      <c r="I65" s="130"/>
      <c r="J65" s="130"/>
      <c r="K65" s="130"/>
      <c r="Q65" t="s">
        <v>2296</v>
      </c>
    </row>
    <row r="66" spans="1:17" x14ac:dyDescent="0.2">
      <c r="A66" s="129"/>
      <c r="B66" s="131" t="s">
        <v>2390</v>
      </c>
      <c r="C66" s="131"/>
      <c r="D66" s="131"/>
      <c r="I66" s="130"/>
      <c r="J66" s="130"/>
      <c r="K66" s="130"/>
    </row>
    <row r="67" spans="1:17" x14ac:dyDescent="0.2">
      <c r="A67" s="129"/>
      <c r="B67" s="145" t="s">
        <v>2413</v>
      </c>
      <c r="C67" s="131"/>
      <c r="D67" s="131"/>
      <c r="I67" s="130"/>
      <c r="J67" s="130"/>
      <c r="K67" s="130"/>
    </row>
    <row r="68" spans="1:17" x14ac:dyDescent="0.2">
      <c r="A68" s="129"/>
      <c r="B68" s="145" t="s">
        <v>2414</v>
      </c>
      <c r="C68" s="131"/>
      <c r="D68" s="131"/>
      <c r="I68" s="130"/>
      <c r="J68" s="130"/>
      <c r="K68" s="130"/>
    </row>
    <row r="69" spans="1:17" x14ac:dyDescent="0.2">
      <c r="A69" s="129"/>
      <c r="B69" s="145" t="s">
        <v>2415</v>
      </c>
      <c r="C69" s="131"/>
      <c r="D69" s="131"/>
      <c r="I69" s="130"/>
      <c r="J69" s="130"/>
      <c r="K69" s="130"/>
    </row>
    <row r="70" spans="1:17" x14ac:dyDescent="0.2">
      <c r="A70" s="129"/>
      <c r="B70" s="145" t="s">
        <v>2416</v>
      </c>
      <c r="C70" s="131"/>
      <c r="D70" s="131"/>
      <c r="I70" s="130"/>
      <c r="J70" s="130"/>
      <c r="K70" s="130"/>
    </row>
    <row r="71" spans="1:17" x14ac:dyDescent="0.2">
      <c r="A71" s="129"/>
      <c r="B71" s="145" t="s">
        <v>2417</v>
      </c>
      <c r="C71" s="131"/>
      <c r="D71" s="131"/>
      <c r="I71" s="130"/>
      <c r="J71" s="130"/>
      <c r="K71" s="130"/>
    </row>
    <row r="72" spans="1:17" x14ac:dyDescent="0.2">
      <c r="A72" s="129"/>
      <c r="B72" s="144" t="s">
        <v>2418</v>
      </c>
      <c r="C72" s="131"/>
      <c r="D72" s="131"/>
      <c r="I72" s="130"/>
      <c r="J72" s="130"/>
      <c r="K72" s="130"/>
    </row>
    <row r="73" spans="1:17" x14ac:dyDescent="0.2">
      <c r="A73" s="129"/>
      <c r="B73" s="145" t="s">
        <v>2419</v>
      </c>
      <c r="C73" s="131"/>
      <c r="D73" s="131"/>
      <c r="I73" s="130"/>
      <c r="J73" s="130"/>
      <c r="K73" s="130"/>
    </row>
    <row r="74" spans="1:17" x14ac:dyDescent="0.2">
      <c r="A74" s="129"/>
      <c r="B74" s="145" t="s">
        <v>2420</v>
      </c>
      <c r="C74" s="131"/>
      <c r="D74" s="131"/>
      <c r="I74" s="130"/>
      <c r="J74" s="130"/>
      <c r="K74" s="130"/>
    </row>
    <row r="75" spans="1:17" x14ac:dyDescent="0.2">
      <c r="A75" s="129"/>
      <c r="B75" s="145" t="s">
        <v>2421</v>
      </c>
      <c r="C75" s="131"/>
      <c r="D75" s="131"/>
      <c r="I75" s="130"/>
      <c r="J75" s="130"/>
      <c r="K75" s="130"/>
    </row>
    <row r="76" spans="1:17" x14ac:dyDescent="0.2">
      <c r="A76" s="129"/>
      <c r="B76" s="145" t="s">
        <v>2422</v>
      </c>
      <c r="C76" s="131"/>
      <c r="D76" s="131"/>
      <c r="I76" s="130"/>
      <c r="J76" s="130"/>
      <c r="K76" s="130"/>
    </row>
    <row r="77" spans="1:17" x14ac:dyDescent="0.2">
      <c r="A77" s="129"/>
      <c r="B77" s="145" t="s">
        <v>2423</v>
      </c>
      <c r="C77" s="131"/>
      <c r="D77" s="131"/>
      <c r="I77" s="130"/>
      <c r="J77" s="130"/>
      <c r="K77" s="130"/>
    </row>
    <row r="78" spans="1:17" x14ac:dyDescent="0.2">
      <c r="A78" s="129"/>
      <c r="B78" s="145" t="s">
        <v>2424</v>
      </c>
      <c r="C78" s="131"/>
      <c r="D78" s="131"/>
      <c r="I78" s="130"/>
      <c r="J78" s="130"/>
      <c r="K78" s="130"/>
    </row>
    <row r="79" spans="1:17" x14ac:dyDescent="0.2">
      <c r="A79" s="129"/>
      <c r="B79" s="144" t="s">
        <v>2425</v>
      </c>
      <c r="C79" s="131"/>
      <c r="D79" s="131"/>
      <c r="I79" s="130"/>
      <c r="J79" s="130"/>
      <c r="K79" s="130"/>
    </row>
    <row r="80" spans="1:17" x14ac:dyDescent="0.2">
      <c r="A80" s="129"/>
      <c r="B80" s="145" t="s">
        <v>2426</v>
      </c>
      <c r="C80" s="131"/>
      <c r="D80" s="131"/>
      <c r="I80" s="130"/>
      <c r="J80" s="130"/>
      <c r="K80" s="130"/>
    </row>
    <row r="81" spans="1:11" x14ac:dyDescent="0.2">
      <c r="A81" s="129"/>
      <c r="B81" s="145" t="s">
        <v>2427</v>
      </c>
      <c r="C81" s="131"/>
      <c r="D81" s="131"/>
      <c r="I81" s="130"/>
      <c r="J81" s="130"/>
      <c r="K81" s="130"/>
    </row>
    <row r="82" spans="1:11" x14ac:dyDescent="0.2">
      <c r="A82" s="129"/>
      <c r="B82" s="144" t="s">
        <v>2428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5A63-61C0-4F87-964C-A9B7BC9B2449}">
  <sheetPr codeName="Лист7">
    <pageSetUpPr fitToPage="1"/>
  </sheetPr>
  <dimension ref="A1:A61"/>
  <sheetViews>
    <sheetView workbookViewId="0">
      <selection activeCell="K18" sqref="K18"/>
    </sheetView>
  </sheetViews>
  <sheetFormatPr defaultRowHeight="15" x14ac:dyDescent="0.2"/>
  <cols>
    <col min="1" max="1" width="73.04296875" bestFit="1" customWidth="1"/>
    <col min="2" max="2" width="37.6640625" customWidth="1"/>
    <col min="3" max="3" width="18.83203125" customWidth="1"/>
    <col min="4" max="4" width="13.71875" customWidth="1"/>
    <col min="5" max="5" width="0.265625" customWidth="1"/>
    <col min="6" max="6" width="5.6484375" customWidth="1"/>
    <col min="7" max="7" width="5.51171875" customWidth="1"/>
  </cols>
  <sheetData>
    <row r="1" spans="1:1" x14ac:dyDescent="0.2">
      <c r="A1" t="s">
        <v>2643</v>
      </c>
    </row>
    <row r="2" spans="1:1" x14ac:dyDescent="0.2">
      <c r="A2" t="s">
        <v>2642</v>
      </c>
    </row>
    <row r="3" spans="1:1" x14ac:dyDescent="0.2">
      <c r="A3" t="s">
        <v>2810</v>
      </c>
    </row>
    <row r="4" spans="1:1" x14ac:dyDescent="0.2">
      <c r="A4" t="s">
        <v>1628</v>
      </c>
    </row>
    <row r="5" spans="1:1" x14ac:dyDescent="0.2">
      <c r="A5" t="s">
        <v>1818</v>
      </c>
    </row>
    <row r="6" spans="1:1" x14ac:dyDescent="0.2">
      <c r="A6" t="s">
        <v>1635</v>
      </c>
    </row>
    <row r="7" spans="1:1" x14ac:dyDescent="0.2">
      <c r="A7" t="s">
        <v>1646</v>
      </c>
    </row>
    <row r="8" spans="1:1" x14ac:dyDescent="0.2">
      <c r="A8" t="s">
        <v>2811</v>
      </c>
    </row>
    <row r="9" spans="1:1" x14ac:dyDescent="0.2">
      <c r="A9" t="s">
        <v>2812</v>
      </c>
    </row>
    <row r="10" spans="1:1" x14ac:dyDescent="0.2">
      <c r="A10" t="s">
        <v>1630</v>
      </c>
    </row>
    <row r="11" spans="1:1" x14ac:dyDescent="0.2">
      <c r="A11" t="s">
        <v>1658</v>
      </c>
    </row>
    <row r="12" spans="1:1" x14ac:dyDescent="0.2">
      <c r="A12" t="s">
        <v>1658</v>
      </c>
    </row>
    <row r="13" spans="1:1" x14ac:dyDescent="0.2">
      <c r="A13" t="s">
        <v>2813</v>
      </c>
    </row>
    <row r="14" spans="1:1" x14ac:dyDescent="0.2">
      <c r="A14" t="s">
        <v>1289</v>
      </c>
    </row>
    <row r="15" spans="1:1" x14ac:dyDescent="0.2">
      <c r="A15" t="s">
        <v>1632</v>
      </c>
    </row>
    <row r="16" spans="1:1" x14ac:dyDescent="0.2">
      <c r="A16" t="s">
        <v>1659</v>
      </c>
    </row>
    <row r="17" spans="1:1" x14ac:dyDescent="0.2">
      <c r="A17" t="s">
        <v>1291</v>
      </c>
    </row>
    <row r="18" spans="1:1" x14ac:dyDescent="0.2">
      <c r="A18" t="s">
        <v>1291</v>
      </c>
    </row>
    <row r="19" spans="1:1" x14ac:dyDescent="0.2">
      <c r="A19" t="s">
        <v>1274</v>
      </c>
    </row>
    <row r="20" spans="1:1" x14ac:dyDescent="0.2">
      <c r="A20" t="s">
        <v>1274</v>
      </c>
    </row>
    <row r="21" spans="1:1" x14ac:dyDescent="0.2">
      <c r="A21" t="s">
        <v>1819</v>
      </c>
    </row>
    <row r="22" spans="1:1" x14ac:dyDescent="0.2">
      <c r="A22" t="s">
        <v>1276</v>
      </c>
    </row>
    <row r="23" spans="1:1" x14ac:dyDescent="0.2">
      <c r="A23" t="s">
        <v>1277</v>
      </c>
    </row>
    <row r="24" spans="1:1" x14ac:dyDescent="0.2">
      <c r="A24" t="s">
        <v>1277</v>
      </c>
    </row>
    <row r="25" spans="1:1" x14ac:dyDescent="0.2">
      <c r="A25" t="s">
        <v>1278</v>
      </c>
    </row>
    <row r="26" spans="1:1" x14ac:dyDescent="0.2">
      <c r="A26" t="s">
        <v>1278</v>
      </c>
    </row>
    <row r="27" spans="1:1" x14ac:dyDescent="0.2">
      <c r="A27" t="s">
        <v>1820</v>
      </c>
    </row>
    <row r="28" spans="1:1" x14ac:dyDescent="0.2">
      <c r="A28" t="s">
        <v>1821</v>
      </c>
    </row>
    <row r="29" spans="1:1" x14ac:dyDescent="0.2">
      <c r="A29" t="s">
        <v>1284</v>
      </c>
    </row>
    <row r="30" spans="1:1" x14ac:dyDescent="0.2">
      <c r="A30" t="s">
        <v>1292</v>
      </c>
    </row>
    <row r="31" spans="1:1" x14ac:dyDescent="0.2">
      <c r="A31" t="s">
        <v>1824</v>
      </c>
    </row>
    <row r="32" spans="1:1" x14ac:dyDescent="0.2">
      <c r="A32" t="s">
        <v>2814</v>
      </c>
    </row>
    <row r="33" spans="1:1" x14ac:dyDescent="0.2">
      <c r="A33" t="s">
        <v>1296</v>
      </c>
    </row>
    <row r="34" spans="1:1" x14ac:dyDescent="0.2">
      <c r="A34" t="s">
        <v>1297</v>
      </c>
    </row>
    <row r="35" spans="1:1" x14ac:dyDescent="0.2">
      <c r="A35" t="s">
        <v>2815</v>
      </c>
    </row>
    <row r="36" spans="1:1" x14ac:dyDescent="0.2">
      <c r="A36" t="s">
        <v>1825</v>
      </c>
    </row>
    <row r="37" spans="1:1" x14ac:dyDescent="0.2">
      <c r="A37" t="s">
        <v>2816</v>
      </c>
    </row>
    <row r="38" spans="1:1" x14ac:dyDescent="0.2">
      <c r="A38" t="s">
        <v>1298</v>
      </c>
    </row>
    <row r="39" spans="1:1" x14ac:dyDescent="0.2">
      <c r="A39" t="s">
        <v>1826</v>
      </c>
    </row>
    <row r="40" spans="1:1" x14ac:dyDescent="0.2">
      <c r="A40" t="s">
        <v>1644</v>
      </c>
    </row>
    <row r="41" spans="1:1" x14ac:dyDescent="0.2">
      <c r="A41" t="s">
        <v>1644</v>
      </c>
    </row>
    <row r="42" spans="1:1" x14ac:dyDescent="0.2">
      <c r="A42" t="s">
        <v>1827</v>
      </c>
    </row>
    <row r="43" spans="1:1" x14ac:dyDescent="0.2">
      <c r="A43" t="s">
        <v>2817</v>
      </c>
    </row>
    <row r="44" spans="1:1" x14ac:dyDescent="0.2">
      <c r="A44" t="s">
        <v>2818</v>
      </c>
    </row>
    <row r="45" spans="1:1" x14ac:dyDescent="0.2">
      <c r="A45" t="s">
        <v>2819</v>
      </c>
    </row>
    <row r="46" spans="1:1" x14ac:dyDescent="0.2">
      <c r="A46" t="s">
        <v>1654</v>
      </c>
    </row>
    <row r="47" spans="1:1" x14ac:dyDescent="0.2">
      <c r="A47" t="s">
        <v>1636</v>
      </c>
    </row>
    <row r="48" spans="1:1" x14ac:dyDescent="0.2">
      <c r="A48" t="s">
        <v>1288</v>
      </c>
    </row>
    <row r="49" spans="1:1" x14ac:dyDescent="0.2">
      <c r="A49" t="s">
        <v>2820</v>
      </c>
    </row>
    <row r="50" spans="1:1" x14ac:dyDescent="0.2">
      <c r="A50" t="s">
        <v>2821</v>
      </c>
    </row>
    <row r="51" spans="1:1" x14ac:dyDescent="0.2">
      <c r="A51" t="s">
        <v>1647</v>
      </c>
    </row>
    <row r="52" spans="1:1" x14ac:dyDescent="0.2">
      <c r="A52" t="s">
        <v>1760</v>
      </c>
    </row>
    <row r="53" spans="1:1" x14ac:dyDescent="0.2">
      <c r="A53" t="s">
        <v>1281</v>
      </c>
    </row>
    <row r="54" spans="1:1" x14ac:dyDescent="0.2">
      <c r="A54" t="s">
        <v>1282</v>
      </c>
    </row>
    <row r="55" spans="1:1" x14ac:dyDescent="0.2">
      <c r="A55" t="s">
        <v>2822</v>
      </c>
    </row>
    <row r="56" spans="1:1" x14ac:dyDescent="0.2">
      <c r="A56" t="s">
        <v>1294</v>
      </c>
    </row>
    <row r="57" spans="1:1" x14ac:dyDescent="0.2">
      <c r="A57" t="s">
        <v>1643</v>
      </c>
    </row>
    <row r="58" spans="1:1" x14ac:dyDescent="0.2">
      <c r="A58" t="s">
        <v>2823</v>
      </c>
    </row>
    <row r="59" spans="1:1" x14ac:dyDescent="0.2">
      <c r="A59" t="s">
        <v>1797</v>
      </c>
    </row>
    <row r="60" spans="1:1" x14ac:dyDescent="0.2">
      <c r="A60" t="s">
        <v>1799</v>
      </c>
    </row>
    <row r="61" spans="1:1" x14ac:dyDescent="0.2">
      <c r="A61" t="s">
        <v>1637</v>
      </c>
    </row>
  </sheetData>
  <sortState xmlns:xlrd2="http://schemas.microsoft.com/office/spreadsheetml/2017/richdata2" ref="A1:A71">
    <sortCondition ref="A34:A71"/>
  </sortState>
  <pageMargins left="0.14000000000000001" right="0.25" top="0.12" bottom="0.2" header="0.3" footer="0.3"/>
  <pageSetup paperSize="9" scale="92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F48EA-218B-4445-80E7-FA69E58C4E2C}">
  <sheetPr codeName="Лист8"/>
  <dimension ref="A3:C1845"/>
  <sheetViews>
    <sheetView topLeftCell="A211" workbookViewId="0">
      <selection activeCell="A190" sqref="A190"/>
    </sheetView>
  </sheetViews>
  <sheetFormatPr defaultRowHeight="15" x14ac:dyDescent="0.2"/>
  <cols>
    <col min="1" max="1" width="15.6015625" customWidth="1"/>
    <col min="2" max="2" width="190.88671875" bestFit="1" customWidth="1"/>
    <col min="3" max="3" width="34.83984375" bestFit="1" customWidth="1"/>
  </cols>
  <sheetData>
    <row r="3" spans="1:3" x14ac:dyDescent="0.2">
      <c r="A3" s="51" t="s">
        <v>19</v>
      </c>
      <c r="B3" s="51" t="s">
        <v>20</v>
      </c>
      <c r="C3" t="s">
        <v>4336</v>
      </c>
    </row>
    <row r="4" spans="1:3" x14ac:dyDescent="0.2">
      <c r="A4" t="s">
        <v>4155</v>
      </c>
      <c r="B4" t="s">
        <v>328</v>
      </c>
      <c r="C4" s="179">
        <v>1</v>
      </c>
    </row>
    <row r="5" spans="1:3" x14ac:dyDescent="0.2">
      <c r="A5" t="s">
        <v>2256</v>
      </c>
      <c r="B5" t="s">
        <v>1088</v>
      </c>
      <c r="C5" s="179">
        <v>1</v>
      </c>
    </row>
    <row r="6" spans="1:3" x14ac:dyDescent="0.2">
      <c r="A6" t="s">
        <v>2256</v>
      </c>
      <c r="B6" t="s">
        <v>98</v>
      </c>
      <c r="C6" s="179">
        <v>3</v>
      </c>
    </row>
    <row r="7" spans="1:3" x14ac:dyDescent="0.2">
      <c r="A7" t="s">
        <v>2256</v>
      </c>
      <c r="B7" t="s">
        <v>100</v>
      </c>
      <c r="C7" s="179">
        <v>8</v>
      </c>
    </row>
    <row r="8" spans="1:3" x14ac:dyDescent="0.2">
      <c r="A8" t="s">
        <v>2256</v>
      </c>
      <c r="B8" t="s">
        <v>97</v>
      </c>
      <c r="C8" s="179">
        <v>1</v>
      </c>
    </row>
    <row r="9" spans="1:3" x14ac:dyDescent="0.2">
      <c r="A9" t="s">
        <v>2256</v>
      </c>
      <c r="B9" t="s">
        <v>99</v>
      </c>
      <c r="C9" s="179">
        <v>5</v>
      </c>
    </row>
    <row r="10" spans="1:3" x14ac:dyDescent="0.2">
      <c r="A10" t="s">
        <v>2256</v>
      </c>
      <c r="B10" t="s">
        <v>1058</v>
      </c>
      <c r="C10" s="179">
        <v>1</v>
      </c>
    </row>
    <row r="11" spans="1:3" x14ac:dyDescent="0.2">
      <c r="A11" t="s">
        <v>2256</v>
      </c>
      <c r="B11" t="s">
        <v>269</v>
      </c>
      <c r="C11" s="179">
        <v>1</v>
      </c>
    </row>
    <row r="12" spans="1:3" x14ac:dyDescent="0.2">
      <c r="A12" t="s">
        <v>2256</v>
      </c>
      <c r="B12" t="s">
        <v>314</v>
      </c>
      <c r="C12" s="179">
        <v>1</v>
      </c>
    </row>
    <row r="13" spans="1:3" x14ac:dyDescent="0.2">
      <c r="A13" t="s">
        <v>2256</v>
      </c>
      <c r="B13" t="s">
        <v>283</v>
      </c>
      <c r="C13" s="179">
        <v>1</v>
      </c>
    </row>
    <row r="14" spans="1:3" x14ac:dyDescent="0.2">
      <c r="A14" t="s">
        <v>2256</v>
      </c>
      <c r="B14" t="s">
        <v>1090</v>
      </c>
      <c r="C14" s="179">
        <v>1</v>
      </c>
    </row>
    <row r="15" spans="1:3" x14ac:dyDescent="0.2">
      <c r="A15" t="s">
        <v>2256</v>
      </c>
      <c r="B15" t="s">
        <v>1089</v>
      </c>
      <c r="C15" s="179">
        <v>1</v>
      </c>
    </row>
    <row r="16" spans="1:3" x14ac:dyDescent="0.2">
      <c r="A16" t="s">
        <v>2256</v>
      </c>
      <c r="B16" t="s">
        <v>1087</v>
      </c>
      <c r="C16" s="179">
        <v>1</v>
      </c>
    </row>
    <row r="17" spans="1:3" x14ac:dyDescent="0.2">
      <c r="A17" t="s">
        <v>2256</v>
      </c>
      <c r="B17" t="s">
        <v>73</v>
      </c>
      <c r="C17" s="179">
        <v>1</v>
      </c>
    </row>
    <row r="18" spans="1:3" x14ac:dyDescent="0.2">
      <c r="A18" t="s">
        <v>2256</v>
      </c>
      <c r="B18" t="s">
        <v>155</v>
      </c>
      <c r="C18" s="179">
        <v>2</v>
      </c>
    </row>
    <row r="19" spans="1:3" x14ac:dyDescent="0.2">
      <c r="A19" t="s">
        <v>2256</v>
      </c>
      <c r="B19" t="s">
        <v>128</v>
      </c>
      <c r="C19" s="179">
        <v>3</v>
      </c>
    </row>
    <row r="20" spans="1:3" x14ac:dyDescent="0.2">
      <c r="A20" t="s">
        <v>2256</v>
      </c>
      <c r="B20" t="s">
        <v>33</v>
      </c>
      <c r="C20" s="179">
        <v>5</v>
      </c>
    </row>
    <row r="21" spans="1:3" x14ac:dyDescent="0.2">
      <c r="A21" t="s">
        <v>2256</v>
      </c>
      <c r="B21" t="s">
        <v>72</v>
      </c>
      <c r="C21" s="179">
        <v>6</v>
      </c>
    </row>
    <row r="22" spans="1:3" x14ac:dyDescent="0.2">
      <c r="A22" t="s">
        <v>2256</v>
      </c>
      <c r="B22" t="s">
        <v>136</v>
      </c>
      <c r="C22" s="179">
        <v>3</v>
      </c>
    </row>
    <row r="23" spans="1:3" x14ac:dyDescent="0.2">
      <c r="A23" t="s">
        <v>2256</v>
      </c>
      <c r="B23" t="s">
        <v>76</v>
      </c>
      <c r="C23" s="179">
        <v>1</v>
      </c>
    </row>
    <row r="24" spans="1:3" x14ac:dyDescent="0.2">
      <c r="A24" t="s">
        <v>2256</v>
      </c>
      <c r="B24" t="s">
        <v>802</v>
      </c>
      <c r="C24" s="179">
        <v>1</v>
      </c>
    </row>
    <row r="25" spans="1:3" x14ac:dyDescent="0.2">
      <c r="A25" t="s">
        <v>2256</v>
      </c>
      <c r="B25" t="s">
        <v>878</v>
      </c>
      <c r="C25" s="179">
        <v>1</v>
      </c>
    </row>
    <row r="26" spans="1:3" x14ac:dyDescent="0.2">
      <c r="A26" t="s">
        <v>2256</v>
      </c>
      <c r="B26" t="s">
        <v>79</v>
      </c>
      <c r="C26" s="179">
        <v>2</v>
      </c>
    </row>
    <row r="27" spans="1:3" x14ac:dyDescent="0.2">
      <c r="A27" t="s">
        <v>2256</v>
      </c>
      <c r="B27" t="s">
        <v>396</v>
      </c>
      <c r="C27" s="179">
        <v>1</v>
      </c>
    </row>
    <row r="28" spans="1:3" x14ac:dyDescent="0.2">
      <c r="A28" t="s">
        <v>2256</v>
      </c>
      <c r="B28" t="s">
        <v>40</v>
      </c>
      <c r="C28" s="179">
        <v>2</v>
      </c>
    </row>
    <row r="29" spans="1:3" x14ac:dyDescent="0.2">
      <c r="A29" t="s">
        <v>2256</v>
      </c>
      <c r="B29" t="s">
        <v>341</v>
      </c>
      <c r="C29" s="179">
        <v>1</v>
      </c>
    </row>
    <row r="30" spans="1:3" x14ac:dyDescent="0.2">
      <c r="A30" t="s">
        <v>2256</v>
      </c>
      <c r="B30" t="s">
        <v>284</v>
      </c>
      <c r="C30" s="179">
        <v>1</v>
      </c>
    </row>
    <row r="31" spans="1:3" x14ac:dyDescent="0.2">
      <c r="A31" t="s">
        <v>2256</v>
      </c>
      <c r="B31" t="s">
        <v>648</v>
      </c>
      <c r="C31" s="179">
        <v>5</v>
      </c>
    </row>
    <row r="32" spans="1:3" x14ac:dyDescent="0.2">
      <c r="A32" t="s">
        <v>2256</v>
      </c>
      <c r="B32" t="s">
        <v>1233</v>
      </c>
      <c r="C32" s="179">
        <v>2</v>
      </c>
    </row>
    <row r="33" spans="1:3" x14ac:dyDescent="0.2">
      <c r="A33" t="s">
        <v>2256</v>
      </c>
      <c r="B33" t="s">
        <v>732</v>
      </c>
      <c r="C33" s="179">
        <v>1</v>
      </c>
    </row>
    <row r="34" spans="1:3" x14ac:dyDescent="0.2">
      <c r="A34" t="s">
        <v>2256</v>
      </c>
      <c r="B34" t="s">
        <v>1129</v>
      </c>
      <c r="C34" s="179">
        <v>1</v>
      </c>
    </row>
    <row r="35" spans="1:3" x14ac:dyDescent="0.2">
      <c r="A35" t="s">
        <v>2256</v>
      </c>
      <c r="B35" t="s">
        <v>499</v>
      </c>
      <c r="C35" s="179">
        <v>1</v>
      </c>
    </row>
    <row r="36" spans="1:3" x14ac:dyDescent="0.2">
      <c r="A36" t="s">
        <v>2256</v>
      </c>
      <c r="B36" t="s">
        <v>153</v>
      </c>
      <c r="C36" s="179">
        <v>4</v>
      </c>
    </row>
    <row r="37" spans="1:3" x14ac:dyDescent="0.2">
      <c r="A37" t="s">
        <v>2256</v>
      </c>
      <c r="B37" t="s">
        <v>32</v>
      </c>
      <c r="C37" s="179">
        <v>6</v>
      </c>
    </row>
    <row r="38" spans="1:3" x14ac:dyDescent="0.2">
      <c r="A38" t="s">
        <v>2256</v>
      </c>
      <c r="B38" t="s">
        <v>2852</v>
      </c>
      <c r="C38" s="179">
        <v>7</v>
      </c>
    </row>
    <row r="39" spans="1:3" x14ac:dyDescent="0.2">
      <c r="A39" t="s">
        <v>2256</v>
      </c>
      <c r="B39" t="s">
        <v>2707</v>
      </c>
      <c r="C39" s="179">
        <v>19</v>
      </c>
    </row>
    <row r="40" spans="1:3" x14ac:dyDescent="0.2">
      <c r="A40" t="s">
        <v>2256</v>
      </c>
      <c r="B40" t="s">
        <v>2858</v>
      </c>
      <c r="C40" s="179">
        <v>9</v>
      </c>
    </row>
    <row r="41" spans="1:3" x14ac:dyDescent="0.2">
      <c r="A41" t="s">
        <v>2256</v>
      </c>
      <c r="B41" t="s">
        <v>3049</v>
      </c>
      <c r="C41" s="179">
        <v>3</v>
      </c>
    </row>
    <row r="42" spans="1:3" x14ac:dyDescent="0.2">
      <c r="A42" t="s">
        <v>2256</v>
      </c>
      <c r="B42" t="s">
        <v>3730</v>
      </c>
      <c r="C42" s="179">
        <v>9</v>
      </c>
    </row>
    <row r="43" spans="1:3" x14ac:dyDescent="0.2">
      <c r="A43" t="s">
        <v>2256</v>
      </c>
      <c r="B43" t="s">
        <v>2257</v>
      </c>
      <c r="C43" s="179">
        <v>20</v>
      </c>
    </row>
    <row r="44" spans="1:3" x14ac:dyDescent="0.2">
      <c r="A44" t="s">
        <v>2256</v>
      </c>
      <c r="B44" t="s">
        <v>2696</v>
      </c>
      <c r="C44" s="179">
        <v>4</v>
      </c>
    </row>
    <row r="45" spans="1:3" x14ac:dyDescent="0.2">
      <c r="A45" t="s">
        <v>2256</v>
      </c>
      <c r="B45" t="s">
        <v>3944</v>
      </c>
      <c r="C45" s="179">
        <v>2</v>
      </c>
    </row>
    <row r="46" spans="1:3" x14ac:dyDescent="0.2">
      <c r="A46" t="s">
        <v>2256</v>
      </c>
      <c r="B46" t="s">
        <v>3731</v>
      </c>
      <c r="C46" s="179">
        <v>2</v>
      </c>
    </row>
    <row r="47" spans="1:3" x14ac:dyDescent="0.2">
      <c r="A47" t="s">
        <v>2256</v>
      </c>
      <c r="B47" t="s">
        <v>3732</v>
      </c>
      <c r="C47" s="179">
        <v>2</v>
      </c>
    </row>
    <row r="48" spans="1:3" x14ac:dyDescent="0.2">
      <c r="A48" t="s">
        <v>2256</v>
      </c>
      <c r="B48" t="s">
        <v>4844</v>
      </c>
      <c r="C48" s="179">
        <v>2</v>
      </c>
    </row>
    <row r="49" spans="1:3" x14ac:dyDescent="0.2">
      <c r="A49" t="s">
        <v>4156</v>
      </c>
      <c r="B49" t="s">
        <v>1111</v>
      </c>
      <c r="C49" s="179">
        <v>2</v>
      </c>
    </row>
    <row r="50" spans="1:3" x14ac:dyDescent="0.2">
      <c r="A50" t="s">
        <v>3087</v>
      </c>
      <c r="B50" t="s">
        <v>3088</v>
      </c>
      <c r="C50" s="179">
        <v>2</v>
      </c>
    </row>
    <row r="51" spans="1:3" x14ac:dyDescent="0.2">
      <c r="A51" t="s">
        <v>3095</v>
      </c>
      <c r="B51" t="s">
        <v>959</v>
      </c>
      <c r="C51" s="179">
        <v>1</v>
      </c>
    </row>
    <row r="52" spans="1:3" x14ac:dyDescent="0.2">
      <c r="A52" t="s">
        <v>3095</v>
      </c>
      <c r="B52" t="s">
        <v>1241</v>
      </c>
      <c r="C52" s="179">
        <v>2</v>
      </c>
    </row>
    <row r="53" spans="1:3" x14ac:dyDescent="0.2">
      <c r="A53" t="s">
        <v>3095</v>
      </c>
      <c r="B53" t="s">
        <v>3733</v>
      </c>
      <c r="C53" s="179">
        <v>2</v>
      </c>
    </row>
    <row r="54" spans="1:3" x14ac:dyDescent="0.2">
      <c r="A54" t="s">
        <v>3095</v>
      </c>
      <c r="B54" t="s">
        <v>3096</v>
      </c>
      <c r="C54" s="179">
        <v>1</v>
      </c>
    </row>
    <row r="55" spans="1:3" x14ac:dyDescent="0.2">
      <c r="A55" t="s">
        <v>3095</v>
      </c>
      <c r="B55" t="s">
        <v>4652</v>
      </c>
      <c r="C55" s="179">
        <v>1</v>
      </c>
    </row>
    <row r="56" spans="1:3" x14ac:dyDescent="0.2">
      <c r="A56" t="s">
        <v>4157</v>
      </c>
      <c r="B56" t="s">
        <v>1894</v>
      </c>
      <c r="C56" s="179">
        <v>1</v>
      </c>
    </row>
    <row r="57" spans="1:3" x14ac:dyDescent="0.2">
      <c r="A57" t="s">
        <v>3039</v>
      </c>
      <c r="B57" t="s">
        <v>3040</v>
      </c>
      <c r="C57" s="179">
        <v>1</v>
      </c>
    </row>
    <row r="58" spans="1:3" x14ac:dyDescent="0.2">
      <c r="A58" t="s">
        <v>4158</v>
      </c>
      <c r="B58" t="s">
        <v>637</v>
      </c>
      <c r="C58" s="179">
        <v>1</v>
      </c>
    </row>
    <row r="59" spans="1:3" x14ac:dyDescent="0.2">
      <c r="A59" t="s">
        <v>4158</v>
      </c>
      <c r="B59" t="s">
        <v>638</v>
      </c>
      <c r="C59" s="179">
        <v>1</v>
      </c>
    </row>
    <row r="60" spans="1:3" x14ac:dyDescent="0.2">
      <c r="A60" t="s">
        <v>4158</v>
      </c>
      <c r="B60" t="s">
        <v>369</v>
      </c>
      <c r="C60" s="179">
        <v>1</v>
      </c>
    </row>
    <row r="61" spans="1:3" x14ac:dyDescent="0.2">
      <c r="A61" t="s">
        <v>4158</v>
      </c>
      <c r="B61" t="s">
        <v>1593</v>
      </c>
      <c r="C61" s="179">
        <v>1</v>
      </c>
    </row>
    <row r="62" spans="1:3" x14ac:dyDescent="0.2">
      <c r="A62" t="s">
        <v>4158</v>
      </c>
      <c r="B62" t="s">
        <v>1594</v>
      </c>
      <c r="C62" s="179">
        <v>1</v>
      </c>
    </row>
    <row r="63" spans="1:3" x14ac:dyDescent="0.2">
      <c r="A63" t="s">
        <v>2103</v>
      </c>
      <c r="B63" t="s">
        <v>2104</v>
      </c>
      <c r="C63" s="179">
        <v>1</v>
      </c>
    </row>
    <row r="64" spans="1:3" x14ac:dyDescent="0.2">
      <c r="A64" t="s">
        <v>2039</v>
      </c>
      <c r="B64" t="s">
        <v>3734</v>
      </c>
      <c r="C64" s="179">
        <v>3</v>
      </c>
    </row>
    <row r="65" spans="1:3" x14ac:dyDescent="0.2">
      <c r="A65" t="s">
        <v>2039</v>
      </c>
      <c r="B65" t="s">
        <v>2056</v>
      </c>
      <c r="C65" s="179">
        <v>2</v>
      </c>
    </row>
    <row r="66" spans="1:3" x14ac:dyDescent="0.2">
      <c r="A66" t="s">
        <v>2039</v>
      </c>
      <c r="B66" t="s">
        <v>2067</v>
      </c>
      <c r="C66" s="179">
        <v>1</v>
      </c>
    </row>
    <row r="67" spans="1:3" x14ac:dyDescent="0.2">
      <c r="A67" t="s">
        <v>2923</v>
      </c>
      <c r="B67" t="s">
        <v>61</v>
      </c>
      <c r="C67" s="179">
        <v>2</v>
      </c>
    </row>
    <row r="68" spans="1:3" x14ac:dyDescent="0.2">
      <c r="A68" t="s">
        <v>2923</v>
      </c>
      <c r="B68" t="s">
        <v>401</v>
      </c>
      <c r="C68" s="179">
        <v>2</v>
      </c>
    </row>
    <row r="69" spans="1:3" x14ac:dyDescent="0.2">
      <c r="A69" t="s">
        <v>2923</v>
      </c>
      <c r="B69" t="s">
        <v>2924</v>
      </c>
      <c r="C69" s="179">
        <v>1</v>
      </c>
    </row>
    <row r="70" spans="1:3" x14ac:dyDescent="0.2">
      <c r="A70" t="s">
        <v>4159</v>
      </c>
      <c r="B70" t="s">
        <v>703</v>
      </c>
      <c r="C70" s="179">
        <v>1</v>
      </c>
    </row>
    <row r="71" spans="1:3" x14ac:dyDescent="0.2">
      <c r="A71" t="s">
        <v>4159</v>
      </c>
      <c r="B71" t="s">
        <v>702</v>
      </c>
      <c r="C71" s="179">
        <v>2</v>
      </c>
    </row>
    <row r="72" spans="1:3" x14ac:dyDescent="0.2">
      <c r="A72" t="s">
        <v>4160</v>
      </c>
      <c r="B72" t="s">
        <v>1880</v>
      </c>
      <c r="C72" s="179">
        <v>1</v>
      </c>
    </row>
    <row r="73" spans="1:3" x14ac:dyDescent="0.2">
      <c r="A73" t="s">
        <v>4160</v>
      </c>
      <c r="B73" t="s">
        <v>726</v>
      </c>
      <c r="C73" s="179">
        <v>1</v>
      </c>
    </row>
    <row r="74" spans="1:3" x14ac:dyDescent="0.2">
      <c r="A74" t="s">
        <v>3735</v>
      </c>
      <c r="B74" t="s">
        <v>924</v>
      </c>
      <c r="C74" s="179">
        <v>3</v>
      </c>
    </row>
    <row r="75" spans="1:3" x14ac:dyDescent="0.2">
      <c r="A75" t="s">
        <v>3735</v>
      </c>
      <c r="B75" t="s">
        <v>3737</v>
      </c>
      <c r="C75" s="179">
        <v>2</v>
      </c>
    </row>
    <row r="76" spans="1:3" x14ac:dyDescent="0.2">
      <c r="A76" t="s">
        <v>3735</v>
      </c>
      <c r="B76" t="s">
        <v>4419</v>
      </c>
      <c r="C76" s="179">
        <v>3</v>
      </c>
    </row>
    <row r="77" spans="1:3" x14ac:dyDescent="0.2">
      <c r="A77" t="s">
        <v>3154</v>
      </c>
      <c r="B77" t="s">
        <v>3155</v>
      </c>
      <c r="C77" s="179">
        <v>2</v>
      </c>
    </row>
    <row r="78" spans="1:3" x14ac:dyDescent="0.2">
      <c r="A78" t="s">
        <v>4161</v>
      </c>
      <c r="B78" t="s">
        <v>1598</v>
      </c>
      <c r="C78" s="179">
        <v>2</v>
      </c>
    </row>
    <row r="79" spans="1:3" x14ac:dyDescent="0.2">
      <c r="A79" t="s">
        <v>4161</v>
      </c>
      <c r="B79" t="s">
        <v>508</v>
      </c>
      <c r="C79" s="179">
        <v>1</v>
      </c>
    </row>
    <row r="80" spans="1:3" x14ac:dyDescent="0.2">
      <c r="A80" t="s">
        <v>2979</v>
      </c>
      <c r="B80" t="s">
        <v>1811</v>
      </c>
      <c r="C80" s="179">
        <v>2</v>
      </c>
    </row>
    <row r="81" spans="1:3" x14ac:dyDescent="0.2">
      <c r="A81" t="s">
        <v>2979</v>
      </c>
      <c r="B81" t="s">
        <v>579</v>
      </c>
      <c r="C81" s="179">
        <v>1</v>
      </c>
    </row>
    <row r="82" spans="1:3" x14ac:dyDescent="0.2">
      <c r="A82" t="s">
        <v>2979</v>
      </c>
      <c r="B82" t="s">
        <v>747</v>
      </c>
      <c r="C82" s="179">
        <v>8</v>
      </c>
    </row>
    <row r="83" spans="1:3" x14ac:dyDescent="0.2">
      <c r="A83" t="s">
        <v>2979</v>
      </c>
      <c r="B83" t="s">
        <v>670</v>
      </c>
      <c r="C83" s="179">
        <v>5</v>
      </c>
    </row>
    <row r="84" spans="1:3" x14ac:dyDescent="0.2">
      <c r="A84" t="s">
        <v>2979</v>
      </c>
      <c r="B84" t="s">
        <v>610</v>
      </c>
      <c r="C84" s="179">
        <v>3</v>
      </c>
    </row>
    <row r="85" spans="1:3" x14ac:dyDescent="0.2">
      <c r="A85" t="s">
        <v>2979</v>
      </c>
      <c r="B85" t="s">
        <v>83</v>
      </c>
      <c r="C85" s="179">
        <v>3</v>
      </c>
    </row>
    <row r="86" spans="1:3" x14ac:dyDescent="0.2">
      <c r="A86" t="s">
        <v>2979</v>
      </c>
      <c r="B86" t="s">
        <v>82</v>
      </c>
      <c r="C86" s="179">
        <v>4</v>
      </c>
    </row>
    <row r="87" spans="1:3" x14ac:dyDescent="0.2">
      <c r="A87" t="s">
        <v>2979</v>
      </c>
      <c r="B87" t="s">
        <v>671</v>
      </c>
      <c r="C87" s="179">
        <v>5</v>
      </c>
    </row>
    <row r="88" spans="1:3" x14ac:dyDescent="0.2">
      <c r="A88" t="s">
        <v>2979</v>
      </c>
      <c r="B88" t="s">
        <v>1698</v>
      </c>
      <c r="C88" s="179">
        <v>1</v>
      </c>
    </row>
    <row r="89" spans="1:3" x14ac:dyDescent="0.2">
      <c r="A89" t="s">
        <v>2979</v>
      </c>
      <c r="B89" t="s">
        <v>459</v>
      </c>
      <c r="C89" s="179">
        <v>3</v>
      </c>
    </row>
    <row r="90" spans="1:3" x14ac:dyDescent="0.2">
      <c r="A90" t="s">
        <v>2979</v>
      </c>
      <c r="B90" t="s">
        <v>2980</v>
      </c>
      <c r="C90" s="179">
        <v>3</v>
      </c>
    </row>
    <row r="91" spans="1:3" x14ac:dyDescent="0.2">
      <c r="A91" t="s">
        <v>3029</v>
      </c>
      <c r="B91" t="s">
        <v>3032</v>
      </c>
      <c r="C91" s="179">
        <v>2</v>
      </c>
    </row>
    <row r="92" spans="1:3" x14ac:dyDescent="0.2">
      <c r="A92" t="s">
        <v>3029</v>
      </c>
      <c r="B92" t="s">
        <v>3030</v>
      </c>
      <c r="C92" s="179">
        <v>3</v>
      </c>
    </row>
    <row r="93" spans="1:3" x14ac:dyDescent="0.2">
      <c r="A93" t="s">
        <v>3029</v>
      </c>
      <c r="B93" t="s">
        <v>4417</v>
      </c>
      <c r="C93" s="179">
        <v>1</v>
      </c>
    </row>
    <row r="94" spans="1:3" x14ac:dyDescent="0.2">
      <c r="A94" t="s">
        <v>2178</v>
      </c>
      <c r="B94" t="s">
        <v>751</v>
      </c>
      <c r="C94" s="179">
        <v>1</v>
      </c>
    </row>
    <row r="95" spans="1:3" x14ac:dyDescent="0.2">
      <c r="A95" t="s">
        <v>2178</v>
      </c>
      <c r="B95" t="s">
        <v>2179</v>
      </c>
      <c r="C95" s="179">
        <v>1</v>
      </c>
    </row>
    <row r="96" spans="1:3" x14ac:dyDescent="0.2">
      <c r="A96" t="s">
        <v>4162</v>
      </c>
      <c r="B96" t="s">
        <v>909</v>
      </c>
      <c r="C96" s="179">
        <v>3</v>
      </c>
    </row>
    <row r="97" spans="1:3" x14ac:dyDescent="0.2">
      <c r="A97" t="s">
        <v>4163</v>
      </c>
      <c r="B97" t="s">
        <v>109</v>
      </c>
      <c r="C97" s="179">
        <v>1</v>
      </c>
    </row>
    <row r="98" spans="1:3" x14ac:dyDescent="0.2">
      <c r="A98" t="s">
        <v>4164</v>
      </c>
      <c r="B98" t="s">
        <v>488</v>
      </c>
      <c r="C98" s="179">
        <v>1</v>
      </c>
    </row>
    <row r="99" spans="1:3" x14ac:dyDescent="0.2">
      <c r="A99" t="s">
        <v>4165</v>
      </c>
      <c r="B99" t="s">
        <v>1804</v>
      </c>
      <c r="C99" s="179">
        <v>1</v>
      </c>
    </row>
    <row r="100" spans="1:3" x14ac:dyDescent="0.2">
      <c r="A100" t="s">
        <v>4165</v>
      </c>
      <c r="B100" t="s">
        <v>1803</v>
      </c>
      <c r="C100" s="179">
        <v>1</v>
      </c>
    </row>
    <row r="101" spans="1:3" x14ac:dyDescent="0.2">
      <c r="A101" t="s">
        <v>4166</v>
      </c>
      <c r="B101" t="s">
        <v>375</v>
      </c>
      <c r="C101" s="179">
        <v>1</v>
      </c>
    </row>
    <row r="102" spans="1:3" x14ac:dyDescent="0.2">
      <c r="A102" t="s">
        <v>4167</v>
      </c>
      <c r="B102" t="s">
        <v>393</v>
      </c>
      <c r="C102" s="179">
        <v>1</v>
      </c>
    </row>
    <row r="103" spans="1:3" x14ac:dyDescent="0.2">
      <c r="A103" t="s">
        <v>4168</v>
      </c>
      <c r="B103" t="s">
        <v>515</v>
      </c>
      <c r="C103" s="179">
        <v>1</v>
      </c>
    </row>
    <row r="104" spans="1:3" x14ac:dyDescent="0.2">
      <c r="A104" t="s">
        <v>4168</v>
      </c>
      <c r="B104" t="s">
        <v>536</v>
      </c>
      <c r="C104" s="179">
        <v>2</v>
      </c>
    </row>
    <row r="105" spans="1:3" x14ac:dyDescent="0.2">
      <c r="A105" t="s">
        <v>4168</v>
      </c>
      <c r="B105" t="s">
        <v>537</v>
      </c>
      <c r="C105" s="179">
        <v>2</v>
      </c>
    </row>
    <row r="106" spans="1:3" x14ac:dyDescent="0.2">
      <c r="A106" t="s">
        <v>4168</v>
      </c>
      <c r="B106" t="s">
        <v>539</v>
      </c>
      <c r="C106" s="179">
        <v>2</v>
      </c>
    </row>
    <row r="107" spans="1:3" x14ac:dyDescent="0.2">
      <c r="A107" t="s">
        <v>4168</v>
      </c>
      <c r="B107" t="s">
        <v>538</v>
      </c>
      <c r="C107" s="179">
        <v>2</v>
      </c>
    </row>
    <row r="108" spans="1:3" x14ac:dyDescent="0.2">
      <c r="A108" t="s">
        <v>4169</v>
      </c>
      <c r="B108" t="s">
        <v>349</v>
      </c>
      <c r="C108" s="179">
        <v>2</v>
      </c>
    </row>
    <row r="109" spans="1:3" x14ac:dyDescent="0.2">
      <c r="A109" t="s">
        <v>4170</v>
      </c>
      <c r="B109" t="s">
        <v>352</v>
      </c>
      <c r="C109" s="179">
        <v>1</v>
      </c>
    </row>
    <row r="110" spans="1:3" x14ac:dyDescent="0.2">
      <c r="A110" t="s">
        <v>3662</v>
      </c>
      <c r="B110" t="s">
        <v>1693</v>
      </c>
      <c r="C110" s="179">
        <v>1</v>
      </c>
    </row>
    <row r="111" spans="1:3" x14ac:dyDescent="0.2">
      <c r="A111" t="s">
        <v>3662</v>
      </c>
      <c r="B111" t="s">
        <v>3663</v>
      </c>
      <c r="C111" s="179">
        <v>5</v>
      </c>
    </row>
    <row r="112" spans="1:3" x14ac:dyDescent="0.2">
      <c r="A112" t="s">
        <v>2537</v>
      </c>
      <c r="B112" t="s">
        <v>2538</v>
      </c>
      <c r="C112" s="179">
        <v>8</v>
      </c>
    </row>
    <row r="113" spans="1:3" x14ac:dyDescent="0.2">
      <c r="A113" t="s">
        <v>2537</v>
      </c>
      <c r="B113" t="s">
        <v>4832</v>
      </c>
      <c r="C113" s="179">
        <v>1</v>
      </c>
    </row>
    <row r="114" spans="1:3" x14ac:dyDescent="0.2">
      <c r="A114" t="s">
        <v>4171</v>
      </c>
      <c r="B114" t="s">
        <v>743</v>
      </c>
      <c r="C114" s="179">
        <v>1</v>
      </c>
    </row>
    <row r="115" spans="1:3" x14ac:dyDescent="0.2">
      <c r="A115" t="s">
        <v>4172</v>
      </c>
      <c r="B115" t="s">
        <v>356</v>
      </c>
      <c r="C115" s="179">
        <v>3</v>
      </c>
    </row>
    <row r="116" spans="1:3" x14ac:dyDescent="0.2">
      <c r="A116" t="s">
        <v>4172</v>
      </c>
      <c r="B116" t="s">
        <v>378</v>
      </c>
      <c r="C116" s="179">
        <v>1</v>
      </c>
    </row>
    <row r="117" spans="1:3" x14ac:dyDescent="0.2">
      <c r="A117" t="s">
        <v>4172</v>
      </c>
      <c r="B117" t="s">
        <v>484</v>
      </c>
      <c r="C117" s="179">
        <v>1</v>
      </c>
    </row>
    <row r="118" spans="1:3" x14ac:dyDescent="0.2">
      <c r="A118" t="s">
        <v>4172</v>
      </c>
      <c r="B118" t="s">
        <v>379</v>
      </c>
      <c r="C118" s="179">
        <v>3</v>
      </c>
    </row>
    <row r="119" spans="1:3" x14ac:dyDescent="0.2">
      <c r="A119" t="s">
        <v>4172</v>
      </c>
      <c r="B119" t="s">
        <v>326</v>
      </c>
      <c r="C119" s="179">
        <v>4</v>
      </c>
    </row>
    <row r="120" spans="1:3" x14ac:dyDescent="0.2">
      <c r="A120" t="s">
        <v>4172</v>
      </c>
      <c r="B120" t="s">
        <v>377</v>
      </c>
      <c r="C120" s="179">
        <v>3</v>
      </c>
    </row>
    <row r="121" spans="1:3" x14ac:dyDescent="0.2">
      <c r="A121" t="s">
        <v>4172</v>
      </c>
      <c r="B121" t="s">
        <v>118</v>
      </c>
      <c r="C121" s="179">
        <v>1</v>
      </c>
    </row>
    <row r="122" spans="1:3" x14ac:dyDescent="0.2">
      <c r="A122" t="s">
        <v>4172</v>
      </c>
      <c r="B122" t="s">
        <v>157</v>
      </c>
      <c r="C122" s="179">
        <v>1</v>
      </c>
    </row>
    <row r="123" spans="1:3" x14ac:dyDescent="0.2">
      <c r="A123" t="s">
        <v>4173</v>
      </c>
      <c r="B123" t="s">
        <v>178</v>
      </c>
      <c r="C123" s="179">
        <v>2</v>
      </c>
    </row>
    <row r="124" spans="1:3" x14ac:dyDescent="0.2">
      <c r="A124" t="s">
        <v>2133</v>
      </c>
      <c r="B124" t="s">
        <v>2134</v>
      </c>
      <c r="C124" s="179">
        <v>1</v>
      </c>
    </row>
    <row r="125" spans="1:3" x14ac:dyDescent="0.2">
      <c r="A125" t="s">
        <v>4174</v>
      </c>
      <c r="B125" t="s">
        <v>805</v>
      </c>
      <c r="C125" s="179">
        <v>1</v>
      </c>
    </row>
    <row r="126" spans="1:3" x14ac:dyDescent="0.2">
      <c r="A126" t="s">
        <v>4175</v>
      </c>
      <c r="B126" t="s">
        <v>3667</v>
      </c>
      <c r="C126" s="179">
        <v>1</v>
      </c>
    </row>
    <row r="127" spans="1:3" x14ac:dyDescent="0.2">
      <c r="A127" t="s">
        <v>3738</v>
      </c>
      <c r="B127" t="s">
        <v>1841</v>
      </c>
      <c r="C127" s="179">
        <v>1</v>
      </c>
    </row>
    <row r="128" spans="1:3" x14ac:dyDescent="0.2">
      <c r="A128" t="s">
        <v>3738</v>
      </c>
      <c r="B128" t="s">
        <v>1245</v>
      </c>
      <c r="C128" s="179">
        <v>1</v>
      </c>
    </row>
    <row r="129" spans="1:3" x14ac:dyDescent="0.2">
      <c r="A129" t="s">
        <v>3738</v>
      </c>
      <c r="B129" t="s">
        <v>1848</v>
      </c>
      <c r="C129" s="179">
        <v>1</v>
      </c>
    </row>
    <row r="130" spans="1:3" x14ac:dyDescent="0.2">
      <c r="A130" t="s">
        <v>3738</v>
      </c>
      <c r="B130" t="s">
        <v>1842</v>
      </c>
      <c r="C130" s="179">
        <v>1</v>
      </c>
    </row>
    <row r="131" spans="1:3" x14ac:dyDescent="0.2">
      <c r="A131" t="s">
        <v>3738</v>
      </c>
      <c r="B131" t="s">
        <v>3941</v>
      </c>
      <c r="C131" s="179">
        <v>1</v>
      </c>
    </row>
    <row r="132" spans="1:3" x14ac:dyDescent="0.2">
      <c r="A132" t="s">
        <v>3738</v>
      </c>
      <c r="B132" t="s">
        <v>3739</v>
      </c>
      <c r="C132" s="179">
        <v>3</v>
      </c>
    </row>
    <row r="133" spans="1:3" x14ac:dyDescent="0.2">
      <c r="A133" t="s">
        <v>3738</v>
      </c>
      <c r="B133" t="s">
        <v>5434</v>
      </c>
      <c r="C133" s="179">
        <v>1</v>
      </c>
    </row>
    <row r="134" spans="1:3" x14ac:dyDescent="0.2">
      <c r="A134" t="s">
        <v>4176</v>
      </c>
      <c r="B134" t="s">
        <v>889</v>
      </c>
      <c r="C134" s="179">
        <v>2</v>
      </c>
    </row>
    <row r="135" spans="1:3" x14ac:dyDescent="0.2">
      <c r="A135" t="s">
        <v>4177</v>
      </c>
      <c r="B135" t="s">
        <v>426</v>
      </c>
      <c r="C135" s="179">
        <v>2</v>
      </c>
    </row>
    <row r="136" spans="1:3" x14ac:dyDescent="0.2">
      <c r="A136" t="s">
        <v>4177</v>
      </c>
      <c r="B136" t="s">
        <v>404</v>
      </c>
      <c r="C136" s="179">
        <v>1</v>
      </c>
    </row>
    <row r="137" spans="1:3" x14ac:dyDescent="0.2">
      <c r="A137" t="s">
        <v>4177</v>
      </c>
      <c r="B137" t="s">
        <v>133</v>
      </c>
      <c r="C137" s="179">
        <v>1</v>
      </c>
    </row>
    <row r="138" spans="1:3" x14ac:dyDescent="0.2">
      <c r="A138" t="s">
        <v>4178</v>
      </c>
      <c r="B138" t="s">
        <v>758</v>
      </c>
      <c r="C138" s="179">
        <v>2</v>
      </c>
    </row>
    <row r="139" spans="1:3" x14ac:dyDescent="0.2">
      <c r="A139" t="s">
        <v>4179</v>
      </c>
      <c r="B139" t="s">
        <v>183</v>
      </c>
      <c r="C139" s="179">
        <v>3</v>
      </c>
    </row>
    <row r="140" spans="1:3" x14ac:dyDescent="0.2">
      <c r="A140" t="s">
        <v>2202</v>
      </c>
      <c r="B140" t="s">
        <v>4127</v>
      </c>
      <c r="C140" s="179">
        <v>1</v>
      </c>
    </row>
    <row r="141" spans="1:3" x14ac:dyDescent="0.2">
      <c r="A141" t="s">
        <v>2202</v>
      </c>
      <c r="B141" t="s">
        <v>1122</v>
      </c>
      <c r="C141" s="179">
        <v>1</v>
      </c>
    </row>
    <row r="142" spans="1:3" x14ac:dyDescent="0.2">
      <c r="A142" t="s">
        <v>2202</v>
      </c>
      <c r="B142" t="s">
        <v>1086</v>
      </c>
      <c r="C142" s="179">
        <v>3</v>
      </c>
    </row>
    <row r="143" spans="1:3" x14ac:dyDescent="0.2">
      <c r="A143" t="s">
        <v>2202</v>
      </c>
      <c r="B143" t="s">
        <v>3837</v>
      </c>
      <c r="C143" s="179">
        <v>2</v>
      </c>
    </row>
    <row r="144" spans="1:3" x14ac:dyDescent="0.2">
      <c r="A144" t="s">
        <v>2202</v>
      </c>
      <c r="B144" t="s">
        <v>2732</v>
      </c>
      <c r="C144" s="179">
        <v>4</v>
      </c>
    </row>
    <row r="145" spans="1:3" x14ac:dyDescent="0.2">
      <c r="A145" t="s">
        <v>2202</v>
      </c>
      <c r="B145" t="s">
        <v>2576</v>
      </c>
      <c r="C145" s="179">
        <v>1</v>
      </c>
    </row>
    <row r="146" spans="1:3" x14ac:dyDescent="0.2">
      <c r="A146" t="s">
        <v>2202</v>
      </c>
      <c r="B146" t="s">
        <v>2203</v>
      </c>
      <c r="C146" s="179">
        <v>1</v>
      </c>
    </row>
    <row r="147" spans="1:3" x14ac:dyDescent="0.2">
      <c r="A147" t="s">
        <v>2202</v>
      </c>
      <c r="B147" t="s">
        <v>3831</v>
      </c>
      <c r="C147" s="179">
        <v>7</v>
      </c>
    </row>
    <row r="148" spans="1:3" x14ac:dyDescent="0.2">
      <c r="A148" t="s">
        <v>2202</v>
      </c>
      <c r="B148" t="s">
        <v>3069</v>
      </c>
      <c r="C148" s="179">
        <v>1</v>
      </c>
    </row>
    <row r="149" spans="1:3" x14ac:dyDescent="0.2">
      <c r="A149" t="s">
        <v>2202</v>
      </c>
      <c r="B149" t="s">
        <v>3833</v>
      </c>
      <c r="C149" s="179">
        <v>3</v>
      </c>
    </row>
    <row r="150" spans="1:3" x14ac:dyDescent="0.2">
      <c r="A150" t="s">
        <v>2202</v>
      </c>
      <c r="B150" t="s">
        <v>2599</v>
      </c>
      <c r="C150" s="179">
        <v>15</v>
      </c>
    </row>
    <row r="151" spans="1:3" x14ac:dyDescent="0.2">
      <c r="A151" t="s">
        <v>2202</v>
      </c>
      <c r="B151" t="s">
        <v>2232</v>
      </c>
      <c r="C151" s="179">
        <v>2</v>
      </c>
    </row>
    <row r="152" spans="1:3" x14ac:dyDescent="0.2">
      <c r="A152" t="s">
        <v>2202</v>
      </c>
      <c r="B152" t="s">
        <v>4349</v>
      </c>
      <c r="C152" s="179">
        <v>12</v>
      </c>
    </row>
    <row r="153" spans="1:3" x14ac:dyDescent="0.2">
      <c r="A153" t="s">
        <v>2202</v>
      </c>
      <c r="B153" t="s">
        <v>4365</v>
      </c>
      <c r="C153" s="179">
        <v>3</v>
      </c>
    </row>
    <row r="154" spans="1:3" x14ac:dyDescent="0.2">
      <c r="A154" t="s">
        <v>2202</v>
      </c>
      <c r="B154" t="s">
        <v>4626</v>
      </c>
      <c r="C154" s="179">
        <v>1</v>
      </c>
    </row>
    <row r="155" spans="1:3" x14ac:dyDescent="0.2">
      <c r="A155" t="s">
        <v>2202</v>
      </c>
      <c r="B155" t="s">
        <v>4630</v>
      </c>
      <c r="C155" s="179">
        <v>1</v>
      </c>
    </row>
    <row r="156" spans="1:3" x14ac:dyDescent="0.2">
      <c r="A156" t="s">
        <v>2202</v>
      </c>
      <c r="B156" t="s">
        <v>5133</v>
      </c>
      <c r="C156" s="179">
        <v>2</v>
      </c>
    </row>
    <row r="157" spans="1:3" x14ac:dyDescent="0.2">
      <c r="A157" t="s">
        <v>2202</v>
      </c>
      <c r="B157" t="s">
        <v>5435</v>
      </c>
      <c r="C157" s="179">
        <v>1</v>
      </c>
    </row>
    <row r="158" spans="1:3" x14ac:dyDescent="0.2">
      <c r="A158" t="s">
        <v>2750</v>
      </c>
      <c r="B158" t="s">
        <v>2751</v>
      </c>
      <c r="C158" s="179">
        <v>16</v>
      </c>
    </row>
    <row r="159" spans="1:3" x14ac:dyDescent="0.2">
      <c r="A159" t="s">
        <v>4180</v>
      </c>
      <c r="B159" t="s">
        <v>2014</v>
      </c>
      <c r="C159" s="179">
        <v>1</v>
      </c>
    </row>
    <row r="160" spans="1:3" x14ac:dyDescent="0.2">
      <c r="A160" t="s">
        <v>4180</v>
      </c>
      <c r="B160" t="s">
        <v>1601</v>
      </c>
      <c r="C160" s="179">
        <v>1</v>
      </c>
    </row>
    <row r="161" spans="1:3" x14ac:dyDescent="0.2">
      <c r="A161" t="s">
        <v>4180</v>
      </c>
      <c r="B161" t="s">
        <v>75</v>
      </c>
      <c r="C161" s="179">
        <v>1</v>
      </c>
    </row>
    <row r="162" spans="1:3" x14ac:dyDescent="0.2">
      <c r="A162" t="s">
        <v>4180</v>
      </c>
      <c r="B162" t="s">
        <v>1059</v>
      </c>
      <c r="C162" s="179">
        <v>1</v>
      </c>
    </row>
    <row r="163" spans="1:3" x14ac:dyDescent="0.2">
      <c r="A163" t="s">
        <v>4180</v>
      </c>
      <c r="B163" t="s">
        <v>1602</v>
      </c>
      <c r="C163" s="179">
        <v>1</v>
      </c>
    </row>
    <row r="164" spans="1:3" x14ac:dyDescent="0.2">
      <c r="A164" t="s">
        <v>4181</v>
      </c>
      <c r="B164" t="s">
        <v>1853</v>
      </c>
      <c r="C164" s="179">
        <v>1</v>
      </c>
    </row>
    <row r="165" spans="1:3" x14ac:dyDescent="0.2">
      <c r="A165" t="s">
        <v>2634</v>
      </c>
      <c r="B165" t="s">
        <v>2635</v>
      </c>
      <c r="C165" s="179">
        <v>2</v>
      </c>
    </row>
    <row r="166" spans="1:3" x14ac:dyDescent="0.2">
      <c r="A166" t="s">
        <v>2634</v>
      </c>
      <c r="B166" t="s">
        <v>948</v>
      </c>
      <c r="C166" s="179">
        <v>2</v>
      </c>
    </row>
    <row r="167" spans="1:3" x14ac:dyDescent="0.2">
      <c r="A167" t="s">
        <v>2088</v>
      </c>
      <c r="B167" t="s">
        <v>2739</v>
      </c>
      <c r="C167" s="179">
        <v>1</v>
      </c>
    </row>
    <row r="168" spans="1:3" x14ac:dyDescent="0.2">
      <c r="A168" t="s">
        <v>2088</v>
      </c>
      <c r="B168" t="s">
        <v>114</v>
      </c>
      <c r="C168" s="179">
        <v>3</v>
      </c>
    </row>
    <row r="169" spans="1:3" x14ac:dyDescent="0.2">
      <c r="A169" t="s">
        <v>2088</v>
      </c>
      <c r="B169" t="s">
        <v>922</v>
      </c>
      <c r="C169" s="179">
        <v>1</v>
      </c>
    </row>
    <row r="170" spans="1:3" x14ac:dyDescent="0.2">
      <c r="A170" t="s">
        <v>2088</v>
      </c>
      <c r="B170" t="s">
        <v>141</v>
      </c>
      <c r="C170" s="179">
        <v>1</v>
      </c>
    </row>
    <row r="171" spans="1:3" x14ac:dyDescent="0.2">
      <c r="A171" t="s">
        <v>2088</v>
      </c>
      <c r="B171" t="s">
        <v>138</v>
      </c>
      <c r="C171" s="179">
        <v>2</v>
      </c>
    </row>
    <row r="172" spans="1:3" x14ac:dyDescent="0.2">
      <c r="A172" t="s">
        <v>2088</v>
      </c>
      <c r="B172" t="s">
        <v>400</v>
      </c>
      <c r="C172" s="179">
        <v>2</v>
      </c>
    </row>
    <row r="173" spans="1:3" x14ac:dyDescent="0.2">
      <c r="A173" t="s">
        <v>2088</v>
      </c>
      <c r="B173" t="s">
        <v>830</v>
      </c>
      <c r="C173" s="179">
        <v>1</v>
      </c>
    </row>
    <row r="174" spans="1:3" x14ac:dyDescent="0.2">
      <c r="A174" t="s">
        <v>2088</v>
      </c>
      <c r="B174" t="s">
        <v>1889</v>
      </c>
      <c r="C174" s="179">
        <v>1</v>
      </c>
    </row>
    <row r="175" spans="1:3" x14ac:dyDescent="0.2">
      <c r="A175" t="s">
        <v>2088</v>
      </c>
      <c r="B175" t="s">
        <v>146</v>
      </c>
      <c r="C175" s="179">
        <v>1</v>
      </c>
    </row>
    <row r="176" spans="1:3" x14ac:dyDescent="0.2">
      <c r="A176" t="s">
        <v>2088</v>
      </c>
      <c r="B176" t="s">
        <v>95</v>
      </c>
      <c r="C176" s="179">
        <v>3</v>
      </c>
    </row>
    <row r="177" spans="1:3" x14ac:dyDescent="0.2">
      <c r="A177" t="s">
        <v>2088</v>
      </c>
      <c r="B177" t="s">
        <v>310</v>
      </c>
      <c r="C177" s="179">
        <v>5</v>
      </c>
    </row>
    <row r="178" spans="1:3" x14ac:dyDescent="0.2">
      <c r="A178" t="s">
        <v>2088</v>
      </c>
      <c r="B178" t="s">
        <v>144</v>
      </c>
      <c r="C178" s="179">
        <v>3</v>
      </c>
    </row>
    <row r="179" spans="1:3" x14ac:dyDescent="0.2">
      <c r="A179" t="s">
        <v>2088</v>
      </c>
      <c r="B179" t="s">
        <v>1136</v>
      </c>
      <c r="C179" s="179">
        <v>13</v>
      </c>
    </row>
    <row r="180" spans="1:3" x14ac:dyDescent="0.2">
      <c r="A180" t="s">
        <v>2088</v>
      </c>
      <c r="B180" t="s">
        <v>1125</v>
      </c>
      <c r="C180" s="179">
        <v>3</v>
      </c>
    </row>
    <row r="181" spans="1:3" x14ac:dyDescent="0.2">
      <c r="A181" t="s">
        <v>2088</v>
      </c>
      <c r="B181" t="s">
        <v>1137</v>
      </c>
      <c r="C181" s="179">
        <v>1</v>
      </c>
    </row>
    <row r="182" spans="1:3" x14ac:dyDescent="0.2">
      <c r="A182" t="s">
        <v>2088</v>
      </c>
      <c r="B182" t="s">
        <v>164</v>
      </c>
      <c r="C182" s="179">
        <v>4</v>
      </c>
    </row>
    <row r="183" spans="1:3" x14ac:dyDescent="0.2">
      <c r="A183" t="s">
        <v>2088</v>
      </c>
      <c r="B183" t="s">
        <v>837</v>
      </c>
      <c r="C183" s="179">
        <v>2</v>
      </c>
    </row>
    <row r="184" spans="1:3" x14ac:dyDescent="0.2">
      <c r="A184" t="s">
        <v>2088</v>
      </c>
      <c r="B184" t="s">
        <v>1891</v>
      </c>
      <c r="C184" s="179">
        <v>2</v>
      </c>
    </row>
    <row r="185" spans="1:3" x14ac:dyDescent="0.2">
      <c r="A185" t="s">
        <v>2088</v>
      </c>
      <c r="B185" t="s">
        <v>1605</v>
      </c>
      <c r="C185" s="179">
        <v>2</v>
      </c>
    </row>
    <row r="186" spans="1:3" x14ac:dyDescent="0.2">
      <c r="A186" t="s">
        <v>2088</v>
      </c>
      <c r="B186" t="s">
        <v>1870</v>
      </c>
      <c r="C186" s="179">
        <v>2</v>
      </c>
    </row>
    <row r="187" spans="1:3" x14ac:dyDescent="0.2">
      <c r="A187" t="s">
        <v>2088</v>
      </c>
      <c r="B187" t="s">
        <v>1606</v>
      </c>
      <c r="C187" s="179">
        <v>3</v>
      </c>
    </row>
    <row r="188" spans="1:3" x14ac:dyDescent="0.2">
      <c r="A188" t="s">
        <v>2088</v>
      </c>
      <c r="B188" t="s">
        <v>1845</v>
      </c>
      <c r="C188" s="179">
        <v>1</v>
      </c>
    </row>
    <row r="189" spans="1:3" x14ac:dyDescent="0.2">
      <c r="A189" t="s">
        <v>2088</v>
      </c>
      <c r="B189" t="s">
        <v>1968</v>
      </c>
      <c r="C189" s="179">
        <v>1</v>
      </c>
    </row>
    <row r="190" spans="1:3" x14ac:dyDescent="0.2">
      <c r="A190" t="s">
        <v>2088</v>
      </c>
      <c r="B190" t="s">
        <v>2004</v>
      </c>
      <c r="C190" s="179">
        <v>1</v>
      </c>
    </row>
    <row r="191" spans="1:3" x14ac:dyDescent="0.2">
      <c r="A191" t="s">
        <v>2088</v>
      </c>
      <c r="B191" t="s">
        <v>38</v>
      </c>
      <c r="C191" s="179">
        <v>11</v>
      </c>
    </row>
    <row r="192" spans="1:3" x14ac:dyDescent="0.2">
      <c r="A192" t="s">
        <v>2088</v>
      </c>
      <c r="B192" t="s">
        <v>213</v>
      </c>
      <c r="C192" s="179">
        <v>1</v>
      </c>
    </row>
    <row r="193" spans="1:3" x14ac:dyDescent="0.2">
      <c r="A193" t="s">
        <v>2088</v>
      </c>
      <c r="B193" t="s">
        <v>1036</v>
      </c>
      <c r="C193" s="179">
        <v>1</v>
      </c>
    </row>
    <row r="194" spans="1:3" x14ac:dyDescent="0.2">
      <c r="A194" t="s">
        <v>2088</v>
      </c>
      <c r="B194" t="s">
        <v>1205</v>
      </c>
      <c r="C194" s="179">
        <v>2</v>
      </c>
    </row>
    <row r="195" spans="1:3" x14ac:dyDescent="0.2">
      <c r="A195" t="s">
        <v>2088</v>
      </c>
      <c r="B195" t="s">
        <v>1996</v>
      </c>
      <c r="C195" s="179">
        <v>1</v>
      </c>
    </row>
    <row r="196" spans="1:3" x14ac:dyDescent="0.2">
      <c r="A196" t="s">
        <v>2088</v>
      </c>
      <c r="B196" t="s">
        <v>902</v>
      </c>
      <c r="C196" s="179">
        <v>2</v>
      </c>
    </row>
    <row r="197" spans="1:3" x14ac:dyDescent="0.2">
      <c r="A197" t="s">
        <v>2088</v>
      </c>
      <c r="B197" t="s">
        <v>1847</v>
      </c>
      <c r="C197" s="179">
        <v>1</v>
      </c>
    </row>
    <row r="198" spans="1:3" x14ac:dyDescent="0.2">
      <c r="A198" t="s">
        <v>2088</v>
      </c>
      <c r="B198" t="s">
        <v>64</v>
      </c>
      <c r="C198" s="179">
        <v>1</v>
      </c>
    </row>
    <row r="199" spans="1:3" x14ac:dyDescent="0.2">
      <c r="A199" t="s">
        <v>2088</v>
      </c>
      <c r="B199" t="s">
        <v>1973</v>
      </c>
      <c r="C199" s="179">
        <v>3</v>
      </c>
    </row>
    <row r="200" spans="1:3" x14ac:dyDescent="0.2">
      <c r="A200" t="s">
        <v>2088</v>
      </c>
      <c r="B200" t="s">
        <v>287</v>
      </c>
      <c r="C200" s="179">
        <v>3</v>
      </c>
    </row>
    <row r="201" spans="1:3" x14ac:dyDescent="0.2">
      <c r="A201" t="s">
        <v>2088</v>
      </c>
      <c r="B201" t="s">
        <v>668</v>
      </c>
      <c r="C201" s="179">
        <v>1</v>
      </c>
    </row>
    <row r="202" spans="1:3" x14ac:dyDescent="0.2">
      <c r="A202" t="s">
        <v>2088</v>
      </c>
      <c r="B202" t="s">
        <v>1846</v>
      </c>
      <c r="C202" s="179">
        <v>1</v>
      </c>
    </row>
    <row r="203" spans="1:3" x14ac:dyDescent="0.2">
      <c r="A203" t="s">
        <v>2088</v>
      </c>
      <c r="B203" t="s">
        <v>789</v>
      </c>
      <c r="C203" s="179">
        <v>1</v>
      </c>
    </row>
    <row r="204" spans="1:3" x14ac:dyDescent="0.2">
      <c r="A204" t="s">
        <v>2088</v>
      </c>
      <c r="B204" t="s">
        <v>1969</v>
      </c>
      <c r="C204" s="179">
        <v>1</v>
      </c>
    </row>
    <row r="205" spans="1:3" x14ac:dyDescent="0.2">
      <c r="A205" t="s">
        <v>2088</v>
      </c>
      <c r="B205" t="s">
        <v>2834</v>
      </c>
      <c r="C205" s="179">
        <v>1</v>
      </c>
    </row>
    <row r="206" spans="1:3" x14ac:dyDescent="0.2">
      <c r="A206" t="s">
        <v>2088</v>
      </c>
      <c r="B206" t="s">
        <v>2835</v>
      </c>
      <c r="C206" s="179">
        <v>1</v>
      </c>
    </row>
    <row r="207" spans="1:3" x14ac:dyDescent="0.2">
      <c r="A207" t="s">
        <v>2088</v>
      </c>
      <c r="B207" t="s">
        <v>1875</v>
      </c>
      <c r="C207" s="179">
        <v>1</v>
      </c>
    </row>
    <row r="208" spans="1:3" x14ac:dyDescent="0.2">
      <c r="A208" t="s">
        <v>2088</v>
      </c>
      <c r="B208" t="s">
        <v>1718</v>
      </c>
      <c r="C208" s="179">
        <v>1</v>
      </c>
    </row>
    <row r="209" spans="1:3" x14ac:dyDescent="0.2">
      <c r="A209" t="s">
        <v>2088</v>
      </c>
      <c r="B209" t="s">
        <v>721</v>
      </c>
      <c r="C209" s="179">
        <v>1</v>
      </c>
    </row>
    <row r="210" spans="1:3" x14ac:dyDescent="0.2">
      <c r="A210" t="s">
        <v>2088</v>
      </c>
      <c r="B210" t="s">
        <v>636</v>
      </c>
      <c r="C210" s="179">
        <v>1</v>
      </c>
    </row>
    <row r="211" spans="1:3" x14ac:dyDescent="0.2">
      <c r="A211" t="s">
        <v>2088</v>
      </c>
      <c r="B211" t="s">
        <v>1238</v>
      </c>
      <c r="C211" s="179">
        <v>1</v>
      </c>
    </row>
    <row r="212" spans="1:3" x14ac:dyDescent="0.2">
      <c r="A212" t="s">
        <v>2088</v>
      </c>
      <c r="B212" t="s">
        <v>1717</v>
      </c>
      <c r="C212" s="179">
        <v>1</v>
      </c>
    </row>
    <row r="213" spans="1:3" x14ac:dyDescent="0.2">
      <c r="A213" t="s">
        <v>2088</v>
      </c>
      <c r="B213" t="s">
        <v>320</v>
      </c>
      <c r="C213" s="179">
        <v>4</v>
      </c>
    </row>
    <row r="214" spans="1:3" x14ac:dyDescent="0.2">
      <c r="A214" t="s">
        <v>2088</v>
      </c>
      <c r="B214" t="s">
        <v>1251</v>
      </c>
      <c r="C214" s="179">
        <v>1</v>
      </c>
    </row>
    <row r="215" spans="1:3" x14ac:dyDescent="0.2">
      <c r="A215" t="s">
        <v>2088</v>
      </c>
      <c r="B215" t="s">
        <v>1095</v>
      </c>
      <c r="C215" s="179">
        <v>2</v>
      </c>
    </row>
    <row r="216" spans="1:3" x14ac:dyDescent="0.2">
      <c r="A216" t="s">
        <v>2088</v>
      </c>
      <c r="B216" t="s">
        <v>1074</v>
      </c>
      <c r="C216" s="179">
        <v>2</v>
      </c>
    </row>
    <row r="217" spans="1:3" x14ac:dyDescent="0.2">
      <c r="A217" t="s">
        <v>2088</v>
      </c>
      <c r="B217" t="s">
        <v>2603</v>
      </c>
      <c r="C217" s="179">
        <v>6</v>
      </c>
    </row>
    <row r="218" spans="1:3" x14ac:dyDescent="0.2">
      <c r="A218" t="s">
        <v>2088</v>
      </c>
      <c r="B218" t="s">
        <v>3163</v>
      </c>
      <c r="C218" s="179">
        <v>165</v>
      </c>
    </row>
    <row r="219" spans="1:3" x14ac:dyDescent="0.2">
      <c r="A219" t="s">
        <v>2088</v>
      </c>
      <c r="B219" t="s">
        <v>3653</v>
      </c>
      <c r="C219" s="179">
        <v>13</v>
      </c>
    </row>
    <row r="220" spans="1:3" x14ac:dyDescent="0.2">
      <c r="A220" t="s">
        <v>2088</v>
      </c>
      <c r="B220" t="s">
        <v>2795</v>
      </c>
      <c r="C220" s="179">
        <v>1</v>
      </c>
    </row>
    <row r="221" spans="1:3" x14ac:dyDescent="0.2">
      <c r="A221" t="s">
        <v>2088</v>
      </c>
      <c r="B221" t="s">
        <v>3740</v>
      </c>
      <c r="C221" s="179">
        <v>2</v>
      </c>
    </row>
    <row r="222" spans="1:3" x14ac:dyDescent="0.2">
      <c r="A222" t="s">
        <v>2088</v>
      </c>
      <c r="B222" t="s">
        <v>3987</v>
      </c>
      <c r="C222" s="179">
        <v>18</v>
      </c>
    </row>
    <row r="223" spans="1:3" x14ac:dyDescent="0.2">
      <c r="A223" t="s">
        <v>2088</v>
      </c>
      <c r="B223" t="s">
        <v>3995</v>
      </c>
      <c r="C223" s="179">
        <v>2</v>
      </c>
    </row>
    <row r="224" spans="1:3" x14ac:dyDescent="0.2">
      <c r="A224" t="s">
        <v>2088</v>
      </c>
      <c r="B224" t="s">
        <v>2759</v>
      </c>
      <c r="C224" s="179">
        <v>2</v>
      </c>
    </row>
    <row r="225" spans="1:3" x14ac:dyDescent="0.2">
      <c r="A225" t="s">
        <v>2088</v>
      </c>
      <c r="B225" t="s">
        <v>3175</v>
      </c>
      <c r="C225" s="179">
        <v>1</v>
      </c>
    </row>
    <row r="226" spans="1:3" x14ac:dyDescent="0.2">
      <c r="A226" t="s">
        <v>2088</v>
      </c>
      <c r="B226" t="s">
        <v>2504</v>
      </c>
      <c r="C226" s="179">
        <v>1</v>
      </c>
    </row>
    <row r="227" spans="1:3" x14ac:dyDescent="0.2">
      <c r="A227" t="s">
        <v>2088</v>
      </c>
      <c r="B227" t="s">
        <v>2744</v>
      </c>
      <c r="C227" s="179">
        <v>15</v>
      </c>
    </row>
    <row r="228" spans="1:3" x14ac:dyDescent="0.2">
      <c r="A228" t="s">
        <v>2088</v>
      </c>
      <c r="B228" t="s">
        <v>3077</v>
      </c>
      <c r="C228" s="179">
        <v>27</v>
      </c>
    </row>
    <row r="229" spans="1:3" x14ac:dyDescent="0.2">
      <c r="A229" t="s">
        <v>2088</v>
      </c>
      <c r="B229" t="s">
        <v>3989</v>
      </c>
      <c r="C229" s="179">
        <v>2</v>
      </c>
    </row>
    <row r="230" spans="1:3" x14ac:dyDescent="0.2">
      <c r="A230" t="s">
        <v>2088</v>
      </c>
      <c r="B230" t="s">
        <v>2678</v>
      </c>
      <c r="C230" s="179">
        <v>6</v>
      </c>
    </row>
    <row r="231" spans="1:3" x14ac:dyDescent="0.2">
      <c r="A231" t="s">
        <v>2088</v>
      </c>
      <c r="B231" t="s">
        <v>2663</v>
      </c>
      <c r="C231" s="179">
        <v>11</v>
      </c>
    </row>
    <row r="232" spans="1:3" x14ac:dyDescent="0.2">
      <c r="A232" t="s">
        <v>2088</v>
      </c>
      <c r="B232" t="s">
        <v>2945</v>
      </c>
      <c r="C232" s="179">
        <v>4</v>
      </c>
    </row>
    <row r="233" spans="1:3" x14ac:dyDescent="0.2">
      <c r="A233" t="s">
        <v>2088</v>
      </c>
      <c r="B233" t="s">
        <v>3979</v>
      </c>
      <c r="C233" s="179">
        <v>2</v>
      </c>
    </row>
    <row r="234" spans="1:3" x14ac:dyDescent="0.2">
      <c r="A234" t="s">
        <v>2088</v>
      </c>
      <c r="B234" t="s">
        <v>3641</v>
      </c>
      <c r="C234" s="179">
        <v>23</v>
      </c>
    </row>
    <row r="235" spans="1:3" x14ac:dyDescent="0.2">
      <c r="A235" t="s">
        <v>2088</v>
      </c>
      <c r="B235" t="s">
        <v>3997</v>
      </c>
      <c r="C235" s="179">
        <v>2</v>
      </c>
    </row>
    <row r="236" spans="1:3" x14ac:dyDescent="0.2">
      <c r="A236" t="s">
        <v>2088</v>
      </c>
      <c r="B236" t="s">
        <v>3826</v>
      </c>
      <c r="C236" s="179">
        <v>1</v>
      </c>
    </row>
    <row r="237" spans="1:3" x14ac:dyDescent="0.2">
      <c r="A237" t="s">
        <v>2088</v>
      </c>
      <c r="B237" t="s">
        <v>4152</v>
      </c>
      <c r="C237" s="179">
        <v>1</v>
      </c>
    </row>
    <row r="238" spans="1:3" x14ac:dyDescent="0.2">
      <c r="A238" t="s">
        <v>2088</v>
      </c>
      <c r="B238" t="s">
        <v>4109</v>
      </c>
      <c r="C238" s="179">
        <v>4</v>
      </c>
    </row>
    <row r="239" spans="1:3" x14ac:dyDescent="0.2">
      <c r="A239" t="s">
        <v>2088</v>
      </c>
      <c r="B239" t="s">
        <v>2129</v>
      </c>
      <c r="C239" s="179">
        <v>1</v>
      </c>
    </row>
    <row r="240" spans="1:3" x14ac:dyDescent="0.2">
      <c r="A240" t="s">
        <v>2088</v>
      </c>
      <c r="B240" t="s">
        <v>3645</v>
      </c>
      <c r="C240" s="179">
        <v>7</v>
      </c>
    </row>
    <row r="241" spans="1:3" x14ac:dyDescent="0.2">
      <c r="A241" t="s">
        <v>2088</v>
      </c>
      <c r="B241" t="s">
        <v>2984</v>
      </c>
      <c r="C241" s="179">
        <v>4</v>
      </c>
    </row>
    <row r="242" spans="1:3" x14ac:dyDescent="0.2">
      <c r="A242" t="s">
        <v>2088</v>
      </c>
      <c r="B242" t="s">
        <v>3901</v>
      </c>
      <c r="C242" s="179">
        <v>21</v>
      </c>
    </row>
    <row r="243" spans="1:3" x14ac:dyDescent="0.2">
      <c r="A243" t="s">
        <v>2088</v>
      </c>
      <c r="B243" t="s">
        <v>3741</v>
      </c>
      <c r="C243" s="179">
        <v>16</v>
      </c>
    </row>
    <row r="244" spans="1:3" x14ac:dyDescent="0.2">
      <c r="A244" t="s">
        <v>2088</v>
      </c>
      <c r="B244" t="s">
        <v>3643</v>
      </c>
      <c r="C244" s="179">
        <v>3</v>
      </c>
    </row>
    <row r="245" spans="1:3" x14ac:dyDescent="0.2">
      <c r="A245" t="s">
        <v>2088</v>
      </c>
      <c r="B245" t="s">
        <v>2889</v>
      </c>
      <c r="C245" s="179">
        <v>1</v>
      </c>
    </row>
    <row r="246" spans="1:3" x14ac:dyDescent="0.2">
      <c r="A246" t="s">
        <v>2088</v>
      </c>
      <c r="B246" t="s">
        <v>2050</v>
      </c>
      <c r="C246" s="179">
        <v>1</v>
      </c>
    </row>
    <row r="247" spans="1:3" x14ac:dyDescent="0.2">
      <c r="A247" t="s">
        <v>2088</v>
      </c>
      <c r="B247" t="s">
        <v>2757</v>
      </c>
      <c r="C247" s="179">
        <v>7</v>
      </c>
    </row>
    <row r="248" spans="1:3" x14ac:dyDescent="0.2">
      <c r="A248" t="s">
        <v>2088</v>
      </c>
      <c r="B248" t="s">
        <v>3930</v>
      </c>
      <c r="C248" s="179">
        <v>50</v>
      </c>
    </row>
    <row r="249" spans="1:3" x14ac:dyDescent="0.2">
      <c r="A249" t="s">
        <v>2088</v>
      </c>
      <c r="B249" t="s">
        <v>3969</v>
      </c>
      <c r="C249" s="179">
        <v>2</v>
      </c>
    </row>
    <row r="250" spans="1:3" x14ac:dyDescent="0.2">
      <c r="A250" t="s">
        <v>2088</v>
      </c>
      <c r="B250" t="s">
        <v>2787</v>
      </c>
      <c r="C250" s="179">
        <v>1</v>
      </c>
    </row>
    <row r="251" spans="1:3" x14ac:dyDescent="0.2">
      <c r="A251" t="s">
        <v>2088</v>
      </c>
      <c r="B251" t="s">
        <v>3931</v>
      </c>
      <c r="C251" s="179">
        <v>2</v>
      </c>
    </row>
    <row r="252" spans="1:3" x14ac:dyDescent="0.2">
      <c r="A252" t="s">
        <v>2088</v>
      </c>
      <c r="B252" t="s">
        <v>2493</v>
      </c>
      <c r="C252" s="179">
        <v>2</v>
      </c>
    </row>
    <row r="253" spans="1:3" x14ac:dyDescent="0.2">
      <c r="A253" t="s">
        <v>2088</v>
      </c>
      <c r="B253" t="s">
        <v>2791</v>
      </c>
      <c r="C253" s="179">
        <v>3</v>
      </c>
    </row>
    <row r="254" spans="1:3" x14ac:dyDescent="0.2">
      <c r="A254" t="s">
        <v>2088</v>
      </c>
      <c r="B254" t="s">
        <v>2793</v>
      </c>
      <c r="C254" s="179">
        <v>6</v>
      </c>
    </row>
    <row r="255" spans="1:3" x14ac:dyDescent="0.2">
      <c r="A255" t="s">
        <v>2088</v>
      </c>
      <c r="B255" t="s">
        <v>4339</v>
      </c>
      <c r="C255" s="179">
        <v>1</v>
      </c>
    </row>
    <row r="256" spans="1:3" x14ac:dyDescent="0.2">
      <c r="A256" t="s">
        <v>2088</v>
      </c>
      <c r="B256" t="s">
        <v>4430</v>
      </c>
      <c r="C256" s="179">
        <v>1</v>
      </c>
    </row>
    <row r="257" spans="1:3" x14ac:dyDescent="0.2">
      <c r="A257" t="s">
        <v>2088</v>
      </c>
      <c r="B257" t="s">
        <v>4436</v>
      </c>
      <c r="C257" s="179">
        <v>1</v>
      </c>
    </row>
    <row r="258" spans="1:3" x14ac:dyDescent="0.2">
      <c r="A258" t="s">
        <v>2088</v>
      </c>
      <c r="B258" t="s">
        <v>4445</v>
      </c>
      <c r="C258" s="179">
        <v>1</v>
      </c>
    </row>
    <row r="259" spans="1:3" x14ac:dyDescent="0.2">
      <c r="A259" t="s">
        <v>2088</v>
      </c>
      <c r="B259" t="s">
        <v>4600</v>
      </c>
      <c r="C259" s="179">
        <v>1</v>
      </c>
    </row>
    <row r="260" spans="1:3" x14ac:dyDescent="0.2">
      <c r="A260" t="s">
        <v>2088</v>
      </c>
      <c r="B260" t="s">
        <v>4677</v>
      </c>
      <c r="C260" s="179">
        <v>1</v>
      </c>
    </row>
    <row r="261" spans="1:3" x14ac:dyDescent="0.2">
      <c r="A261" t="s">
        <v>2088</v>
      </c>
      <c r="B261" t="s">
        <v>5139</v>
      </c>
      <c r="C261" s="179">
        <v>2</v>
      </c>
    </row>
    <row r="262" spans="1:3" x14ac:dyDescent="0.2">
      <c r="A262" t="s">
        <v>2088</v>
      </c>
      <c r="B262" t="s">
        <v>5296</v>
      </c>
      <c r="C262" s="179">
        <v>1</v>
      </c>
    </row>
    <row r="263" spans="1:3" x14ac:dyDescent="0.2">
      <c r="A263" t="s">
        <v>2088</v>
      </c>
      <c r="B263" t="s">
        <v>5318</v>
      </c>
      <c r="C263" s="179">
        <v>2</v>
      </c>
    </row>
    <row r="264" spans="1:3" x14ac:dyDescent="0.2">
      <c r="A264" t="s">
        <v>2088</v>
      </c>
      <c r="B264" t="s">
        <v>5334</v>
      </c>
      <c r="C264" s="179">
        <v>1</v>
      </c>
    </row>
    <row r="265" spans="1:3" x14ac:dyDescent="0.2">
      <c r="A265" t="s">
        <v>2088</v>
      </c>
      <c r="B265" t="s">
        <v>5396</v>
      </c>
      <c r="C265" s="179">
        <v>1</v>
      </c>
    </row>
    <row r="266" spans="1:3" x14ac:dyDescent="0.2">
      <c r="A266" t="s">
        <v>2088</v>
      </c>
      <c r="B266" t="s">
        <v>5410</v>
      </c>
      <c r="C266" s="179">
        <v>2</v>
      </c>
    </row>
    <row r="267" spans="1:3" x14ac:dyDescent="0.2">
      <c r="A267" t="s">
        <v>2088</v>
      </c>
      <c r="B267" t="s">
        <v>5441</v>
      </c>
      <c r="C267" s="179">
        <v>1</v>
      </c>
    </row>
    <row r="268" spans="1:3" x14ac:dyDescent="0.2">
      <c r="A268" t="s">
        <v>2088</v>
      </c>
      <c r="B268" t="s">
        <v>5444</v>
      </c>
      <c r="C268" s="179">
        <v>1</v>
      </c>
    </row>
    <row r="269" spans="1:3" x14ac:dyDescent="0.2">
      <c r="A269" t="s">
        <v>4182</v>
      </c>
      <c r="B269" t="s">
        <v>1713</v>
      </c>
      <c r="C269" s="179">
        <v>2</v>
      </c>
    </row>
    <row r="270" spans="1:3" x14ac:dyDescent="0.2">
      <c r="A270" t="s">
        <v>2245</v>
      </c>
      <c r="B270" t="s">
        <v>1041</v>
      </c>
      <c r="C270" s="179">
        <v>1</v>
      </c>
    </row>
    <row r="271" spans="1:3" x14ac:dyDescent="0.2">
      <c r="A271" t="s">
        <v>2245</v>
      </c>
      <c r="B271" t="s">
        <v>997</v>
      </c>
      <c r="C271" s="179">
        <v>1</v>
      </c>
    </row>
    <row r="272" spans="1:3" x14ac:dyDescent="0.2">
      <c r="A272" t="s">
        <v>2245</v>
      </c>
      <c r="B272" t="s">
        <v>1175</v>
      </c>
      <c r="C272" s="179">
        <v>1</v>
      </c>
    </row>
    <row r="273" spans="1:3" x14ac:dyDescent="0.2">
      <c r="A273" t="s">
        <v>2245</v>
      </c>
      <c r="B273" t="s">
        <v>884</v>
      </c>
      <c r="C273" s="179">
        <v>2</v>
      </c>
    </row>
    <row r="274" spans="1:3" x14ac:dyDescent="0.2">
      <c r="A274" t="s">
        <v>2245</v>
      </c>
      <c r="B274" t="s">
        <v>692</v>
      </c>
      <c r="C274" s="179">
        <v>1</v>
      </c>
    </row>
    <row r="275" spans="1:3" x14ac:dyDescent="0.2">
      <c r="A275" t="s">
        <v>2245</v>
      </c>
      <c r="B275" t="s">
        <v>996</v>
      </c>
      <c r="C275" s="179">
        <v>1</v>
      </c>
    </row>
    <row r="276" spans="1:3" x14ac:dyDescent="0.2">
      <c r="A276" t="s">
        <v>2245</v>
      </c>
      <c r="B276" t="s">
        <v>1174</v>
      </c>
      <c r="C276" s="179">
        <v>1</v>
      </c>
    </row>
    <row r="277" spans="1:3" x14ac:dyDescent="0.2">
      <c r="A277" t="s">
        <v>2245</v>
      </c>
      <c r="B277" t="s">
        <v>1176</v>
      </c>
      <c r="C277" s="179">
        <v>1</v>
      </c>
    </row>
    <row r="278" spans="1:3" x14ac:dyDescent="0.2">
      <c r="A278" t="s">
        <v>2245</v>
      </c>
      <c r="B278" t="s">
        <v>1131</v>
      </c>
      <c r="C278" s="179">
        <v>1</v>
      </c>
    </row>
    <row r="279" spans="1:3" x14ac:dyDescent="0.2">
      <c r="A279" t="s">
        <v>2245</v>
      </c>
      <c r="B279" t="s">
        <v>1949</v>
      </c>
      <c r="C279" s="179">
        <v>2</v>
      </c>
    </row>
    <row r="280" spans="1:3" x14ac:dyDescent="0.2">
      <c r="A280" t="s">
        <v>2245</v>
      </c>
      <c r="B280" t="s">
        <v>1243</v>
      </c>
      <c r="C280" s="179">
        <v>1</v>
      </c>
    </row>
    <row r="281" spans="1:3" x14ac:dyDescent="0.2">
      <c r="A281" t="s">
        <v>2245</v>
      </c>
      <c r="B281" t="s">
        <v>2519</v>
      </c>
      <c r="C281" s="179">
        <v>4</v>
      </c>
    </row>
    <row r="282" spans="1:3" x14ac:dyDescent="0.2">
      <c r="A282" t="s">
        <v>2245</v>
      </c>
      <c r="B282" t="s">
        <v>2789</v>
      </c>
      <c r="C282" s="179">
        <v>1</v>
      </c>
    </row>
    <row r="283" spans="1:3" x14ac:dyDescent="0.2">
      <c r="A283" t="s">
        <v>2245</v>
      </c>
      <c r="B283" t="s">
        <v>2246</v>
      </c>
      <c r="C283" s="179">
        <v>3</v>
      </c>
    </row>
    <row r="284" spans="1:3" x14ac:dyDescent="0.2">
      <c r="A284" t="s">
        <v>2245</v>
      </c>
      <c r="B284" t="s">
        <v>3065</v>
      </c>
      <c r="C284" s="179">
        <v>1</v>
      </c>
    </row>
    <row r="285" spans="1:3" x14ac:dyDescent="0.2">
      <c r="A285" t="s">
        <v>2245</v>
      </c>
      <c r="B285" t="s">
        <v>3008</v>
      </c>
      <c r="C285" s="179">
        <v>1</v>
      </c>
    </row>
    <row r="286" spans="1:3" x14ac:dyDescent="0.2">
      <c r="A286" t="s">
        <v>2245</v>
      </c>
      <c r="B286" t="s">
        <v>2891</v>
      </c>
      <c r="C286" s="179">
        <v>4</v>
      </c>
    </row>
    <row r="287" spans="1:3" x14ac:dyDescent="0.2">
      <c r="A287" t="s">
        <v>2245</v>
      </c>
      <c r="B287" t="s">
        <v>3742</v>
      </c>
      <c r="C287" s="179">
        <v>4</v>
      </c>
    </row>
    <row r="288" spans="1:3" x14ac:dyDescent="0.2">
      <c r="A288" t="s">
        <v>2245</v>
      </c>
      <c r="B288" t="s">
        <v>2865</v>
      </c>
      <c r="C288" s="179">
        <v>12</v>
      </c>
    </row>
    <row r="289" spans="1:3" x14ac:dyDescent="0.2">
      <c r="A289" t="s">
        <v>2245</v>
      </c>
      <c r="B289" t="s">
        <v>2941</v>
      </c>
      <c r="C289" s="179">
        <v>1</v>
      </c>
    </row>
    <row r="290" spans="1:3" x14ac:dyDescent="0.2">
      <c r="A290" t="s">
        <v>2245</v>
      </c>
      <c r="B290" t="s">
        <v>4090</v>
      </c>
      <c r="C290" s="179">
        <v>5</v>
      </c>
    </row>
    <row r="291" spans="1:3" x14ac:dyDescent="0.2">
      <c r="A291" t="s">
        <v>2245</v>
      </c>
      <c r="B291" t="s">
        <v>4835</v>
      </c>
      <c r="C291" s="179">
        <v>1</v>
      </c>
    </row>
    <row r="292" spans="1:3" x14ac:dyDescent="0.2">
      <c r="A292" t="s">
        <v>4183</v>
      </c>
      <c r="B292" t="s">
        <v>241</v>
      </c>
      <c r="C292" s="179">
        <v>1</v>
      </c>
    </row>
    <row r="293" spans="1:3" x14ac:dyDescent="0.2">
      <c r="A293" t="s">
        <v>4183</v>
      </c>
      <c r="B293" t="s">
        <v>322</v>
      </c>
      <c r="C293" s="179">
        <v>1</v>
      </c>
    </row>
    <row r="294" spans="1:3" x14ac:dyDescent="0.2">
      <c r="A294" t="s">
        <v>4183</v>
      </c>
      <c r="B294" t="s">
        <v>242</v>
      </c>
      <c r="C294" s="179">
        <v>1</v>
      </c>
    </row>
    <row r="295" spans="1:3" x14ac:dyDescent="0.2">
      <c r="A295" t="s">
        <v>2481</v>
      </c>
      <c r="B295" t="s">
        <v>750</v>
      </c>
      <c r="C295" s="179">
        <v>1</v>
      </c>
    </row>
    <row r="296" spans="1:3" x14ac:dyDescent="0.2">
      <c r="A296" t="s">
        <v>2481</v>
      </c>
      <c r="B296" t="s">
        <v>3668</v>
      </c>
      <c r="C296" s="179">
        <v>1</v>
      </c>
    </row>
    <row r="297" spans="1:3" x14ac:dyDescent="0.2">
      <c r="A297" t="s">
        <v>2481</v>
      </c>
      <c r="B297" t="s">
        <v>2482</v>
      </c>
      <c r="C297" s="179">
        <v>1</v>
      </c>
    </row>
    <row r="298" spans="1:3" x14ac:dyDescent="0.2">
      <c r="A298" t="s">
        <v>2481</v>
      </c>
      <c r="B298" t="s">
        <v>5399</v>
      </c>
      <c r="C298" s="179">
        <v>1</v>
      </c>
    </row>
    <row r="299" spans="1:3" x14ac:dyDescent="0.2">
      <c r="A299" t="s">
        <v>3629</v>
      </c>
      <c r="B299" t="s">
        <v>834</v>
      </c>
      <c r="C299" s="179">
        <v>1</v>
      </c>
    </row>
    <row r="300" spans="1:3" x14ac:dyDescent="0.2">
      <c r="A300" t="s">
        <v>3629</v>
      </c>
      <c r="B300" t="s">
        <v>1869</v>
      </c>
      <c r="C300" s="179">
        <v>1</v>
      </c>
    </row>
    <row r="301" spans="1:3" x14ac:dyDescent="0.2">
      <c r="A301" t="s">
        <v>3629</v>
      </c>
      <c r="B301" t="s">
        <v>1867</v>
      </c>
      <c r="C301" s="179">
        <v>1</v>
      </c>
    </row>
    <row r="302" spans="1:3" x14ac:dyDescent="0.2">
      <c r="A302" t="s">
        <v>3629</v>
      </c>
      <c r="B302" t="s">
        <v>1868</v>
      </c>
      <c r="C302" s="179">
        <v>1</v>
      </c>
    </row>
    <row r="303" spans="1:3" x14ac:dyDescent="0.2">
      <c r="A303" t="s">
        <v>3629</v>
      </c>
      <c r="B303" t="s">
        <v>1863</v>
      </c>
      <c r="C303" s="179">
        <v>1</v>
      </c>
    </row>
    <row r="304" spans="1:3" x14ac:dyDescent="0.2">
      <c r="A304" t="s">
        <v>3629</v>
      </c>
      <c r="B304" t="s">
        <v>4099</v>
      </c>
      <c r="C304" s="179">
        <v>2</v>
      </c>
    </row>
    <row r="305" spans="1:3" x14ac:dyDescent="0.2">
      <c r="A305" t="s">
        <v>3629</v>
      </c>
      <c r="B305" t="s">
        <v>3630</v>
      </c>
      <c r="C305" s="179">
        <v>1</v>
      </c>
    </row>
    <row r="306" spans="1:3" x14ac:dyDescent="0.2">
      <c r="A306" t="s">
        <v>3897</v>
      </c>
      <c r="B306" t="s">
        <v>3898</v>
      </c>
      <c r="C306" s="179">
        <v>4</v>
      </c>
    </row>
    <row r="307" spans="1:3" x14ac:dyDescent="0.2">
      <c r="A307" t="s">
        <v>3143</v>
      </c>
      <c r="B307" t="s">
        <v>528</v>
      </c>
      <c r="C307" s="179">
        <v>3</v>
      </c>
    </row>
    <row r="308" spans="1:3" x14ac:dyDescent="0.2">
      <c r="A308" t="s">
        <v>3143</v>
      </c>
      <c r="B308" t="s">
        <v>1686</v>
      </c>
      <c r="C308" s="179">
        <v>1</v>
      </c>
    </row>
    <row r="309" spans="1:3" x14ac:dyDescent="0.2">
      <c r="A309" t="s">
        <v>3143</v>
      </c>
      <c r="B309" t="s">
        <v>745</v>
      </c>
      <c r="C309" s="179">
        <v>9</v>
      </c>
    </row>
    <row r="310" spans="1:3" x14ac:dyDescent="0.2">
      <c r="A310" t="s">
        <v>4184</v>
      </c>
      <c r="B310" t="s">
        <v>86</v>
      </c>
      <c r="C310" s="179">
        <v>1</v>
      </c>
    </row>
    <row r="311" spans="1:3" x14ac:dyDescent="0.2">
      <c r="A311" t="s">
        <v>4184</v>
      </c>
      <c r="B311" t="s">
        <v>85</v>
      </c>
      <c r="C311" s="179">
        <v>1</v>
      </c>
    </row>
    <row r="312" spans="1:3" x14ac:dyDescent="0.2">
      <c r="A312" t="s">
        <v>4184</v>
      </c>
      <c r="B312" t="s">
        <v>788</v>
      </c>
      <c r="C312" s="179">
        <v>1</v>
      </c>
    </row>
    <row r="313" spans="1:3" x14ac:dyDescent="0.2">
      <c r="A313" t="s">
        <v>2092</v>
      </c>
      <c r="B313" t="s">
        <v>950</v>
      </c>
      <c r="C313" s="179">
        <v>1</v>
      </c>
    </row>
    <row r="314" spans="1:3" x14ac:dyDescent="0.2">
      <c r="A314" t="s">
        <v>2092</v>
      </c>
      <c r="B314" t="s">
        <v>3159</v>
      </c>
      <c r="C314" s="179">
        <v>1</v>
      </c>
    </row>
    <row r="315" spans="1:3" x14ac:dyDescent="0.2">
      <c r="A315" t="s">
        <v>2092</v>
      </c>
      <c r="B315" t="s">
        <v>2093</v>
      </c>
      <c r="C315" s="179">
        <v>2</v>
      </c>
    </row>
    <row r="316" spans="1:3" x14ac:dyDescent="0.2">
      <c r="A316" t="s">
        <v>2092</v>
      </c>
      <c r="B316" t="s">
        <v>4634</v>
      </c>
      <c r="C316" s="179">
        <v>1</v>
      </c>
    </row>
    <row r="317" spans="1:3" x14ac:dyDescent="0.2">
      <c r="A317" t="s">
        <v>2092</v>
      </c>
      <c r="B317" t="s">
        <v>5298</v>
      </c>
      <c r="C317" s="179">
        <v>4</v>
      </c>
    </row>
    <row r="318" spans="1:3" x14ac:dyDescent="0.2">
      <c r="A318" t="s">
        <v>2092</v>
      </c>
      <c r="B318" t="s">
        <v>5336</v>
      </c>
      <c r="C318" s="179">
        <v>1</v>
      </c>
    </row>
    <row r="319" spans="1:3" x14ac:dyDescent="0.2">
      <c r="A319" t="s">
        <v>2092</v>
      </c>
      <c r="B319" t="s">
        <v>5436</v>
      </c>
      <c r="C319" s="179">
        <v>1</v>
      </c>
    </row>
    <row r="320" spans="1:3" x14ac:dyDescent="0.2">
      <c r="A320" t="s">
        <v>2641</v>
      </c>
      <c r="B320" t="s">
        <v>1200</v>
      </c>
      <c r="C320" s="179">
        <v>1</v>
      </c>
    </row>
    <row r="321" spans="1:3" x14ac:dyDescent="0.2">
      <c r="A321" t="s">
        <v>2641</v>
      </c>
      <c r="B321" t="s">
        <v>252</v>
      </c>
      <c r="C321" s="179">
        <v>1</v>
      </c>
    </row>
    <row r="322" spans="1:3" x14ac:dyDescent="0.2">
      <c r="A322" t="s">
        <v>2641</v>
      </c>
      <c r="B322" t="s">
        <v>583</v>
      </c>
      <c r="C322" s="179">
        <v>4</v>
      </c>
    </row>
    <row r="323" spans="1:3" x14ac:dyDescent="0.2">
      <c r="A323" t="s">
        <v>2641</v>
      </c>
      <c r="B323" t="s">
        <v>582</v>
      </c>
      <c r="C323" s="179">
        <v>6</v>
      </c>
    </row>
    <row r="324" spans="1:3" x14ac:dyDescent="0.2">
      <c r="A324" t="s">
        <v>2641</v>
      </c>
      <c r="B324" t="s">
        <v>568</v>
      </c>
      <c r="C324" s="179">
        <v>3</v>
      </c>
    </row>
    <row r="325" spans="1:3" x14ac:dyDescent="0.2">
      <c r="A325" t="s">
        <v>2641</v>
      </c>
      <c r="B325" t="s">
        <v>465</v>
      </c>
      <c r="C325" s="179">
        <v>1</v>
      </c>
    </row>
    <row r="326" spans="1:3" x14ac:dyDescent="0.2">
      <c r="A326" t="s">
        <v>2641</v>
      </c>
      <c r="B326" t="s">
        <v>735</v>
      </c>
      <c r="C326" s="179">
        <v>4</v>
      </c>
    </row>
    <row r="327" spans="1:3" x14ac:dyDescent="0.2">
      <c r="A327" t="s">
        <v>2641</v>
      </c>
      <c r="B327" t="s">
        <v>707</v>
      </c>
      <c r="C327" s="179">
        <v>4</v>
      </c>
    </row>
    <row r="328" spans="1:3" x14ac:dyDescent="0.2">
      <c r="A328" t="s">
        <v>2641</v>
      </c>
      <c r="B328" t="s">
        <v>705</v>
      </c>
      <c r="C328" s="179">
        <v>4</v>
      </c>
    </row>
    <row r="329" spans="1:3" x14ac:dyDescent="0.2">
      <c r="A329" t="s">
        <v>2641</v>
      </c>
      <c r="B329" t="s">
        <v>495</v>
      </c>
      <c r="C329" s="179">
        <v>2</v>
      </c>
    </row>
    <row r="330" spans="1:3" x14ac:dyDescent="0.2">
      <c r="A330" t="s">
        <v>2641</v>
      </c>
      <c r="B330" t="s">
        <v>250</v>
      </c>
      <c r="C330" s="179">
        <v>14</v>
      </c>
    </row>
    <row r="331" spans="1:3" x14ac:dyDescent="0.2">
      <c r="A331" t="s">
        <v>2641</v>
      </c>
      <c r="B331" t="s">
        <v>248</v>
      </c>
      <c r="C331" s="179">
        <v>2</v>
      </c>
    </row>
    <row r="332" spans="1:3" x14ac:dyDescent="0.2">
      <c r="A332" t="s">
        <v>2641</v>
      </c>
      <c r="B332" t="s">
        <v>263</v>
      </c>
      <c r="C332" s="179">
        <v>17</v>
      </c>
    </row>
    <row r="333" spans="1:3" x14ac:dyDescent="0.2">
      <c r="A333" t="s">
        <v>2641</v>
      </c>
      <c r="B333" t="s">
        <v>737</v>
      </c>
      <c r="C333" s="179">
        <v>1</v>
      </c>
    </row>
    <row r="334" spans="1:3" x14ac:dyDescent="0.2">
      <c r="A334" t="s">
        <v>2641</v>
      </c>
      <c r="B334" t="s">
        <v>496</v>
      </c>
      <c r="C334" s="179">
        <v>2</v>
      </c>
    </row>
    <row r="335" spans="1:3" x14ac:dyDescent="0.2">
      <c r="A335" t="s">
        <v>2641</v>
      </c>
      <c r="B335" t="s">
        <v>247</v>
      </c>
      <c r="C335" s="179">
        <v>2</v>
      </c>
    </row>
    <row r="336" spans="1:3" x14ac:dyDescent="0.2">
      <c r="A336" t="s">
        <v>2641</v>
      </c>
      <c r="B336" t="s">
        <v>569</v>
      </c>
      <c r="C336" s="179">
        <v>2</v>
      </c>
    </row>
    <row r="337" spans="1:3" x14ac:dyDescent="0.2">
      <c r="A337" t="s">
        <v>2641</v>
      </c>
      <c r="B337" t="s">
        <v>1101</v>
      </c>
      <c r="C337" s="179">
        <v>2</v>
      </c>
    </row>
    <row r="338" spans="1:3" x14ac:dyDescent="0.2">
      <c r="A338" t="s">
        <v>2641</v>
      </c>
      <c r="B338" t="s">
        <v>1079</v>
      </c>
      <c r="C338" s="179">
        <v>6</v>
      </c>
    </row>
    <row r="339" spans="1:3" x14ac:dyDescent="0.2">
      <c r="A339" t="s">
        <v>2641</v>
      </c>
      <c r="B339" t="s">
        <v>620</v>
      </c>
      <c r="C339" s="179">
        <v>2</v>
      </c>
    </row>
    <row r="340" spans="1:3" x14ac:dyDescent="0.2">
      <c r="A340" t="s">
        <v>2641</v>
      </c>
      <c r="B340" t="s">
        <v>251</v>
      </c>
      <c r="C340" s="179">
        <v>17</v>
      </c>
    </row>
    <row r="341" spans="1:3" x14ac:dyDescent="0.2">
      <c r="A341" t="s">
        <v>2641</v>
      </c>
      <c r="B341" t="s">
        <v>571</v>
      </c>
      <c r="C341" s="179">
        <v>1</v>
      </c>
    </row>
    <row r="342" spans="1:3" x14ac:dyDescent="0.2">
      <c r="A342" t="s">
        <v>2641</v>
      </c>
      <c r="B342" t="s">
        <v>736</v>
      </c>
      <c r="C342" s="179">
        <v>2</v>
      </c>
    </row>
    <row r="343" spans="1:3" x14ac:dyDescent="0.2">
      <c r="A343" t="s">
        <v>2641</v>
      </c>
      <c r="B343" t="s">
        <v>622</v>
      </c>
      <c r="C343" s="179">
        <v>1</v>
      </c>
    </row>
    <row r="344" spans="1:3" x14ac:dyDescent="0.2">
      <c r="A344" t="s">
        <v>2641</v>
      </c>
      <c r="B344" t="s">
        <v>388</v>
      </c>
      <c r="C344" s="179">
        <v>5</v>
      </c>
    </row>
    <row r="345" spans="1:3" x14ac:dyDescent="0.2">
      <c r="A345" t="s">
        <v>2641</v>
      </c>
      <c r="B345" t="s">
        <v>387</v>
      </c>
      <c r="C345" s="179">
        <v>1</v>
      </c>
    </row>
    <row r="346" spans="1:3" x14ac:dyDescent="0.2">
      <c r="A346" t="s">
        <v>2641</v>
      </c>
      <c r="B346" t="s">
        <v>822</v>
      </c>
      <c r="C346" s="179">
        <v>1</v>
      </c>
    </row>
    <row r="347" spans="1:3" x14ac:dyDescent="0.2">
      <c r="A347" t="s">
        <v>2641</v>
      </c>
      <c r="B347" t="s">
        <v>1202</v>
      </c>
      <c r="C347" s="179">
        <v>1</v>
      </c>
    </row>
    <row r="348" spans="1:3" x14ac:dyDescent="0.2">
      <c r="A348" t="s">
        <v>2641</v>
      </c>
      <c r="B348" t="s">
        <v>1263</v>
      </c>
      <c r="C348" s="179">
        <v>1</v>
      </c>
    </row>
    <row r="349" spans="1:3" x14ac:dyDescent="0.2">
      <c r="A349" t="s">
        <v>2641</v>
      </c>
      <c r="B349" t="s">
        <v>264</v>
      </c>
      <c r="C349" s="179">
        <v>2</v>
      </c>
    </row>
    <row r="350" spans="1:3" x14ac:dyDescent="0.2">
      <c r="A350" t="s">
        <v>2641</v>
      </c>
      <c r="B350" t="s">
        <v>308</v>
      </c>
      <c r="C350" s="179">
        <v>9</v>
      </c>
    </row>
    <row r="351" spans="1:3" x14ac:dyDescent="0.2">
      <c r="A351" t="s">
        <v>2641</v>
      </c>
      <c r="B351" t="s">
        <v>1201</v>
      </c>
      <c r="C351" s="179">
        <v>1</v>
      </c>
    </row>
    <row r="352" spans="1:3" x14ac:dyDescent="0.2">
      <c r="A352" t="s">
        <v>2641</v>
      </c>
      <c r="B352" t="s">
        <v>432</v>
      </c>
      <c r="C352" s="179">
        <v>2</v>
      </c>
    </row>
    <row r="353" spans="1:3" x14ac:dyDescent="0.2">
      <c r="A353" t="s">
        <v>2199</v>
      </c>
      <c r="B353" t="s">
        <v>2023</v>
      </c>
      <c r="C353" s="179">
        <v>1</v>
      </c>
    </row>
    <row r="354" spans="1:3" x14ac:dyDescent="0.2">
      <c r="A354" t="s">
        <v>2199</v>
      </c>
      <c r="B354" t="s">
        <v>1706</v>
      </c>
      <c r="C354" s="179">
        <v>2</v>
      </c>
    </row>
    <row r="355" spans="1:3" x14ac:dyDescent="0.2">
      <c r="A355" t="s">
        <v>2199</v>
      </c>
      <c r="B355" t="s">
        <v>2200</v>
      </c>
      <c r="C355" s="179">
        <v>13</v>
      </c>
    </row>
    <row r="356" spans="1:3" x14ac:dyDescent="0.2">
      <c r="A356" t="s">
        <v>2199</v>
      </c>
      <c r="B356" t="s">
        <v>2982</v>
      </c>
      <c r="C356" s="179">
        <v>1</v>
      </c>
    </row>
    <row r="357" spans="1:3" x14ac:dyDescent="0.2">
      <c r="A357" t="s">
        <v>2199</v>
      </c>
      <c r="B357" t="s">
        <v>4118</v>
      </c>
      <c r="C357" s="179">
        <v>6</v>
      </c>
    </row>
    <row r="358" spans="1:3" x14ac:dyDescent="0.2">
      <c r="A358" t="s">
        <v>2199</v>
      </c>
      <c r="B358" t="s">
        <v>4401</v>
      </c>
      <c r="C358" s="179">
        <v>4</v>
      </c>
    </row>
    <row r="359" spans="1:3" x14ac:dyDescent="0.2">
      <c r="A359" t="s">
        <v>2199</v>
      </c>
      <c r="B359" t="s">
        <v>5205</v>
      </c>
      <c r="C359" s="179">
        <v>1</v>
      </c>
    </row>
    <row r="360" spans="1:3" x14ac:dyDescent="0.2">
      <c r="A360" t="s">
        <v>2199</v>
      </c>
      <c r="B360" t="s">
        <v>5392</v>
      </c>
      <c r="C360" s="179">
        <v>1</v>
      </c>
    </row>
    <row r="361" spans="1:3" x14ac:dyDescent="0.2">
      <c r="A361" t="s">
        <v>3935</v>
      </c>
      <c r="B361" t="s">
        <v>3936</v>
      </c>
      <c r="C361" s="179">
        <v>1</v>
      </c>
    </row>
    <row r="362" spans="1:3" x14ac:dyDescent="0.2">
      <c r="A362" t="s">
        <v>4185</v>
      </c>
      <c r="B362" t="s">
        <v>3581</v>
      </c>
      <c r="C362" s="179">
        <v>2</v>
      </c>
    </row>
    <row r="363" spans="1:3" x14ac:dyDescent="0.2">
      <c r="A363" t="s">
        <v>4185</v>
      </c>
      <c r="B363" t="s">
        <v>3580</v>
      </c>
      <c r="C363" s="179">
        <v>2</v>
      </c>
    </row>
    <row r="364" spans="1:3" x14ac:dyDescent="0.2">
      <c r="A364" t="s">
        <v>4185</v>
      </c>
      <c r="B364" t="s">
        <v>3582</v>
      </c>
      <c r="C364" s="179">
        <v>4</v>
      </c>
    </row>
    <row r="365" spans="1:3" x14ac:dyDescent="0.2">
      <c r="A365" t="s">
        <v>4185</v>
      </c>
      <c r="B365" t="s">
        <v>3583</v>
      </c>
      <c r="C365" s="179">
        <v>1</v>
      </c>
    </row>
    <row r="366" spans="1:3" x14ac:dyDescent="0.2">
      <c r="A366" t="s">
        <v>4185</v>
      </c>
      <c r="B366" t="s">
        <v>3584</v>
      </c>
      <c r="C366" s="179">
        <v>2</v>
      </c>
    </row>
    <row r="367" spans="1:3" x14ac:dyDescent="0.2">
      <c r="A367" t="s">
        <v>4186</v>
      </c>
      <c r="B367" t="s">
        <v>1066</v>
      </c>
      <c r="C367" s="179">
        <v>2</v>
      </c>
    </row>
    <row r="368" spans="1:3" x14ac:dyDescent="0.2">
      <c r="A368" t="s">
        <v>4186</v>
      </c>
      <c r="B368" t="s">
        <v>965</v>
      </c>
      <c r="C368" s="179">
        <v>2</v>
      </c>
    </row>
    <row r="369" spans="1:3" x14ac:dyDescent="0.2">
      <c r="A369" t="s">
        <v>4186</v>
      </c>
      <c r="B369" t="s">
        <v>1917</v>
      </c>
      <c r="C369" s="179">
        <v>1</v>
      </c>
    </row>
    <row r="370" spans="1:3" x14ac:dyDescent="0.2">
      <c r="A370" t="s">
        <v>4186</v>
      </c>
      <c r="B370" t="s">
        <v>845</v>
      </c>
      <c r="C370" s="179">
        <v>3</v>
      </c>
    </row>
    <row r="371" spans="1:3" x14ac:dyDescent="0.2">
      <c r="A371" t="s">
        <v>2147</v>
      </c>
      <c r="B371" t="s">
        <v>2148</v>
      </c>
      <c r="C371" s="179">
        <v>1</v>
      </c>
    </row>
    <row r="372" spans="1:3" x14ac:dyDescent="0.2">
      <c r="A372" t="s">
        <v>2680</v>
      </c>
      <c r="B372" t="s">
        <v>2681</v>
      </c>
      <c r="C372" s="179">
        <v>1</v>
      </c>
    </row>
    <row r="373" spans="1:3" x14ac:dyDescent="0.2">
      <c r="A373" t="s">
        <v>2680</v>
      </c>
      <c r="B373" t="s">
        <v>4063</v>
      </c>
      <c r="C373" s="179">
        <v>1</v>
      </c>
    </row>
    <row r="374" spans="1:3" x14ac:dyDescent="0.2">
      <c r="A374" t="s">
        <v>4187</v>
      </c>
      <c r="B374" t="s">
        <v>1970</v>
      </c>
      <c r="C374" s="179">
        <v>1</v>
      </c>
    </row>
    <row r="375" spans="1:3" x14ac:dyDescent="0.2">
      <c r="A375" t="s">
        <v>4188</v>
      </c>
      <c r="B375" t="s">
        <v>651</v>
      </c>
      <c r="C375" s="179">
        <v>1</v>
      </c>
    </row>
    <row r="376" spans="1:3" x14ac:dyDescent="0.2">
      <c r="A376" t="s">
        <v>4188</v>
      </c>
      <c r="B376" t="s">
        <v>650</v>
      </c>
      <c r="C376" s="179">
        <v>1</v>
      </c>
    </row>
    <row r="377" spans="1:3" x14ac:dyDescent="0.2">
      <c r="A377" t="s">
        <v>4188</v>
      </c>
      <c r="B377" t="s">
        <v>682</v>
      </c>
      <c r="C377" s="179">
        <v>1</v>
      </c>
    </row>
    <row r="378" spans="1:3" x14ac:dyDescent="0.2">
      <c r="A378" t="s">
        <v>4188</v>
      </c>
      <c r="B378" t="s">
        <v>683</v>
      </c>
      <c r="C378" s="179">
        <v>1</v>
      </c>
    </row>
    <row r="379" spans="1:3" x14ac:dyDescent="0.2">
      <c r="A379" t="s">
        <v>4188</v>
      </c>
      <c r="B379" t="s">
        <v>684</v>
      </c>
      <c r="C379" s="179">
        <v>1</v>
      </c>
    </row>
    <row r="380" spans="1:3" x14ac:dyDescent="0.2">
      <c r="A380" t="s">
        <v>4189</v>
      </c>
      <c r="B380" t="s">
        <v>1705</v>
      </c>
      <c r="C380" s="179">
        <v>1</v>
      </c>
    </row>
    <row r="381" spans="1:3" x14ac:dyDescent="0.2">
      <c r="A381" t="s">
        <v>4190</v>
      </c>
      <c r="B381" t="s">
        <v>529</v>
      </c>
      <c r="C381" s="179">
        <v>1</v>
      </c>
    </row>
    <row r="382" spans="1:3" x14ac:dyDescent="0.2">
      <c r="A382" t="s">
        <v>4191</v>
      </c>
      <c r="B382" t="s">
        <v>970</v>
      </c>
      <c r="C382" s="179">
        <v>1</v>
      </c>
    </row>
    <row r="383" spans="1:3" x14ac:dyDescent="0.2">
      <c r="A383" t="s">
        <v>2043</v>
      </c>
      <c r="B383" t="s">
        <v>1085</v>
      </c>
      <c r="C383" s="179">
        <v>1</v>
      </c>
    </row>
    <row r="384" spans="1:3" x14ac:dyDescent="0.2">
      <c r="A384" t="s">
        <v>2043</v>
      </c>
      <c r="B384" t="s">
        <v>1714</v>
      </c>
      <c r="C384" s="179">
        <v>1</v>
      </c>
    </row>
    <row r="385" spans="1:3" x14ac:dyDescent="0.2">
      <c r="A385" t="s">
        <v>2043</v>
      </c>
      <c r="B385" t="s">
        <v>140</v>
      </c>
      <c r="C385" s="179">
        <v>3</v>
      </c>
    </row>
    <row r="386" spans="1:3" x14ac:dyDescent="0.2">
      <c r="A386" t="s">
        <v>2043</v>
      </c>
      <c r="B386" t="s">
        <v>754</v>
      </c>
      <c r="C386" s="179">
        <v>2</v>
      </c>
    </row>
    <row r="387" spans="1:3" x14ac:dyDescent="0.2">
      <c r="A387" t="s">
        <v>2043</v>
      </c>
      <c r="B387" t="s">
        <v>66</v>
      </c>
      <c r="C387" s="179">
        <v>1</v>
      </c>
    </row>
    <row r="388" spans="1:3" x14ac:dyDescent="0.2">
      <c r="A388" t="s">
        <v>2043</v>
      </c>
      <c r="B388" t="s">
        <v>211</v>
      </c>
      <c r="C388" s="179">
        <v>1</v>
      </c>
    </row>
    <row r="389" spans="1:3" x14ac:dyDescent="0.2">
      <c r="A389" t="s">
        <v>2043</v>
      </c>
      <c r="B389" t="s">
        <v>436</v>
      </c>
      <c r="C389" s="179">
        <v>1</v>
      </c>
    </row>
    <row r="390" spans="1:3" x14ac:dyDescent="0.2">
      <c r="A390" t="s">
        <v>2043</v>
      </c>
      <c r="B390" t="s">
        <v>847</v>
      </c>
      <c r="C390" s="179">
        <v>1</v>
      </c>
    </row>
    <row r="391" spans="1:3" x14ac:dyDescent="0.2">
      <c r="A391" t="s">
        <v>2043</v>
      </c>
      <c r="B391" t="s">
        <v>827</v>
      </c>
      <c r="C391" s="179">
        <v>2</v>
      </c>
    </row>
    <row r="392" spans="1:3" x14ac:dyDescent="0.2">
      <c r="A392" t="s">
        <v>2043</v>
      </c>
      <c r="B392" t="s">
        <v>675</v>
      </c>
      <c r="C392" s="179">
        <v>1</v>
      </c>
    </row>
    <row r="393" spans="1:3" x14ac:dyDescent="0.2">
      <c r="A393" t="s">
        <v>2043</v>
      </c>
      <c r="B393" t="s">
        <v>2061</v>
      </c>
      <c r="C393" s="179">
        <v>14</v>
      </c>
    </row>
    <row r="394" spans="1:3" x14ac:dyDescent="0.2">
      <c r="A394" t="s">
        <v>2043</v>
      </c>
      <c r="B394" t="s">
        <v>2262</v>
      </c>
      <c r="C394" s="179">
        <v>46</v>
      </c>
    </row>
    <row r="395" spans="1:3" x14ac:dyDescent="0.2">
      <c r="A395" t="s">
        <v>2043</v>
      </c>
      <c r="B395" t="s">
        <v>3743</v>
      </c>
      <c r="C395" s="179">
        <v>11</v>
      </c>
    </row>
    <row r="396" spans="1:3" x14ac:dyDescent="0.2">
      <c r="A396" t="s">
        <v>2043</v>
      </c>
      <c r="B396" t="s">
        <v>3006</v>
      </c>
      <c r="C396" s="179">
        <v>8</v>
      </c>
    </row>
    <row r="397" spans="1:3" x14ac:dyDescent="0.2">
      <c r="A397" t="s">
        <v>2043</v>
      </c>
      <c r="B397" t="s">
        <v>3954</v>
      </c>
      <c r="C397" s="179">
        <v>1</v>
      </c>
    </row>
    <row r="398" spans="1:3" x14ac:dyDescent="0.2">
      <c r="A398" t="s">
        <v>2043</v>
      </c>
      <c r="B398" t="s">
        <v>3855</v>
      </c>
      <c r="C398" s="179">
        <v>5</v>
      </c>
    </row>
    <row r="399" spans="1:3" x14ac:dyDescent="0.2">
      <c r="A399" t="s">
        <v>2043</v>
      </c>
      <c r="B399" t="s">
        <v>2856</v>
      </c>
      <c r="C399" s="179">
        <v>5</v>
      </c>
    </row>
    <row r="400" spans="1:3" x14ac:dyDescent="0.2">
      <c r="A400" t="s">
        <v>2043</v>
      </c>
      <c r="B400" t="s">
        <v>4599</v>
      </c>
      <c r="C400" s="179">
        <v>1</v>
      </c>
    </row>
    <row r="401" spans="1:3" x14ac:dyDescent="0.2">
      <c r="A401" t="s">
        <v>2043</v>
      </c>
      <c r="B401" t="s">
        <v>4848</v>
      </c>
      <c r="C401" s="179">
        <v>1</v>
      </c>
    </row>
    <row r="402" spans="1:3" x14ac:dyDescent="0.2">
      <c r="A402" t="s">
        <v>2043</v>
      </c>
      <c r="B402" t="s">
        <v>5142</v>
      </c>
      <c r="C402" s="179">
        <v>2</v>
      </c>
    </row>
    <row r="403" spans="1:3" x14ac:dyDescent="0.2">
      <c r="A403" t="s">
        <v>2043</v>
      </c>
      <c r="B403" t="s">
        <v>5149</v>
      </c>
      <c r="C403" s="179">
        <v>2</v>
      </c>
    </row>
    <row r="404" spans="1:3" x14ac:dyDescent="0.2">
      <c r="A404" t="s">
        <v>2043</v>
      </c>
      <c r="B404" t="s">
        <v>5200</v>
      </c>
      <c r="C404" s="179">
        <v>3</v>
      </c>
    </row>
    <row r="405" spans="1:3" x14ac:dyDescent="0.2">
      <c r="A405" t="s">
        <v>2043</v>
      </c>
      <c r="B405" t="s">
        <v>5203</v>
      </c>
      <c r="C405" s="179">
        <v>1</v>
      </c>
    </row>
    <row r="406" spans="1:3" x14ac:dyDescent="0.2">
      <c r="A406" t="s">
        <v>2043</v>
      </c>
      <c r="B406" t="s">
        <v>5320</v>
      </c>
      <c r="C406" s="179">
        <v>2</v>
      </c>
    </row>
    <row r="407" spans="1:3" x14ac:dyDescent="0.2">
      <c r="A407" t="s">
        <v>2043</v>
      </c>
      <c r="B407" t="s">
        <v>5427</v>
      </c>
      <c r="C407" s="179">
        <v>1</v>
      </c>
    </row>
    <row r="408" spans="1:3" x14ac:dyDescent="0.2">
      <c r="A408" t="s">
        <v>2043</v>
      </c>
      <c r="B408" t="s">
        <v>5428</v>
      </c>
      <c r="C408" s="179">
        <v>1</v>
      </c>
    </row>
    <row r="409" spans="1:3" x14ac:dyDescent="0.2">
      <c r="A409" t="s">
        <v>4192</v>
      </c>
      <c r="B409" t="s">
        <v>594</v>
      </c>
      <c r="C409" s="179">
        <v>2</v>
      </c>
    </row>
    <row r="410" spans="1:3" x14ac:dyDescent="0.2">
      <c r="A410" t="s">
        <v>3960</v>
      </c>
      <c r="B410" t="s">
        <v>3961</v>
      </c>
      <c r="C410" s="179">
        <v>1</v>
      </c>
    </row>
    <row r="411" spans="1:3" x14ac:dyDescent="0.2">
      <c r="A411" t="s">
        <v>3960</v>
      </c>
      <c r="B411" t="s">
        <v>3962</v>
      </c>
      <c r="C411" s="179">
        <v>1</v>
      </c>
    </row>
    <row r="412" spans="1:3" x14ac:dyDescent="0.2">
      <c r="A412" t="s">
        <v>2499</v>
      </c>
      <c r="B412" t="s">
        <v>3134</v>
      </c>
      <c r="C412" s="179">
        <v>4</v>
      </c>
    </row>
    <row r="413" spans="1:3" x14ac:dyDescent="0.2">
      <c r="A413" t="s">
        <v>2499</v>
      </c>
      <c r="B413" t="s">
        <v>2500</v>
      </c>
      <c r="C413" s="179">
        <v>1</v>
      </c>
    </row>
    <row r="414" spans="1:3" x14ac:dyDescent="0.2">
      <c r="A414" t="s">
        <v>2499</v>
      </c>
      <c r="B414" t="s">
        <v>4451</v>
      </c>
      <c r="C414" s="179">
        <v>2</v>
      </c>
    </row>
    <row r="415" spans="1:3" x14ac:dyDescent="0.2">
      <c r="A415" t="s">
        <v>2499</v>
      </c>
      <c r="B415" t="s">
        <v>4670</v>
      </c>
      <c r="C415" s="179">
        <v>1</v>
      </c>
    </row>
    <row r="416" spans="1:3" x14ac:dyDescent="0.2">
      <c r="A416" t="s">
        <v>2499</v>
      </c>
      <c r="B416" t="s">
        <v>5288</v>
      </c>
      <c r="C416" s="179">
        <v>1</v>
      </c>
    </row>
    <row r="417" spans="1:3" x14ac:dyDescent="0.2">
      <c r="A417" t="s">
        <v>2499</v>
      </c>
      <c r="B417" t="s">
        <v>5306</v>
      </c>
      <c r="C417" s="179">
        <v>1</v>
      </c>
    </row>
    <row r="418" spans="1:3" x14ac:dyDescent="0.2">
      <c r="A418" t="s">
        <v>2499</v>
      </c>
      <c r="B418" t="s">
        <v>5308</v>
      </c>
      <c r="C418" s="179">
        <v>1</v>
      </c>
    </row>
    <row r="419" spans="1:3" x14ac:dyDescent="0.2">
      <c r="A419" t="s">
        <v>2499</v>
      </c>
      <c r="B419" t="s">
        <v>5312</v>
      </c>
      <c r="C419" s="179">
        <v>1</v>
      </c>
    </row>
    <row r="420" spans="1:3" x14ac:dyDescent="0.2">
      <c r="A420" t="s">
        <v>4193</v>
      </c>
      <c r="B420" t="s">
        <v>1193</v>
      </c>
      <c r="C420" s="179">
        <v>1</v>
      </c>
    </row>
    <row r="421" spans="1:3" x14ac:dyDescent="0.2">
      <c r="A421" t="s">
        <v>4194</v>
      </c>
      <c r="B421" t="s">
        <v>185</v>
      </c>
      <c r="C421" s="179">
        <v>1</v>
      </c>
    </row>
    <row r="422" spans="1:3" x14ac:dyDescent="0.2">
      <c r="A422" t="s">
        <v>4195</v>
      </c>
      <c r="B422" t="s">
        <v>3669</v>
      </c>
      <c r="C422" s="179">
        <v>1</v>
      </c>
    </row>
    <row r="423" spans="1:3" x14ac:dyDescent="0.2">
      <c r="A423" t="s">
        <v>4196</v>
      </c>
      <c r="B423" t="s">
        <v>1051</v>
      </c>
      <c r="C423" s="179">
        <v>1</v>
      </c>
    </row>
    <row r="424" spans="1:3" x14ac:dyDescent="0.2">
      <c r="A424" t="s">
        <v>4197</v>
      </c>
      <c r="B424" t="s">
        <v>1625</v>
      </c>
      <c r="C424" s="179">
        <v>1</v>
      </c>
    </row>
    <row r="425" spans="1:3" x14ac:dyDescent="0.2">
      <c r="A425" t="s">
        <v>4198</v>
      </c>
      <c r="B425" t="s">
        <v>1749</v>
      </c>
      <c r="C425" s="179">
        <v>1</v>
      </c>
    </row>
    <row r="426" spans="1:3" x14ac:dyDescent="0.2">
      <c r="A426" t="s">
        <v>4198</v>
      </c>
      <c r="B426" t="s">
        <v>1741</v>
      </c>
      <c r="C426" s="179">
        <v>1</v>
      </c>
    </row>
    <row r="427" spans="1:3" x14ac:dyDescent="0.2">
      <c r="A427" t="s">
        <v>4199</v>
      </c>
      <c r="B427" t="s">
        <v>1226</v>
      </c>
      <c r="C427" s="179">
        <v>1</v>
      </c>
    </row>
    <row r="428" spans="1:3" x14ac:dyDescent="0.2">
      <c r="A428" t="s">
        <v>4199</v>
      </c>
      <c r="B428" t="s">
        <v>1217</v>
      </c>
      <c r="C428" s="179">
        <v>1</v>
      </c>
    </row>
    <row r="429" spans="1:3" x14ac:dyDescent="0.2">
      <c r="A429" t="s">
        <v>4199</v>
      </c>
      <c r="B429" t="s">
        <v>1225</v>
      </c>
      <c r="C429" s="179">
        <v>3</v>
      </c>
    </row>
    <row r="430" spans="1:3" x14ac:dyDescent="0.2">
      <c r="A430" t="s">
        <v>4200</v>
      </c>
      <c r="B430" t="s">
        <v>239</v>
      </c>
      <c r="C430" s="179">
        <v>2</v>
      </c>
    </row>
    <row r="431" spans="1:3" x14ac:dyDescent="0.2">
      <c r="A431" t="s">
        <v>4200</v>
      </c>
      <c r="B431" t="s">
        <v>238</v>
      </c>
      <c r="C431" s="179">
        <v>2</v>
      </c>
    </row>
    <row r="432" spans="1:3" x14ac:dyDescent="0.2">
      <c r="A432" t="s">
        <v>4200</v>
      </c>
      <c r="B432" t="s">
        <v>236</v>
      </c>
      <c r="C432" s="179">
        <v>2</v>
      </c>
    </row>
    <row r="433" spans="1:3" x14ac:dyDescent="0.2">
      <c r="A433" t="s">
        <v>4200</v>
      </c>
      <c r="B433" t="s">
        <v>546</v>
      </c>
      <c r="C433" s="179">
        <v>1</v>
      </c>
    </row>
    <row r="434" spans="1:3" x14ac:dyDescent="0.2">
      <c r="A434" t="s">
        <v>4200</v>
      </c>
      <c r="B434" t="s">
        <v>237</v>
      </c>
      <c r="C434" s="179">
        <v>2</v>
      </c>
    </row>
    <row r="435" spans="1:3" x14ac:dyDescent="0.2">
      <c r="A435" t="s">
        <v>4201</v>
      </c>
      <c r="B435" t="s">
        <v>1011</v>
      </c>
      <c r="C435" s="179">
        <v>1</v>
      </c>
    </row>
    <row r="436" spans="1:3" x14ac:dyDescent="0.2">
      <c r="A436" t="s">
        <v>4202</v>
      </c>
      <c r="B436" t="s">
        <v>1242</v>
      </c>
      <c r="C436" s="179">
        <v>1</v>
      </c>
    </row>
    <row r="437" spans="1:3" x14ac:dyDescent="0.2">
      <c r="A437" t="s">
        <v>4203</v>
      </c>
      <c r="B437" t="s">
        <v>1692</v>
      </c>
      <c r="C437" s="179">
        <v>3</v>
      </c>
    </row>
    <row r="438" spans="1:3" x14ac:dyDescent="0.2">
      <c r="A438" t="s">
        <v>4203</v>
      </c>
      <c r="B438" t="s">
        <v>1691</v>
      </c>
      <c r="C438" s="179">
        <v>3</v>
      </c>
    </row>
    <row r="439" spans="1:3" x14ac:dyDescent="0.2">
      <c r="A439" t="s">
        <v>4203</v>
      </c>
      <c r="B439" t="s">
        <v>1727</v>
      </c>
      <c r="C439" s="179">
        <v>3</v>
      </c>
    </row>
    <row r="440" spans="1:3" x14ac:dyDescent="0.2">
      <c r="A440" t="s">
        <v>4203</v>
      </c>
      <c r="B440" t="s">
        <v>547</v>
      </c>
      <c r="C440" s="179">
        <v>2</v>
      </c>
    </row>
    <row r="441" spans="1:3" x14ac:dyDescent="0.2">
      <c r="A441" t="s">
        <v>4203</v>
      </c>
      <c r="B441" t="s">
        <v>1685</v>
      </c>
      <c r="C441" s="179">
        <v>2</v>
      </c>
    </row>
    <row r="442" spans="1:3" x14ac:dyDescent="0.2">
      <c r="A442" t="s">
        <v>4203</v>
      </c>
      <c r="B442" t="s">
        <v>2594</v>
      </c>
      <c r="C442" s="179">
        <v>1</v>
      </c>
    </row>
    <row r="443" spans="1:3" x14ac:dyDescent="0.2">
      <c r="A443" t="s">
        <v>4204</v>
      </c>
      <c r="B443" t="s">
        <v>1094</v>
      </c>
      <c r="C443" s="179">
        <v>1</v>
      </c>
    </row>
    <row r="444" spans="1:3" x14ac:dyDescent="0.2">
      <c r="A444" t="s">
        <v>4205</v>
      </c>
      <c r="B444" t="s">
        <v>204</v>
      </c>
      <c r="C444" s="179">
        <v>1</v>
      </c>
    </row>
    <row r="445" spans="1:3" x14ac:dyDescent="0.2">
      <c r="A445" t="s">
        <v>4205</v>
      </c>
      <c r="B445" t="s">
        <v>205</v>
      </c>
      <c r="C445" s="179">
        <v>1</v>
      </c>
    </row>
    <row r="446" spans="1:3" x14ac:dyDescent="0.2">
      <c r="A446" t="s">
        <v>4206</v>
      </c>
      <c r="B446" t="s">
        <v>441</v>
      </c>
      <c r="C446" s="179">
        <v>3</v>
      </c>
    </row>
    <row r="447" spans="1:3" x14ac:dyDescent="0.2">
      <c r="A447" t="s">
        <v>2281</v>
      </c>
      <c r="B447" t="s">
        <v>1796</v>
      </c>
      <c r="C447" s="179">
        <v>1</v>
      </c>
    </row>
    <row r="448" spans="1:3" x14ac:dyDescent="0.2">
      <c r="A448" t="s">
        <v>2281</v>
      </c>
      <c r="B448" t="s">
        <v>1761</v>
      </c>
      <c r="C448" s="179">
        <v>1</v>
      </c>
    </row>
    <row r="449" spans="1:3" x14ac:dyDescent="0.2">
      <c r="A449" t="s">
        <v>2281</v>
      </c>
      <c r="B449" t="s">
        <v>2643</v>
      </c>
      <c r="C449" s="179">
        <v>1</v>
      </c>
    </row>
    <row r="450" spans="1:3" x14ac:dyDescent="0.2">
      <c r="A450" t="s">
        <v>2281</v>
      </c>
      <c r="B450" t="s">
        <v>2642</v>
      </c>
      <c r="C450" s="179">
        <v>1</v>
      </c>
    </row>
    <row r="451" spans="1:3" x14ac:dyDescent="0.2">
      <c r="A451" t="s">
        <v>2281</v>
      </c>
      <c r="B451" t="s">
        <v>1633</v>
      </c>
      <c r="C451" s="179">
        <v>2</v>
      </c>
    </row>
    <row r="452" spans="1:3" x14ac:dyDescent="0.2">
      <c r="A452" t="s">
        <v>2281</v>
      </c>
      <c r="B452" t="s">
        <v>1634</v>
      </c>
      <c r="C452" s="179">
        <v>1</v>
      </c>
    </row>
    <row r="453" spans="1:3" x14ac:dyDescent="0.2">
      <c r="A453" t="s">
        <v>2281</v>
      </c>
      <c r="B453" t="s">
        <v>1817</v>
      </c>
      <c r="C453" s="179">
        <v>1</v>
      </c>
    </row>
    <row r="454" spans="1:3" x14ac:dyDescent="0.2">
      <c r="A454" t="s">
        <v>2281</v>
      </c>
      <c r="B454" t="s">
        <v>1628</v>
      </c>
      <c r="C454" s="179">
        <v>1</v>
      </c>
    </row>
    <row r="455" spans="1:3" x14ac:dyDescent="0.2">
      <c r="A455" t="s">
        <v>2281</v>
      </c>
      <c r="B455" t="s">
        <v>1818</v>
      </c>
      <c r="C455" s="179">
        <v>1</v>
      </c>
    </row>
    <row r="456" spans="1:3" x14ac:dyDescent="0.2">
      <c r="A456" t="s">
        <v>2281</v>
      </c>
      <c r="B456" t="s">
        <v>1635</v>
      </c>
      <c r="C456" s="179">
        <v>1</v>
      </c>
    </row>
    <row r="457" spans="1:3" x14ac:dyDescent="0.2">
      <c r="A457" t="s">
        <v>2281</v>
      </c>
      <c r="B457" t="s">
        <v>1642</v>
      </c>
      <c r="C457" s="179">
        <v>1</v>
      </c>
    </row>
    <row r="458" spans="1:3" x14ac:dyDescent="0.2">
      <c r="A458" t="s">
        <v>2281</v>
      </c>
      <c r="B458" t="s">
        <v>1286</v>
      </c>
      <c r="C458" s="179">
        <v>2</v>
      </c>
    </row>
    <row r="459" spans="1:3" x14ac:dyDescent="0.2">
      <c r="A459" t="s">
        <v>2281</v>
      </c>
      <c r="B459" t="s">
        <v>1646</v>
      </c>
      <c r="C459" s="179">
        <v>1</v>
      </c>
    </row>
    <row r="460" spans="1:3" x14ac:dyDescent="0.2">
      <c r="A460" t="s">
        <v>2281</v>
      </c>
      <c r="B460" t="s">
        <v>1287</v>
      </c>
      <c r="C460" s="179">
        <v>1</v>
      </c>
    </row>
    <row r="461" spans="1:3" x14ac:dyDescent="0.2">
      <c r="A461" t="s">
        <v>2281</v>
      </c>
      <c r="B461" t="s">
        <v>1657</v>
      </c>
      <c r="C461" s="179">
        <v>2</v>
      </c>
    </row>
    <row r="462" spans="1:3" x14ac:dyDescent="0.2">
      <c r="A462" t="s">
        <v>2281</v>
      </c>
      <c r="B462" t="s">
        <v>1630</v>
      </c>
      <c r="C462" s="179">
        <v>1</v>
      </c>
    </row>
    <row r="463" spans="1:3" x14ac:dyDescent="0.2">
      <c r="A463" t="s">
        <v>2281</v>
      </c>
      <c r="B463" t="s">
        <v>1658</v>
      </c>
      <c r="C463" s="179">
        <v>3</v>
      </c>
    </row>
    <row r="464" spans="1:3" x14ac:dyDescent="0.2">
      <c r="A464" t="s">
        <v>2281</v>
      </c>
      <c r="B464" t="s">
        <v>1631</v>
      </c>
      <c r="C464" s="179">
        <v>1</v>
      </c>
    </row>
    <row r="465" spans="1:3" x14ac:dyDescent="0.2">
      <c r="A465" t="s">
        <v>2281</v>
      </c>
      <c r="B465" t="s">
        <v>1289</v>
      </c>
      <c r="C465" s="179">
        <v>1</v>
      </c>
    </row>
    <row r="466" spans="1:3" x14ac:dyDescent="0.2">
      <c r="A466" t="s">
        <v>2281</v>
      </c>
      <c r="B466" t="s">
        <v>1632</v>
      </c>
      <c r="C466" s="179">
        <v>1</v>
      </c>
    </row>
    <row r="467" spans="1:3" x14ac:dyDescent="0.2">
      <c r="A467" t="s">
        <v>2281</v>
      </c>
      <c r="B467" t="s">
        <v>1290</v>
      </c>
      <c r="C467" s="179">
        <v>2</v>
      </c>
    </row>
    <row r="468" spans="1:3" x14ac:dyDescent="0.2">
      <c r="A468" t="s">
        <v>2281</v>
      </c>
      <c r="B468" t="s">
        <v>1659</v>
      </c>
      <c r="C468" s="179">
        <v>1</v>
      </c>
    </row>
    <row r="469" spans="1:3" x14ac:dyDescent="0.2">
      <c r="A469" t="s">
        <v>2281</v>
      </c>
      <c r="B469" t="s">
        <v>1291</v>
      </c>
      <c r="C469" s="179">
        <v>2</v>
      </c>
    </row>
    <row r="470" spans="1:3" x14ac:dyDescent="0.2">
      <c r="A470" t="s">
        <v>2281</v>
      </c>
      <c r="B470" t="s">
        <v>1274</v>
      </c>
      <c r="C470" s="179">
        <v>3</v>
      </c>
    </row>
    <row r="471" spans="1:3" x14ac:dyDescent="0.2">
      <c r="A471" t="s">
        <v>2281</v>
      </c>
      <c r="B471" t="s">
        <v>1656</v>
      </c>
      <c r="C471" s="179">
        <v>1</v>
      </c>
    </row>
    <row r="472" spans="1:3" x14ac:dyDescent="0.2">
      <c r="A472" t="s">
        <v>2281</v>
      </c>
      <c r="B472" t="s">
        <v>1648</v>
      </c>
      <c r="C472" s="179">
        <v>1</v>
      </c>
    </row>
    <row r="473" spans="1:3" x14ac:dyDescent="0.2">
      <c r="A473" t="s">
        <v>2281</v>
      </c>
      <c r="B473" t="s">
        <v>1655</v>
      </c>
      <c r="C473" s="179">
        <v>1</v>
      </c>
    </row>
    <row r="474" spans="1:3" x14ac:dyDescent="0.2">
      <c r="A474" t="s">
        <v>2281</v>
      </c>
      <c r="B474" t="s">
        <v>1819</v>
      </c>
      <c r="C474" s="179">
        <v>1</v>
      </c>
    </row>
    <row r="475" spans="1:3" x14ac:dyDescent="0.2">
      <c r="A475" t="s">
        <v>2281</v>
      </c>
      <c r="B475" t="s">
        <v>1276</v>
      </c>
      <c r="C475" s="179">
        <v>1</v>
      </c>
    </row>
    <row r="476" spans="1:3" x14ac:dyDescent="0.2">
      <c r="A476" t="s">
        <v>2281</v>
      </c>
      <c r="B476" t="s">
        <v>1277</v>
      </c>
      <c r="C476" s="179">
        <v>2</v>
      </c>
    </row>
    <row r="477" spans="1:3" x14ac:dyDescent="0.2">
      <c r="A477" t="s">
        <v>2281</v>
      </c>
      <c r="B477" t="s">
        <v>1278</v>
      </c>
      <c r="C477" s="179">
        <v>5</v>
      </c>
    </row>
    <row r="478" spans="1:3" x14ac:dyDescent="0.2">
      <c r="A478" t="s">
        <v>2281</v>
      </c>
      <c r="B478" t="s">
        <v>1820</v>
      </c>
      <c r="C478" s="179">
        <v>1</v>
      </c>
    </row>
    <row r="479" spans="1:3" x14ac:dyDescent="0.2">
      <c r="A479" t="s">
        <v>2281</v>
      </c>
      <c r="B479" t="s">
        <v>1821</v>
      </c>
      <c r="C479" s="179">
        <v>1</v>
      </c>
    </row>
    <row r="480" spans="1:3" x14ac:dyDescent="0.2">
      <c r="A480" t="s">
        <v>2281</v>
      </c>
      <c r="B480" t="s">
        <v>1284</v>
      </c>
      <c r="C480" s="179">
        <v>2</v>
      </c>
    </row>
    <row r="481" spans="1:3" x14ac:dyDescent="0.2">
      <c r="A481" t="s">
        <v>2281</v>
      </c>
      <c r="B481" t="s">
        <v>1292</v>
      </c>
      <c r="C481" s="179">
        <v>4</v>
      </c>
    </row>
    <row r="482" spans="1:3" x14ac:dyDescent="0.2">
      <c r="A482" t="s">
        <v>2281</v>
      </c>
      <c r="B482" t="s">
        <v>1824</v>
      </c>
      <c r="C482" s="179">
        <v>1</v>
      </c>
    </row>
    <row r="483" spans="1:3" x14ac:dyDescent="0.2">
      <c r="A483" t="s">
        <v>2281</v>
      </c>
      <c r="B483" t="s">
        <v>1295</v>
      </c>
      <c r="C483" s="179">
        <v>2</v>
      </c>
    </row>
    <row r="484" spans="1:3" x14ac:dyDescent="0.2">
      <c r="A484" t="s">
        <v>2281</v>
      </c>
      <c r="B484" t="s">
        <v>1296</v>
      </c>
      <c r="C484" s="179">
        <v>1</v>
      </c>
    </row>
    <row r="485" spans="1:3" x14ac:dyDescent="0.2">
      <c r="A485" t="s">
        <v>2281</v>
      </c>
      <c r="B485" t="s">
        <v>1297</v>
      </c>
      <c r="C485" s="179">
        <v>1</v>
      </c>
    </row>
    <row r="486" spans="1:3" x14ac:dyDescent="0.2">
      <c r="A486" t="s">
        <v>2281</v>
      </c>
      <c r="B486" t="s">
        <v>1650</v>
      </c>
      <c r="C486" s="179">
        <v>1</v>
      </c>
    </row>
    <row r="487" spans="1:3" x14ac:dyDescent="0.2">
      <c r="A487" t="s">
        <v>2281</v>
      </c>
      <c r="B487" t="s">
        <v>1825</v>
      </c>
      <c r="C487" s="179">
        <v>1</v>
      </c>
    </row>
    <row r="488" spans="1:3" x14ac:dyDescent="0.2">
      <c r="A488" t="s">
        <v>2281</v>
      </c>
      <c r="B488" t="s">
        <v>1298</v>
      </c>
      <c r="C488" s="179">
        <v>3</v>
      </c>
    </row>
    <row r="489" spans="1:3" x14ac:dyDescent="0.2">
      <c r="A489" t="s">
        <v>2281</v>
      </c>
      <c r="B489" t="s">
        <v>1826</v>
      </c>
      <c r="C489" s="179">
        <v>2</v>
      </c>
    </row>
    <row r="490" spans="1:3" x14ac:dyDescent="0.2">
      <c r="A490" t="s">
        <v>2281</v>
      </c>
      <c r="B490" t="s">
        <v>1644</v>
      </c>
      <c r="C490" s="179">
        <v>2</v>
      </c>
    </row>
    <row r="491" spans="1:3" x14ac:dyDescent="0.2">
      <c r="A491" t="s">
        <v>2281</v>
      </c>
      <c r="B491" t="s">
        <v>1827</v>
      </c>
      <c r="C491" s="179">
        <v>1</v>
      </c>
    </row>
    <row r="492" spans="1:3" x14ac:dyDescent="0.2">
      <c r="A492" t="s">
        <v>2281</v>
      </c>
      <c r="B492" t="s">
        <v>1828</v>
      </c>
      <c r="C492" s="179">
        <v>1</v>
      </c>
    </row>
    <row r="493" spans="1:3" x14ac:dyDescent="0.2">
      <c r="A493" t="s">
        <v>2281</v>
      </c>
      <c r="B493" t="s">
        <v>1629</v>
      </c>
      <c r="C493" s="179">
        <v>1</v>
      </c>
    </row>
    <row r="494" spans="1:3" x14ac:dyDescent="0.2">
      <c r="A494" t="s">
        <v>2281</v>
      </c>
      <c r="B494" t="s">
        <v>1654</v>
      </c>
      <c r="C494" s="179">
        <v>1</v>
      </c>
    </row>
    <row r="495" spans="1:3" x14ac:dyDescent="0.2">
      <c r="A495" t="s">
        <v>2281</v>
      </c>
      <c r="B495" t="s">
        <v>1636</v>
      </c>
      <c r="C495" s="179">
        <v>2</v>
      </c>
    </row>
    <row r="496" spans="1:3" x14ac:dyDescent="0.2">
      <c r="A496" t="s">
        <v>2281</v>
      </c>
      <c r="B496" t="s">
        <v>1288</v>
      </c>
      <c r="C496" s="179">
        <v>1</v>
      </c>
    </row>
    <row r="497" spans="1:3" x14ac:dyDescent="0.2">
      <c r="A497" t="s">
        <v>2281</v>
      </c>
      <c r="B497" t="s">
        <v>1660</v>
      </c>
      <c r="C497" s="179">
        <v>1</v>
      </c>
    </row>
    <row r="498" spans="1:3" x14ac:dyDescent="0.2">
      <c r="A498" t="s">
        <v>2281</v>
      </c>
      <c r="B498" t="s">
        <v>1647</v>
      </c>
      <c r="C498" s="179">
        <v>1</v>
      </c>
    </row>
    <row r="499" spans="1:3" x14ac:dyDescent="0.2">
      <c r="A499" t="s">
        <v>2281</v>
      </c>
      <c r="B499" t="s">
        <v>1760</v>
      </c>
      <c r="C499" s="179">
        <v>1</v>
      </c>
    </row>
    <row r="500" spans="1:3" x14ac:dyDescent="0.2">
      <c r="A500" t="s">
        <v>2281</v>
      </c>
      <c r="B500" t="s">
        <v>1281</v>
      </c>
      <c r="C500" s="179">
        <v>1</v>
      </c>
    </row>
    <row r="501" spans="1:3" x14ac:dyDescent="0.2">
      <c r="A501" t="s">
        <v>2281</v>
      </c>
      <c r="B501" t="s">
        <v>1282</v>
      </c>
      <c r="C501" s="179">
        <v>3</v>
      </c>
    </row>
    <row r="502" spans="1:3" x14ac:dyDescent="0.2">
      <c r="A502" t="s">
        <v>2281</v>
      </c>
      <c r="B502" t="s">
        <v>1283</v>
      </c>
      <c r="C502" s="179">
        <v>1</v>
      </c>
    </row>
    <row r="503" spans="1:3" x14ac:dyDescent="0.2">
      <c r="A503" t="s">
        <v>2281</v>
      </c>
      <c r="B503" t="s">
        <v>1294</v>
      </c>
      <c r="C503" s="179">
        <v>2</v>
      </c>
    </row>
    <row r="504" spans="1:3" x14ac:dyDescent="0.2">
      <c r="A504" t="s">
        <v>2281</v>
      </c>
      <c r="B504" t="s">
        <v>1643</v>
      </c>
      <c r="C504" s="179">
        <v>1</v>
      </c>
    </row>
    <row r="505" spans="1:3" x14ac:dyDescent="0.2">
      <c r="A505" t="s">
        <v>2281</v>
      </c>
      <c r="B505" t="s">
        <v>1649</v>
      </c>
      <c r="C505" s="179">
        <v>1</v>
      </c>
    </row>
    <row r="506" spans="1:3" x14ac:dyDescent="0.2">
      <c r="A506" t="s">
        <v>2281</v>
      </c>
      <c r="B506" t="s">
        <v>1798</v>
      </c>
      <c r="C506" s="179">
        <v>1</v>
      </c>
    </row>
    <row r="507" spans="1:3" x14ac:dyDescent="0.2">
      <c r="A507" t="s">
        <v>2281</v>
      </c>
      <c r="B507" t="s">
        <v>1797</v>
      </c>
      <c r="C507" s="179">
        <v>1</v>
      </c>
    </row>
    <row r="508" spans="1:3" x14ac:dyDescent="0.2">
      <c r="A508" t="s">
        <v>2281</v>
      </c>
      <c r="B508" t="s">
        <v>1799</v>
      </c>
      <c r="C508" s="179">
        <v>1</v>
      </c>
    </row>
    <row r="509" spans="1:3" x14ac:dyDescent="0.2">
      <c r="A509" t="s">
        <v>2281</v>
      </c>
      <c r="B509" t="s">
        <v>1280</v>
      </c>
      <c r="C509" s="179">
        <v>2</v>
      </c>
    </row>
    <row r="510" spans="1:3" x14ac:dyDescent="0.2">
      <c r="A510" t="s">
        <v>2281</v>
      </c>
      <c r="B510" t="s">
        <v>1293</v>
      </c>
      <c r="C510" s="179">
        <v>1</v>
      </c>
    </row>
    <row r="511" spans="1:3" x14ac:dyDescent="0.2">
      <c r="A511" t="s">
        <v>2281</v>
      </c>
      <c r="B511" t="s">
        <v>1637</v>
      </c>
      <c r="C511" s="179">
        <v>1</v>
      </c>
    </row>
    <row r="512" spans="1:3" x14ac:dyDescent="0.2">
      <c r="A512" t="s">
        <v>2281</v>
      </c>
      <c r="B512" t="s">
        <v>1829</v>
      </c>
      <c r="C512" s="179">
        <v>1</v>
      </c>
    </row>
    <row r="513" spans="1:3" x14ac:dyDescent="0.2">
      <c r="A513" t="s">
        <v>2281</v>
      </c>
      <c r="B513" t="s">
        <v>2824</v>
      </c>
      <c r="C513" s="179">
        <v>1</v>
      </c>
    </row>
    <row r="514" spans="1:3" x14ac:dyDescent="0.2">
      <c r="A514" t="s">
        <v>2281</v>
      </c>
      <c r="B514" t="s">
        <v>1275</v>
      </c>
      <c r="C514" s="179">
        <v>1</v>
      </c>
    </row>
    <row r="515" spans="1:3" x14ac:dyDescent="0.2">
      <c r="A515" t="s">
        <v>2281</v>
      </c>
      <c r="B515" t="s">
        <v>1645</v>
      </c>
      <c r="C515" s="179">
        <v>1</v>
      </c>
    </row>
    <row r="516" spans="1:3" x14ac:dyDescent="0.2">
      <c r="A516" t="s">
        <v>2281</v>
      </c>
      <c r="B516" t="s">
        <v>1651</v>
      </c>
      <c r="C516" s="179">
        <v>1</v>
      </c>
    </row>
    <row r="517" spans="1:3" x14ac:dyDescent="0.2">
      <c r="A517" t="s">
        <v>2281</v>
      </c>
      <c r="B517" t="s">
        <v>2830</v>
      </c>
      <c r="C517" s="179">
        <v>1</v>
      </c>
    </row>
    <row r="518" spans="1:3" x14ac:dyDescent="0.2">
      <c r="A518" t="s">
        <v>2281</v>
      </c>
      <c r="B518" t="s">
        <v>2306</v>
      </c>
      <c r="C518" s="179">
        <v>1</v>
      </c>
    </row>
    <row r="519" spans="1:3" x14ac:dyDescent="0.2">
      <c r="A519" t="s">
        <v>2281</v>
      </c>
      <c r="B519" t="s">
        <v>2307</v>
      </c>
      <c r="C519" s="179">
        <v>1</v>
      </c>
    </row>
    <row r="520" spans="1:3" x14ac:dyDescent="0.2">
      <c r="A520" t="s">
        <v>2281</v>
      </c>
      <c r="B520" t="s">
        <v>2308</v>
      </c>
      <c r="C520" s="179">
        <v>3</v>
      </c>
    </row>
    <row r="521" spans="1:3" x14ac:dyDescent="0.2">
      <c r="A521" t="s">
        <v>2281</v>
      </c>
      <c r="B521" t="s">
        <v>4030</v>
      </c>
      <c r="C521" s="179">
        <v>1</v>
      </c>
    </row>
    <row r="522" spans="1:3" x14ac:dyDescent="0.2">
      <c r="A522" t="s">
        <v>2281</v>
      </c>
      <c r="B522" t="s">
        <v>2309</v>
      </c>
      <c r="C522" s="179">
        <v>1</v>
      </c>
    </row>
    <row r="523" spans="1:3" x14ac:dyDescent="0.2">
      <c r="A523" t="s">
        <v>2281</v>
      </c>
      <c r="B523" t="s">
        <v>2310</v>
      </c>
      <c r="C523" s="179">
        <v>1</v>
      </c>
    </row>
    <row r="524" spans="1:3" x14ac:dyDescent="0.2">
      <c r="A524" t="s">
        <v>2281</v>
      </c>
      <c r="B524" t="s">
        <v>2290</v>
      </c>
      <c r="C524" s="179">
        <v>1</v>
      </c>
    </row>
    <row r="525" spans="1:3" x14ac:dyDescent="0.2">
      <c r="A525" t="s">
        <v>2281</v>
      </c>
      <c r="B525" t="s">
        <v>4031</v>
      </c>
      <c r="C525" s="179">
        <v>1</v>
      </c>
    </row>
    <row r="526" spans="1:3" x14ac:dyDescent="0.2">
      <c r="A526" t="s">
        <v>2281</v>
      </c>
      <c r="B526" t="s">
        <v>4032</v>
      </c>
      <c r="C526" s="179">
        <v>1</v>
      </c>
    </row>
    <row r="527" spans="1:3" x14ac:dyDescent="0.2">
      <c r="A527" t="s">
        <v>2281</v>
      </c>
      <c r="B527" t="s">
        <v>4033</v>
      </c>
      <c r="C527" s="179">
        <v>1</v>
      </c>
    </row>
    <row r="528" spans="1:3" x14ac:dyDescent="0.2">
      <c r="A528" t="s">
        <v>2281</v>
      </c>
      <c r="B528" t="s">
        <v>2552</v>
      </c>
      <c r="C528" s="179">
        <v>1</v>
      </c>
    </row>
    <row r="529" spans="1:3" x14ac:dyDescent="0.2">
      <c r="A529" t="s">
        <v>2281</v>
      </c>
      <c r="B529" t="s">
        <v>2554</v>
      </c>
      <c r="C529" s="179">
        <v>1</v>
      </c>
    </row>
    <row r="530" spans="1:3" x14ac:dyDescent="0.2">
      <c r="A530" t="s">
        <v>2281</v>
      </c>
      <c r="B530" t="s">
        <v>2555</v>
      </c>
      <c r="C530" s="179">
        <v>1</v>
      </c>
    </row>
    <row r="531" spans="1:3" x14ac:dyDescent="0.2">
      <c r="A531" t="s">
        <v>2281</v>
      </c>
      <c r="B531" t="s">
        <v>2556</v>
      </c>
      <c r="C531" s="179">
        <v>2</v>
      </c>
    </row>
    <row r="532" spans="1:3" x14ac:dyDescent="0.2">
      <c r="A532" t="s">
        <v>2281</v>
      </c>
      <c r="B532" t="s">
        <v>4039</v>
      </c>
      <c r="C532" s="179">
        <v>1</v>
      </c>
    </row>
    <row r="533" spans="1:3" x14ac:dyDescent="0.2">
      <c r="A533" t="s">
        <v>2281</v>
      </c>
      <c r="B533" t="s">
        <v>4041</v>
      </c>
      <c r="C533" s="179">
        <v>1</v>
      </c>
    </row>
    <row r="534" spans="1:3" x14ac:dyDescent="0.2">
      <c r="A534" t="s">
        <v>2281</v>
      </c>
      <c r="B534" t="s">
        <v>4050</v>
      </c>
      <c r="C534" s="179">
        <v>1</v>
      </c>
    </row>
    <row r="535" spans="1:3" x14ac:dyDescent="0.2">
      <c r="A535" t="s">
        <v>2281</v>
      </c>
      <c r="B535" t="s">
        <v>4051</v>
      </c>
      <c r="C535" s="179">
        <v>1</v>
      </c>
    </row>
    <row r="536" spans="1:3" x14ac:dyDescent="0.2">
      <c r="A536" t="s">
        <v>2281</v>
      </c>
      <c r="B536" t="s">
        <v>4043</v>
      </c>
      <c r="C536" s="179">
        <v>1</v>
      </c>
    </row>
    <row r="537" spans="1:3" x14ac:dyDescent="0.2">
      <c r="A537" t="s">
        <v>2281</v>
      </c>
      <c r="B537" t="s">
        <v>4045</v>
      </c>
      <c r="C537" s="179">
        <v>1</v>
      </c>
    </row>
    <row r="538" spans="1:3" x14ac:dyDescent="0.2">
      <c r="A538" t="s">
        <v>2281</v>
      </c>
      <c r="B538" t="s">
        <v>2293</v>
      </c>
      <c r="C538" s="179">
        <v>1</v>
      </c>
    </row>
    <row r="539" spans="1:3" x14ac:dyDescent="0.2">
      <c r="A539" t="s">
        <v>2281</v>
      </c>
      <c r="B539" t="s">
        <v>2294</v>
      </c>
      <c r="C539" s="179">
        <v>1</v>
      </c>
    </row>
    <row r="540" spans="1:3" x14ac:dyDescent="0.2">
      <c r="A540" t="s">
        <v>2281</v>
      </c>
      <c r="B540" t="s">
        <v>2282</v>
      </c>
      <c r="C540" s="179">
        <v>2</v>
      </c>
    </row>
    <row r="541" spans="1:3" x14ac:dyDescent="0.2">
      <c r="A541" t="s">
        <v>2281</v>
      </c>
      <c r="B541" t="s">
        <v>2291</v>
      </c>
      <c r="C541" s="179">
        <v>1</v>
      </c>
    </row>
    <row r="542" spans="1:3" x14ac:dyDescent="0.2">
      <c r="A542" t="s">
        <v>2281</v>
      </c>
      <c r="B542" t="s">
        <v>2292</v>
      </c>
      <c r="C542" s="179">
        <v>1</v>
      </c>
    </row>
    <row r="543" spans="1:3" x14ac:dyDescent="0.2">
      <c r="A543" t="s">
        <v>2281</v>
      </c>
      <c r="B543" t="s">
        <v>2553</v>
      </c>
      <c r="C543" s="179">
        <v>1</v>
      </c>
    </row>
    <row r="544" spans="1:3" x14ac:dyDescent="0.2">
      <c r="A544" t="s">
        <v>2281</v>
      </c>
      <c r="B544" t="s">
        <v>4034</v>
      </c>
      <c r="C544" s="179">
        <v>1</v>
      </c>
    </row>
    <row r="545" spans="1:3" x14ac:dyDescent="0.2">
      <c r="A545" t="s">
        <v>2281</v>
      </c>
      <c r="B545" t="s">
        <v>4047</v>
      </c>
      <c r="C545" s="179">
        <v>1</v>
      </c>
    </row>
    <row r="546" spans="1:3" x14ac:dyDescent="0.2">
      <c r="A546" t="s">
        <v>2281</v>
      </c>
      <c r="B546" t="s">
        <v>4048</v>
      </c>
      <c r="C546" s="179">
        <v>1</v>
      </c>
    </row>
    <row r="547" spans="1:3" x14ac:dyDescent="0.2">
      <c r="A547" t="s">
        <v>2281</v>
      </c>
      <c r="B547" t="s">
        <v>4052</v>
      </c>
      <c r="C547" s="179">
        <v>1</v>
      </c>
    </row>
    <row r="548" spans="1:3" x14ac:dyDescent="0.2">
      <c r="A548" t="s">
        <v>2281</v>
      </c>
      <c r="B548" t="s">
        <v>2311</v>
      </c>
      <c r="C548" s="179">
        <v>1</v>
      </c>
    </row>
    <row r="549" spans="1:3" x14ac:dyDescent="0.2">
      <c r="A549" t="s">
        <v>2281</v>
      </c>
      <c r="B549" t="s">
        <v>4036</v>
      </c>
      <c r="C549" s="179">
        <v>1</v>
      </c>
    </row>
    <row r="550" spans="1:3" x14ac:dyDescent="0.2">
      <c r="A550" t="s">
        <v>2281</v>
      </c>
      <c r="B550" t="s">
        <v>2313</v>
      </c>
      <c r="C550" s="179">
        <v>1</v>
      </c>
    </row>
    <row r="551" spans="1:3" x14ac:dyDescent="0.2">
      <c r="A551" t="s">
        <v>2281</v>
      </c>
      <c r="B551" t="s">
        <v>2557</v>
      </c>
      <c r="C551" s="179">
        <v>1</v>
      </c>
    </row>
    <row r="552" spans="1:3" x14ac:dyDescent="0.2">
      <c r="A552" t="s">
        <v>2281</v>
      </c>
      <c r="B552" t="s">
        <v>2312</v>
      </c>
      <c r="C552" s="179">
        <v>1</v>
      </c>
    </row>
    <row r="553" spans="1:3" x14ac:dyDescent="0.2">
      <c r="A553" t="s">
        <v>2281</v>
      </c>
      <c r="B553" t="s">
        <v>2295</v>
      </c>
      <c r="C553" s="179">
        <v>1</v>
      </c>
    </row>
    <row r="554" spans="1:3" x14ac:dyDescent="0.2">
      <c r="A554" t="s">
        <v>2281</v>
      </c>
      <c r="B554" t="s">
        <v>2296</v>
      </c>
      <c r="C554" s="179">
        <v>1</v>
      </c>
    </row>
    <row r="555" spans="1:3" x14ac:dyDescent="0.2">
      <c r="A555" t="s">
        <v>2772</v>
      </c>
      <c r="B555" t="s">
        <v>727</v>
      </c>
      <c r="C555" s="179">
        <v>1</v>
      </c>
    </row>
    <row r="556" spans="1:3" x14ac:dyDescent="0.2">
      <c r="A556" t="s">
        <v>2772</v>
      </c>
      <c r="B556" t="s">
        <v>182</v>
      </c>
      <c r="C556" s="179">
        <v>1</v>
      </c>
    </row>
    <row r="557" spans="1:3" x14ac:dyDescent="0.2">
      <c r="A557" t="s">
        <v>2772</v>
      </c>
      <c r="B557" t="s">
        <v>2773</v>
      </c>
      <c r="C557" s="179">
        <v>17</v>
      </c>
    </row>
    <row r="558" spans="1:3" x14ac:dyDescent="0.2">
      <c r="A558" t="s">
        <v>2609</v>
      </c>
      <c r="B558" t="s">
        <v>676</v>
      </c>
      <c r="C558" s="179">
        <v>1</v>
      </c>
    </row>
    <row r="559" spans="1:3" x14ac:dyDescent="0.2">
      <c r="A559" t="s">
        <v>2609</v>
      </c>
      <c r="B559" t="s">
        <v>1780</v>
      </c>
      <c r="C559" s="179">
        <v>1</v>
      </c>
    </row>
    <row r="560" spans="1:3" x14ac:dyDescent="0.2">
      <c r="A560" t="s">
        <v>2609</v>
      </c>
      <c r="B560" t="s">
        <v>641</v>
      </c>
      <c r="C560" s="179">
        <v>1</v>
      </c>
    </row>
    <row r="561" spans="1:3" x14ac:dyDescent="0.2">
      <c r="A561" t="s">
        <v>2609</v>
      </c>
      <c r="B561" t="s">
        <v>680</v>
      </c>
      <c r="C561" s="179">
        <v>1</v>
      </c>
    </row>
    <row r="562" spans="1:3" x14ac:dyDescent="0.2">
      <c r="A562" t="s">
        <v>2609</v>
      </c>
      <c r="B562" t="s">
        <v>640</v>
      </c>
      <c r="C562" s="179">
        <v>4</v>
      </c>
    </row>
    <row r="563" spans="1:3" x14ac:dyDescent="0.2">
      <c r="A563" t="s">
        <v>2609</v>
      </c>
      <c r="B563" t="s">
        <v>728</v>
      </c>
      <c r="C563" s="179">
        <v>1</v>
      </c>
    </row>
    <row r="564" spans="1:3" x14ac:dyDescent="0.2">
      <c r="A564" t="s">
        <v>2609</v>
      </c>
      <c r="B564" t="s">
        <v>1673</v>
      </c>
      <c r="C564" s="179">
        <v>1</v>
      </c>
    </row>
    <row r="565" spans="1:3" x14ac:dyDescent="0.2">
      <c r="A565" t="s">
        <v>2609</v>
      </c>
      <c r="B565" t="s">
        <v>1120</v>
      </c>
      <c r="C565" s="179">
        <v>2</v>
      </c>
    </row>
    <row r="566" spans="1:3" x14ac:dyDescent="0.2">
      <c r="A566" t="s">
        <v>2609</v>
      </c>
      <c r="B566" t="s">
        <v>901</v>
      </c>
      <c r="C566" s="179">
        <v>1</v>
      </c>
    </row>
    <row r="567" spans="1:3" x14ac:dyDescent="0.2">
      <c r="A567" t="s">
        <v>2609</v>
      </c>
      <c r="B567" t="s">
        <v>786</v>
      </c>
      <c r="C567" s="179">
        <v>7</v>
      </c>
    </row>
    <row r="568" spans="1:3" x14ac:dyDescent="0.2">
      <c r="A568" t="s">
        <v>2609</v>
      </c>
      <c r="B568" t="s">
        <v>787</v>
      </c>
      <c r="C568" s="179">
        <v>1</v>
      </c>
    </row>
    <row r="569" spans="1:3" x14ac:dyDescent="0.2">
      <c r="A569" t="s">
        <v>2609</v>
      </c>
      <c r="B569" t="s">
        <v>510</v>
      </c>
      <c r="C569" s="179">
        <v>2</v>
      </c>
    </row>
    <row r="570" spans="1:3" x14ac:dyDescent="0.2">
      <c r="A570" t="s">
        <v>2609</v>
      </c>
      <c r="B570" t="s">
        <v>2610</v>
      </c>
      <c r="C570" s="179">
        <v>1</v>
      </c>
    </row>
    <row r="571" spans="1:3" x14ac:dyDescent="0.2">
      <c r="A571" t="s">
        <v>2609</v>
      </c>
      <c r="B571" t="s">
        <v>2781</v>
      </c>
      <c r="C571" s="179">
        <v>1</v>
      </c>
    </row>
    <row r="572" spans="1:3" x14ac:dyDescent="0.2">
      <c r="A572" t="s">
        <v>2609</v>
      </c>
      <c r="B572" t="s">
        <v>2719</v>
      </c>
      <c r="C572" s="179">
        <v>4</v>
      </c>
    </row>
    <row r="573" spans="1:3" x14ac:dyDescent="0.2">
      <c r="A573" t="s">
        <v>2609</v>
      </c>
      <c r="B573" t="s">
        <v>2875</v>
      </c>
      <c r="C573" s="179">
        <v>5</v>
      </c>
    </row>
    <row r="574" spans="1:3" x14ac:dyDescent="0.2">
      <c r="A574" t="s">
        <v>4207</v>
      </c>
      <c r="B574" t="s">
        <v>293</v>
      </c>
      <c r="C574" s="179">
        <v>24</v>
      </c>
    </row>
    <row r="575" spans="1:3" x14ac:dyDescent="0.2">
      <c r="A575" t="s">
        <v>4207</v>
      </c>
      <c r="B575" t="s">
        <v>294</v>
      </c>
      <c r="C575" s="179">
        <v>36</v>
      </c>
    </row>
    <row r="576" spans="1:3" x14ac:dyDescent="0.2">
      <c r="A576" t="s">
        <v>4208</v>
      </c>
      <c r="B576" t="s">
        <v>1596</v>
      </c>
      <c r="C576" s="179">
        <v>1</v>
      </c>
    </row>
    <row r="577" spans="1:3" x14ac:dyDescent="0.2">
      <c r="A577" t="s">
        <v>4208</v>
      </c>
      <c r="B577" t="s">
        <v>1707</v>
      </c>
      <c r="C577" s="179">
        <v>2</v>
      </c>
    </row>
    <row r="578" spans="1:3" x14ac:dyDescent="0.2">
      <c r="A578" t="s">
        <v>3665</v>
      </c>
      <c r="B578" t="s">
        <v>597</v>
      </c>
      <c r="C578" s="179">
        <v>3</v>
      </c>
    </row>
    <row r="579" spans="1:3" x14ac:dyDescent="0.2">
      <c r="A579" t="s">
        <v>3665</v>
      </c>
      <c r="B579" t="s">
        <v>601</v>
      </c>
      <c r="C579" s="179">
        <v>2</v>
      </c>
    </row>
    <row r="580" spans="1:3" x14ac:dyDescent="0.2">
      <c r="A580" t="s">
        <v>3665</v>
      </c>
      <c r="B580" t="s">
        <v>3670</v>
      </c>
      <c r="C580" s="179">
        <v>1</v>
      </c>
    </row>
    <row r="581" spans="1:3" x14ac:dyDescent="0.2">
      <c r="A581" t="s">
        <v>3665</v>
      </c>
      <c r="B581" t="s">
        <v>424</v>
      </c>
      <c r="C581" s="179">
        <v>2</v>
      </c>
    </row>
    <row r="582" spans="1:3" x14ac:dyDescent="0.2">
      <c r="A582" t="s">
        <v>3665</v>
      </c>
      <c r="B582" t="s">
        <v>545</v>
      </c>
      <c r="C582" s="179">
        <v>1</v>
      </c>
    </row>
    <row r="583" spans="1:3" x14ac:dyDescent="0.2">
      <c r="A583" t="s">
        <v>3665</v>
      </c>
      <c r="B583" t="s">
        <v>544</v>
      </c>
      <c r="C583" s="179">
        <v>1</v>
      </c>
    </row>
    <row r="584" spans="1:3" x14ac:dyDescent="0.2">
      <c r="A584" t="s">
        <v>3665</v>
      </c>
      <c r="B584" t="s">
        <v>418</v>
      </c>
      <c r="C584" s="179">
        <v>2</v>
      </c>
    </row>
    <row r="585" spans="1:3" x14ac:dyDescent="0.2">
      <c r="A585" t="s">
        <v>3665</v>
      </c>
      <c r="B585" t="s">
        <v>422</v>
      </c>
      <c r="C585" s="179">
        <v>3</v>
      </c>
    </row>
    <row r="586" spans="1:3" x14ac:dyDescent="0.2">
      <c r="A586" t="s">
        <v>3665</v>
      </c>
      <c r="B586" t="s">
        <v>350</v>
      </c>
      <c r="C586" s="179">
        <v>4</v>
      </c>
    </row>
    <row r="587" spans="1:3" x14ac:dyDescent="0.2">
      <c r="A587" t="s">
        <v>3665</v>
      </c>
      <c r="B587" t="s">
        <v>2591</v>
      </c>
      <c r="C587" s="179">
        <v>1</v>
      </c>
    </row>
    <row r="588" spans="1:3" x14ac:dyDescent="0.2">
      <c r="A588" t="s">
        <v>2319</v>
      </c>
      <c r="B588" t="s">
        <v>741</v>
      </c>
      <c r="C588" s="179">
        <v>44</v>
      </c>
    </row>
    <row r="589" spans="1:3" x14ac:dyDescent="0.2">
      <c r="A589" t="s">
        <v>4209</v>
      </c>
      <c r="B589" t="s">
        <v>974</v>
      </c>
      <c r="C589" s="179">
        <v>2</v>
      </c>
    </row>
    <row r="590" spans="1:3" x14ac:dyDescent="0.2">
      <c r="A590" t="s">
        <v>2998</v>
      </c>
      <c r="B590" t="s">
        <v>1272</v>
      </c>
      <c r="C590" s="179">
        <v>5</v>
      </c>
    </row>
    <row r="591" spans="1:3" x14ac:dyDescent="0.2">
      <c r="A591" t="s">
        <v>4210</v>
      </c>
      <c r="B591" t="s">
        <v>1669</v>
      </c>
      <c r="C591" s="179">
        <v>1</v>
      </c>
    </row>
    <row r="592" spans="1:3" x14ac:dyDescent="0.2">
      <c r="A592" t="s">
        <v>4210</v>
      </c>
      <c r="B592" t="s">
        <v>1055</v>
      </c>
      <c r="C592" s="179">
        <v>1</v>
      </c>
    </row>
    <row r="593" spans="1:3" x14ac:dyDescent="0.2">
      <c r="A593" t="s">
        <v>4210</v>
      </c>
      <c r="B593" t="s">
        <v>1145</v>
      </c>
      <c r="C593" s="179">
        <v>1</v>
      </c>
    </row>
    <row r="594" spans="1:3" x14ac:dyDescent="0.2">
      <c r="A594" t="s">
        <v>4210</v>
      </c>
      <c r="B594" t="s">
        <v>1185</v>
      </c>
      <c r="C594" s="179">
        <v>1</v>
      </c>
    </row>
    <row r="595" spans="1:3" x14ac:dyDescent="0.2">
      <c r="A595" t="s">
        <v>4210</v>
      </c>
      <c r="B595" t="s">
        <v>1790</v>
      </c>
      <c r="C595" s="179">
        <v>1</v>
      </c>
    </row>
    <row r="596" spans="1:3" x14ac:dyDescent="0.2">
      <c r="A596" t="s">
        <v>4210</v>
      </c>
      <c r="B596" t="s">
        <v>1040</v>
      </c>
      <c r="C596" s="179">
        <v>3</v>
      </c>
    </row>
    <row r="597" spans="1:3" x14ac:dyDescent="0.2">
      <c r="A597" t="s">
        <v>4211</v>
      </c>
      <c r="B597" t="s">
        <v>507</v>
      </c>
      <c r="C597" s="179">
        <v>1</v>
      </c>
    </row>
    <row r="598" spans="1:3" x14ac:dyDescent="0.2">
      <c r="A598" t="s">
        <v>4211</v>
      </c>
      <c r="B598" t="s">
        <v>509</v>
      </c>
      <c r="C598" s="179">
        <v>1</v>
      </c>
    </row>
    <row r="599" spans="1:3" x14ac:dyDescent="0.2">
      <c r="A599" t="s">
        <v>2621</v>
      </c>
      <c r="B599" t="s">
        <v>1595</v>
      </c>
      <c r="C599" s="179">
        <v>1</v>
      </c>
    </row>
    <row r="600" spans="1:3" x14ac:dyDescent="0.2">
      <c r="A600" t="s">
        <v>2621</v>
      </c>
      <c r="B600" t="s">
        <v>1235</v>
      </c>
      <c r="C600" s="179">
        <v>1</v>
      </c>
    </row>
    <row r="601" spans="1:3" x14ac:dyDescent="0.2">
      <c r="A601" t="s">
        <v>2621</v>
      </c>
      <c r="B601" t="s">
        <v>1084</v>
      </c>
      <c r="C601" s="179">
        <v>4</v>
      </c>
    </row>
    <row r="602" spans="1:3" x14ac:dyDescent="0.2">
      <c r="A602" t="s">
        <v>2621</v>
      </c>
      <c r="B602" t="s">
        <v>1599</v>
      </c>
      <c r="C602" s="179">
        <v>1</v>
      </c>
    </row>
    <row r="603" spans="1:3" x14ac:dyDescent="0.2">
      <c r="A603" t="s">
        <v>2621</v>
      </c>
      <c r="B603" t="s">
        <v>1218</v>
      </c>
      <c r="C603" s="179">
        <v>1</v>
      </c>
    </row>
    <row r="604" spans="1:3" x14ac:dyDescent="0.2">
      <c r="A604" t="s">
        <v>2621</v>
      </c>
      <c r="B604" t="s">
        <v>1775</v>
      </c>
      <c r="C604" s="179">
        <v>2</v>
      </c>
    </row>
    <row r="605" spans="1:3" x14ac:dyDescent="0.2">
      <c r="A605" t="s">
        <v>2621</v>
      </c>
      <c r="B605" t="s">
        <v>1675</v>
      </c>
      <c r="C605" s="179">
        <v>2</v>
      </c>
    </row>
    <row r="606" spans="1:3" x14ac:dyDescent="0.2">
      <c r="A606" t="s">
        <v>2621</v>
      </c>
      <c r="B606" t="s">
        <v>1219</v>
      </c>
      <c r="C606" s="179">
        <v>1</v>
      </c>
    </row>
    <row r="607" spans="1:3" x14ac:dyDescent="0.2">
      <c r="A607" t="s">
        <v>2621</v>
      </c>
      <c r="B607" t="s">
        <v>1766</v>
      </c>
      <c r="C607" s="179">
        <v>1</v>
      </c>
    </row>
    <row r="608" spans="1:3" x14ac:dyDescent="0.2">
      <c r="A608" t="s">
        <v>2621</v>
      </c>
      <c r="B608" t="s">
        <v>1772</v>
      </c>
      <c r="C608" s="179">
        <v>2</v>
      </c>
    </row>
    <row r="609" spans="1:3" x14ac:dyDescent="0.2">
      <c r="A609" t="s">
        <v>2621</v>
      </c>
      <c r="B609" t="s">
        <v>1173</v>
      </c>
      <c r="C609" s="179">
        <v>2</v>
      </c>
    </row>
    <row r="610" spans="1:3" x14ac:dyDescent="0.2">
      <c r="A610" t="s">
        <v>2621</v>
      </c>
      <c r="B610" t="s">
        <v>1133</v>
      </c>
      <c r="C610" s="179">
        <v>1</v>
      </c>
    </row>
    <row r="611" spans="1:3" x14ac:dyDescent="0.2">
      <c r="A611" t="s">
        <v>2621</v>
      </c>
      <c r="B611" t="s">
        <v>791</v>
      </c>
      <c r="C611" s="179">
        <v>1</v>
      </c>
    </row>
    <row r="612" spans="1:3" x14ac:dyDescent="0.2">
      <c r="A612" t="s">
        <v>2621</v>
      </c>
      <c r="B612" t="s">
        <v>2622</v>
      </c>
      <c r="C612" s="179">
        <v>4</v>
      </c>
    </row>
    <row r="613" spans="1:3" x14ac:dyDescent="0.2">
      <c r="A613" t="s">
        <v>2621</v>
      </c>
      <c r="B613" t="s">
        <v>3745</v>
      </c>
      <c r="C613" s="179">
        <v>4</v>
      </c>
    </row>
    <row r="614" spans="1:3" x14ac:dyDescent="0.2">
      <c r="A614" t="s">
        <v>2621</v>
      </c>
      <c r="B614" t="s">
        <v>4061</v>
      </c>
      <c r="C614" s="179">
        <v>1</v>
      </c>
    </row>
    <row r="615" spans="1:3" x14ac:dyDescent="0.2">
      <c r="A615" t="s">
        <v>2621</v>
      </c>
      <c r="B615" t="s">
        <v>2683</v>
      </c>
      <c r="C615" s="179">
        <v>1</v>
      </c>
    </row>
    <row r="616" spans="1:3" x14ac:dyDescent="0.2">
      <c r="A616" t="s">
        <v>2621</v>
      </c>
      <c r="B616" t="s">
        <v>4131</v>
      </c>
      <c r="C616" s="179">
        <v>1</v>
      </c>
    </row>
    <row r="617" spans="1:3" x14ac:dyDescent="0.2">
      <c r="A617" t="s">
        <v>2621</v>
      </c>
      <c r="B617" t="s">
        <v>2753</v>
      </c>
      <c r="C617" s="179">
        <v>1</v>
      </c>
    </row>
    <row r="618" spans="1:3" x14ac:dyDescent="0.2">
      <c r="A618" t="s">
        <v>2621</v>
      </c>
      <c r="B618" t="s">
        <v>2755</v>
      </c>
      <c r="C618" s="179">
        <v>3</v>
      </c>
    </row>
    <row r="619" spans="1:3" x14ac:dyDescent="0.2">
      <c r="A619" t="s">
        <v>2621</v>
      </c>
      <c r="B619" t="s">
        <v>4013</v>
      </c>
      <c r="C619" s="179">
        <v>1</v>
      </c>
    </row>
    <row r="620" spans="1:3" x14ac:dyDescent="0.2">
      <c r="A620" t="s">
        <v>2621</v>
      </c>
      <c r="B620" t="s">
        <v>3986</v>
      </c>
      <c r="C620" s="179">
        <v>2</v>
      </c>
    </row>
    <row r="621" spans="1:3" x14ac:dyDescent="0.2">
      <c r="A621" t="s">
        <v>2621</v>
      </c>
      <c r="B621" t="s">
        <v>5147</v>
      </c>
      <c r="C621" s="179">
        <v>1</v>
      </c>
    </row>
    <row r="622" spans="1:3" x14ac:dyDescent="0.2">
      <c r="A622" t="s">
        <v>1385</v>
      </c>
      <c r="B622" t="s">
        <v>2012</v>
      </c>
      <c r="C622" s="179">
        <v>11</v>
      </c>
    </row>
    <row r="623" spans="1:3" x14ac:dyDescent="0.2">
      <c r="A623" t="s">
        <v>1385</v>
      </c>
      <c r="B623" t="s">
        <v>451</v>
      </c>
      <c r="C623" s="179">
        <v>15</v>
      </c>
    </row>
    <row r="624" spans="1:3" x14ac:dyDescent="0.2">
      <c r="A624" t="s">
        <v>1385</v>
      </c>
      <c r="B624" t="s">
        <v>453</v>
      </c>
      <c r="C624" s="179">
        <v>4</v>
      </c>
    </row>
    <row r="625" spans="1:3" x14ac:dyDescent="0.2">
      <c r="A625" t="s">
        <v>1385</v>
      </c>
      <c r="B625" t="s">
        <v>755</v>
      </c>
      <c r="C625" s="179">
        <v>3</v>
      </c>
    </row>
    <row r="626" spans="1:3" x14ac:dyDescent="0.2">
      <c r="A626" t="s">
        <v>1385</v>
      </c>
      <c r="B626" t="s">
        <v>296</v>
      </c>
      <c r="C626" s="179">
        <v>24</v>
      </c>
    </row>
    <row r="627" spans="1:3" x14ac:dyDescent="0.2">
      <c r="A627" t="s">
        <v>1385</v>
      </c>
      <c r="B627" t="s">
        <v>303</v>
      </c>
      <c r="C627" s="179">
        <v>2</v>
      </c>
    </row>
    <row r="628" spans="1:3" x14ac:dyDescent="0.2">
      <c r="A628" t="s">
        <v>1385</v>
      </c>
      <c r="B628" t="s">
        <v>301</v>
      </c>
      <c r="C628" s="179">
        <v>2</v>
      </c>
    </row>
    <row r="629" spans="1:3" x14ac:dyDescent="0.2">
      <c r="A629" t="s">
        <v>1385</v>
      </c>
      <c r="B629" t="s">
        <v>756</v>
      </c>
      <c r="C629" s="179">
        <v>1</v>
      </c>
    </row>
    <row r="630" spans="1:3" x14ac:dyDescent="0.2">
      <c r="A630" t="s">
        <v>1385</v>
      </c>
      <c r="B630" t="s">
        <v>300</v>
      </c>
      <c r="C630" s="179">
        <v>14</v>
      </c>
    </row>
    <row r="631" spans="1:3" x14ac:dyDescent="0.2">
      <c r="A631" t="s">
        <v>1385</v>
      </c>
      <c r="B631" t="s">
        <v>475</v>
      </c>
      <c r="C631" s="179">
        <v>1</v>
      </c>
    </row>
    <row r="632" spans="1:3" x14ac:dyDescent="0.2">
      <c r="A632" t="s">
        <v>1385</v>
      </c>
      <c r="B632" t="s">
        <v>474</v>
      </c>
      <c r="C632" s="179">
        <v>2</v>
      </c>
    </row>
    <row r="633" spans="1:3" x14ac:dyDescent="0.2">
      <c r="A633" t="s">
        <v>1385</v>
      </c>
      <c r="B633" t="s">
        <v>299</v>
      </c>
      <c r="C633" s="179">
        <v>4</v>
      </c>
    </row>
    <row r="634" spans="1:3" x14ac:dyDescent="0.2">
      <c r="A634" t="s">
        <v>1385</v>
      </c>
      <c r="B634" t="s">
        <v>471</v>
      </c>
      <c r="C634" s="179">
        <v>2</v>
      </c>
    </row>
    <row r="635" spans="1:3" x14ac:dyDescent="0.2">
      <c r="A635" t="s">
        <v>1385</v>
      </c>
      <c r="B635" t="s">
        <v>304</v>
      </c>
      <c r="C635" s="179">
        <v>6</v>
      </c>
    </row>
    <row r="636" spans="1:3" x14ac:dyDescent="0.2">
      <c r="A636" t="s">
        <v>1385</v>
      </c>
      <c r="B636" t="s">
        <v>2010</v>
      </c>
      <c r="C636" s="179">
        <v>3</v>
      </c>
    </row>
    <row r="637" spans="1:3" x14ac:dyDescent="0.2">
      <c r="A637" t="s">
        <v>1385</v>
      </c>
      <c r="B637" t="s">
        <v>302</v>
      </c>
      <c r="C637" s="179">
        <v>1</v>
      </c>
    </row>
    <row r="638" spans="1:3" x14ac:dyDescent="0.2">
      <c r="A638" t="s">
        <v>1385</v>
      </c>
      <c r="B638" t="s">
        <v>470</v>
      </c>
      <c r="C638" s="179">
        <v>2</v>
      </c>
    </row>
    <row r="639" spans="1:3" x14ac:dyDescent="0.2">
      <c r="A639" t="s">
        <v>1385</v>
      </c>
      <c r="B639" t="s">
        <v>305</v>
      </c>
      <c r="C639" s="179">
        <v>3</v>
      </c>
    </row>
    <row r="640" spans="1:3" x14ac:dyDescent="0.2">
      <c r="A640" t="s">
        <v>1385</v>
      </c>
      <c r="B640" t="s">
        <v>452</v>
      </c>
      <c r="C640" s="179">
        <v>1</v>
      </c>
    </row>
    <row r="641" spans="1:3" x14ac:dyDescent="0.2">
      <c r="A641" t="s">
        <v>1385</v>
      </c>
      <c r="B641" t="s">
        <v>473</v>
      </c>
      <c r="C641" s="179">
        <v>1</v>
      </c>
    </row>
    <row r="642" spans="1:3" x14ac:dyDescent="0.2">
      <c r="A642" t="s">
        <v>1385</v>
      </c>
      <c r="B642" t="s">
        <v>469</v>
      </c>
      <c r="C642" s="179">
        <v>1</v>
      </c>
    </row>
    <row r="643" spans="1:3" x14ac:dyDescent="0.2">
      <c r="A643" t="s">
        <v>1385</v>
      </c>
      <c r="B643" t="s">
        <v>297</v>
      </c>
      <c r="C643" s="179">
        <v>10</v>
      </c>
    </row>
    <row r="644" spans="1:3" x14ac:dyDescent="0.2">
      <c r="A644" t="s">
        <v>1385</v>
      </c>
      <c r="B644" t="s">
        <v>764</v>
      </c>
      <c r="C644" s="179">
        <v>2</v>
      </c>
    </row>
    <row r="645" spans="1:3" x14ac:dyDescent="0.2">
      <c r="A645" t="s">
        <v>1385</v>
      </c>
      <c r="B645" t="s">
        <v>298</v>
      </c>
      <c r="C645" s="179">
        <v>4</v>
      </c>
    </row>
    <row r="646" spans="1:3" x14ac:dyDescent="0.2">
      <c r="A646" t="s">
        <v>1385</v>
      </c>
      <c r="B646" t="s">
        <v>472</v>
      </c>
      <c r="C646" s="179">
        <v>1</v>
      </c>
    </row>
    <row r="647" spans="1:3" x14ac:dyDescent="0.2">
      <c r="A647" t="s">
        <v>1385</v>
      </c>
      <c r="B647" t="s">
        <v>3747</v>
      </c>
      <c r="C647" s="179">
        <v>12</v>
      </c>
    </row>
    <row r="648" spans="1:3" x14ac:dyDescent="0.2">
      <c r="A648" t="s">
        <v>4212</v>
      </c>
      <c r="B648" t="s">
        <v>553</v>
      </c>
      <c r="C648" s="179">
        <v>2</v>
      </c>
    </row>
    <row r="649" spans="1:3" x14ac:dyDescent="0.2">
      <c r="A649" t="s">
        <v>4213</v>
      </c>
      <c r="B649" t="s">
        <v>1864</v>
      </c>
      <c r="C649" s="179">
        <v>1</v>
      </c>
    </row>
    <row r="650" spans="1:3" x14ac:dyDescent="0.2">
      <c r="A650" t="s">
        <v>3918</v>
      </c>
      <c r="B650" t="s">
        <v>3919</v>
      </c>
      <c r="C650" s="179">
        <v>1</v>
      </c>
    </row>
    <row r="651" spans="1:3" x14ac:dyDescent="0.2">
      <c r="A651" t="s">
        <v>2259</v>
      </c>
      <c r="B651" t="s">
        <v>312</v>
      </c>
      <c r="C651" s="179">
        <v>1</v>
      </c>
    </row>
    <row r="652" spans="1:3" x14ac:dyDescent="0.2">
      <c r="A652" t="s">
        <v>2259</v>
      </c>
      <c r="B652" t="s">
        <v>1097</v>
      </c>
      <c r="C652" s="179">
        <v>4</v>
      </c>
    </row>
    <row r="653" spans="1:3" x14ac:dyDescent="0.2">
      <c r="A653" t="s">
        <v>2259</v>
      </c>
      <c r="B653" t="s">
        <v>1060</v>
      </c>
      <c r="C653" s="179">
        <v>1</v>
      </c>
    </row>
    <row r="654" spans="1:3" x14ac:dyDescent="0.2">
      <c r="A654" t="s">
        <v>2259</v>
      </c>
      <c r="B654" t="s">
        <v>3971</v>
      </c>
      <c r="C654" s="179">
        <v>3</v>
      </c>
    </row>
    <row r="655" spans="1:3" x14ac:dyDescent="0.2">
      <c r="A655" t="s">
        <v>2259</v>
      </c>
      <c r="B655" t="s">
        <v>3949</v>
      </c>
      <c r="C655" s="179">
        <v>1</v>
      </c>
    </row>
    <row r="656" spans="1:3" x14ac:dyDescent="0.2">
      <c r="A656" t="s">
        <v>2259</v>
      </c>
      <c r="B656" t="s">
        <v>2260</v>
      </c>
      <c r="C656" s="179">
        <v>1</v>
      </c>
    </row>
    <row r="657" spans="1:3" x14ac:dyDescent="0.2">
      <c r="A657" t="s">
        <v>2259</v>
      </c>
      <c r="B657" t="s">
        <v>2775</v>
      </c>
      <c r="C657" s="179">
        <v>2</v>
      </c>
    </row>
    <row r="658" spans="1:3" x14ac:dyDescent="0.2">
      <c r="A658" t="s">
        <v>2259</v>
      </c>
      <c r="B658" t="s">
        <v>4446</v>
      </c>
      <c r="C658" s="179">
        <v>13</v>
      </c>
    </row>
    <row r="659" spans="1:3" x14ac:dyDescent="0.2">
      <c r="A659" t="s">
        <v>2259</v>
      </c>
      <c r="B659" t="s">
        <v>4447</v>
      </c>
      <c r="C659" s="179">
        <v>12</v>
      </c>
    </row>
    <row r="660" spans="1:3" x14ac:dyDescent="0.2">
      <c r="A660" t="s">
        <v>2693</v>
      </c>
      <c r="B660" t="s">
        <v>1170</v>
      </c>
      <c r="C660" s="179">
        <v>1</v>
      </c>
    </row>
    <row r="661" spans="1:3" x14ac:dyDescent="0.2">
      <c r="A661" t="s">
        <v>2693</v>
      </c>
      <c r="B661" t="s">
        <v>2694</v>
      </c>
      <c r="C661" s="179">
        <v>1</v>
      </c>
    </row>
    <row r="662" spans="1:3" x14ac:dyDescent="0.2">
      <c r="A662" t="s">
        <v>2693</v>
      </c>
      <c r="B662" t="s">
        <v>4371</v>
      </c>
      <c r="C662" s="179">
        <v>1</v>
      </c>
    </row>
    <row r="663" spans="1:3" x14ac:dyDescent="0.2">
      <c r="A663" t="s">
        <v>2721</v>
      </c>
      <c r="B663" t="s">
        <v>2722</v>
      </c>
      <c r="C663" s="179">
        <v>4</v>
      </c>
    </row>
    <row r="664" spans="1:3" x14ac:dyDescent="0.2">
      <c r="A664" t="s">
        <v>4214</v>
      </c>
      <c r="B664" t="s">
        <v>207</v>
      </c>
      <c r="C664" s="179">
        <v>1</v>
      </c>
    </row>
    <row r="665" spans="1:3" x14ac:dyDescent="0.2">
      <c r="A665" t="s">
        <v>4215</v>
      </c>
      <c r="B665" t="s">
        <v>627</v>
      </c>
      <c r="C665" s="179">
        <v>1</v>
      </c>
    </row>
    <row r="666" spans="1:3" x14ac:dyDescent="0.2">
      <c r="A666" t="s">
        <v>4215</v>
      </c>
      <c r="B666" t="s">
        <v>444</v>
      </c>
      <c r="C666" s="179">
        <v>2</v>
      </c>
    </row>
    <row r="667" spans="1:3" x14ac:dyDescent="0.2">
      <c r="A667" t="s">
        <v>4216</v>
      </c>
      <c r="B667" t="s">
        <v>1019</v>
      </c>
      <c r="C667" s="179">
        <v>1</v>
      </c>
    </row>
    <row r="668" spans="1:3" x14ac:dyDescent="0.2">
      <c r="A668" t="s">
        <v>4217</v>
      </c>
      <c r="B668" t="s">
        <v>1728</v>
      </c>
      <c r="C668" s="179">
        <v>1</v>
      </c>
    </row>
    <row r="669" spans="1:3" x14ac:dyDescent="0.2">
      <c r="A669" t="s">
        <v>4218</v>
      </c>
      <c r="B669" t="s">
        <v>460</v>
      </c>
      <c r="C669" s="179">
        <v>1</v>
      </c>
    </row>
    <row r="670" spans="1:3" x14ac:dyDescent="0.2">
      <c r="A670" t="s">
        <v>4218</v>
      </c>
      <c r="B670" t="s">
        <v>2005</v>
      </c>
      <c r="C670" s="179">
        <v>1</v>
      </c>
    </row>
    <row r="671" spans="1:3" x14ac:dyDescent="0.2">
      <c r="A671" t="s">
        <v>3084</v>
      </c>
      <c r="B671" t="s">
        <v>3085</v>
      </c>
      <c r="C671" s="179">
        <v>1</v>
      </c>
    </row>
    <row r="672" spans="1:3" x14ac:dyDescent="0.2">
      <c r="A672" t="s">
        <v>2994</v>
      </c>
      <c r="B672" t="s">
        <v>2995</v>
      </c>
      <c r="C672" s="179">
        <v>1</v>
      </c>
    </row>
    <row r="673" spans="1:3" x14ac:dyDescent="0.2">
      <c r="A673" t="s">
        <v>2741</v>
      </c>
      <c r="B673" t="s">
        <v>2742</v>
      </c>
      <c r="C673" s="179">
        <v>2</v>
      </c>
    </row>
    <row r="674" spans="1:3" x14ac:dyDescent="0.2">
      <c r="A674" t="s">
        <v>2741</v>
      </c>
      <c r="B674" t="s">
        <v>1303</v>
      </c>
      <c r="C674" s="179">
        <v>1</v>
      </c>
    </row>
    <row r="675" spans="1:3" x14ac:dyDescent="0.2">
      <c r="A675" t="s">
        <v>2741</v>
      </c>
      <c r="B675" t="s">
        <v>1161</v>
      </c>
      <c r="C675" s="179">
        <v>1</v>
      </c>
    </row>
    <row r="676" spans="1:3" x14ac:dyDescent="0.2">
      <c r="A676" t="s">
        <v>2741</v>
      </c>
      <c r="B676" t="s">
        <v>988</v>
      </c>
      <c r="C676" s="179">
        <v>6</v>
      </c>
    </row>
    <row r="677" spans="1:3" x14ac:dyDescent="0.2">
      <c r="A677" t="s">
        <v>2741</v>
      </c>
      <c r="B677" t="s">
        <v>3600</v>
      </c>
      <c r="C677" s="179">
        <v>1</v>
      </c>
    </row>
    <row r="678" spans="1:3" x14ac:dyDescent="0.2">
      <c r="A678" t="s">
        <v>2741</v>
      </c>
      <c r="B678" t="s">
        <v>3092</v>
      </c>
      <c r="C678" s="179">
        <v>2</v>
      </c>
    </row>
    <row r="679" spans="1:3" x14ac:dyDescent="0.2">
      <c r="A679" t="s">
        <v>4219</v>
      </c>
      <c r="B679" t="s">
        <v>271</v>
      </c>
      <c r="C679" s="179">
        <v>2</v>
      </c>
    </row>
    <row r="680" spans="1:3" x14ac:dyDescent="0.2">
      <c r="A680" t="s">
        <v>4219</v>
      </c>
      <c r="B680" t="s">
        <v>57</v>
      </c>
      <c r="C680" s="179">
        <v>2</v>
      </c>
    </row>
    <row r="681" spans="1:3" x14ac:dyDescent="0.2">
      <c r="A681" t="s">
        <v>2570</v>
      </c>
      <c r="B681" t="s">
        <v>652</v>
      </c>
      <c r="C681" s="179">
        <v>1</v>
      </c>
    </row>
    <row r="682" spans="1:3" x14ac:dyDescent="0.2">
      <c r="A682" t="s">
        <v>2570</v>
      </c>
      <c r="B682" t="s">
        <v>2571</v>
      </c>
      <c r="C682" s="179">
        <v>1</v>
      </c>
    </row>
    <row r="683" spans="1:3" x14ac:dyDescent="0.2">
      <c r="A683" t="s">
        <v>4220</v>
      </c>
      <c r="B683" t="s">
        <v>723</v>
      </c>
      <c r="C683" s="179">
        <v>5</v>
      </c>
    </row>
    <row r="684" spans="1:3" x14ac:dyDescent="0.2">
      <c r="A684" t="s">
        <v>4220</v>
      </c>
      <c r="B684" t="s">
        <v>833</v>
      </c>
      <c r="C684" s="179">
        <v>2</v>
      </c>
    </row>
    <row r="685" spans="1:3" x14ac:dyDescent="0.2">
      <c r="A685" t="s">
        <v>4143</v>
      </c>
      <c r="B685" t="s">
        <v>4144</v>
      </c>
      <c r="C685" s="179">
        <v>1</v>
      </c>
    </row>
    <row r="686" spans="1:3" x14ac:dyDescent="0.2">
      <c r="A686" t="s">
        <v>3626</v>
      </c>
      <c r="B686" t="s">
        <v>3627</v>
      </c>
      <c r="C686" s="179">
        <v>1</v>
      </c>
    </row>
    <row r="687" spans="1:3" x14ac:dyDescent="0.2">
      <c r="A687" t="s">
        <v>2989</v>
      </c>
      <c r="B687" t="s">
        <v>1704</v>
      </c>
      <c r="C687" s="179">
        <v>1</v>
      </c>
    </row>
    <row r="688" spans="1:3" x14ac:dyDescent="0.2">
      <c r="A688" t="s">
        <v>2989</v>
      </c>
      <c r="B688" t="s">
        <v>220</v>
      </c>
      <c r="C688" s="179">
        <v>2</v>
      </c>
    </row>
    <row r="689" spans="1:3" x14ac:dyDescent="0.2">
      <c r="A689" t="s">
        <v>2989</v>
      </c>
      <c r="B689" t="s">
        <v>228</v>
      </c>
      <c r="C689" s="179">
        <v>11</v>
      </c>
    </row>
    <row r="690" spans="1:3" x14ac:dyDescent="0.2">
      <c r="A690" t="s">
        <v>2989</v>
      </c>
      <c r="B690" t="s">
        <v>160</v>
      </c>
      <c r="C690" s="179">
        <v>2</v>
      </c>
    </row>
    <row r="691" spans="1:3" x14ac:dyDescent="0.2">
      <c r="A691" t="s">
        <v>2989</v>
      </c>
      <c r="B691" t="s">
        <v>927</v>
      </c>
      <c r="C691" s="179">
        <v>2</v>
      </c>
    </row>
    <row r="692" spans="1:3" x14ac:dyDescent="0.2">
      <c r="A692" t="s">
        <v>2989</v>
      </c>
      <c r="B692" t="s">
        <v>566</v>
      </c>
      <c r="C692" s="179">
        <v>1</v>
      </c>
    </row>
    <row r="693" spans="1:3" x14ac:dyDescent="0.2">
      <c r="A693" t="s">
        <v>2989</v>
      </c>
      <c r="B693" t="s">
        <v>161</v>
      </c>
      <c r="C693" s="179">
        <v>2</v>
      </c>
    </row>
    <row r="694" spans="1:3" x14ac:dyDescent="0.2">
      <c r="A694" t="s">
        <v>2989</v>
      </c>
      <c r="B694" t="s">
        <v>420</v>
      </c>
      <c r="C694" s="179">
        <v>2</v>
      </c>
    </row>
    <row r="695" spans="1:3" x14ac:dyDescent="0.2">
      <c r="A695" t="s">
        <v>2989</v>
      </c>
      <c r="B695" t="s">
        <v>4105</v>
      </c>
      <c r="C695" s="179">
        <v>1</v>
      </c>
    </row>
    <row r="696" spans="1:3" x14ac:dyDescent="0.2">
      <c r="A696" t="s">
        <v>2989</v>
      </c>
      <c r="B696" t="s">
        <v>2991</v>
      </c>
      <c r="C696" s="179">
        <v>1</v>
      </c>
    </row>
    <row r="697" spans="1:3" x14ac:dyDescent="0.2">
      <c r="A697" t="s">
        <v>2989</v>
      </c>
      <c r="B697" t="s">
        <v>2990</v>
      </c>
      <c r="C697" s="179">
        <v>1</v>
      </c>
    </row>
    <row r="698" spans="1:3" x14ac:dyDescent="0.2">
      <c r="A698" t="s">
        <v>4221</v>
      </c>
      <c r="B698" t="s">
        <v>1082</v>
      </c>
      <c r="C698" s="179">
        <v>1</v>
      </c>
    </row>
    <row r="699" spans="1:3" x14ac:dyDescent="0.2">
      <c r="A699" t="s">
        <v>4221</v>
      </c>
      <c r="B699" t="s">
        <v>1083</v>
      </c>
      <c r="C699" s="179">
        <v>1</v>
      </c>
    </row>
    <row r="700" spans="1:3" x14ac:dyDescent="0.2">
      <c r="A700" t="s">
        <v>4222</v>
      </c>
      <c r="B700" t="s">
        <v>175</v>
      </c>
      <c r="C700" s="179">
        <v>1</v>
      </c>
    </row>
    <row r="701" spans="1:3" x14ac:dyDescent="0.2">
      <c r="A701" t="s">
        <v>4223</v>
      </c>
      <c r="B701" t="s">
        <v>1214</v>
      </c>
      <c r="C701" s="179">
        <v>1</v>
      </c>
    </row>
    <row r="702" spans="1:3" x14ac:dyDescent="0.2">
      <c r="A702" t="s">
        <v>4223</v>
      </c>
      <c r="B702" t="s">
        <v>1213</v>
      </c>
      <c r="C702" s="179">
        <v>1</v>
      </c>
    </row>
    <row r="703" spans="1:3" x14ac:dyDescent="0.2">
      <c r="A703" t="s">
        <v>3024</v>
      </c>
      <c r="B703" t="s">
        <v>3025</v>
      </c>
      <c r="C703" s="179">
        <v>1</v>
      </c>
    </row>
    <row r="704" spans="1:3" x14ac:dyDescent="0.2">
      <c r="A704" t="s">
        <v>3024</v>
      </c>
      <c r="B704" t="s">
        <v>4830</v>
      </c>
      <c r="C704" s="179">
        <v>1</v>
      </c>
    </row>
    <row r="705" spans="1:3" x14ac:dyDescent="0.2">
      <c r="A705" t="s">
        <v>3024</v>
      </c>
      <c r="B705" t="s">
        <v>5290</v>
      </c>
      <c r="C705" s="179">
        <v>1</v>
      </c>
    </row>
    <row r="706" spans="1:3" x14ac:dyDescent="0.2">
      <c r="A706" t="s">
        <v>4224</v>
      </c>
      <c r="B706" t="s">
        <v>1914</v>
      </c>
      <c r="C706" s="179">
        <v>1</v>
      </c>
    </row>
    <row r="707" spans="1:3" x14ac:dyDescent="0.2">
      <c r="A707" t="s">
        <v>4225</v>
      </c>
      <c r="B707" t="s">
        <v>340</v>
      </c>
      <c r="C707" s="179">
        <v>1</v>
      </c>
    </row>
    <row r="708" spans="1:3" x14ac:dyDescent="0.2">
      <c r="A708" t="s">
        <v>4226</v>
      </c>
      <c r="B708" t="s">
        <v>1963</v>
      </c>
      <c r="C708" s="179">
        <v>1</v>
      </c>
    </row>
    <row r="709" spans="1:3" x14ac:dyDescent="0.2">
      <c r="A709" t="s">
        <v>2596</v>
      </c>
      <c r="B709" t="s">
        <v>2597</v>
      </c>
      <c r="C709" s="179">
        <v>1</v>
      </c>
    </row>
    <row r="710" spans="1:3" x14ac:dyDescent="0.2">
      <c r="A710" t="s">
        <v>2596</v>
      </c>
      <c r="B710" t="s">
        <v>399</v>
      </c>
      <c r="C710" s="179">
        <v>2</v>
      </c>
    </row>
    <row r="711" spans="1:3" x14ac:dyDescent="0.2">
      <c r="A711" t="s">
        <v>2596</v>
      </c>
      <c r="B711" t="s">
        <v>1892</v>
      </c>
      <c r="C711" s="179">
        <v>1</v>
      </c>
    </row>
    <row r="712" spans="1:3" x14ac:dyDescent="0.2">
      <c r="A712" t="s">
        <v>2596</v>
      </c>
      <c r="B712" t="s">
        <v>2000</v>
      </c>
      <c r="C712" s="179">
        <v>1</v>
      </c>
    </row>
    <row r="713" spans="1:3" x14ac:dyDescent="0.2">
      <c r="A713" t="s">
        <v>2596</v>
      </c>
      <c r="B713" t="s">
        <v>3748</v>
      </c>
      <c r="C713" s="179">
        <v>2</v>
      </c>
    </row>
    <row r="714" spans="1:3" x14ac:dyDescent="0.2">
      <c r="A714" t="s">
        <v>2596</v>
      </c>
      <c r="B714" t="s">
        <v>3841</v>
      </c>
      <c r="C714" s="179">
        <v>1</v>
      </c>
    </row>
    <row r="715" spans="1:3" x14ac:dyDescent="0.2">
      <c r="A715" t="s">
        <v>2596</v>
      </c>
      <c r="B715" t="s">
        <v>3814</v>
      </c>
      <c r="C715" s="179">
        <v>1</v>
      </c>
    </row>
    <row r="716" spans="1:3" x14ac:dyDescent="0.2">
      <c r="A716" t="s">
        <v>2596</v>
      </c>
      <c r="B716" t="s">
        <v>3952</v>
      </c>
      <c r="C716" s="179">
        <v>1</v>
      </c>
    </row>
    <row r="717" spans="1:3" x14ac:dyDescent="0.2">
      <c r="A717" t="s">
        <v>2495</v>
      </c>
      <c r="B717" t="s">
        <v>2496</v>
      </c>
      <c r="C717" s="179">
        <v>1</v>
      </c>
    </row>
    <row r="718" spans="1:3" x14ac:dyDescent="0.2">
      <c r="A718" t="s">
        <v>4227</v>
      </c>
      <c r="B718" t="s">
        <v>1793</v>
      </c>
      <c r="C718" s="179">
        <v>2</v>
      </c>
    </row>
    <row r="719" spans="1:3" x14ac:dyDescent="0.2">
      <c r="A719" t="s">
        <v>4228</v>
      </c>
      <c r="B719" t="s">
        <v>84</v>
      </c>
      <c r="C719" s="179">
        <v>1</v>
      </c>
    </row>
    <row r="720" spans="1:3" x14ac:dyDescent="0.2">
      <c r="A720" t="s">
        <v>4229</v>
      </c>
      <c r="B720" t="s">
        <v>218</v>
      </c>
      <c r="C720" s="179">
        <v>1</v>
      </c>
    </row>
    <row r="721" spans="1:3" x14ac:dyDescent="0.2">
      <c r="A721" t="s">
        <v>4230</v>
      </c>
      <c r="B721" t="s">
        <v>1049</v>
      </c>
      <c r="C721" s="179">
        <v>1</v>
      </c>
    </row>
    <row r="722" spans="1:3" x14ac:dyDescent="0.2">
      <c r="A722" t="s">
        <v>4231</v>
      </c>
      <c r="B722" t="s">
        <v>555</v>
      </c>
      <c r="C722" s="179">
        <v>1</v>
      </c>
    </row>
    <row r="723" spans="1:3" x14ac:dyDescent="0.2">
      <c r="A723" t="s">
        <v>4231</v>
      </c>
      <c r="B723" t="s">
        <v>556</v>
      </c>
      <c r="C723" s="179">
        <v>2</v>
      </c>
    </row>
    <row r="724" spans="1:3" x14ac:dyDescent="0.2">
      <c r="A724" t="s">
        <v>4232</v>
      </c>
      <c r="B724" t="s">
        <v>2030</v>
      </c>
      <c r="C724" s="179">
        <v>1</v>
      </c>
    </row>
    <row r="725" spans="1:3" x14ac:dyDescent="0.2">
      <c r="A725" t="s">
        <v>4232</v>
      </c>
      <c r="B725" t="s">
        <v>709</v>
      </c>
      <c r="C725" s="179">
        <v>4</v>
      </c>
    </row>
    <row r="726" spans="1:3" x14ac:dyDescent="0.2">
      <c r="A726" t="s">
        <v>4232</v>
      </c>
      <c r="B726" t="s">
        <v>1068</v>
      </c>
      <c r="C726" s="179">
        <v>2</v>
      </c>
    </row>
    <row r="727" spans="1:3" x14ac:dyDescent="0.2">
      <c r="A727" t="s">
        <v>4233</v>
      </c>
      <c r="B727" t="s">
        <v>1107</v>
      </c>
      <c r="C727" s="179">
        <v>1</v>
      </c>
    </row>
    <row r="728" spans="1:3" x14ac:dyDescent="0.2">
      <c r="A728" t="s">
        <v>3172</v>
      </c>
      <c r="B728" t="s">
        <v>3173</v>
      </c>
      <c r="C728" s="179">
        <v>1</v>
      </c>
    </row>
    <row r="729" spans="1:3" x14ac:dyDescent="0.2">
      <c r="A729" t="s">
        <v>4234</v>
      </c>
      <c r="B729" t="s">
        <v>611</v>
      </c>
      <c r="C729" s="179">
        <v>1</v>
      </c>
    </row>
    <row r="730" spans="1:3" x14ac:dyDescent="0.2">
      <c r="A730" t="s">
        <v>4235</v>
      </c>
      <c r="B730" t="s">
        <v>1004</v>
      </c>
      <c r="C730" s="179">
        <v>1</v>
      </c>
    </row>
    <row r="731" spans="1:3" x14ac:dyDescent="0.2">
      <c r="A731" t="s">
        <v>4236</v>
      </c>
      <c r="B731" t="s">
        <v>1269</v>
      </c>
      <c r="C731" s="179">
        <v>5</v>
      </c>
    </row>
    <row r="732" spans="1:3" x14ac:dyDescent="0.2">
      <c r="A732" t="s">
        <v>2584</v>
      </c>
      <c r="B732" t="s">
        <v>1134</v>
      </c>
      <c r="C732" s="179">
        <v>1</v>
      </c>
    </row>
    <row r="733" spans="1:3" x14ac:dyDescent="0.2">
      <c r="A733" t="s">
        <v>2584</v>
      </c>
      <c r="B733" t="s">
        <v>523</v>
      </c>
      <c r="C733" s="179">
        <v>6</v>
      </c>
    </row>
    <row r="734" spans="1:3" x14ac:dyDescent="0.2">
      <c r="A734" t="s">
        <v>2584</v>
      </c>
      <c r="B734" t="s">
        <v>60</v>
      </c>
      <c r="C734" s="179">
        <v>1</v>
      </c>
    </row>
    <row r="735" spans="1:3" x14ac:dyDescent="0.2">
      <c r="A735" t="s">
        <v>2584</v>
      </c>
      <c r="B735" t="s">
        <v>374</v>
      </c>
      <c r="C735" s="179">
        <v>2</v>
      </c>
    </row>
    <row r="736" spans="1:3" x14ac:dyDescent="0.2">
      <c r="A736" t="s">
        <v>2584</v>
      </c>
      <c r="B736" t="s">
        <v>877</v>
      </c>
      <c r="C736" s="179">
        <v>1</v>
      </c>
    </row>
    <row r="737" spans="1:3" x14ac:dyDescent="0.2">
      <c r="A737" t="s">
        <v>2584</v>
      </c>
      <c r="B737" t="s">
        <v>783</v>
      </c>
      <c r="C737" s="179">
        <v>1</v>
      </c>
    </row>
    <row r="738" spans="1:3" x14ac:dyDescent="0.2">
      <c r="A738" t="s">
        <v>2584</v>
      </c>
      <c r="B738" t="s">
        <v>4146</v>
      </c>
      <c r="C738" s="179">
        <v>2</v>
      </c>
    </row>
    <row r="739" spans="1:3" x14ac:dyDescent="0.2">
      <c r="A739" t="s">
        <v>2584</v>
      </c>
      <c r="B739" t="s">
        <v>2585</v>
      </c>
      <c r="C739" s="179">
        <v>3</v>
      </c>
    </row>
    <row r="740" spans="1:3" x14ac:dyDescent="0.2">
      <c r="A740" t="s">
        <v>2584</v>
      </c>
      <c r="B740" t="s">
        <v>4072</v>
      </c>
      <c r="C740" s="179">
        <v>2</v>
      </c>
    </row>
    <row r="741" spans="1:3" x14ac:dyDescent="0.2">
      <c r="A741" t="s">
        <v>2766</v>
      </c>
      <c r="B741" t="s">
        <v>945</v>
      </c>
      <c r="C741" s="179">
        <v>2</v>
      </c>
    </row>
    <row r="742" spans="1:3" x14ac:dyDescent="0.2">
      <c r="A742" t="s">
        <v>2766</v>
      </c>
      <c r="B742" t="s">
        <v>1800</v>
      </c>
      <c r="C742" s="179">
        <v>1</v>
      </c>
    </row>
    <row r="743" spans="1:3" x14ac:dyDescent="0.2">
      <c r="A743" t="s">
        <v>2766</v>
      </c>
      <c r="B743" t="s">
        <v>2767</v>
      </c>
      <c r="C743" s="179">
        <v>2</v>
      </c>
    </row>
    <row r="744" spans="1:3" x14ac:dyDescent="0.2">
      <c r="A744" t="s">
        <v>4237</v>
      </c>
      <c r="B744" t="s">
        <v>358</v>
      </c>
      <c r="C744" s="179">
        <v>1</v>
      </c>
    </row>
    <row r="745" spans="1:3" x14ac:dyDescent="0.2">
      <c r="A745" t="s">
        <v>4238</v>
      </c>
      <c r="B745" t="s">
        <v>3672</v>
      </c>
      <c r="C745" s="179">
        <v>1</v>
      </c>
    </row>
    <row r="746" spans="1:3" x14ac:dyDescent="0.2">
      <c r="A746" t="s">
        <v>2081</v>
      </c>
      <c r="B746" t="s">
        <v>576</v>
      </c>
      <c r="C746" s="179">
        <v>1</v>
      </c>
    </row>
    <row r="747" spans="1:3" x14ac:dyDescent="0.2">
      <c r="A747" t="s">
        <v>2081</v>
      </c>
      <c r="B747" t="s">
        <v>577</v>
      </c>
      <c r="C747" s="179">
        <v>1</v>
      </c>
    </row>
    <row r="748" spans="1:3" x14ac:dyDescent="0.2">
      <c r="A748" t="s">
        <v>2081</v>
      </c>
      <c r="B748" t="s">
        <v>1035</v>
      </c>
      <c r="C748" s="179">
        <v>5</v>
      </c>
    </row>
    <row r="749" spans="1:3" x14ac:dyDescent="0.2">
      <c r="A749" t="s">
        <v>2081</v>
      </c>
      <c r="B749" t="s">
        <v>1851</v>
      </c>
      <c r="C749" s="179">
        <v>1</v>
      </c>
    </row>
    <row r="750" spans="1:3" x14ac:dyDescent="0.2">
      <c r="A750" t="s">
        <v>2081</v>
      </c>
      <c r="B750" t="s">
        <v>731</v>
      </c>
      <c r="C750" s="179">
        <v>1</v>
      </c>
    </row>
    <row r="751" spans="1:3" x14ac:dyDescent="0.2">
      <c r="A751" t="s">
        <v>2081</v>
      </c>
      <c r="B751" t="s">
        <v>891</v>
      </c>
      <c r="C751" s="179">
        <v>6</v>
      </c>
    </row>
    <row r="752" spans="1:3" x14ac:dyDescent="0.2">
      <c r="A752" t="s">
        <v>2081</v>
      </c>
      <c r="B752" t="s">
        <v>1212</v>
      </c>
      <c r="C752" s="179">
        <v>1</v>
      </c>
    </row>
    <row r="753" spans="1:3" x14ac:dyDescent="0.2">
      <c r="A753" t="s">
        <v>2081</v>
      </c>
      <c r="B753" t="s">
        <v>3017</v>
      </c>
      <c r="C753" s="179">
        <v>1</v>
      </c>
    </row>
    <row r="754" spans="1:3" x14ac:dyDescent="0.2">
      <c r="A754" t="s">
        <v>2081</v>
      </c>
      <c r="B754" t="s">
        <v>2082</v>
      </c>
      <c r="C754" s="179">
        <v>3</v>
      </c>
    </row>
    <row r="755" spans="1:3" x14ac:dyDescent="0.2">
      <c r="A755" t="s">
        <v>2081</v>
      </c>
      <c r="B755" t="s">
        <v>4352</v>
      </c>
      <c r="C755" s="179">
        <v>4</v>
      </c>
    </row>
    <row r="756" spans="1:3" x14ac:dyDescent="0.2">
      <c r="A756" t="s">
        <v>2081</v>
      </c>
      <c r="B756" t="s">
        <v>4411</v>
      </c>
      <c r="C756" s="179">
        <v>1</v>
      </c>
    </row>
    <row r="757" spans="1:3" x14ac:dyDescent="0.2">
      <c r="A757" t="s">
        <v>2081</v>
      </c>
      <c r="B757" t="s">
        <v>4640</v>
      </c>
      <c r="C757" s="179">
        <v>1</v>
      </c>
    </row>
    <row r="758" spans="1:3" x14ac:dyDescent="0.2">
      <c r="A758" t="s">
        <v>2081</v>
      </c>
      <c r="B758" t="s">
        <v>4658</v>
      </c>
      <c r="C758" s="179">
        <v>1</v>
      </c>
    </row>
    <row r="759" spans="1:3" x14ac:dyDescent="0.2">
      <c r="A759" t="s">
        <v>2734</v>
      </c>
      <c r="B759" t="s">
        <v>2735</v>
      </c>
      <c r="C759" s="179">
        <v>1</v>
      </c>
    </row>
    <row r="760" spans="1:3" x14ac:dyDescent="0.2">
      <c r="A760" t="s">
        <v>4239</v>
      </c>
      <c r="B760" t="s">
        <v>599</v>
      </c>
      <c r="C760" s="179">
        <v>1</v>
      </c>
    </row>
    <row r="761" spans="1:3" x14ac:dyDescent="0.2">
      <c r="A761" t="s">
        <v>4239</v>
      </c>
      <c r="B761" t="s">
        <v>439</v>
      </c>
      <c r="C761" s="179">
        <v>2</v>
      </c>
    </row>
    <row r="762" spans="1:3" x14ac:dyDescent="0.2">
      <c r="A762" t="s">
        <v>4239</v>
      </c>
      <c r="B762" t="s">
        <v>661</v>
      </c>
      <c r="C762" s="179">
        <v>2</v>
      </c>
    </row>
    <row r="763" spans="1:3" x14ac:dyDescent="0.2">
      <c r="A763" t="s">
        <v>4240</v>
      </c>
      <c r="B763" t="s">
        <v>1921</v>
      </c>
      <c r="C763" s="179">
        <v>1</v>
      </c>
    </row>
    <row r="764" spans="1:3" x14ac:dyDescent="0.2">
      <c r="A764" t="s">
        <v>4240</v>
      </c>
      <c r="B764" t="s">
        <v>1920</v>
      </c>
      <c r="C764" s="179">
        <v>1</v>
      </c>
    </row>
    <row r="765" spans="1:3" x14ac:dyDescent="0.2">
      <c r="A765" t="s">
        <v>4241</v>
      </c>
      <c r="B765" t="s">
        <v>1906</v>
      </c>
      <c r="C765" s="179">
        <v>1</v>
      </c>
    </row>
    <row r="766" spans="1:3" x14ac:dyDescent="0.2">
      <c r="A766" t="s">
        <v>4242</v>
      </c>
      <c r="B766" t="s">
        <v>836</v>
      </c>
      <c r="C766" s="179">
        <v>1</v>
      </c>
    </row>
    <row r="767" spans="1:3" x14ac:dyDescent="0.2">
      <c r="A767" t="s">
        <v>4243</v>
      </c>
      <c r="B767" t="s">
        <v>3671</v>
      </c>
      <c r="C767" s="179">
        <v>1</v>
      </c>
    </row>
    <row r="768" spans="1:3" x14ac:dyDescent="0.2">
      <c r="A768" t="s">
        <v>4244</v>
      </c>
      <c r="B768" t="s">
        <v>351</v>
      </c>
      <c r="C768" s="179">
        <v>2</v>
      </c>
    </row>
    <row r="769" spans="1:3" x14ac:dyDescent="0.2">
      <c r="A769" t="s">
        <v>4244</v>
      </c>
      <c r="B769" t="s">
        <v>347</v>
      </c>
      <c r="C769" s="179">
        <v>4</v>
      </c>
    </row>
    <row r="770" spans="1:3" x14ac:dyDescent="0.2">
      <c r="A770" t="s">
        <v>4244</v>
      </c>
      <c r="B770" t="s">
        <v>406</v>
      </c>
      <c r="C770" s="179">
        <v>2</v>
      </c>
    </row>
    <row r="771" spans="1:3" x14ac:dyDescent="0.2">
      <c r="A771" t="s">
        <v>4245</v>
      </c>
      <c r="B771" t="s">
        <v>333</v>
      </c>
      <c r="C771" s="179">
        <v>1</v>
      </c>
    </row>
    <row r="772" spans="1:3" x14ac:dyDescent="0.2">
      <c r="A772" t="s">
        <v>2652</v>
      </c>
      <c r="B772" t="s">
        <v>3674</v>
      </c>
      <c r="C772" s="179">
        <v>1</v>
      </c>
    </row>
    <row r="773" spans="1:3" x14ac:dyDescent="0.2">
      <c r="A773" t="s">
        <v>2652</v>
      </c>
      <c r="B773" t="s">
        <v>234</v>
      </c>
      <c r="C773" s="179">
        <v>2</v>
      </c>
    </row>
    <row r="774" spans="1:3" x14ac:dyDescent="0.2">
      <c r="A774" t="s">
        <v>2652</v>
      </c>
      <c r="B774" t="s">
        <v>233</v>
      </c>
      <c r="C774" s="179">
        <v>4</v>
      </c>
    </row>
    <row r="775" spans="1:3" x14ac:dyDescent="0.2">
      <c r="A775" t="s">
        <v>2652</v>
      </c>
      <c r="B775" t="s">
        <v>217</v>
      </c>
      <c r="C775" s="179">
        <v>3</v>
      </c>
    </row>
    <row r="776" spans="1:3" x14ac:dyDescent="0.2">
      <c r="A776" t="s">
        <v>2652</v>
      </c>
      <c r="B776" t="s">
        <v>3673</v>
      </c>
      <c r="C776" s="179">
        <v>4</v>
      </c>
    </row>
    <row r="777" spans="1:3" x14ac:dyDescent="0.2">
      <c r="A777" t="s">
        <v>2652</v>
      </c>
      <c r="B777" t="s">
        <v>260</v>
      </c>
      <c r="C777" s="179">
        <v>2</v>
      </c>
    </row>
    <row r="778" spans="1:3" x14ac:dyDescent="0.2">
      <c r="A778" t="s">
        <v>4246</v>
      </c>
      <c r="B778" t="s">
        <v>1832</v>
      </c>
      <c r="C778" s="179">
        <v>3</v>
      </c>
    </row>
    <row r="779" spans="1:3" x14ac:dyDescent="0.2">
      <c r="A779" t="s">
        <v>3010</v>
      </c>
      <c r="B779" t="s">
        <v>3011</v>
      </c>
      <c r="C779" s="179">
        <v>1</v>
      </c>
    </row>
    <row r="780" spans="1:3" x14ac:dyDescent="0.2">
      <c r="A780" t="s">
        <v>2084</v>
      </c>
      <c r="B780" t="s">
        <v>339</v>
      </c>
      <c r="C780" s="179">
        <v>5</v>
      </c>
    </row>
    <row r="781" spans="1:3" x14ac:dyDescent="0.2">
      <c r="A781" t="s">
        <v>2084</v>
      </c>
      <c r="B781" t="s">
        <v>921</v>
      </c>
      <c r="C781" s="179">
        <v>1</v>
      </c>
    </row>
    <row r="782" spans="1:3" x14ac:dyDescent="0.2">
      <c r="A782" t="s">
        <v>2084</v>
      </c>
      <c r="B782" t="s">
        <v>3751</v>
      </c>
      <c r="C782" s="179">
        <v>3</v>
      </c>
    </row>
    <row r="783" spans="1:3" x14ac:dyDescent="0.2">
      <c r="A783" t="s">
        <v>2084</v>
      </c>
      <c r="B783" t="s">
        <v>3900</v>
      </c>
      <c r="C783" s="179">
        <v>5</v>
      </c>
    </row>
    <row r="784" spans="1:3" x14ac:dyDescent="0.2">
      <c r="A784" t="s">
        <v>2084</v>
      </c>
      <c r="B784" t="s">
        <v>2086</v>
      </c>
      <c r="C784" s="179">
        <v>10</v>
      </c>
    </row>
    <row r="785" spans="1:3" x14ac:dyDescent="0.2">
      <c r="A785" t="s">
        <v>2084</v>
      </c>
      <c r="B785" t="s">
        <v>3098</v>
      </c>
      <c r="C785" s="179">
        <v>1</v>
      </c>
    </row>
    <row r="786" spans="1:3" x14ac:dyDescent="0.2">
      <c r="A786" t="s">
        <v>2084</v>
      </c>
      <c r="B786" t="s">
        <v>2761</v>
      </c>
      <c r="C786" s="179">
        <v>1</v>
      </c>
    </row>
    <row r="787" spans="1:3" x14ac:dyDescent="0.2">
      <c r="A787" t="s">
        <v>2084</v>
      </c>
      <c r="B787" t="s">
        <v>4421</v>
      </c>
      <c r="C787" s="179">
        <v>1</v>
      </c>
    </row>
    <row r="788" spans="1:3" x14ac:dyDescent="0.2">
      <c r="A788" t="s">
        <v>4247</v>
      </c>
      <c r="B788" t="s">
        <v>486</v>
      </c>
      <c r="C788" s="179">
        <v>3</v>
      </c>
    </row>
    <row r="789" spans="1:3" x14ac:dyDescent="0.2">
      <c r="A789" t="s">
        <v>4248</v>
      </c>
      <c r="B789" t="s">
        <v>1744</v>
      </c>
      <c r="C789" s="179">
        <v>1</v>
      </c>
    </row>
    <row r="790" spans="1:3" x14ac:dyDescent="0.2">
      <c r="A790" t="s">
        <v>4248</v>
      </c>
      <c r="B790" t="s">
        <v>1745</v>
      </c>
      <c r="C790" s="179">
        <v>1</v>
      </c>
    </row>
    <row r="791" spans="1:3" x14ac:dyDescent="0.2">
      <c r="A791" t="s">
        <v>4248</v>
      </c>
      <c r="B791" t="s">
        <v>1742</v>
      </c>
      <c r="C791" s="179">
        <v>1</v>
      </c>
    </row>
    <row r="792" spans="1:3" x14ac:dyDescent="0.2">
      <c r="A792" t="s">
        <v>4248</v>
      </c>
      <c r="B792" t="s">
        <v>1748</v>
      </c>
      <c r="C792" s="179">
        <v>1</v>
      </c>
    </row>
    <row r="793" spans="1:3" x14ac:dyDescent="0.2">
      <c r="A793" t="s">
        <v>4248</v>
      </c>
      <c r="B793" t="s">
        <v>1746</v>
      </c>
      <c r="C793" s="179">
        <v>1</v>
      </c>
    </row>
    <row r="794" spans="1:3" x14ac:dyDescent="0.2">
      <c r="A794" t="s">
        <v>4248</v>
      </c>
      <c r="B794" t="s">
        <v>3666</v>
      </c>
      <c r="C794" s="179">
        <v>1</v>
      </c>
    </row>
    <row r="795" spans="1:3" x14ac:dyDescent="0.2">
      <c r="A795" t="s">
        <v>2075</v>
      </c>
      <c r="B795" t="s">
        <v>1190</v>
      </c>
      <c r="C795" s="179">
        <v>1</v>
      </c>
    </row>
    <row r="796" spans="1:3" x14ac:dyDescent="0.2">
      <c r="A796" t="s">
        <v>2075</v>
      </c>
      <c r="B796" t="s">
        <v>116</v>
      </c>
      <c r="C796" s="179">
        <v>1</v>
      </c>
    </row>
    <row r="797" spans="1:3" x14ac:dyDescent="0.2">
      <c r="A797" t="s">
        <v>2075</v>
      </c>
      <c r="B797" t="s">
        <v>292</v>
      </c>
      <c r="C797" s="179">
        <v>1</v>
      </c>
    </row>
    <row r="798" spans="1:3" x14ac:dyDescent="0.2">
      <c r="A798" t="s">
        <v>2075</v>
      </c>
      <c r="B798" t="s">
        <v>1672</v>
      </c>
      <c r="C798" s="179">
        <v>1</v>
      </c>
    </row>
    <row r="799" spans="1:3" x14ac:dyDescent="0.2">
      <c r="A799" t="s">
        <v>2075</v>
      </c>
      <c r="B799" t="s">
        <v>1924</v>
      </c>
      <c r="C799" s="179">
        <v>1</v>
      </c>
    </row>
    <row r="800" spans="1:3" x14ac:dyDescent="0.2">
      <c r="A800" t="s">
        <v>2075</v>
      </c>
      <c r="B800" t="s">
        <v>1130</v>
      </c>
      <c r="C800" s="179">
        <v>1</v>
      </c>
    </row>
    <row r="801" spans="1:3" x14ac:dyDescent="0.2">
      <c r="A801" t="s">
        <v>2075</v>
      </c>
      <c r="B801" t="s">
        <v>47</v>
      </c>
      <c r="C801" s="179">
        <v>1</v>
      </c>
    </row>
    <row r="802" spans="1:3" x14ac:dyDescent="0.2">
      <c r="A802" t="s">
        <v>2075</v>
      </c>
      <c r="B802" t="s">
        <v>1928</v>
      </c>
      <c r="C802" s="179">
        <v>1</v>
      </c>
    </row>
    <row r="803" spans="1:3" x14ac:dyDescent="0.2">
      <c r="A803" t="s">
        <v>2075</v>
      </c>
      <c r="B803" t="s">
        <v>1778</v>
      </c>
      <c r="C803" s="179">
        <v>1</v>
      </c>
    </row>
    <row r="804" spans="1:3" x14ac:dyDescent="0.2">
      <c r="A804" t="s">
        <v>2075</v>
      </c>
      <c r="B804" t="s">
        <v>1171</v>
      </c>
      <c r="C804" s="179">
        <v>1</v>
      </c>
    </row>
    <row r="805" spans="1:3" x14ac:dyDescent="0.2">
      <c r="A805" t="s">
        <v>2075</v>
      </c>
      <c r="B805" t="s">
        <v>1037</v>
      </c>
      <c r="C805" s="179">
        <v>1</v>
      </c>
    </row>
    <row r="806" spans="1:3" x14ac:dyDescent="0.2">
      <c r="A806" t="s">
        <v>2075</v>
      </c>
      <c r="B806" t="s">
        <v>694</v>
      </c>
      <c r="C806" s="179">
        <v>6</v>
      </c>
    </row>
    <row r="807" spans="1:3" x14ac:dyDescent="0.2">
      <c r="A807" t="s">
        <v>2075</v>
      </c>
      <c r="B807" t="s">
        <v>1178</v>
      </c>
      <c r="C807" s="179">
        <v>1</v>
      </c>
    </row>
    <row r="808" spans="1:3" x14ac:dyDescent="0.2">
      <c r="A808" t="s">
        <v>2075</v>
      </c>
      <c r="B808" t="s">
        <v>131</v>
      </c>
      <c r="C808" s="179">
        <v>2</v>
      </c>
    </row>
    <row r="809" spans="1:3" x14ac:dyDescent="0.2">
      <c r="A809" t="s">
        <v>2075</v>
      </c>
      <c r="B809" t="s">
        <v>1139</v>
      </c>
      <c r="C809" s="179">
        <v>1</v>
      </c>
    </row>
    <row r="810" spans="1:3" x14ac:dyDescent="0.2">
      <c r="A810" t="s">
        <v>2075</v>
      </c>
      <c r="B810" t="s">
        <v>1172</v>
      </c>
      <c r="C810" s="179">
        <v>2</v>
      </c>
    </row>
    <row r="811" spans="1:3" x14ac:dyDescent="0.2">
      <c r="A811" t="s">
        <v>2075</v>
      </c>
      <c r="B811" t="s">
        <v>199</v>
      </c>
      <c r="C811" s="179">
        <v>1</v>
      </c>
    </row>
    <row r="812" spans="1:3" x14ac:dyDescent="0.2">
      <c r="A812" t="s">
        <v>2075</v>
      </c>
      <c r="B812" t="s">
        <v>42</v>
      </c>
      <c r="C812" s="179">
        <v>6</v>
      </c>
    </row>
    <row r="813" spans="1:3" x14ac:dyDescent="0.2">
      <c r="A813" t="s">
        <v>2075</v>
      </c>
      <c r="B813" t="s">
        <v>990</v>
      </c>
      <c r="C813" s="179">
        <v>1</v>
      </c>
    </row>
    <row r="814" spans="1:3" x14ac:dyDescent="0.2">
      <c r="A814" t="s">
        <v>2075</v>
      </c>
      <c r="B814" t="s">
        <v>1210</v>
      </c>
      <c r="C814" s="179">
        <v>1</v>
      </c>
    </row>
    <row r="815" spans="1:3" x14ac:dyDescent="0.2">
      <c r="A815" t="s">
        <v>2075</v>
      </c>
      <c r="B815" t="s">
        <v>2076</v>
      </c>
      <c r="C815" s="179">
        <v>2</v>
      </c>
    </row>
    <row r="816" spans="1:3" x14ac:dyDescent="0.2">
      <c r="A816" t="s">
        <v>2075</v>
      </c>
      <c r="B816" t="s">
        <v>3044</v>
      </c>
      <c r="C816" s="179">
        <v>3</v>
      </c>
    </row>
    <row r="817" spans="1:3" x14ac:dyDescent="0.2">
      <c r="A817" t="s">
        <v>2075</v>
      </c>
      <c r="B817" t="s">
        <v>3610</v>
      </c>
      <c r="C817" s="179">
        <v>2</v>
      </c>
    </row>
    <row r="818" spans="1:3" x14ac:dyDescent="0.2">
      <c r="A818" t="s">
        <v>2075</v>
      </c>
      <c r="B818" t="s">
        <v>2142</v>
      </c>
      <c r="C818" s="179">
        <v>15</v>
      </c>
    </row>
    <row r="819" spans="1:3" x14ac:dyDescent="0.2">
      <c r="A819" t="s">
        <v>2075</v>
      </c>
      <c r="B819" t="s">
        <v>3806</v>
      </c>
      <c r="C819" s="179">
        <v>2</v>
      </c>
    </row>
    <row r="820" spans="1:3" x14ac:dyDescent="0.2">
      <c r="A820" t="s">
        <v>2075</v>
      </c>
      <c r="B820" t="s">
        <v>2511</v>
      </c>
      <c r="C820" s="179">
        <v>30</v>
      </c>
    </row>
    <row r="821" spans="1:3" x14ac:dyDescent="0.2">
      <c r="A821" t="s">
        <v>2075</v>
      </c>
      <c r="B821" t="s">
        <v>3752</v>
      </c>
      <c r="C821" s="179">
        <v>5</v>
      </c>
    </row>
    <row r="822" spans="1:3" x14ac:dyDescent="0.2">
      <c r="A822" t="s">
        <v>2075</v>
      </c>
      <c r="B822" t="s">
        <v>2587</v>
      </c>
      <c r="C822" s="179">
        <v>34</v>
      </c>
    </row>
    <row r="823" spans="1:3" x14ac:dyDescent="0.2">
      <c r="A823" t="s">
        <v>2075</v>
      </c>
      <c r="B823" t="s">
        <v>2140</v>
      </c>
      <c r="C823" s="179">
        <v>12</v>
      </c>
    </row>
    <row r="824" spans="1:3" x14ac:dyDescent="0.2">
      <c r="A824" t="s">
        <v>2075</v>
      </c>
      <c r="B824" t="s">
        <v>3812</v>
      </c>
      <c r="C824" s="179">
        <v>3</v>
      </c>
    </row>
    <row r="825" spans="1:3" x14ac:dyDescent="0.2">
      <c r="A825" t="s">
        <v>2075</v>
      </c>
      <c r="B825" t="s">
        <v>4354</v>
      </c>
      <c r="C825" s="179">
        <v>1</v>
      </c>
    </row>
    <row r="826" spans="1:3" x14ac:dyDescent="0.2">
      <c r="A826" t="s">
        <v>2075</v>
      </c>
      <c r="B826" t="s">
        <v>4595</v>
      </c>
      <c r="C826" s="179">
        <v>1</v>
      </c>
    </row>
    <row r="827" spans="1:3" x14ac:dyDescent="0.2">
      <c r="A827" t="s">
        <v>2075</v>
      </c>
      <c r="B827" t="s">
        <v>5194</v>
      </c>
      <c r="C827" s="179">
        <v>1</v>
      </c>
    </row>
    <row r="828" spans="1:3" x14ac:dyDescent="0.2">
      <c r="A828" t="s">
        <v>2075</v>
      </c>
      <c r="B828" t="s">
        <v>5304</v>
      </c>
      <c r="C828" s="179">
        <v>1</v>
      </c>
    </row>
    <row r="829" spans="1:3" x14ac:dyDescent="0.2">
      <c r="A829" t="s">
        <v>2075</v>
      </c>
      <c r="B829" t="s">
        <v>5405</v>
      </c>
      <c r="C829" s="179">
        <v>1</v>
      </c>
    </row>
    <row r="830" spans="1:3" x14ac:dyDescent="0.2">
      <c r="A830" t="s">
        <v>3114</v>
      </c>
      <c r="B830" t="s">
        <v>3115</v>
      </c>
      <c r="C830" s="179">
        <v>3</v>
      </c>
    </row>
    <row r="831" spans="1:3" x14ac:dyDescent="0.2">
      <c r="A831" t="s">
        <v>3114</v>
      </c>
      <c r="B831" t="s">
        <v>4673</v>
      </c>
      <c r="C831" s="179">
        <v>1</v>
      </c>
    </row>
    <row r="832" spans="1:3" x14ac:dyDescent="0.2">
      <c r="A832" t="s">
        <v>3594</v>
      </c>
      <c r="B832" t="s">
        <v>3595</v>
      </c>
      <c r="C832" s="179">
        <v>3</v>
      </c>
    </row>
    <row r="833" spans="1:3" x14ac:dyDescent="0.2">
      <c r="A833" t="s">
        <v>4249</v>
      </c>
      <c r="B833" t="s">
        <v>395</v>
      </c>
      <c r="C833" s="179">
        <v>2</v>
      </c>
    </row>
    <row r="834" spans="1:3" x14ac:dyDescent="0.2">
      <c r="A834" t="s">
        <v>4249</v>
      </c>
      <c r="B834" t="s">
        <v>644</v>
      </c>
      <c r="C834" s="179">
        <v>1</v>
      </c>
    </row>
    <row r="835" spans="1:3" x14ac:dyDescent="0.2">
      <c r="A835" t="s">
        <v>2877</v>
      </c>
      <c r="B835" t="s">
        <v>2878</v>
      </c>
      <c r="C835" s="179">
        <v>1</v>
      </c>
    </row>
    <row r="836" spans="1:3" x14ac:dyDescent="0.2">
      <c r="A836" t="s">
        <v>2877</v>
      </c>
      <c r="B836" t="s">
        <v>956</v>
      </c>
      <c r="C836" s="179">
        <v>1</v>
      </c>
    </row>
    <row r="837" spans="1:3" x14ac:dyDescent="0.2">
      <c r="A837" t="s">
        <v>2877</v>
      </c>
      <c r="B837" t="s">
        <v>957</v>
      </c>
      <c r="C837" s="179">
        <v>1</v>
      </c>
    </row>
    <row r="838" spans="1:3" x14ac:dyDescent="0.2">
      <c r="A838" t="s">
        <v>4250</v>
      </c>
      <c r="B838" t="s">
        <v>1743</v>
      </c>
      <c r="C838" s="179">
        <v>1</v>
      </c>
    </row>
    <row r="839" spans="1:3" x14ac:dyDescent="0.2">
      <c r="A839" t="s">
        <v>4250</v>
      </c>
      <c r="B839" t="s">
        <v>1747</v>
      </c>
      <c r="C839" s="179">
        <v>1</v>
      </c>
    </row>
    <row r="840" spans="1:3" x14ac:dyDescent="0.2">
      <c r="A840" t="s">
        <v>4251</v>
      </c>
      <c r="B840" t="s">
        <v>1884</v>
      </c>
      <c r="C840" s="179">
        <v>1</v>
      </c>
    </row>
    <row r="841" spans="1:3" x14ac:dyDescent="0.2">
      <c r="A841" t="s">
        <v>4252</v>
      </c>
      <c r="B841" t="s">
        <v>1018</v>
      </c>
      <c r="C841" s="179">
        <v>1</v>
      </c>
    </row>
    <row r="842" spans="1:3" x14ac:dyDescent="0.2">
      <c r="A842" t="s">
        <v>4253</v>
      </c>
      <c r="B842" t="s">
        <v>354</v>
      </c>
      <c r="C842" s="179">
        <v>2</v>
      </c>
    </row>
    <row r="843" spans="1:3" x14ac:dyDescent="0.2">
      <c r="A843" t="s">
        <v>3810</v>
      </c>
      <c r="B843" t="s">
        <v>3811</v>
      </c>
      <c r="C843" s="179">
        <v>1</v>
      </c>
    </row>
    <row r="844" spans="1:3" x14ac:dyDescent="0.2">
      <c r="A844" t="s">
        <v>4254</v>
      </c>
      <c r="B844" t="s">
        <v>658</v>
      </c>
      <c r="C844" s="179">
        <v>1</v>
      </c>
    </row>
    <row r="845" spans="1:3" x14ac:dyDescent="0.2">
      <c r="A845" t="s">
        <v>2150</v>
      </c>
      <c r="B845" t="s">
        <v>2151</v>
      </c>
      <c r="C845" s="179">
        <v>1</v>
      </c>
    </row>
    <row r="846" spans="1:3" x14ac:dyDescent="0.2">
      <c r="A846" t="s">
        <v>2842</v>
      </c>
      <c r="B846" t="s">
        <v>1872</v>
      </c>
      <c r="C846" s="179">
        <v>2</v>
      </c>
    </row>
    <row r="847" spans="1:3" x14ac:dyDescent="0.2">
      <c r="A847" t="s">
        <v>2842</v>
      </c>
      <c r="B847" t="s">
        <v>1871</v>
      </c>
      <c r="C847" s="179">
        <v>2</v>
      </c>
    </row>
    <row r="848" spans="1:3" x14ac:dyDescent="0.2">
      <c r="A848" t="s">
        <v>2842</v>
      </c>
      <c r="B848" t="s">
        <v>2843</v>
      </c>
      <c r="C848" s="179">
        <v>2</v>
      </c>
    </row>
    <row r="849" spans="1:3" x14ac:dyDescent="0.2">
      <c r="A849" t="s">
        <v>2267</v>
      </c>
      <c r="B849" t="s">
        <v>206</v>
      </c>
      <c r="C849" s="179">
        <v>4</v>
      </c>
    </row>
    <row r="850" spans="1:3" x14ac:dyDescent="0.2">
      <c r="A850" t="s">
        <v>2267</v>
      </c>
      <c r="B850" t="s">
        <v>143</v>
      </c>
      <c r="C850" s="179">
        <v>1</v>
      </c>
    </row>
    <row r="851" spans="1:3" x14ac:dyDescent="0.2">
      <c r="A851" t="s">
        <v>2267</v>
      </c>
      <c r="B851" t="s">
        <v>1895</v>
      </c>
      <c r="C851" s="179">
        <v>1</v>
      </c>
    </row>
    <row r="852" spans="1:3" x14ac:dyDescent="0.2">
      <c r="A852" t="s">
        <v>2267</v>
      </c>
      <c r="B852" t="s">
        <v>290</v>
      </c>
      <c r="C852" s="179">
        <v>1</v>
      </c>
    </row>
    <row r="853" spans="1:3" x14ac:dyDescent="0.2">
      <c r="A853" t="s">
        <v>2267</v>
      </c>
      <c r="B853" t="s">
        <v>2268</v>
      </c>
      <c r="C853" s="179">
        <v>6</v>
      </c>
    </row>
    <row r="854" spans="1:3" x14ac:dyDescent="0.2">
      <c r="A854" t="s">
        <v>2655</v>
      </c>
      <c r="B854" t="s">
        <v>1614</v>
      </c>
      <c r="C854" s="179">
        <v>2</v>
      </c>
    </row>
    <row r="855" spans="1:3" x14ac:dyDescent="0.2">
      <c r="A855" t="s">
        <v>2655</v>
      </c>
      <c r="B855" t="s">
        <v>1726</v>
      </c>
      <c r="C855" s="179">
        <v>1</v>
      </c>
    </row>
    <row r="856" spans="1:3" x14ac:dyDescent="0.2">
      <c r="A856" t="s">
        <v>2655</v>
      </c>
      <c r="B856" t="s">
        <v>872</v>
      </c>
      <c r="C856" s="179">
        <v>1</v>
      </c>
    </row>
    <row r="857" spans="1:3" x14ac:dyDescent="0.2">
      <c r="A857" t="s">
        <v>2655</v>
      </c>
      <c r="B857" t="s">
        <v>1072</v>
      </c>
      <c r="C857" s="179">
        <v>3</v>
      </c>
    </row>
    <row r="858" spans="1:3" x14ac:dyDescent="0.2">
      <c r="A858" t="s">
        <v>2655</v>
      </c>
      <c r="B858" t="s">
        <v>938</v>
      </c>
      <c r="C858" s="179">
        <v>3</v>
      </c>
    </row>
    <row r="859" spans="1:3" x14ac:dyDescent="0.2">
      <c r="A859" t="s">
        <v>2655</v>
      </c>
      <c r="B859" t="s">
        <v>1616</v>
      </c>
      <c r="C859" s="179">
        <v>1</v>
      </c>
    </row>
    <row r="860" spans="1:3" x14ac:dyDescent="0.2">
      <c r="A860" t="s">
        <v>2655</v>
      </c>
      <c r="B860" t="s">
        <v>1615</v>
      </c>
      <c r="C860" s="179">
        <v>3</v>
      </c>
    </row>
    <row r="861" spans="1:3" x14ac:dyDescent="0.2">
      <c r="A861" t="s">
        <v>2655</v>
      </c>
      <c r="B861" t="s">
        <v>1989</v>
      </c>
      <c r="C861" s="179">
        <v>1</v>
      </c>
    </row>
    <row r="862" spans="1:3" x14ac:dyDescent="0.2">
      <c r="A862" t="s">
        <v>2655</v>
      </c>
      <c r="B862" t="s">
        <v>1961</v>
      </c>
      <c r="C862" s="179">
        <v>1</v>
      </c>
    </row>
    <row r="863" spans="1:3" x14ac:dyDescent="0.2">
      <c r="A863" t="s">
        <v>2655</v>
      </c>
      <c r="B863" t="s">
        <v>854</v>
      </c>
      <c r="C863" s="179">
        <v>2</v>
      </c>
    </row>
    <row r="864" spans="1:3" x14ac:dyDescent="0.2">
      <c r="A864" t="s">
        <v>2655</v>
      </c>
      <c r="B864" t="s">
        <v>844</v>
      </c>
      <c r="C864" s="179">
        <v>2</v>
      </c>
    </row>
    <row r="865" spans="1:3" x14ac:dyDescent="0.2">
      <c r="A865" t="s">
        <v>2655</v>
      </c>
      <c r="B865" t="s">
        <v>809</v>
      </c>
      <c r="C865" s="179">
        <v>4</v>
      </c>
    </row>
    <row r="866" spans="1:3" x14ac:dyDescent="0.2">
      <c r="A866" t="s">
        <v>2655</v>
      </c>
      <c r="B866" t="s">
        <v>719</v>
      </c>
      <c r="C866" s="179">
        <v>2</v>
      </c>
    </row>
    <row r="867" spans="1:3" x14ac:dyDescent="0.2">
      <c r="A867" t="s">
        <v>2655</v>
      </c>
      <c r="B867" t="s">
        <v>634</v>
      </c>
      <c r="C867" s="179">
        <v>6</v>
      </c>
    </row>
    <row r="868" spans="1:3" x14ac:dyDescent="0.2">
      <c r="A868" t="s">
        <v>2655</v>
      </c>
      <c r="B868" t="s">
        <v>617</v>
      </c>
      <c r="C868" s="179">
        <v>4</v>
      </c>
    </row>
    <row r="869" spans="1:3" x14ac:dyDescent="0.2">
      <c r="A869" t="s">
        <v>2655</v>
      </c>
      <c r="B869" t="s">
        <v>1044</v>
      </c>
      <c r="C869" s="179">
        <v>5</v>
      </c>
    </row>
    <row r="870" spans="1:3" x14ac:dyDescent="0.2">
      <c r="A870" t="s">
        <v>2655</v>
      </c>
      <c r="B870" t="s">
        <v>2278</v>
      </c>
      <c r="C870" s="179">
        <v>1</v>
      </c>
    </row>
    <row r="871" spans="1:3" x14ac:dyDescent="0.2">
      <c r="A871" t="s">
        <v>2655</v>
      </c>
      <c r="B871" t="s">
        <v>483</v>
      </c>
      <c r="C871" s="179">
        <v>8</v>
      </c>
    </row>
    <row r="872" spans="1:3" x14ac:dyDescent="0.2">
      <c r="A872" t="s">
        <v>2655</v>
      </c>
      <c r="B872" t="s">
        <v>3679</v>
      </c>
      <c r="C872" s="179">
        <v>1</v>
      </c>
    </row>
    <row r="873" spans="1:3" x14ac:dyDescent="0.2">
      <c r="A873" t="s">
        <v>2655</v>
      </c>
      <c r="B873" t="s">
        <v>798</v>
      </c>
      <c r="C873" s="179">
        <v>4</v>
      </c>
    </row>
    <row r="874" spans="1:3" x14ac:dyDescent="0.2">
      <c r="A874" t="s">
        <v>2655</v>
      </c>
      <c r="B874" t="s">
        <v>851</v>
      </c>
      <c r="C874" s="179">
        <v>3</v>
      </c>
    </row>
    <row r="875" spans="1:3" x14ac:dyDescent="0.2">
      <c r="A875" t="s">
        <v>2655</v>
      </c>
      <c r="B875" t="s">
        <v>850</v>
      </c>
      <c r="C875" s="179">
        <v>3</v>
      </c>
    </row>
    <row r="876" spans="1:3" x14ac:dyDescent="0.2">
      <c r="A876" t="s">
        <v>2655</v>
      </c>
      <c r="B876" t="s">
        <v>1988</v>
      </c>
      <c r="C876" s="179">
        <v>1</v>
      </c>
    </row>
    <row r="877" spans="1:3" x14ac:dyDescent="0.2">
      <c r="A877" t="s">
        <v>2655</v>
      </c>
      <c r="B877" t="s">
        <v>1986</v>
      </c>
      <c r="C877" s="179">
        <v>5</v>
      </c>
    </row>
    <row r="878" spans="1:3" x14ac:dyDescent="0.2">
      <c r="A878" t="s">
        <v>2655</v>
      </c>
      <c r="B878" t="s">
        <v>1070</v>
      </c>
      <c r="C878" s="179">
        <v>2</v>
      </c>
    </row>
    <row r="879" spans="1:3" x14ac:dyDescent="0.2">
      <c r="A879" t="s">
        <v>2655</v>
      </c>
      <c r="B879" t="s">
        <v>1611</v>
      </c>
      <c r="C879" s="179">
        <v>1</v>
      </c>
    </row>
    <row r="880" spans="1:3" x14ac:dyDescent="0.2">
      <c r="A880" t="s">
        <v>2655</v>
      </c>
      <c r="B880" t="s">
        <v>1612</v>
      </c>
      <c r="C880" s="179">
        <v>1</v>
      </c>
    </row>
    <row r="881" spans="1:3" x14ac:dyDescent="0.2">
      <c r="A881" t="s">
        <v>2655</v>
      </c>
      <c r="B881" t="s">
        <v>590</v>
      </c>
      <c r="C881" s="179">
        <v>2</v>
      </c>
    </row>
    <row r="882" spans="1:3" x14ac:dyDescent="0.2">
      <c r="A882" t="s">
        <v>2655</v>
      </c>
      <c r="B882" t="s">
        <v>2032</v>
      </c>
      <c r="C882" s="179">
        <v>3</v>
      </c>
    </row>
    <row r="883" spans="1:3" x14ac:dyDescent="0.2">
      <c r="A883" t="s">
        <v>2655</v>
      </c>
      <c r="B883" t="s">
        <v>972</v>
      </c>
      <c r="C883" s="179">
        <v>2</v>
      </c>
    </row>
    <row r="884" spans="1:3" x14ac:dyDescent="0.2">
      <c r="A884" t="s">
        <v>2655</v>
      </c>
      <c r="B884" t="s">
        <v>3916</v>
      </c>
      <c r="C884" s="179">
        <v>1</v>
      </c>
    </row>
    <row r="885" spans="1:3" x14ac:dyDescent="0.2">
      <c r="A885" t="s">
        <v>2189</v>
      </c>
      <c r="B885" t="s">
        <v>2191</v>
      </c>
      <c r="C885" s="179">
        <v>1</v>
      </c>
    </row>
    <row r="886" spans="1:3" x14ac:dyDescent="0.2">
      <c r="A886" t="s">
        <v>2189</v>
      </c>
      <c r="B886" t="s">
        <v>1187</v>
      </c>
      <c r="C886" s="179">
        <v>1</v>
      </c>
    </row>
    <row r="887" spans="1:3" x14ac:dyDescent="0.2">
      <c r="A887" t="s">
        <v>2189</v>
      </c>
      <c r="B887" t="s">
        <v>1186</v>
      </c>
      <c r="C887" s="179">
        <v>1</v>
      </c>
    </row>
    <row r="888" spans="1:3" x14ac:dyDescent="0.2">
      <c r="A888" t="s">
        <v>2189</v>
      </c>
      <c r="B888" t="s">
        <v>958</v>
      </c>
      <c r="C888" s="179">
        <v>1</v>
      </c>
    </row>
    <row r="889" spans="1:3" x14ac:dyDescent="0.2">
      <c r="A889" t="s">
        <v>2189</v>
      </c>
      <c r="B889" t="s">
        <v>955</v>
      </c>
      <c r="C889" s="179">
        <v>1</v>
      </c>
    </row>
    <row r="890" spans="1:3" x14ac:dyDescent="0.2">
      <c r="A890" t="s">
        <v>2189</v>
      </c>
      <c r="B890" t="s">
        <v>2193</v>
      </c>
      <c r="C890" s="179">
        <v>1</v>
      </c>
    </row>
    <row r="891" spans="1:3" x14ac:dyDescent="0.2">
      <c r="A891" t="s">
        <v>2189</v>
      </c>
      <c r="B891" t="s">
        <v>2691</v>
      </c>
      <c r="C891" s="179">
        <v>9</v>
      </c>
    </row>
    <row r="892" spans="1:3" x14ac:dyDescent="0.2">
      <c r="A892" t="s">
        <v>2189</v>
      </c>
      <c r="B892" t="s">
        <v>4842</v>
      </c>
      <c r="C892" s="179">
        <v>1</v>
      </c>
    </row>
    <row r="893" spans="1:3" x14ac:dyDescent="0.2">
      <c r="A893" t="s">
        <v>4255</v>
      </c>
      <c r="B893" t="s">
        <v>1664</v>
      </c>
      <c r="C893" s="179">
        <v>1</v>
      </c>
    </row>
    <row r="894" spans="1:3" x14ac:dyDescent="0.2">
      <c r="A894" t="s">
        <v>4255</v>
      </c>
      <c r="B894" t="s">
        <v>1709</v>
      </c>
      <c r="C894" s="179">
        <v>1</v>
      </c>
    </row>
    <row r="895" spans="1:3" x14ac:dyDescent="0.2">
      <c r="A895" t="s">
        <v>4256</v>
      </c>
      <c r="B895" t="s">
        <v>887</v>
      </c>
      <c r="C895" s="179">
        <v>1</v>
      </c>
    </row>
    <row r="896" spans="1:3" x14ac:dyDescent="0.2">
      <c r="A896" t="s">
        <v>4257</v>
      </c>
      <c r="B896" t="s">
        <v>1305</v>
      </c>
      <c r="C896" s="179">
        <v>2</v>
      </c>
    </row>
    <row r="897" spans="1:3" x14ac:dyDescent="0.2">
      <c r="A897" t="s">
        <v>4257</v>
      </c>
      <c r="B897" t="s">
        <v>1271</v>
      </c>
      <c r="C897" s="179">
        <v>1</v>
      </c>
    </row>
    <row r="898" spans="1:3" x14ac:dyDescent="0.2">
      <c r="A898" t="s">
        <v>2886</v>
      </c>
      <c r="B898" t="s">
        <v>2887</v>
      </c>
      <c r="C898" s="179">
        <v>6</v>
      </c>
    </row>
    <row r="899" spans="1:3" x14ac:dyDescent="0.2">
      <c r="A899" t="s">
        <v>2523</v>
      </c>
      <c r="B899" t="s">
        <v>2524</v>
      </c>
      <c r="C899" s="179">
        <v>1</v>
      </c>
    </row>
    <row r="900" spans="1:3" x14ac:dyDescent="0.2">
      <c r="A900" t="s">
        <v>3034</v>
      </c>
      <c r="B900" t="s">
        <v>3035</v>
      </c>
      <c r="C900" s="179">
        <v>1</v>
      </c>
    </row>
    <row r="901" spans="1:3" x14ac:dyDescent="0.2">
      <c r="A901" t="s">
        <v>2573</v>
      </c>
      <c r="B901" t="s">
        <v>48</v>
      </c>
      <c r="C901" s="179">
        <v>1</v>
      </c>
    </row>
    <row r="902" spans="1:3" x14ac:dyDescent="0.2">
      <c r="A902" t="s">
        <v>2573</v>
      </c>
      <c r="B902" t="s">
        <v>200</v>
      </c>
      <c r="C902" s="179">
        <v>1</v>
      </c>
    </row>
    <row r="903" spans="1:3" x14ac:dyDescent="0.2">
      <c r="A903" t="s">
        <v>2573</v>
      </c>
      <c r="B903" t="s">
        <v>201</v>
      </c>
      <c r="C903" s="179">
        <v>1</v>
      </c>
    </row>
    <row r="904" spans="1:3" x14ac:dyDescent="0.2">
      <c r="A904" t="s">
        <v>2573</v>
      </c>
      <c r="B904" t="s">
        <v>181</v>
      </c>
      <c r="C904" s="179">
        <v>2</v>
      </c>
    </row>
    <row r="905" spans="1:3" x14ac:dyDescent="0.2">
      <c r="A905" t="s">
        <v>2573</v>
      </c>
      <c r="B905" t="s">
        <v>108</v>
      </c>
      <c r="C905" s="179">
        <v>1</v>
      </c>
    </row>
    <row r="906" spans="1:3" x14ac:dyDescent="0.2">
      <c r="A906" t="s">
        <v>2573</v>
      </c>
      <c r="B906" t="s">
        <v>1881</v>
      </c>
      <c r="C906" s="179">
        <v>1</v>
      </c>
    </row>
    <row r="907" spans="1:3" x14ac:dyDescent="0.2">
      <c r="A907" t="s">
        <v>2573</v>
      </c>
      <c r="B907" t="s">
        <v>2574</v>
      </c>
      <c r="C907" s="179">
        <v>1</v>
      </c>
    </row>
    <row r="908" spans="1:3" x14ac:dyDescent="0.2">
      <c r="A908" t="s">
        <v>2573</v>
      </c>
      <c r="B908" t="s">
        <v>2607</v>
      </c>
      <c r="C908" s="179">
        <v>1</v>
      </c>
    </row>
    <row r="909" spans="1:3" x14ac:dyDescent="0.2">
      <c r="A909" t="s">
        <v>4258</v>
      </c>
      <c r="B909" t="s">
        <v>875</v>
      </c>
      <c r="C909" s="179">
        <v>1</v>
      </c>
    </row>
    <row r="910" spans="1:3" x14ac:dyDescent="0.2">
      <c r="A910" t="s">
        <v>3754</v>
      </c>
      <c r="B910" t="s">
        <v>3755</v>
      </c>
      <c r="C910" s="179">
        <v>12</v>
      </c>
    </row>
    <row r="911" spans="1:3" x14ac:dyDescent="0.2">
      <c r="A911" t="s">
        <v>3754</v>
      </c>
      <c r="B911" t="s">
        <v>1931</v>
      </c>
      <c r="C911" s="179">
        <v>1</v>
      </c>
    </row>
    <row r="912" spans="1:3" x14ac:dyDescent="0.2">
      <c r="A912" t="s">
        <v>3754</v>
      </c>
      <c r="B912" t="s">
        <v>190</v>
      </c>
      <c r="C912" s="179">
        <v>1</v>
      </c>
    </row>
    <row r="913" spans="1:3" x14ac:dyDescent="0.2">
      <c r="A913" t="s">
        <v>3754</v>
      </c>
      <c r="B913" t="s">
        <v>191</v>
      </c>
      <c r="C913" s="179">
        <v>1</v>
      </c>
    </row>
    <row r="914" spans="1:3" x14ac:dyDescent="0.2">
      <c r="A914" t="s">
        <v>3754</v>
      </c>
      <c r="B914" t="s">
        <v>3675</v>
      </c>
      <c r="C914" s="179">
        <v>1</v>
      </c>
    </row>
    <row r="915" spans="1:3" x14ac:dyDescent="0.2">
      <c r="A915" t="s">
        <v>3754</v>
      </c>
      <c r="B915" t="s">
        <v>4379</v>
      </c>
      <c r="C915" s="179">
        <v>1</v>
      </c>
    </row>
    <row r="916" spans="1:3" x14ac:dyDescent="0.2">
      <c r="A916" t="s">
        <v>4259</v>
      </c>
      <c r="B916" t="s">
        <v>614</v>
      </c>
      <c r="C916" s="179">
        <v>1</v>
      </c>
    </row>
    <row r="917" spans="1:3" x14ac:dyDescent="0.2">
      <c r="A917" t="s">
        <v>4260</v>
      </c>
      <c r="B917" t="s">
        <v>2020</v>
      </c>
      <c r="C917" s="179">
        <v>1</v>
      </c>
    </row>
    <row r="918" spans="1:3" x14ac:dyDescent="0.2">
      <c r="A918" t="s">
        <v>4261</v>
      </c>
      <c r="B918" t="s">
        <v>125</v>
      </c>
      <c r="C918" s="179">
        <v>1</v>
      </c>
    </row>
    <row r="919" spans="1:3" x14ac:dyDescent="0.2">
      <c r="A919" t="s">
        <v>4262</v>
      </c>
      <c r="B919" t="s">
        <v>1754</v>
      </c>
      <c r="C919" s="179">
        <v>1</v>
      </c>
    </row>
    <row r="920" spans="1:3" x14ac:dyDescent="0.2">
      <c r="A920" t="s">
        <v>4262</v>
      </c>
      <c r="B920" t="s">
        <v>1209</v>
      </c>
      <c r="C920" s="179">
        <v>1</v>
      </c>
    </row>
    <row r="921" spans="1:3" x14ac:dyDescent="0.2">
      <c r="A921" t="s">
        <v>4263</v>
      </c>
      <c r="B921" t="s">
        <v>1258</v>
      </c>
      <c r="C921" s="179">
        <v>4</v>
      </c>
    </row>
    <row r="922" spans="1:3" x14ac:dyDescent="0.2">
      <c r="A922" t="s">
        <v>2728</v>
      </c>
      <c r="B922" t="s">
        <v>980</v>
      </c>
      <c r="C922" s="179">
        <v>1</v>
      </c>
    </row>
    <row r="923" spans="1:3" x14ac:dyDescent="0.2">
      <c r="A923" t="s">
        <v>2728</v>
      </c>
      <c r="B923" t="s">
        <v>3756</v>
      </c>
      <c r="C923" s="179">
        <v>8</v>
      </c>
    </row>
    <row r="924" spans="1:3" x14ac:dyDescent="0.2">
      <c r="A924" t="s">
        <v>2728</v>
      </c>
      <c r="B924" t="s">
        <v>3760</v>
      </c>
      <c r="C924" s="179">
        <v>8</v>
      </c>
    </row>
    <row r="925" spans="1:3" x14ac:dyDescent="0.2">
      <c r="A925" t="s">
        <v>2728</v>
      </c>
      <c r="B925" t="s">
        <v>3925</v>
      </c>
      <c r="C925" s="179">
        <v>14</v>
      </c>
    </row>
    <row r="926" spans="1:3" x14ac:dyDescent="0.2">
      <c r="A926" t="s">
        <v>3161</v>
      </c>
      <c r="B926" t="s">
        <v>3162</v>
      </c>
      <c r="C926" s="179">
        <v>1</v>
      </c>
    </row>
    <row r="927" spans="1:3" x14ac:dyDescent="0.2">
      <c r="A927" t="s">
        <v>2928</v>
      </c>
      <c r="B927" t="s">
        <v>1166</v>
      </c>
      <c r="C927" s="179">
        <v>2</v>
      </c>
    </row>
    <row r="928" spans="1:3" x14ac:dyDescent="0.2">
      <c r="A928" t="s">
        <v>2928</v>
      </c>
      <c r="B928" t="s">
        <v>607</v>
      </c>
      <c r="C928" s="179">
        <v>3</v>
      </c>
    </row>
    <row r="929" spans="1:3" x14ac:dyDescent="0.2">
      <c r="A929" t="s">
        <v>2928</v>
      </c>
      <c r="B929" t="s">
        <v>639</v>
      </c>
      <c r="C929" s="179">
        <v>1</v>
      </c>
    </row>
    <row r="930" spans="1:3" x14ac:dyDescent="0.2">
      <c r="A930" t="s">
        <v>2928</v>
      </c>
      <c r="B930" t="s">
        <v>1091</v>
      </c>
      <c r="C930" s="179">
        <v>1</v>
      </c>
    </row>
    <row r="931" spans="1:3" x14ac:dyDescent="0.2">
      <c r="A931" t="s">
        <v>2928</v>
      </c>
      <c r="B931" t="s">
        <v>981</v>
      </c>
      <c r="C931" s="179">
        <v>1</v>
      </c>
    </row>
    <row r="932" spans="1:3" x14ac:dyDescent="0.2">
      <c r="A932" t="s">
        <v>2928</v>
      </c>
      <c r="B932" t="s">
        <v>687</v>
      </c>
      <c r="C932" s="179">
        <v>1</v>
      </c>
    </row>
    <row r="933" spans="1:3" x14ac:dyDescent="0.2">
      <c r="A933" t="s">
        <v>2928</v>
      </c>
      <c r="B933" t="s">
        <v>163</v>
      </c>
      <c r="C933" s="179">
        <v>2</v>
      </c>
    </row>
    <row r="934" spans="1:3" x14ac:dyDescent="0.2">
      <c r="A934" t="s">
        <v>2928</v>
      </c>
      <c r="B934" t="s">
        <v>2929</v>
      </c>
      <c r="C934" s="179">
        <v>3</v>
      </c>
    </row>
    <row r="935" spans="1:3" x14ac:dyDescent="0.2">
      <c r="A935" t="s">
        <v>4264</v>
      </c>
      <c r="B935" t="s">
        <v>93</v>
      </c>
      <c r="C935" s="179">
        <v>1</v>
      </c>
    </row>
    <row r="936" spans="1:3" x14ac:dyDescent="0.2">
      <c r="A936" t="s">
        <v>4264</v>
      </c>
      <c r="B936" t="s">
        <v>1959</v>
      </c>
      <c r="C936" s="179">
        <v>1</v>
      </c>
    </row>
    <row r="937" spans="1:3" x14ac:dyDescent="0.2">
      <c r="A937" t="s">
        <v>4264</v>
      </c>
      <c r="B937" t="s">
        <v>1958</v>
      </c>
      <c r="C937" s="179">
        <v>1</v>
      </c>
    </row>
    <row r="938" spans="1:3" x14ac:dyDescent="0.2">
      <c r="A938" t="s">
        <v>4264</v>
      </c>
      <c r="B938" t="s">
        <v>1957</v>
      </c>
      <c r="C938" s="179">
        <v>1</v>
      </c>
    </row>
    <row r="939" spans="1:3" x14ac:dyDescent="0.2">
      <c r="A939" t="s">
        <v>4264</v>
      </c>
      <c r="B939" t="s">
        <v>1022</v>
      </c>
      <c r="C939" s="179">
        <v>1</v>
      </c>
    </row>
    <row r="940" spans="1:3" x14ac:dyDescent="0.2">
      <c r="A940" t="s">
        <v>4264</v>
      </c>
      <c r="B940" t="s">
        <v>1021</v>
      </c>
      <c r="C940" s="179">
        <v>1</v>
      </c>
    </row>
    <row r="941" spans="1:3" x14ac:dyDescent="0.2">
      <c r="A941" t="s">
        <v>4264</v>
      </c>
      <c r="B941" t="s">
        <v>932</v>
      </c>
      <c r="C941" s="179">
        <v>1</v>
      </c>
    </row>
    <row r="942" spans="1:3" x14ac:dyDescent="0.2">
      <c r="A942" t="s">
        <v>4264</v>
      </c>
      <c r="B942" t="s">
        <v>933</v>
      </c>
      <c r="C942" s="179">
        <v>1</v>
      </c>
    </row>
    <row r="943" spans="1:3" x14ac:dyDescent="0.2">
      <c r="A943" t="s">
        <v>4264</v>
      </c>
      <c r="B943" t="s">
        <v>934</v>
      </c>
      <c r="C943" s="179">
        <v>1</v>
      </c>
    </row>
    <row r="944" spans="1:3" x14ac:dyDescent="0.2">
      <c r="A944" t="s">
        <v>2893</v>
      </c>
      <c r="B944" t="s">
        <v>2894</v>
      </c>
      <c r="C944" s="179">
        <v>3</v>
      </c>
    </row>
    <row r="945" spans="1:3" x14ac:dyDescent="0.2">
      <c r="A945" t="s">
        <v>2893</v>
      </c>
      <c r="B945" t="s">
        <v>4463</v>
      </c>
      <c r="C945" s="179">
        <v>1</v>
      </c>
    </row>
    <row r="946" spans="1:3" x14ac:dyDescent="0.2">
      <c r="A946" t="s">
        <v>2138</v>
      </c>
      <c r="B946" t="s">
        <v>3168</v>
      </c>
      <c r="C946" s="179">
        <v>3</v>
      </c>
    </row>
    <row r="947" spans="1:3" x14ac:dyDescent="0.2">
      <c r="A947" t="s">
        <v>2138</v>
      </c>
      <c r="B947" t="s">
        <v>4064</v>
      </c>
      <c r="C947" s="179">
        <v>8</v>
      </c>
    </row>
    <row r="948" spans="1:3" x14ac:dyDescent="0.2">
      <c r="A948" t="s">
        <v>2138</v>
      </c>
      <c r="B948" t="s">
        <v>505</v>
      </c>
      <c r="C948" s="179">
        <v>3</v>
      </c>
    </row>
    <row r="949" spans="1:3" x14ac:dyDescent="0.2">
      <c r="A949" t="s">
        <v>2138</v>
      </c>
      <c r="B949" t="s">
        <v>288</v>
      </c>
      <c r="C949" s="179">
        <v>1</v>
      </c>
    </row>
    <row r="950" spans="1:3" x14ac:dyDescent="0.2">
      <c r="A950" t="s">
        <v>2138</v>
      </c>
      <c r="B950" t="s">
        <v>113</v>
      </c>
      <c r="C950" s="179">
        <v>1</v>
      </c>
    </row>
    <row r="951" spans="1:3" x14ac:dyDescent="0.2">
      <c r="A951" t="s">
        <v>2138</v>
      </c>
      <c r="B951" t="s">
        <v>62</v>
      </c>
      <c r="C951" s="179">
        <v>1</v>
      </c>
    </row>
    <row r="952" spans="1:3" x14ac:dyDescent="0.2">
      <c r="A952" t="s">
        <v>2138</v>
      </c>
      <c r="B952" t="s">
        <v>664</v>
      </c>
      <c r="C952" s="179">
        <v>1</v>
      </c>
    </row>
    <row r="953" spans="1:3" x14ac:dyDescent="0.2">
      <c r="A953" t="s">
        <v>2138</v>
      </c>
      <c r="B953" t="s">
        <v>800</v>
      </c>
      <c r="C953" s="179">
        <v>2</v>
      </c>
    </row>
    <row r="954" spans="1:3" x14ac:dyDescent="0.2">
      <c r="A954" t="s">
        <v>2138</v>
      </c>
      <c r="B954" t="s">
        <v>665</v>
      </c>
      <c r="C954" s="179">
        <v>1</v>
      </c>
    </row>
    <row r="955" spans="1:3" x14ac:dyDescent="0.2">
      <c r="A955" t="s">
        <v>2138</v>
      </c>
      <c r="B955" t="s">
        <v>883</v>
      </c>
      <c r="C955" s="179">
        <v>2</v>
      </c>
    </row>
    <row r="956" spans="1:3" x14ac:dyDescent="0.2">
      <c r="A956" t="s">
        <v>2138</v>
      </c>
      <c r="B956" t="s">
        <v>667</v>
      </c>
      <c r="C956" s="179">
        <v>1</v>
      </c>
    </row>
    <row r="957" spans="1:3" x14ac:dyDescent="0.2">
      <c r="A957" t="s">
        <v>2138</v>
      </c>
      <c r="B957" t="s">
        <v>104</v>
      </c>
      <c r="C957" s="179">
        <v>2</v>
      </c>
    </row>
    <row r="958" spans="1:3" x14ac:dyDescent="0.2">
      <c r="A958" t="s">
        <v>2138</v>
      </c>
      <c r="B958" t="s">
        <v>281</v>
      </c>
      <c r="C958" s="179">
        <v>1</v>
      </c>
    </row>
    <row r="959" spans="1:3" x14ac:dyDescent="0.2">
      <c r="A959" t="s">
        <v>2138</v>
      </c>
      <c r="B959" t="s">
        <v>803</v>
      </c>
      <c r="C959" s="179">
        <v>3</v>
      </c>
    </row>
    <row r="960" spans="1:3" x14ac:dyDescent="0.2">
      <c r="A960" t="s">
        <v>2138</v>
      </c>
      <c r="B960" t="s">
        <v>1307</v>
      </c>
      <c r="C960" s="179">
        <v>1</v>
      </c>
    </row>
    <row r="961" spans="1:3" x14ac:dyDescent="0.2">
      <c r="A961" t="s">
        <v>2138</v>
      </c>
      <c r="B961" t="s">
        <v>1152</v>
      </c>
      <c r="C961" s="179">
        <v>1</v>
      </c>
    </row>
    <row r="962" spans="1:3" x14ac:dyDescent="0.2">
      <c r="A962" t="s">
        <v>2138</v>
      </c>
      <c r="B962" t="s">
        <v>752</v>
      </c>
      <c r="C962" s="179">
        <v>1</v>
      </c>
    </row>
    <row r="963" spans="1:3" x14ac:dyDescent="0.2">
      <c r="A963" t="s">
        <v>2138</v>
      </c>
      <c r="B963" t="s">
        <v>1856</v>
      </c>
      <c r="C963" s="179">
        <v>1</v>
      </c>
    </row>
    <row r="964" spans="1:3" x14ac:dyDescent="0.2">
      <c r="A964" t="s">
        <v>2138</v>
      </c>
      <c r="B964" t="s">
        <v>1124</v>
      </c>
      <c r="C964" s="179">
        <v>1</v>
      </c>
    </row>
    <row r="965" spans="1:3" x14ac:dyDescent="0.2">
      <c r="A965" t="s">
        <v>2138</v>
      </c>
      <c r="B965" t="s">
        <v>121</v>
      </c>
      <c r="C965" s="179">
        <v>2</v>
      </c>
    </row>
    <row r="966" spans="1:3" x14ac:dyDescent="0.2">
      <c r="A966" t="s">
        <v>2138</v>
      </c>
      <c r="B966" t="s">
        <v>129</v>
      </c>
      <c r="C966" s="179">
        <v>8</v>
      </c>
    </row>
    <row r="967" spans="1:3" x14ac:dyDescent="0.2">
      <c r="A967" t="s">
        <v>2138</v>
      </c>
      <c r="B967" t="s">
        <v>3063</v>
      </c>
      <c r="C967" s="179">
        <v>9</v>
      </c>
    </row>
    <row r="968" spans="1:3" x14ac:dyDescent="0.2">
      <c r="A968" t="s">
        <v>2138</v>
      </c>
      <c r="B968" t="s">
        <v>3061</v>
      </c>
      <c r="C968" s="179">
        <v>4</v>
      </c>
    </row>
    <row r="969" spans="1:3" x14ac:dyDescent="0.2">
      <c r="A969" t="s">
        <v>2138</v>
      </c>
      <c r="B969" t="s">
        <v>4088</v>
      </c>
      <c r="C969" s="179">
        <v>16</v>
      </c>
    </row>
    <row r="970" spans="1:3" x14ac:dyDescent="0.2">
      <c r="A970" t="s">
        <v>2138</v>
      </c>
      <c r="B970" t="s">
        <v>2506</v>
      </c>
      <c r="C970" s="179">
        <v>2</v>
      </c>
    </row>
    <row r="971" spans="1:3" x14ac:dyDescent="0.2">
      <c r="A971" t="s">
        <v>2138</v>
      </c>
      <c r="B971" t="s">
        <v>3871</v>
      </c>
      <c r="C971" s="179">
        <v>1</v>
      </c>
    </row>
    <row r="972" spans="1:3" x14ac:dyDescent="0.2">
      <c r="A972" t="s">
        <v>2138</v>
      </c>
      <c r="B972" t="s">
        <v>3762</v>
      </c>
      <c r="C972" s="179">
        <v>11</v>
      </c>
    </row>
    <row r="973" spans="1:3" x14ac:dyDescent="0.2">
      <c r="A973" t="s">
        <v>2138</v>
      </c>
      <c r="B973" t="s">
        <v>4080</v>
      </c>
      <c r="C973" s="179">
        <v>2</v>
      </c>
    </row>
    <row r="974" spans="1:3" x14ac:dyDescent="0.2">
      <c r="A974" t="s">
        <v>2138</v>
      </c>
      <c r="B974" t="s">
        <v>2535</v>
      </c>
      <c r="C974" s="179">
        <v>6</v>
      </c>
    </row>
    <row r="975" spans="1:3" x14ac:dyDescent="0.2">
      <c r="A975" t="s">
        <v>2138</v>
      </c>
      <c r="B975" t="s">
        <v>3763</v>
      </c>
      <c r="C975" s="179">
        <v>2</v>
      </c>
    </row>
    <row r="976" spans="1:3" x14ac:dyDescent="0.2">
      <c r="A976" t="s">
        <v>2138</v>
      </c>
      <c r="B976" t="s">
        <v>2207</v>
      </c>
      <c r="C976" s="179">
        <v>2</v>
      </c>
    </row>
    <row r="977" spans="1:3" x14ac:dyDescent="0.2">
      <c r="A977" t="s">
        <v>2138</v>
      </c>
      <c r="B977" t="s">
        <v>2730</v>
      </c>
      <c r="C977" s="179">
        <v>3</v>
      </c>
    </row>
    <row r="978" spans="1:3" x14ac:dyDescent="0.2">
      <c r="A978" t="s">
        <v>2138</v>
      </c>
      <c r="B978" t="s">
        <v>3845</v>
      </c>
      <c r="C978" s="179">
        <v>2</v>
      </c>
    </row>
    <row r="979" spans="1:3" x14ac:dyDescent="0.2">
      <c r="A979" t="s">
        <v>2138</v>
      </c>
      <c r="B979" t="s">
        <v>3150</v>
      </c>
      <c r="C979" s="179">
        <v>9</v>
      </c>
    </row>
    <row r="980" spans="1:3" x14ac:dyDescent="0.2">
      <c r="A980" t="s">
        <v>2138</v>
      </c>
      <c r="B980" t="s">
        <v>2770</v>
      </c>
      <c r="C980" s="179">
        <v>4</v>
      </c>
    </row>
    <row r="981" spans="1:3" x14ac:dyDescent="0.2">
      <c r="A981" t="s">
        <v>2138</v>
      </c>
      <c r="B981" t="s">
        <v>4364</v>
      </c>
      <c r="C981" s="179">
        <v>3</v>
      </c>
    </row>
    <row r="982" spans="1:3" x14ac:dyDescent="0.2">
      <c r="A982" t="s">
        <v>2138</v>
      </c>
      <c r="B982" t="s">
        <v>4415</v>
      </c>
      <c r="C982" s="179">
        <v>17</v>
      </c>
    </row>
    <row r="983" spans="1:3" x14ac:dyDescent="0.2">
      <c r="A983" t="s">
        <v>2138</v>
      </c>
      <c r="B983" t="s">
        <v>4427</v>
      </c>
      <c r="C983" s="179">
        <v>1</v>
      </c>
    </row>
    <row r="984" spans="1:3" x14ac:dyDescent="0.2">
      <c r="A984" t="s">
        <v>2138</v>
      </c>
      <c r="B984" t="s">
        <v>4458</v>
      </c>
      <c r="C984" s="179">
        <v>2</v>
      </c>
    </row>
    <row r="985" spans="1:3" x14ac:dyDescent="0.2">
      <c r="A985" t="s">
        <v>2138</v>
      </c>
      <c r="B985" t="s">
        <v>4614</v>
      </c>
      <c r="C985" s="179">
        <v>4</v>
      </c>
    </row>
    <row r="986" spans="1:3" x14ac:dyDescent="0.2">
      <c r="A986" t="s">
        <v>2138</v>
      </c>
      <c r="B986" t="s">
        <v>4647</v>
      </c>
      <c r="C986" s="179">
        <v>1</v>
      </c>
    </row>
    <row r="987" spans="1:3" x14ac:dyDescent="0.2">
      <c r="A987" t="s">
        <v>2138</v>
      </c>
      <c r="B987" t="s">
        <v>5185</v>
      </c>
      <c r="C987" s="179">
        <v>1</v>
      </c>
    </row>
    <row r="988" spans="1:3" x14ac:dyDescent="0.2">
      <c r="A988" t="s">
        <v>2138</v>
      </c>
      <c r="B988" t="s">
        <v>5202</v>
      </c>
      <c r="C988" s="179">
        <v>4</v>
      </c>
    </row>
    <row r="989" spans="1:3" x14ac:dyDescent="0.2">
      <c r="A989" t="s">
        <v>2626</v>
      </c>
      <c r="B989" t="s">
        <v>2627</v>
      </c>
      <c r="C989" s="179">
        <v>1</v>
      </c>
    </row>
    <row r="990" spans="1:3" x14ac:dyDescent="0.2">
      <c r="A990" t="s">
        <v>4265</v>
      </c>
      <c r="B990" t="s">
        <v>998</v>
      </c>
      <c r="C990" s="179">
        <v>1</v>
      </c>
    </row>
    <row r="991" spans="1:3" x14ac:dyDescent="0.2">
      <c r="A991" t="s">
        <v>2800</v>
      </c>
      <c r="B991" t="s">
        <v>1719</v>
      </c>
      <c r="C991" s="179">
        <v>1</v>
      </c>
    </row>
    <row r="992" spans="1:3" x14ac:dyDescent="0.2">
      <c r="A992" t="s">
        <v>2800</v>
      </c>
      <c r="B992" t="s">
        <v>2801</v>
      </c>
      <c r="C992" s="179">
        <v>1</v>
      </c>
    </row>
    <row r="993" spans="1:3" x14ac:dyDescent="0.2">
      <c r="A993" t="s">
        <v>2800</v>
      </c>
      <c r="B993" t="s">
        <v>4644</v>
      </c>
      <c r="C993" s="179">
        <v>1</v>
      </c>
    </row>
    <row r="994" spans="1:3" x14ac:dyDescent="0.2">
      <c r="A994" t="s">
        <v>2800</v>
      </c>
      <c r="B994" t="s">
        <v>4846</v>
      </c>
      <c r="C994" s="179">
        <v>1</v>
      </c>
    </row>
    <row r="995" spans="1:3" x14ac:dyDescent="0.2">
      <c r="A995" t="s">
        <v>2920</v>
      </c>
      <c r="B995" t="s">
        <v>2921</v>
      </c>
      <c r="C995" s="179">
        <v>3</v>
      </c>
    </row>
    <row r="996" spans="1:3" x14ac:dyDescent="0.2">
      <c r="A996" t="s">
        <v>2920</v>
      </c>
      <c r="B996" t="s">
        <v>1927</v>
      </c>
      <c r="C996" s="179">
        <v>3</v>
      </c>
    </row>
    <row r="997" spans="1:3" x14ac:dyDescent="0.2">
      <c r="A997" t="s">
        <v>2920</v>
      </c>
      <c r="B997" t="s">
        <v>371</v>
      </c>
      <c r="C997" s="179">
        <v>3</v>
      </c>
    </row>
    <row r="998" spans="1:3" x14ac:dyDescent="0.2">
      <c r="A998" t="s">
        <v>2920</v>
      </c>
      <c r="B998" t="s">
        <v>77</v>
      </c>
      <c r="C998" s="179">
        <v>1</v>
      </c>
    </row>
    <row r="999" spans="1:3" x14ac:dyDescent="0.2">
      <c r="A999" t="s">
        <v>2920</v>
      </c>
      <c r="B999" t="s">
        <v>434</v>
      </c>
      <c r="C999" s="179">
        <v>1</v>
      </c>
    </row>
    <row r="1000" spans="1:3" x14ac:dyDescent="0.2">
      <c r="A1000" t="s">
        <v>2920</v>
      </c>
      <c r="B1000" t="s">
        <v>526</v>
      </c>
      <c r="C1000" s="179">
        <v>2</v>
      </c>
    </row>
    <row r="1001" spans="1:3" x14ac:dyDescent="0.2">
      <c r="A1001" t="s">
        <v>2920</v>
      </c>
      <c r="B1001" t="s">
        <v>3857</v>
      </c>
      <c r="C1001" s="179">
        <v>2</v>
      </c>
    </row>
    <row r="1002" spans="1:3" x14ac:dyDescent="0.2">
      <c r="A1002" t="s">
        <v>2920</v>
      </c>
      <c r="B1002" t="s">
        <v>4356</v>
      </c>
      <c r="C1002" s="179">
        <v>1</v>
      </c>
    </row>
    <row r="1003" spans="1:3" x14ac:dyDescent="0.2">
      <c r="A1003" t="s">
        <v>2920</v>
      </c>
      <c r="B1003" t="s">
        <v>5310</v>
      </c>
      <c r="C1003" s="179">
        <v>1</v>
      </c>
    </row>
    <row r="1004" spans="1:3" x14ac:dyDescent="0.2">
      <c r="A1004" t="s">
        <v>2668</v>
      </c>
      <c r="B1004" t="s">
        <v>1075</v>
      </c>
      <c r="C1004" s="179">
        <v>3</v>
      </c>
    </row>
    <row r="1005" spans="1:3" x14ac:dyDescent="0.2">
      <c r="A1005" t="s">
        <v>2668</v>
      </c>
      <c r="B1005" t="s">
        <v>2669</v>
      </c>
      <c r="C1005" s="179">
        <v>1</v>
      </c>
    </row>
    <row r="1006" spans="1:3" x14ac:dyDescent="0.2">
      <c r="A1006" t="s">
        <v>3757</v>
      </c>
      <c r="B1006" t="s">
        <v>724</v>
      </c>
      <c r="C1006" s="179">
        <v>3</v>
      </c>
    </row>
    <row r="1007" spans="1:3" x14ac:dyDescent="0.2">
      <c r="A1007" t="s">
        <v>3757</v>
      </c>
      <c r="B1007" t="s">
        <v>3764</v>
      </c>
      <c r="C1007" s="179">
        <v>4</v>
      </c>
    </row>
    <row r="1008" spans="1:3" x14ac:dyDescent="0.2">
      <c r="A1008" t="s">
        <v>3757</v>
      </c>
      <c r="B1008" t="s">
        <v>4111</v>
      </c>
      <c r="C1008" s="179">
        <v>1</v>
      </c>
    </row>
    <row r="1009" spans="1:3" x14ac:dyDescent="0.2">
      <c r="A1009" t="s">
        <v>4266</v>
      </c>
      <c r="B1009" t="s">
        <v>506</v>
      </c>
      <c r="C1009" s="179">
        <v>1</v>
      </c>
    </row>
    <row r="1010" spans="1:3" x14ac:dyDescent="0.2">
      <c r="A1010" t="s">
        <v>4267</v>
      </c>
      <c r="B1010" t="s">
        <v>784</v>
      </c>
      <c r="C1010" s="179">
        <v>1</v>
      </c>
    </row>
    <row r="1011" spans="1:3" x14ac:dyDescent="0.2">
      <c r="A1011" t="s">
        <v>2078</v>
      </c>
      <c r="B1011" t="s">
        <v>3765</v>
      </c>
      <c r="C1011" s="179">
        <v>18</v>
      </c>
    </row>
    <row r="1012" spans="1:3" x14ac:dyDescent="0.2">
      <c r="A1012" t="s">
        <v>2078</v>
      </c>
      <c r="B1012" t="s">
        <v>3766</v>
      </c>
      <c r="C1012" s="179">
        <v>6</v>
      </c>
    </row>
    <row r="1013" spans="1:3" x14ac:dyDescent="0.2">
      <c r="A1013" t="s">
        <v>2078</v>
      </c>
      <c r="B1013" t="s">
        <v>2479</v>
      </c>
      <c r="C1013" s="179">
        <v>15</v>
      </c>
    </row>
    <row r="1014" spans="1:3" x14ac:dyDescent="0.2">
      <c r="A1014" t="s">
        <v>2078</v>
      </c>
      <c r="B1014" t="s">
        <v>286</v>
      </c>
      <c r="C1014" s="179">
        <v>1</v>
      </c>
    </row>
    <row r="1015" spans="1:3" x14ac:dyDescent="0.2">
      <c r="A1015" t="s">
        <v>2078</v>
      </c>
      <c r="B1015" t="s">
        <v>1144</v>
      </c>
      <c r="C1015" s="179">
        <v>1</v>
      </c>
    </row>
    <row r="1016" spans="1:3" x14ac:dyDescent="0.2">
      <c r="A1016" t="s">
        <v>2078</v>
      </c>
      <c r="B1016" t="s">
        <v>1158</v>
      </c>
      <c r="C1016" s="179">
        <v>1</v>
      </c>
    </row>
    <row r="1017" spans="1:3" x14ac:dyDescent="0.2">
      <c r="A1017" t="s">
        <v>2078</v>
      </c>
      <c r="B1017" t="s">
        <v>266</v>
      </c>
      <c r="C1017" s="179">
        <v>6</v>
      </c>
    </row>
    <row r="1018" spans="1:3" x14ac:dyDescent="0.2">
      <c r="A1018" t="s">
        <v>2078</v>
      </c>
      <c r="B1018" t="s">
        <v>674</v>
      </c>
      <c r="C1018" s="179">
        <v>1</v>
      </c>
    </row>
    <row r="1019" spans="1:3" x14ac:dyDescent="0.2">
      <c r="A1019" t="s">
        <v>2078</v>
      </c>
      <c r="B1019" t="s">
        <v>1162</v>
      </c>
      <c r="C1019" s="179">
        <v>1</v>
      </c>
    </row>
    <row r="1020" spans="1:3" x14ac:dyDescent="0.2">
      <c r="A1020" t="s">
        <v>2078</v>
      </c>
      <c r="B1020" t="s">
        <v>279</v>
      </c>
      <c r="C1020" s="179">
        <v>1</v>
      </c>
    </row>
    <row r="1021" spans="1:3" x14ac:dyDescent="0.2">
      <c r="A1021" t="s">
        <v>2078</v>
      </c>
      <c r="B1021" t="s">
        <v>69</v>
      </c>
      <c r="C1021" s="179">
        <v>10</v>
      </c>
    </row>
    <row r="1022" spans="1:3" x14ac:dyDescent="0.2">
      <c r="A1022" t="s">
        <v>2078</v>
      </c>
      <c r="B1022" t="s">
        <v>317</v>
      </c>
      <c r="C1022" s="179">
        <v>2</v>
      </c>
    </row>
    <row r="1023" spans="1:3" x14ac:dyDescent="0.2">
      <c r="A1023" t="s">
        <v>2078</v>
      </c>
      <c r="B1023" t="s">
        <v>1143</v>
      </c>
      <c r="C1023" s="179">
        <v>2</v>
      </c>
    </row>
    <row r="1024" spans="1:3" x14ac:dyDescent="0.2">
      <c r="A1024" t="s">
        <v>2078</v>
      </c>
      <c r="B1024" t="s">
        <v>194</v>
      </c>
      <c r="C1024" s="179">
        <v>2</v>
      </c>
    </row>
    <row r="1025" spans="1:3" x14ac:dyDescent="0.2">
      <c r="A1025" t="s">
        <v>2078</v>
      </c>
      <c r="B1025" t="s">
        <v>1163</v>
      </c>
      <c r="C1025" s="179">
        <v>1</v>
      </c>
    </row>
    <row r="1026" spans="1:3" x14ac:dyDescent="0.2">
      <c r="A1026" t="s">
        <v>2078</v>
      </c>
      <c r="B1026" t="s">
        <v>267</v>
      </c>
      <c r="C1026" s="179">
        <v>2</v>
      </c>
    </row>
    <row r="1027" spans="1:3" x14ac:dyDescent="0.2">
      <c r="A1027" t="s">
        <v>2078</v>
      </c>
      <c r="B1027" t="s">
        <v>1858</v>
      </c>
      <c r="C1027" s="179">
        <v>1</v>
      </c>
    </row>
    <row r="1028" spans="1:3" x14ac:dyDescent="0.2">
      <c r="A1028" t="s">
        <v>2078</v>
      </c>
      <c r="B1028" t="s">
        <v>1308</v>
      </c>
      <c r="C1028" s="179">
        <v>1</v>
      </c>
    </row>
    <row r="1029" spans="1:3" x14ac:dyDescent="0.2">
      <c r="A1029" t="s">
        <v>2078</v>
      </c>
      <c r="B1029" t="s">
        <v>318</v>
      </c>
      <c r="C1029" s="179">
        <v>1</v>
      </c>
    </row>
    <row r="1030" spans="1:3" x14ac:dyDescent="0.2">
      <c r="A1030" t="s">
        <v>2078</v>
      </c>
      <c r="B1030" t="s">
        <v>147</v>
      </c>
      <c r="C1030" s="179">
        <v>2</v>
      </c>
    </row>
    <row r="1031" spans="1:3" x14ac:dyDescent="0.2">
      <c r="A1031" t="s">
        <v>2078</v>
      </c>
      <c r="B1031" t="s">
        <v>275</v>
      </c>
      <c r="C1031" s="179">
        <v>1</v>
      </c>
    </row>
    <row r="1032" spans="1:3" x14ac:dyDescent="0.2">
      <c r="A1032" t="s">
        <v>2078</v>
      </c>
      <c r="B1032" t="s">
        <v>1164</v>
      </c>
      <c r="C1032" s="179">
        <v>2</v>
      </c>
    </row>
    <row r="1033" spans="1:3" x14ac:dyDescent="0.2">
      <c r="A1033" t="s">
        <v>2078</v>
      </c>
      <c r="B1033" t="s">
        <v>429</v>
      </c>
      <c r="C1033" s="179">
        <v>1</v>
      </c>
    </row>
    <row r="1034" spans="1:3" x14ac:dyDescent="0.2">
      <c r="A1034" t="s">
        <v>2078</v>
      </c>
      <c r="B1034" t="s">
        <v>785</v>
      </c>
      <c r="C1034" s="179">
        <v>1</v>
      </c>
    </row>
    <row r="1035" spans="1:3" x14ac:dyDescent="0.2">
      <c r="A1035" t="s">
        <v>2078</v>
      </c>
      <c r="B1035" t="s">
        <v>467</v>
      </c>
      <c r="C1035" s="179">
        <v>1</v>
      </c>
    </row>
    <row r="1036" spans="1:3" x14ac:dyDescent="0.2">
      <c r="A1036" t="s">
        <v>2078</v>
      </c>
      <c r="B1036" t="s">
        <v>88</v>
      </c>
      <c r="C1036" s="179">
        <v>1</v>
      </c>
    </row>
    <row r="1037" spans="1:3" x14ac:dyDescent="0.2">
      <c r="A1037" t="s">
        <v>2078</v>
      </c>
      <c r="B1037" t="s">
        <v>198</v>
      </c>
      <c r="C1037" s="179">
        <v>3</v>
      </c>
    </row>
    <row r="1038" spans="1:3" x14ac:dyDescent="0.2">
      <c r="A1038" t="s">
        <v>2078</v>
      </c>
      <c r="B1038" t="s">
        <v>1779</v>
      </c>
      <c r="C1038" s="179">
        <v>1</v>
      </c>
    </row>
    <row r="1039" spans="1:3" x14ac:dyDescent="0.2">
      <c r="A1039" t="s">
        <v>2078</v>
      </c>
      <c r="B1039" t="s">
        <v>1301</v>
      </c>
      <c r="C1039" s="179">
        <v>1</v>
      </c>
    </row>
    <row r="1040" spans="1:3" x14ac:dyDescent="0.2">
      <c r="A1040" t="s">
        <v>2078</v>
      </c>
      <c r="B1040" t="s">
        <v>2884</v>
      </c>
      <c r="C1040" s="179">
        <v>4</v>
      </c>
    </row>
    <row r="1041" spans="1:3" x14ac:dyDescent="0.2">
      <c r="A1041" t="s">
        <v>2078</v>
      </c>
      <c r="B1041" t="s">
        <v>2131</v>
      </c>
      <c r="C1041" s="179">
        <v>6</v>
      </c>
    </row>
    <row r="1042" spans="1:3" x14ac:dyDescent="0.2">
      <c r="A1042" t="s">
        <v>2078</v>
      </c>
      <c r="B1042" t="s">
        <v>3767</v>
      </c>
      <c r="C1042" s="179">
        <v>2</v>
      </c>
    </row>
    <row r="1043" spans="1:3" x14ac:dyDescent="0.2">
      <c r="A1043" t="s">
        <v>2078</v>
      </c>
      <c r="B1043" t="s">
        <v>2079</v>
      </c>
      <c r="C1043" s="179">
        <v>2</v>
      </c>
    </row>
    <row r="1044" spans="1:3" x14ac:dyDescent="0.2">
      <c r="A1044" t="s">
        <v>2078</v>
      </c>
      <c r="B1044" t="s">
        <v>3768</v>
      </c>
      <c r="C1044" s="179">
        <v>5</v>
      </c>
    </row>
    <row r="1045" spans="1:3" x14ac:dyDescent="0.2">
      <c r="A1045" t="s">
        <v>2078</v>
      </c>
      <c r="B1045" t="s">
        <v>3769</v>
      </c>
      <c r="C1045" s="179">
        <v>2</v>
      </c>
    </row>
    <row r="1046" spans="1:3" x14ac:dyDescent="0.2">
      <c r="A1046" t="s">
        <v>2078</v>
      </c>
      <c r="B1046" t="s">
        <v>3818</v>
      </c>
      <c r="C1046" s="179">
        <v>1</v>
      </c>
    </row>
    <row r="1047" spans="1:3" x14ac:dyDescent="0.2">
      <c r="A1047" t="s">
        <v>2078</v>
      </c>
      <c r="B1047" t="s">
        <v>4078</v>
      </c>
      <c r="C1047" s="179">
        <v>2</v>
      </c>
    </row>
    <row r="1048" spans="1:3" x14ac:dyDescent="0.2">
      <c r="A1048" t="s">
        <v>2078</v>
      </c>
      <c r="B1048" t="s">
        <v>2964</v>
      </c>
      <c r="C1048" s="179">
        <v>9</v>
      </c>
    </row>
    <row r="1049" spans="1:3" x14ac:dyDescent="0.2">
      <c r="A1049" t="s">
        <v>2078</v>
      </c>
      <c r="B1049" t="s">
        <v>4381</v>
      </c>
      <c r="C1049" s="179">
        <v>1</v>
      </c>
    </row>
    <row r="1050" spans="1:3" x14ac:dyDescent="0.2">
      <c r="A1050" t="s">
        <v>2078</v>
      </c>
      <c r="B1050" t="s">
        <v>4414</v>
      </c>
      <c r="C1050" s="179">
        <v>1</v>
      </c>
    </row>
    <row r="1051" spans="1:3" x14ac:dyDescent="0.2">
      <c r="A1051" t="s">
        <v>2713</v>
      </c>
      <c r="B1051" t="s">
        <v>4066</v>
      </c>
      <c r="C1051" s="179">
        <v>15</v>
      </c>
    </row>
    <row r="1052" spans="1:3" x14ac:dyDescent="0.2">
      <c r="A1052" t="s">
        <v>2713</v>
      </c>
      <c r="B1052" t="s">
        <v>2961</v>
      </c>
      <c r="C1052" s="179">
        <v>8</v>
      </c>
    </row>
    <row r="1053" spans="1:3" x14ac:dyDescent="0.2">
      <c r="A1053" t="s">
        <v>2713</v>
      </c>
      <c r="B1053" t="s">
        <v>3926</v>
      </c>
      <c r="C1053" s="179">
        <v>5</v>
      </c>
    </row>
    <row r="1054" spans="1:3" x14ac:dyDescent="0.2">
      <c r="A1054" t="s">
        <v>2713</v>
      </c>
      <c r="B1054" t="s">
        <v>1188</v>
      </c>
      <c r="C1054" s="179">
        <v>1</v>
      </c>
    </row>
    <row r="1055" spans="1:3" x14ac:dyDescent="0.2">
      <c r="A1055" t="s">
        <v>2713</v>
      </c>
      <c r="B1055" t="s">
        <v>44</v>
      </c>
      <c r="C1055" s="179">
        <v>1</v>
      </c>
    </row>
    <row r="1056" spans="1:3" x14ac:dyDescent="0.2">
      <c r="A1056" t="s">
        <v>2713</v>
      </c>
      <c r="B1056" t="s">
        <v>1250</v>
      </c>
      <c r="C1056" s="179">
        <v>1</v>
      </c>
    </row>
    <row r="1057" spans="1:3" x14ac:dyDescent="0.2">
      <c r="A1057" t="s">
        <v>2713</v>
      </c>
      <c r="B1057" t="s">
        <v>1249</v>
      </c>
      <c r="C1057" s="179">
        <v>2</v>
      </c>
    </row>
    <row r="1058" spans="1:3" x14ac:dyDescent="0.2">
      <c r="A1058" t="s">
        <v>2713</v>
      </c>
      <c r="B1058" t="s">
        <v>1302</v>
      </c>
      <c r="C1058" s="179">
        <v>1</v>
      </c>
    </row>
    <row r="1059" spans="1:3" x14ac:dyDescent="0.2">
      <c r="A1059" t="s">
        <v>2713</v>
      </c>
      <c r="B1059" t="s">
        <v>646</v>
      </c>
      <c r="C1059" s="179">
        <v>1</v>
      </c>
    </row>
    <row r="1060" spans="1:3" x14ac:dyDescent="0.2">
      <c r="A1060" t="s">
        <v>2713</v>
      </c>
      <c r="B1060" t="s">
        <v>1056</v>
      </c>
      <c r="C1060" s="179">
        <v>1</v>
      </c>
    </row>
    <row r="1061" spans="1:3" x14ac:dyDescent="0.2">
      <c r="A1061" t="s">
        <v>2713</v>
      </c>
      <c r="B1061" t="s">
        <v>78</v>
      </c>
      <c r="C1061" s="179">
        <v>3</v>
      </c>
    </row>
    <row r="1062" spans="1:3" x14ac:dyDescent="0.2">
      <c r="A1062" t="s">
        <v>2713</v>
      </c>
      <c r="B1062" t="s">
        <v>390</v>
      </c>
      <c r="C1062" s="179">
        <v>1</v>
      </c>
    </row>
    <row r="1063" spans="1:3" x14ac:dyDescent="0.2">
      <c r="A1063" t="s">
        <v>2713</v>
      </c>
      <c r="B1063" t="s">
        <v>498</v>
      </c>
      <c r="C1063" s="179">
        <v>1</v>
      </c>
    </row>
    <row r="1064" spans="1:3" x14ac:dyDescent="0.2">
      <c r="A1064" t="s">
        <v>2713</v>
      </c>
      <c r="B1064" t="s">
        <v>782</v>
      </c>
      <c r="C1064" s="179">
        <v>1</v>
      </c>
    </row>
    <row r="1065" spans="1:3" x14ac:dyDescent="0.2">
      <c r="A1065" t="s">
        <v>2713</v>
      </c>
      <c r="B1065" t="s">
        <v>903</v>
      </c>
      <c r="C1065" s="179">
        <v>3</v>
      </c>
    </row>
    <row r="1066" spans="1:3" x14ac:dyDescent="0.2">
      <c r="A1066" t="s">
        <v>2713</v>
      </c>
      <c r="B1066" t="s">
        <v>679</v>
      </c>
      <c r="C1066" s="179">
        <v>1</v>
      </c>
    </row>
    <row r="1067" spans="1:3" x14ac:dyDescent="0.2">
      <c r="A1067" t="s">
        <v>2713</v>
      </c>
      <c r="B1067" t="s">
        <v>2975</v>
      </c>
      <c r="C1067" s="179">
        <v>1</v>
      </c>
    </row>
    <row r="1068" spans="1:3" x14ac:dyDescent="0.2">
      <c r="A1068" t="s">
        <v>2713</v>
      </c>
      <c r="B1068" t="s">
        <v>4002</v>
      </c>
      <c r="C1068" s="179">
        <v>15</v>
      </c>
    </row>
    <row r="1069" spans="1:3" x14ac:dyDescent="0.2">
      <c r="A1069" t="s">
        <v>2713</v>
      </c>
      <c r="B1069" t="s">
        <v>4388</v>
      </c>
      <c r="C1069" s="179">
        <v>14</v>
      </c>
    </row>
    <row r="1070" spans="1:3" x14ac:dyDescent="0.2">
      <c r="A1070" t="s">
        <v>2713</v>
      </c>
      <c r="B1070" t="s">
        <v>4389</v>
      </c>
      <c r="C1070" s="179">
        <v>10</v>
      </c>
    </row>
    <row r="1071" spans="1:3" x14ac:dyDescent="0.2">
      <c r="A1071" t="s">
        <v>2713</v>
      </c>
      <c r="B1071" t="s">
        <v>4623</v>
      </c>
      <c r="C1071" s="179">
        <v>1</v>
      </c>
    </row>
    <row r="1072" spans="1:3" x14ac:dyDescent="0.2">
      <c r="A1072" t="s">
        <v>2713</v>
      </c>
      <c r="B1072" t="s">
        <v>5175</v>
      </c>
      <c r="C1072" s="179">
        <v>1</v>
      </c>
    </row>
    <row r="1073" spans="1:3" x14ac:dyDescent="0.2">
      <c r="A1073" t="s">
        <v>2713</v>
      </c>
      <c r="B1073" t="s">
        <v>5325</v>
      </c>
      <c r="C1073" s="179">
        <v>1</v>
      </c>
    </row>
    <row r="1074" spans="1:3" x14ac:dyDescent="0.2">
      <c r="A1074" t="s">
        <v>2713</v>
      </c>
      <c r="B1074" t="s">
        <v>5401</v>
      </c>
      <c r="C1074" s="179">
        <v>1</v>
      </c>
    </row>
    <row r="1075" spans="1:3" x14ac:dyDescent="0.2">
      <c r="A1075" t="s">
        <v>2618</v>
      </c>
      <c r="B1075" t="s">
        <v>3933</v>
      </c>
      <c r="C1075" s="179">
        <v>1</v>
      </c>
    </row>
    <row r="1076" spans="1:3" x14ac:dyDescent="0.2">
      <c r="A1076" t="s">
        <v>2618</v>
      </c>
      <c r="B1076" t="s">
        <v>2619</v>
      </c>
      <c r="C1076" s="179">
        <v>3</v>
      </c>
    </row>
    <row r="1077" spans="1:3" x14ac:dyDescent="0.2">
      <c r="A1077" t="s">
        <v>2845</v>
      </c>
      <c r="B1077" t="s">
        <v>2846</v>
      </c>
      <c r="C1077" s="179">
        <v>1</v>
      </c>
    </row>
    <row r="1078" spans="1:3" x14ac:dyDescent="0.2">
      <c r="A1078" t="s">
        <v>4268</v>
      </c>
      <c r="B1078" t="s">
        <v>551</v>
      </c>
      <c r="C1078" s="179">
        <v>2</v>
      </c>
    </row>
    <row r="1079" spans="1:3" x14ac:dyDescent="0.2">
      <c r="A1079" t="s">
        <v>4269</v>
      </c>
      <c r="B1079" t="s">
        <v>502</v>
      </c>
      <c r="C1079" s="179">
        <v>1</v>
      </c>
    </row>
    <row r="1080" spans="1:3" x14ac:dyDescent="0.2">
      <c r="A1080" t="s">
        <v>4269</v>
      </c>
      <c r="B1080" t="s">
        <v>188</v>
      </c>
      <c r="C1080" s="179">
        <v>3</v>
      </c>
    </row>
    <row r="1081" spans="1:3" x14ac:dyDescent="0.2">
      <c r="A1081" t="s">
        <v>4269</v>
      </c>
      <c r="B1081" t="s">
        <v>336</v>
      </c>
      <c r="C1081" s="179">
        <v>2</v>
      </c>
    </row>
    <row r="1082" spans="1:3" x14ac:dyDescent="0.2">
      <c r="A1082" t="s">
        <v>2195</v>
      </c>
      <c r="B1082" t="s">
        <v>2916</v>
      </c>
      <c r="C1082" s="179">
        <v>5</v>
      </c>
    </row>
    <row r="1083" spans="1:3" x14ac:dyDescent="0.2">
      <c r="A1083" t="s">
        <v>2195</v>
      </c>
      <c r="B1083" t="s">
        <v>3105</v>
      </c>
      <c r="C1083" s="179">
        <v>1</v>
      </c>
    </row>
    <row r="1084" spans="1:3" x14ac:dyDescent="0.2">
      <c r="A1084" t="s">
        <v>2195</v>
      </c>
      <c r="B1084" t="s">
        <v>2197</v>
      </c>
      <c r="C1084" s="179">
        <v>2</v>
      </c>
    </row>
    <row r="1085" spans="1:3" x14ac:dyDescent="0.2">
      <c r="A1085" t="s">
        <v>2195</v>
      </c>
      <c r="B1085" t="s">
        <v>525</v>
      </c>
      <c r="C1085" s="179">
        <v>3</v>
      </c>
    </row>
    <row r="1086" spans="1:3" x14ac:dyDescent="0.2">
      <c r="A1086" t="s">
        <v>2195</v>
      </c>
      <c r="B1086" t="s">
        <v>995</v>
      </c>
      <c r="C1086" s="179">
        <v>1</v>
      </c>
    </row>
    <row r="1087" spans="1:3" x14ac:dyDescent="0.2">
      <c r="A1087" t="s">
        <v>2195</v>
      </c>
      <c r="B1087" t="s">
        <v>149</v>
      </c>
      <c r="C1087" s="179">
        <v>2</v>
      </c>
    </row>
    <row r="1088" spans="1:3" x14ac:dyDescent="0.2">
      <c r="A1088" t="s">
        <v>2195</v>
      </c>
      <c r="B1088" t="s">
        <v>1092</v>
      </c>
      <c r="C1088" s="179">
        <v>1</v>
      </c>
    </row>
    <row r="1089" spans="1:3" x14ac:dyDescent="0.2">
      <c r="A1089" t="s">
        <v>2195</v>
      </c>
      <c r="B1089" t="s">
        <v>68</v>
      </c>
      <c r="C1089" s="179">
        <v>1</v>
      </c>
    </row>
    <row r="1090" spans="1:3" x14ac:dyDescent="0.2">
      <c r="A1090" t="s">
        <v>2195</v>
      </c>
      <c r="B1090" t="s">
        <v>1053</v>
      </c>
      <c r="C1090" s="179">
        <v>2</v>
      </c>
    </row>
    <row r="1091" spans="1:3" x14ac:dyDescent="0.2">
      <c r="A1091" t="s">
        <v>2195</v>
      </c>
      <c r="B1091" t="s">
        <v>2918</v>
      </c>
      <c r="C1091" s="179">
        <v>3</v>
      </c>
    </row>
    <row r="1092" spans="1:3" x14ac:dyDescent="0.2">
      <c r="A1092" t="s">
        <v>2195</v>
      </c>
      <c r="B1092" t="s">
        <v>4621</v>
      </c>
      <c r="C1092" s="179">
        <v>1</v>
      </c>
    </row>
    <row r="1093" spans="1:3" x14ac:dyDescent="0.2">
      <c r="A1093" t="s">
        <v>2195</v>
      </c>
      <c r="B1093" t="s">
        <v>4675</v>
      </c>
      <c r="C1093" s="179">
        <v>1</v>
      </c>
    </row>
    <row r="1094" spans="1:3" x14ac:dyDescent="0.2">
      <c r="A1094" t="s">
        <v>2040</v>
      </c>
      <c r="B1094" t="s">
        <v>2698</v>
      </c>
      <c r="C1094" s="179">
        <v>11</v>
      </c>
    </row>
    <row r="1095" spans="1:3" x14ac:dyDescent="0.2">
      <c r="A1095" t="s">
        <v>2040</v>
      </c>
      <c r="B1095" t="s">
        <v>2461</v>
      </c>
      <c r="C1095" s="179">
        <v>6</v>
      </c>
    </row>
    <row r="1096" spans="1:3" x14ac:dyDescent="0.2">
      <c r="A1096" t="s">
        <v>2040</v>
      </c>
      <c r="B1096" t="s">
        <v>2108</v>
      </c>
      <c r="C1096" s="179">
        <v>6</v>
      </c>
    </row>
    <row r="1097" spans="1:3" x14ac:dyDescent="0.2">
      <c r="A1097" t="s">
        <v>2040</v>
      </c>
      <c r="B1097" t="s">
        <v>2058</v>
      </c>
      <c r="C1097" s="179">
        <v>7</v>
      </c>
    </row>
    <row r="1098" spans="1:3" x14ac:dyDescent="0.2">
      <c r="A1098" t="s">
        <v>2040</v>
      </c>
      <c r="B1098" t="s">
        <v>2746</v>
      </c>
      <c r="C1098" s="179">
        <v>1</v>
      </c>
    </row>
    <row r="1099" spans="1:3" x14ac:dyDescent="0.2">
      <c r="A1099" t="s">
        <v>2040</v>
      </c>
      <c r="B1099" t="s">
        <v>2624</v>
      </c>
      <c r="C1099" s="179">
        <v>2</v>
      </c>
    </row>
    <row r="1100" spans="1:3" x14ac:dyDescent="0.2">
      <c r="A1100" t="s">
        <v>2040</v>
      </c>
      <c r="B1100" t="s">
        <v>2215</v>
      </c>
      <c r="C1100" s="179">
        <v>1</v>
      </c>
    </row>
    <row r="1101" spans="1:3" x14ac:dyDescent="0.2">
      <c r="A1101" t="s">
        <v>2040</v>
      </c>
      <c r="B1101" t="s">
        <v>2155</v>
      </c>
      <c r="C1101" s="179">
        <v>24</v>
      </c>
    </row>
    <row r="1102" spans="1:3" x14ac:dyDescent="0.2">
      <c r="A1102" t="s">
        <v>2040</v>
      </c>
      <c r="B1102" t="s">
        <v>2101</v>
      </c>
      <c r="C1102" s="179">
        <v>1</v>
      </c>
    </row>
    <row r="1103" spans="1:3" x14ac:dyDescent="0.2">
      <c r="A1103" t="s">
        <v>2040</v>
      </c>
      <c r="B1103" t="s">
        <v>3152</v>
      </c>
      <c r="C1103" s="179">
        <v>1</v>
      </c>
    </row>
    <row r="1104" spans="1:3" x14ac:dyDescent="0.2">
      <c r="A1104" t="s">
        <v>2040</v>
      </c>
      <c r="B1104" t="s">
        <v>2217</v>
      </c>
      <c r="C1104" s="179">
        <v>1</v>
      </c>
    </row>
    <row r="1105" spans="1:3" x14ac:dyDescent="0.2">
      <c r="A1105" t="s">
        <v>2040</v>
      </c>
      <c r="B1105" t="s">
        <v>3770</v>
      </c>
      <c r="C1105" s="179">
        <v>11</v>
      </c>
    </row>
    <row r="1106" spans="1:3" x14ac:dyDescent="0.2">
      <c r="A1106" t="s">
        <v>2040</v>
      </c>
      <c r="B1106" t="s">
        <v>2777</v>
      </c>
      <c r="C1106" s="179">
        <v>1</v>
      </c>
    </row>
    <row r="1107" spans="1:3" x14ac:dyDescent="0.2">
      <c r="A1107" t="s">
        <v>2040</v>
      </c>
      <c r="B1107" t="s">
        <v>2157</v>
      </c>
      <c r="C1107" s="179">
        <v>9</v>
      </c>
    </row>
    <row r="1108" spans="1:3" x14ac:dyDescent="0.2">
      <c r="A1108" t="s">
        <v>2040</v>
      </c>
      <c r="B1108" t="s">
        <v>2880</v>
      </c>
      <c r="C1108" s="179">
        <v>5</v>
      </c>
    </row>
    <row r="1109" spans="1:3" x14ac:dyDescent="0.2">
      <c r="A1109" t="s">
        <v>2040</v>
      </c>
      <c r="B1109" t="s">
        <v>4094</v>
      </c>
      <c r="C1109" s="179">
        <v>1</v>
      </c>
    </row>
    <row r="1110" spans="1:3" x14ac:dyDescent="0.2">
      <c r="A1110" t="s">
        <v>2040</v>
      </c>
      <c r="B1110" t="s">
        <v>2054</v>
      </c>
      <c r="C1110" s="179">
        <v>15</v>
      </c>
    </row>
    <row r="1111" spans="1:3" x14ac:dyDescent="0.2">
      <c r="A1111" t="s">
        <v>2040</v>
      </c>
      <c r="B1111" t="s">
        <v>2676</v>
      </c>
      <c r="C1111" s="179">
        <v>2</v>
      </c>
    </row>
    <row r="1112" spans="1:3" x14ac:dyDescent="0.2">
      <c r="A1112" t="s">
        <v>2040</v>
      </c>
      <c r="B1112" t="s">
        <v>4148</v>
      </c>
      <c r="C1112" s="179">
        <v>2</v>
      </c>
    </row>
    <row r="1113" spans="1:3" x14ac:dyDescent="0.2">
      <c r="A1113" t="s">
        <v>2040</v>
      </c>
      <c r="B1113" t="s">
        <v>4101</v>
      </c>
      <c r="C1113" s="179">
        <v>2</v>
      </c>
    </row>
    <row r="1114" spans="1:3" x14ac:dyDescent="0.2">
      <c r="A1114" t="s">
        <v>2040</v>
      </c>
      <c r="B1114" t="s">
        <v>3075</v>
      </c>
      <c r="C1114" s="179">
        <v>10</v>
      </c>
    </row>
    <row r="1115" spans="1:3" x14ac:dyDescent="0.2">
      <c r="A1115" t="s">
        <v>2040</v>
      </c>
      <c r="B1115" t="s">
        <v>3761</v>
      </c>
      <c r="C1115" s="179">
        <v>8</v>
      </c>
    </row>
    <row r="1116" spans="1:3" x14ac:dyDescent="0.2">
      <c r="A1116" t="s">
        <v>2040</v>
      </c>
      <c r="B1116" t="s">
        <v>2509</v>
      </c>
      <c r="C1116" s="179">
        <v>2</v>
      </c>
    </row>
    <row r="1117" spans="1:3" x14ac:dyDescent="0.2">
      <c r="A1117" t="s">
        <v>2040</v>
      </c>
      <c r="B1117" t="s">
        <v>1194</v>
      </c>
      <c r="C1117" s="179">
        <v>1</v>
      </c>
    </row>
    <row r="1118" spans="1:3" x14ac:dyDescent="0.2">
      <c r="A1118" t="s">
        <v>2040</v>
      </c>
      <c r="B1118" t="s">
        <v>779</v>
      </c>
      <c r="C1118" s="179">
        <v>3</v>
      </c>
    </row>
    <row r="1119" spans="1:3" x14ac:dyDescent="0.2">
      <c r="A1119" t="s">
        <v>2040</v>
      </c>
      <c r="B1119" t="s">
        <v>801</v>
      </c>
      <c r="C1119" s="179">
        <v>2</v>
      </c>
    </row>
    <row r="1120" spans="1:3" x14ac:dyDescent="0.2">
      <c r="A1120" t="s">
        <v>2040</v>
      </c>
      <c r="B1120" t="s">
        <v>1723</v>
      </c>
      <c r="C1120" s="179">
        <v>5</v>
      </c>
    </row>
    <row r="1121" spans="1:3" x14ac:dyDescent="0.2">
      <c r="A1121" t="s">
        <v>2040</v>
      </c>
      <c r="B1121" t="s">
        <v>501</v>
      </c>
      <c r="C1121" s="179">
        <v>5</v>
      </c>
    </row>
    <row r="1122" spans="1:3" x14ac:dyDescent="0.2">
      <c r="A1122" t="s">
        <v>2040</v>
      </c>
      <c r="B1122" t="s">
        <v>101</v>
      </c>
      <c r="C1122" s="179">
        <v>3</v>
      </c>
    </row>
    <row r="1123" spans="1:3" x14ac:dyDescent="0.2">
      <c r="A1123" t="s">
        <v>2040</v>
      </c>
      <c r="B1123" t="s">
        <v>111</v>
      </c>
      <c r="C1123" s="179">
        <v>3</v>
      </c>
    </row>
    <row r="1124" spans="1:3" x14ac:dyDescent="0.2">
      <c r="A1124" t="s">
        <v>2040</v>
      </c>
      <c r="B1124" t="s">
        <v>654</v>
      </c>
      <c r="C1124" s="179">
        <v>3</v>
      </c>
    </row>
    <row r="1125" spans="1:3" x14ac:dyDescent="0.2">
      <c r="A1125" t="s">
        <v>2040</v>
      </c>
      <c r="B1125" t="s">
        <v>1899</v>
      </c>
      <c r="C1125" s="179">
        <v>1</v>
      </c>
    </row>
    <row r="1126" spans="1:3" x14ac:dyDescent="0.2">
      <c r="A1126" t="s">
        <v>2040</v>
      </c>
      <c r="B1126" t="s">
        <v>1898</v>
      </c>
      <c r="C1126" s="179">
        <v>6</v>
      </c>
    </row>
    <row r="1127" spans="1:3" x14ac:dyDescent="0.2">
      <c r="A1127" t="s">
        <v>2040</v>
      </c>
      <c r="B1127" t="s">
        <v>2019</v>
      </c>
      <c r="C1127" s="179">
        <v>2</v>
      </c>
    </row>
    <row r="1128" spans="1:3" x14ac:dyDescent="0.2">
      <c r="A1128" t="s">
        <v>2040</v>
      </c>
      <c r="B1128" t="s">
        <v>230</v>
      </c>
      <c r="C1128" s="179">
        <v>1</v>
      </c>
    </row>
    <row r="1129" spans="1:3" x14ac:dyDescent="0.2">
      <c r="A1129" t="s">
        <v>2040</v>
      </c>
      <c r="B1129" t="s">
        <v>1696</v>
      </c>
      <c r="C1129" s="179">
        <v>2</v>
      </c>
    </row>
    <row r="1130" spans="1:3" x14ac:dyDescent="0.2">
      <c r="A1130" t="s">
        <v>2040</v>
      </c>
      <c r="B1130" t="s">
        <v>197</v>
      </c>
      <c r="C1130" s="179">
        <v>2</v>
      </c>
    </row>
    <row r="1131" spans="1:3" x14ac:dyDescent="0.2">
      <c r="A1131" t="s">
        <v>2040</v>
      </c>
      <c r="B1131" t="s">
        <v>1623</v>
      </c>
      <c r="C1131" s="179">
        <v>4</v>
      </c>
    </row>
    <row r="1132" spans="1:3" x14ac:dyDescent="0.2">
      <c r="A1132" t="s">
        <v>2040</v>
      </c>
      <c r="B1132" t="s">
        <v>663</v>
      </c>
      <c r="C1132" s="179">
        <v>2</v>
      </c>
    </row>
    <row r="1133" spans="1:3" x14ac:dyDescent="0.2">
      <c r="A1133" t="s">
        <v>2040</v>
      </c>
      <c r="B1133" t="s">
        <v>549</v>
      </c>
      <c r="C1133" s="179">
        <v>1</v>
      </c>
    </row>
    <row r="1134" spans="1:3" x14ac:dyDescent="0.2">
      <c r="A1134" t="s">
        <v>2040</v>
      </c>
      <c r="B1134" t="s">
        <v>391</v>
      </c>
      <c r="C1134" s="179">
        <v>1</v>
      </c>
    </row>
    <row r="1135" spans="1:3" x14ac:dyDescent="0.2">
      <c r="A1135" t="s">
        <v>2040</v>
      </c>
      <c r="B1135" t="s">
        <v>643</v>
      </c>
      <c r="C1135" s="179">
        <v>2</v>
      </c>
    </row>
    <row r="1136" spans="1:3" x14ac:dyDescent="0.2">
      <c r="A1136" t="s">
        <v>2040</v>
      </c>
      <c r="B1136" t="s">
        <v>613</v>
      </c>
      <c r="C1136" s="179">
        <v>1</v>
      </c>
    </row>
    <row r="1137" spans="1:3" x14ac:dyDescent="0.2">
      <c r="A1137" t="s">
        <v>2040</v>
      </c>
      <c r="B1137" t="s">
        <v>749</v>
      </c>
      <c r="C1137" s="179">
        <v>1</v>
      </c>
    </row>
    <row r="1138" spans="1:3" x14ac:dyDescent="0.2">
      <c r="A1138" t="s">
        <v>2040</v>
      </c>
      <c r="B1138" t="s">
        <v>1132</v>
      </c>
      <c r="C1138" s="179">
        <v>1</v>
      </c>
    </row>
    <row r="1139" spans="1:3" x14ac:dyDescent="0.2">
      <c r="A1139" t="s">
        <v>2040</v>
      </c>
      <c r="B1139" t="s">
        <v>778</v>
      </c>
      <c r="C1139" s="179">
        <v>1</v>
      </c>
    </row>
    <row r="1140" spans="1:3" x14ac:dyDescent="0.2">
      <c r="A1140" t="s">
        <v>2040</v>
      </c>
      <c r="B1140" t="s">
        <v>500</v>
      </c>
      <c r="C1140" s="179">
        <v>4</v>
      </c>
    </row>
    <row r="1141" spans="1:3" x14ac:dyDescent="0.2">
      <c r="A1141" t="s">
        <v>2040</v>
      </c>
      <c r="B1141" t="s">
        <v>1117</v>
      </c>
      <c r="C1141" s="179">
        <v>1</v>
      </c>
    </row>
    <row r="1142" spans="1:3" x14ac:dyDescent="0.2">
      <c r="A1142" t="s">
        <v>2040</v>
      </c>
      <c r="B1142" t="s">
        <v>1119</v>
      </c>
      <c r="C1142" s="179">
        <v>3</v>
      </c>
    </row>
    <row r="1143" spans="1:3" x14ac:dyDescent="0.2">
      <c r="A1143" t="s">
        <v>2040</v>
      </c>
      <c r="B1143" t="s">
        <v>115</v>
      </c>
      <c r="C1143" s="179">
        <v>1</v>
      </c>
    </row>
    <row r="1144" spans="1:3" x14ac:dyDescent="0.2">
      <c r="A1144" t="s">
        <v>2040</v>
      </c>
      <c r="B1144" t="s">
        <v>1232</v>
      </c>
      <c r="C1144" s="179">
        <v>1</v>
      </c>
    </row>
    <row r="1145" spans="1:3" x14ac:dyDescent="0.2">
      <c r="A1145" t="s">
        <v>2040</v>
      </c>
      <c r="B1145" t="s">
        <v>1676</v>
      </c>
      <c r="C1145" s="179">
        <v>1</v>
      </c>
    </row>
    <row r="1146" spans="1:3" x14ac:dyDescent="0.2">
      <c r="A1146" t="s">
        <v>2040</v>
      </c>
      <c r="B1146" t="s">
        <v>686</v>
      </c>
      <c r="C1146" s="179">
        <v>1</v>
      </c>
    </row>
    <row r="1147" spans="1:3" x14ac:dyDescent="0.2">
      <c r="A1147" t="s">
        <v>2040</v>
      </c>
      <c r="B1147" t="s">
        <v>777</v>
      </c>
      <c r="C1147" s="179">
        <v>3</v>
      </c>
    </row>
    <row r="1148" spans="1:3" x14ac:dyDescent="0.2">
      <c r="A1148" t="s">
        <v>2040</v>
      </c>
      <c r="B1148" t="s">
        <v>1189</v>
      </c>
      <c r="C1148" s="179">
        <v>1</v>
      </c>
    </row>
    <row r="1149" spans="1:3" x14ac:dyDescent="0.2">
      <c r="A1149" t="s">
        <v>2040</v>
      </c>
      <c r="B1149" t="s">
        <v>685</v>
      </c>
      <c r="C1149" s="179">
        <v>3</v>
      </c>
    </row>
    <row r="1150" spans="1:3" x14ac:dyDescent="0.2">
      <c r="A1150" t="s">
        <v>2040</v>
      </c>
      <c r="B1150" t="s">
        <v>1182</v>
      </c>
      <c r="C1150" s="179">
        <v>1</v>
      </c>
    </row>
    <row r="1151" spans="1:3" x14ac:dyDescent="0.2">
      <c r="A1151" t="s">
        <v>2040</v>
      </c>
      <c r="B1151" t="s">
        <v>946</v>
      </c>
      <c r="C1151" s="179">
        <v>3</v>
      </c>
    </row>
    <row r="1152" spans="1:3" x14ac:dyDescent="0.2">
      <c r="A1152" t="s">
        <v>2040</v>
      </c>
      <c r="B1152" t="s">
        <v>1234</v>
      </c>
      <c r="C1152" s="179">
        <v>1</v>
      </c>
    </row>
    <row r="1153" spans="1:3" x14ac:dyDescent="0.2">
      <c r="A1153" t="s">
        <v>2040</v>
      </c>
      <c r="B1153" t="s">
        <v>1622</v>
      </c>
      <c r="C1153" s="179">
        <v>2</v>
      </c>
    </row>
    <row r="1154" spans="1:3" x14ac:dyDescent="0.2">
      <c r="A1154" t="s">
        <v>2040</v>
      </c>
      <c r="B1154" t="s">
        <v>695</v>
      </c>
      <c r="C1154" s="179">
        <v>2</v>
      </c>
    </row>
    <row r="1155" spans="1:3" x14ac:dyDescent="0.2">
      <c r="A1155" t="s">
        <v>2040</v>
      </c>
      <c r="B1155" t="s">
        <v>392</v>
      </c>
      <c r="C1155" s="179">
        <v>2</v>
      </c>
    </row>
    <row r="1156" spans="1:3" x14ac:dyDescent="0.2">
      <c r="A1156" t="s">
        <v>2040</v>
      </c>
      <c r="B1156" t="s">
        <v>690</v>
      </c>
      <c r="C1156" s="179">
        <v>1</v>
      </c>
    </row>
    <row r="1157" spans="1:3" x14ac:dyDescent="0.2">
      <c r="A1157" t="s">
        <v>2040</v>
      </c>
      <c r="B1157" t="s">
        <v>1160</v>
      </c>
      <c r="C1157" s="179">
        <v>1</v>
      </c>
    </row>
    <row r="1158" spans="1:3" x14ac:dyDescent="0.2">
      <c r="A1158" t="s">
        <v>2040</v>
      </c>
      <c r="B1158" t="s">
        <v>1140</v>
      </c>
      <c r="C1158" s="179">
        <v>1</v>
      </c>
    </row>
    <row r="1159" spans="1:3" x14ac:dyDescent="0.2">
      <c r="A1159" t="s">
        <v>2040</v>
      </c>
      <c r="B1159" t="s">
        <v>154</v>
      </c>
      <c r="C1159" s="179">
        <v>7</v>
      </c>
    </row>
    <row r="1160" spans="1:3" x14ac:dyDescent="0.2">
      <c r="A1160" t="s">
        <v>2040</v>
      </c>
      <c r="B1160" t="s">
        <v>1597</v>
      </c>
      <c r="C1160" s="179">
        <v>1</v>
      </c>
    </row>
    <row r="1161" spans="1:3" x14ac:dyDescent="0.2">
      <c r="A1161" t="s">
        <v>2040</v>
      </c>
      <c r="B1161" t="s">
        <v>1154</v>
      </c>
      <c r="C1161" s="179">
        <v>2</v>
      </c>
    </row>
    <row r="1162" spans="1:3" x14ac:dyDescent="0.2">
      <c r="A1162" t="s">
        <v>2040</v>
      </c>
      <c r="B1162" t="s">
        <v>127</v>
      </c>
      <c r="C1162" s="179">
        <v>3</v>
      </c>
    </row>
    <row r="1163" spans="1:3" x14ac:dyDescent="0.2">
      <c r="A1163" t="s">
        <v>2040</v>
      </c>
      <c r="B1163" t="s">
        <v>1191</v>
      </c>
      <c r="C1163" s="179">
        <v>2</v>
      </c>
    </row>
    <row r="1164" spans="1:3" x14ac:dyDescent="0.2">
      <c r="A1164" t="s">
        <v>2040</v>
      </c>
      <c r="B1164" t="s">
        <v>1177</v>
      </c>
      <c r="C1164" s="179">
        <v>1</v>
      </c>
    </row>
    <row r="1165" spans="1:3" x14ac:dyDescent="0.2">
      <c r="A1165" t="s">
        <v>2040</v>
      </c>
      <c r="B1165" t="s">
        <v>1076</v>
      </c>
      <c r="C1165" s="179">
        <v>1</v>
      </c>
    </row>
    <row r="1166" spans="1:3" x14ac:dyDescent="0.2">
      <c r="A1166" t="s">
        <v>2040</v>
      </c>
      <c r="B1166" t="s">
        <v>678</v>
      </c>
      <c r="C1166" s="179">
        <v>1</v>
      </c>
    </row>
    <row r="1167" spans="1:3" x14ac:dyDescent="0.2">
      <c r="A1167" t="s">
        <v>2040</v>
      </c>
      <c r="B1167" t="s">
        <v>96</v>
      </c>
      <c r="C1167" s="179">
        <v>2</v>
      </c>
    </row>
    <row r="1168" spans="1:3" x14ac:dyDescent="0.2">
      <c r="A1168" t="s">
        <v>2040</v>
      </c>
      <c r="B1168" t="s">
        <v>1180</v>
      </c>
      <c r="C1168" s="179">
        <v>1</v>
      </c>
    </row>
    <row r="1169" spans="1:3" x14ac:dyDescent="0.2">
      <c r="A1169" t="s">
        <v>2040</v>
      </c>
      <c r="B1169" t="s">
        <v>1679</v>
      </c>
      <c r="C1169" s="179">
        <v>1</v>
      </c>
    </row>
    <row r="1170" spans="1:3" x14ac:dyDescent="0.2">
      <c r="A1170" t="s">
        <v>2040</v>
      </c>
      <c r="B1170" t="s">
        <v>898</v>
      </c>
      <c r="C1170" s="179">
        <v>2</v>
      </c>
    </row>
    <row r="1171" spans="1:3" x14ac:dyDescent="0.2">
      <c r="A1171" t="s">
        <v>2040</v>
      </c>
      <c r="B1171" t="s">
        <v>1159</v>
      </c>
      <c r="C1171" s="179">
        <v>1</v>
      </c>
    </row>
    <row r="1172" spans="1:3" x14ac:dyDescent="0.2">
      <c r="A1172" t="s">
        <v>2040</v>
      </c>
      <c r="B1172" t="s">
        <v>1753</v>
      </c>
      <c r="C1172" s="179">
        <v>1</v>
      </c>
    </row>
    <row r="1173" spans="1:3" x14ac:dyDescent="0.2">
      <c r="A1173" t="s">
        <v>2040</v>
      </c>
      <c r="B1173" t="s">
        <v>524</v>
      </c>
      <c r="C1173" s="179">
        <v>2</v>
      </c>
    </row>
    <row r="1174" spans="1:3" x14ac:dyDescent="0.2">
      <c r="A1174" t="s">
        <v>2040</v>
      </c>
      <c r="B1174" t="s">
        <v>1708</v>
      </c>
      <c r="C1174" s="179">
        <v>2</v>
      </c>
    </row>
    <row r="1175" spans="1:3" x14ac:dyDescent="0.2">
      <c r="A1175" t="s">
        <v>2040</v>
      </c>
      <c r="B1175" t="s">
        <v>1165</v>
      </c>
      <c r="C1175" s="179">
        <v>1</v>
      </c>
    </row>
    <row r="1176" spans="1:3" x14ac:dyDescent="0.2">
      <c r="A1176" t="s">
        <v>2040</v>
      </c>
      <c r="B1176" t="s">
        <v>34</v>
      </c>
      <c r="C1176" s="179">
        <v>1</v>
      </c>
    </row>
    <row r="1177" spans="1:3" x14ac:dyDescent="0.2">
      <c r="A1177" t="s">
        <v>2040</v>
      </c>
      <c r="B1177" t="s">
        <v>123</v>
      </c>
      <c r="C1177" s="179">
        <v>1</v>
      </c>
    </row>
    <row r="1178" spans="1:3" x14ac:dyDescent="0.2">
      <c r="A1178" t="s">
        <v>2040</v>
      </c>
      <c r="B1178" t="s">
        <v>36</v>
      </c>
      <c r="C1178" s="179">
        <v>1</v>
      </c>
    </row>
    <row r="1179" spans="1:3" x14ac:dyDescent="0.2">
      <c r="A1179" t="s">
        <v>2040</v>
      </c>
      <c r="B1179" t="s">
        <v>49</v>
      </c>
      <c r="C1179" s="179">
        <v>12</v>
      </c>
    </row>
    <row r="1180" spans="1:3" x14ac:dyDescent="0.2">
      <c r="A1180" t="s">
        <v>2040</v>
      </c>
      <c r="B1180" t="s">
        <v>580</v>
      </c>
      <c r="C1180" s="179">
        <v>2</v>
      </c>
    </row>
    <row r="1181" spans="1:3" x14ac:dyDescent="0.2">
      <c r="A1181" t="s">
        <v>2040</v>
      </c>
      <c r="B1181" t="s">
        <v>150</v>
      </c>
      <c r="C1181" s="179">
        <v>3</v>
      </c>
    </row>
    <row r="1182" spans="1:3" x14ac:dyDescent="0.2">
      <c r="A1182" t="s">
        <v>2040</v>
      </c>
      <c r="B1182" t="s">
        <v>886</v>
      </c>
      <c r="C1182" s="179">
        <v>2</v>
      </c>
    </row>
    <row r="1183" spans="1:3" x14ac:dyDescent="0.2">
      <c r="A1183" t="s">
        <v>2040</v>
      </c>
      <c r="B1183" t="s">
        <v>603</v>
      </c>
      <c r="C1183" s="179">
        <v>1</v>
      </c>
    </row>
    <row r="1184" spans="1:3" x14ac:dyDescent="0.2">
      <c r="A1184" t="s">
        <v>2040</v>
      </c>
      <c r="B1184" t="s">
        <v>142</v>
      </c>
      <c r="C1184" s="179">
        <v>1</v>
      </c>
    </row>
    <row r="1185" spans="1:3" x14ac:dyDescent="0.2">
      <c r="A1185" t="s">
        <v>2040</v>
      </c>
      <c r="B1185" t="s">
        <v>829</v>
      </c>
      <c r="C1185" s="179">
        <v>1</v>
      </c>
    </row>
    <row r="1186" spans="1:3" x14ac:dyDescent="0.2">
      <c r="A1186" t="s">
        <v>2040</v>
      </c>
      <c r="B1186" t="s">
        <v>415</v>
      </c>
      <c r="C1186" s="179">
        <v>1</v>
      </c>
    </row>
    <row r="1187" spans="1:3" x14ac:dyDescent="0.2">
      <c r="A1187" t="s">
        <v>2040</v>
      </c>
      <c r="B1187" t="s">
        <v>368</v>
      </c>
      <c r="C1187" s="179">
        <v>1</v>
      </c>
    </row>
    <row r="1188" spans="1:3" x14ac:dyDescent="0.2">
      <c r="A1188" t="s">
        <v>2040</v>
      </c>
      <c r="B1188" t="s">
        <v>278</v>
      </c>
      <c r="C1188" s="179">
        <v>10</v>
      </c>
    </row>
    <row r="1189" spans="1:3" x14ac:dyDescent="0.2">
      <c r="A1189" t="s">
        <v>2040</v>
      </c>
      <c r="B1189" t="s">
        <v>1169</v>
      </c>
      <c r="C1189" s="179">
        <v>2</v>
      </c>
    </row>
    <row r="1190" spans="1:3" x14ac:dyDescent="0.2">
      <c r="A1190" t="s">
        <v>2040</v>
      </c>
      <c r="B1190" t="s">
        <v>342</v>
      </c>
      <c r="C1190" s="179">
        <v>3</v>
      </c>
    </row>
    <row r="1191" spans="1:3" x14ac:dyDescent="0.2">
      <c r="A1191" t="s">
        <v>2040</v>
      </c>
      <c r="B1191" t="s">
        <v>52</v>
      </c>
      <c r="C1191" s="179">
        <v>8</v>
      </c>
    </row>
    <row r="1192" spans="1:3" x14ac:dyDescent="0.2">
      <c r="A1192" t="s">
        <v>2040</v>
      </c>
      <c r="B1192" t="s">
        <v>882</v>
      </c>
      <c r="C1192" s="179">
        <v>1</v>
      </c>
    </row>
    <row r="1193" spans="1:3" x14ac:dyDescent="0.2">
      <c r="A1193" t="s">
        <v>2040</v>
      </c>
      <c r="B1193" t="s">
        <v>1236</v>
      </c>
      <c r="C1193" s="179">
        <v>2</v>
      </c>
    </row>
    <row r="1194" spans="1:3" x14ac:dyDescent="0.2">
      <c r="A1194" t="s">
        <v>2040</v>
      </c>
      <c r="B1194" t="s">
        <v>270</v>
      </c>
      <c r="C1194" s="179">
        <v>1</v>
      </c>
    </row>
    <row r="1195" spans="1:3" x14ac:dyDescent="0.2">
      <c r="A1195" t="s">
        <v>2040</v>
      </c>
      <c r="B1195" t="s">
        <v>504</v>
      </c>
      <c r="C1195" s="179">
        <v>1</v>
      </c>
    </row>
    <row r="1196" spans="1:3" x14ac:dyDescent="0.2">
      <c r="A1196" t="s">
        <v>2040</v>
      </c>
      <c r="B1196" t="s">
        <v>46</v>
      </c>
      <c r="C1196" s="179">
        <v>4</v>
      </c>
    </row>
    <row r="1197" spans="1:3" x14ac:dyDescent="0.2">
      <c r="A1197" t="s">
        <v>2040</v>
      </c>
      <c r="B1197" t="s">
        <v>208</v>
      </c>
      <c r="C1197" s="179">
        <v>1</v>
      </c>
    </row>
    <row r="1198" spans="1:3" x14ac:dyDescent="0.2">
      <c r="A1198" t="s">
        <v>2040</v>
      </c>
      <c r="B1198" t="s">
        <v>315</v>
      </c>
      <c r="C1198" s="179">
        <v>1</v>
      </c>
    </row>
    <row r="1199" spans="1:3" x14ac:dyDescent="0.2">
      <c r="A1199" t="s">
        <v>2040</v>
      </c>
      <c r="B1199" t="s">
        <v>1812</v>
      </c>
      <c r="C1199" s="179">
        <v>1</v>
      </c>
    </row>
    <row r="1200" spans="1:3" x14ac:dyDescent="0.2">
      <c r="A1200" t="s">
        <v>2040</v>
      </c>
      <c r="B1200" t="s">
        <v>416</v>
      </c>
      <c r="C1200" s="179">
        <v>1</v>
      </c>
    </row>
    <row r="1201" spans="1:3" x14ac:dyDescent="0.2">
      <c r="A1201" t="s">
        <v>2040</v>
      </c>
      <c r="B1201" t="s">
        <v>1932</v>
      </c>
      <c r="C1201" s="179">
        <v>1</v>
      </c>
    </row>
    <row r="1202" spans="1:3" x14ac:dyDescent="0.2">
      <c r="A1202" t="s">
        <v>2040</v>
      </c>
      <c r="B1202" t="s">
        <v>110</v>
      </c>
      <c r="C1202" s="179">
        <v>2</v>
      </c>
    </row>
    <row r="1203" spans="1:3" x14ac:dyDescent="0.2">
      <c r="A1203" t="s">
        <v>2040</v>
      </c>
      <c r="B1203" t="s">
        <v>268</v>
      </c>
      <c r="C1203" s="179">
        <v>1</v>
      </c>
    </row>
    <row r="1204" spans="1:3" x14ac:dyDescent="0.2">
      <c r="A1204" t="s">
        <v>2040</v>
      </c>
      <c r="B1204" t="s">
        <v>1151</v>
      </c>
      <c r="C1204" s="179">
        <v>1</v>
      </c>
    </row>
    <row r="1205" spans="1:3" x14ac:dyDescent="0.2">
      <c r="A1205" t="s">
        <v>2040</v>
      </c>
      <c r="B1205" t="s">
        <v>550</v>
      </c>
      <c r="C1205" s="179">
        <v>2</v>
      </c>
    </row>
    <row r="1206" spans="1:3" x14ac:dyDescent="0.2">
      <c r="A1206" t="s">
        <v>2040</v>
      </c>
      <c r="B1206" t="s">
        <v>112</v>
      </c>
      <c r="C1206" s="179">
        <v>1</v>
      </c>
    </row>
    <row r="1207" spans="1:3" x14ac:dyDescent="0.2">
      <c r="A1207" t="s">
        <v>2040</v>
      </c>
      <c r="B1207" t="s">
        <v>831</v>
      </c>
      <c r="C1207" s="179">
        <v>2</v>
      </c>
    </row>
    <row r="1208" spans="1:3" x14ac:dyDescent="0.2">
      <c r="A1208" t="s">
        <v>2040</v>
      </c>
      <c r="B1208" t="s">
        <v>54</v>
      </c>
      <c r="C1208" s="179">
        <v>1</v>
      </c>
    </row>
    <row r="1209" spans="1:3" x14ac:dyDescent="0.2">
      <c r="A1209" t="s">
        <v>2040</v>
      </c>
      <c r="B1209" t="s">
        <v>282</v>
      </c>
      <c r="C1209" s="179">
        <v>4</v>
      </c>
    </row>
    <row r="1210" spans="1:3" x14ac:dyDescent="0.2">
      <c r="A1210" t="s">
        <v>2040</v>
      </c>
      <c r="B1210" t="s">
        <v>1215</v>
      </c>
      <c r="C1210" s="179">
        <v>4</v>
      </c>
    </row>
    <row r="1211" spans="1:3" x14ac:dyDescent="0.2">
      <c r="A1211" t="s">
        <v>2040</v>
      </c>
      <c r="B1211" t="s">
        <v>1153</v>
      </c>
      <c r="C1211" s="179">
        <v>2</v>
      </c>
    </row>
    <row r="1212" spans="1:3" x14ac:dyDescent="0.2">
      <c r="A1212" t="s">
        <v>2040</v>
      </c>
      <c r="B1212" t="s">
        <v>1240</v>
      </c>
      <c r="C1212" s="179">
        <v>1</v>
      </c>
    </row>
    <row r="1213" spans="1:3" x14ac:dyDescent="0.2">
      <c r="A1213" t="s">
        <v>2040</v>
      </c>
      <c r="B1213" t="s">
        <v>991</v>
      </c>
      <c r="C1213" s="179">
        <v>2</v>
      </c>
    </row>
    <row r="1214" spans="1:3" x14ac:dyDescent="0.2">
      <c r="A1214" t="s">
        <v>2040</v>
      </c>
      <c r="B1214" t="s">
        <v>231</v>
      </c>
      <c r="C1214" s="179">
        <v>1</v>
      </c>
    </row>
    <row r="1215" spans="1:3" x14ac:dyDescent="0.2">
      <c r="A1215" t="s">
        <v>2040</v>
      </c>
      <c r="B1215" t="s">
        <v>1933</v>
      </c>
      <c r="C1215" s="179">
        <v>1</v>
      </c>
    </row>
    <row r="1216" spans="1:3" x14ac:dyDescent="0.2">
      <c r="A1216" t="s">
        <v>2040</v>
      </c>
      <c r="B1216" t="s">
        <v>59</v>
      </c>
      <c r="C1216" s="179">
        <v>6</v>
      </c>
    </row>
    <row r="1217" spans="1:3" x14ac:dyDescent="0.2">
      <c r="A1217" t="s">
        <v>2040</v>
      </c>
      <c r="B1217" t="s">
        <v>1156</v>
      </c>
      <c r="C1217" s="179">
        <v>1</v>
      </c>
    </row>
    <row r="1218" spans="1:3" x14ac:dyDescent="0.2">
      <c r="A1218" t="s">
        <v>2040</v>
      </c>
      <c r="B1218" t="s">
        <v>455</v>
      </c>
      <c r="C1218" s="179">
        <v>21</v>
      </c>
    </row>
    <row r="1219" spans="1:3" x14ac:dyDescent="0.2">
      <c r="A1219" t="s">
        <v>2040</v>
      </c>
      <c r="B1219" t="s">
        <v>1157</v>
      </c>
      <c r="C1219" s="179">
        <v>1</v>
      </c>
    </row>
    <row r="1220" spans="1:3" x14ac:dyDescent="0.2">
      <c r="A1220" t="s">
        <v>2040</v>
      </c>
      <c r="B1220" t="s">
        <v>1222</v>
      </c>
      <c r="C1220" s="179">
        <v>2</v>
      </c>
    </row>
    <row r="1221" spans="1:3" x14ac:dyDescent="0.2">
      <c r="A1221" t="s">
        <v>2040</v>
      </c>
      <c r="B1221" t="s">
        <v>1844</v>
      </c>
      <c r="C1221" s="179">
        <v>2</v>
      </c>
    </row>
    <row r="1222" spans="1:3" x14ac:dyDescent="0.2">
      <c r="A1222" t="s">
        <v>2040</v>
      </c>
      <c r="B1222" t="s">
        <v>1703</v>
      </c>
      <c r="C1222" s="179">
        <v>1</v>
      </c>
    </row>
    <row r="1223" spans="1:3" x14ac:dyDescent="0.2">
      <c r="A1223" t="s">
        <v>2040</v>
      </c>
      <c r="B1223" t="s">
        <v>370</v>
      </c>
      <c r="C1223" s="179">
        <v>1</v>
      </c>
    </row>
    <row r="1224" spans="1:3" x14ac:dyDescent="0.2">
      <c r="A1224" t="s">
        <v>2040</v>
      </c>
      <c r="B1224" t="s">
        <v>1852</v>
      </c>
      <c r="C1224" s="179">
        <v>1</v>
      </c>
    </row>
    <row r="1225" spans="1:3" x14ac:dyDescent="0.2">
      <c r="A1225" t="s">
        <v>2040</v>
      </c>
      <c r="B1225" t="s">
        <v>2779</v>
      </c>
      <c r="C1225" s="179">
        <v>2</v>
      </c>
    </row>
    <row r="1226" spans="1:3" x14ac:dyDescent="0.2">
      <c r="A1226" t="s">
        <v>2040</v>
      </c>
      <c r="B1226" t="s">
        <v>3771</v>
      </c>
      <c r="C1226" s="179">
        <v>2</v>
      </c>
    </row>
    <row r="1227" spans="1:3" x14ac:dyDescent="0.2">
      <c r="A1227" t="s">
        <v>2040</v>
      </c>
      <c r="B1227" t="s">
        <v>2115</v>
      </c>
      <c r="C1227" s="179">
        <v>1</v>
      </c>
    </row>
    <row r="1228" spans="1:3" x14ac:dyDescent="0.2">
      <c r="A1228" t="s">
        <v>2040</v>
      </c>
      <c r="B1228" t="s">
        <v>4076</v>
      </c>
      <c r="C1228" s="179">
        <v>1</v>
      </c>
    </row>
    <row r="1229" spans="1:3" x14ac:dyDescent="0.2">
      <c r="A1229" t="s">
        <v>2040</v>
      </c>
      <c r="B1229" t="s">
        <v>3166</v>
      </c>
      <c r="C1229" s="179">
        <v>4</v>
      </c>
    </row>
    <row r="1230" spans="1:3" x14ac:dyDescent="0.2">
      <c r="A1230" t="s">
        <v>2040</v>
      </c>
      <c r="B1230" t="s">
        <v>3013</v>
      </c>
      <c r="C1230" s="179">
        <v>3</v>
      </c>
    </row>
    <row r="1231" spans="1:3" x14ac:dyDescent="0.2">
      <c r="A1231" t="s">
        <v>2040</v>
      </c>
      <c r="B1231" t="s">
        <v>2052</v>
      </c>
      <c r="C1231" s="179">
        <v>55</v>
      </c>
    </row>
    <row r="1232" spans="1:3" x14ac:dyDescent="0.2">
      <c r="A1232" t="s">
        <v>2040</v>
      </c>
      <c r="B1232" t="s">
        <v>2316</v>
      </c>
      <c r="C1232" s="179">
        <v>1</v>
      </c>
    </row>
    <row r="1233" spans="1:3" x14ac:dyDescent="0.2">
      <c r="A1233" t="s">
        <v>2040</v>
      </c>
      <c r="B1233" t="s">
        <v>2124</v>
      </c>
      <c r="C1233" s="179">
        <v>5</v>
      </c>
    </row>
    <row r="1234" spans="1:3" x14ac:dyDescent="0.2">
      <c r="A1234" t="s">
        <v>2040</v>
      </c>
      <c r="B1234" t="s">
        <v>3772</v>
      </c>
      <c r="C1234" s="179">
        <v>20</v>
      </c>
    </row>
    <row r="1235" spans="1:3" x14ac:dyDescent="0.2">
      <c r="A1235" t="s">
        <v>2040</v>
      </c>
      <c r="B1235" t="s">
        <v>3773</v>
      </c>
      <c r="C1235" s="179">
        <v>10</v>
      </c>
    </row>
    <row r="1236" spans="1:3" x14ac:dyDescent="0.2">
      <c r="A1236" t="s">
        <v>2040</v>
      </c>
      <c r="B1236" t="s">
        <v>3051</v>
      </c>
      <c r="C1236" s="179">
        <v>7</v>
      </c>
    </row>
    <row r="1237" spans="1:3" x14ac:dyDescent="0.2">
      <c r="A1237" t="s">
        <v>2040</v>
      </c>
      <c r="B1237" t="s">
        <v>2837</v>
      </c>
      <c r="C1237" s="179">
        <v>21</v>
      </c>
    </row>
    <row r="1238" spans="1:3" x14ac:dyDescent="0.2">
      <c r="A1238" t="s">
        <v>2040</v>
      </c>
      <c r="B1238" t="s">
        <v>2711</v>
      </c>
      <c r="C1238" s="179">
        <v>8</v>
      </c>
    </row>
    <row r="1239" spans="1:3" x14ac:dyDescent="0.2">
      <c r="A1239" t="s">
        <v>2040</v>
      </c>
      <c r="B1239" t="s">
        <v>2869</v>
      </c>
      <c r="C1239" s="179">
        <v>12</v>
      </c>
    </row>
    <row r="1240" spans="1:3" x14ac:dyDescent="0.2">
      <c r="A1240" t="s">
        <v>2040</v>
      </c>
      <c r="B1240" t="s">
        <v>2688</v>
      </c>
      <c r="C1240" s="179">
        <v>23</v>
      </c>
    </row>
    <row r="1241" spans="1:3" x14ac:dyDescent="0.2">
      <c r="A1241" t="s">
        <v>2040</v>
      </c>
      <c r="B1241" t="s">
        <v>2521</v>
      </c>
      <c r="C1241" s="179">
        <v>5</v>
      </c>
    </row>
    <row r="1242" spans="1:3" x14ac:dyDescent="0.2">
      <c r="A1242" t="s">
        <v>2040</v>
      </c>
      <c r="B1242" t="s">
        <v>2687</v>
      </c>
      <c r="C1242" s="179">
        <v>5</v>
      </c>
    </row>
    <row r="1243" spans="1:3" x14ac:dyDescent="0.2">
      <c r="A1243" t="s">
        <v>2040</v>
      </c>
      <c r="B1243" t="s">
        <v>2472</v>
      </c>
      <c r="C1243" s="179">
        <v>2</v>
      </c>
    </row>
    <row r="1244" spans="1:3" x14ac:dyDescent="0.2">
      <c r="A1244" t="s">
        <v>2040</v>
      </c>
      <c r="B1244" t="s">
        <v>2122</v>
      </c>
      <c r="C1244" s="179">
        <v>5</v>
      </c>
    </row>
    <row r="1245" spans="1:3" x14ac:dyDescent="0.2">
      <c r="A1245" t="s">
        <v>2040</v>
      </c>
      <c r="B1245" t="s">
        <v>3824</v>
      </c>
      <c r="C1245" s="179">
        <v>8</v>
      </c>
    </row>
    <row r="1246" spans="1:3" x14ac:dyDescent="0.2">
      <c r="A1246" t="s">
        <v>2040</v>
      </c>
      <c r="B1246" t="s">
        <v>3854</v>
      </c>
      <c r="C1246" s="179">
        <v>1</v>
      </c>
    </row>
    <row r="1247" spans="1:3" x14ac:dyDescent="0.2">
      <c r="A1247" t="s">
        <v>2040</v>
      </c>
      <c r="B1247" t="s">
        <v>2106</v>
      </c>
      <c r="C1247" s="179">
        <v>2</v>
      </c>
    </row>
    <row r="1248" spans="1:3" x14ac:dyDescent="0.2">
      <c r="A1248" t="s">
        <v>2040</v>
      </c>
      <c r="B1248" t="s">
        <v>2110</v>
      </c>
      <c r="C1248" s="179">
        <v>27</v>
      </c>
    </row>
    <row r="1249" spans="1:3" x14ac:dyDescent="0.2">
      <c r="A1249" t="s">
        <v>2040</v>
      </c>
      <c r="B1249" t="s">
        <v>2046</v>
      </c>
      <c r="C1249" s="179">
        <v>1</v>
      </c>
    </row>
    <row r="1250" spans="1:3" x14ac:dyDescent="0.2">
      <c r="A1250" t="s">
        <v>2040</v>
      </c>
      <c r="B1250" t="s">
        <v>2120</v>
      </c>
      <c r="C1250" s="179">
        <v>3</v>
      </c>
    </row>
    <row r="1251" spans="1:3" x14ac:dyDescent="0.2">
      <c r="A1251" t="s">
        <v>2040</v>
      </c>
      <c r="B1251" t="s">
        <v>2873</v>
      </c>
      <c r="C1251" s="179">
        <v>3</v>
      </c>
    </row>
    <row r="1252" spans="1:3" x14ac:dyDescent="0.2">
      <c r="A1252" t="s">
        <v>2040</v>
      </c>
      <c r="B1252" t="s">
        <v>2709</v>
      </c>
      <c r="C1252" s="179">
        <v>3</v>
      </c>
    </row>
    <row r="1253" spans="1:3" x14ac:dyDescent="0.2">
      <c r="A1253" t="s">
        <v>2040</v>
      </c>
      <c r="B1253" t="s">
        <v>3613</v>
      </c>
      <c r="C1253" s="179">
        <v>1</v>
      </c>
    </row>
    <row r="1254" spans="1:3" x14ac:dyDescent="0.2">
      <c r="A1254" t="s">
        <v>2040</v>
      </c>
      <c r="B1254" t="s">
        <v>3823</v>
      </c>
      <c r="C1254" s="179">
        <v>5</v>
      </c>
    </row>
    <row r="1255" spans="1:3" x14ac:dyDescent="0.2">
      <c r="A1255" t="s">
        <v>2040</v>
      </c>
      <c r="B1255" t="s">
        <v>2901</v>
      </c>
      <c r="C1255" s="179">
        <v>4</v>
      </c>
    </row>
    <row r="1256" spans="1:3" x14ac:dyDescent="0.2">
      <c r="A1256" t="s">
        <v>2040</v>
      </c>
      <c r="B1256" t="s">
        <v>3851</v>
      </c>
      <c r="C1256" s="179">
        <v>45</v>
      </c>
    </row>
    <row r="1257" spans="1:3" x14ac:dyDescent="0.2">
      <c r="A1257" t="s">
        <v>2040</v>
      </c>
      <c r="B1257" t="s">
        <v>3774</v>
      </c>
      <c r="C1257" s="179">
        <v>7</v>
      </c>
    </row>
    <row r="1258" spans="1:3" x14ac:dyDescent="0.2">
      <c r="A1258" t="s">
        <v>2040</v>
      </c>
      <c r="B1258" t="s">
        <v>2118</v>
      </c>
      <c r="C1258" s="179">
        <v>4</v>
      </c>
    </row>
    <row r="1259" spans="1:3" x14ac:dyDescent="0.2">
      <c r="A1259" t="s">
        <v>2040</v>
      </c>
      <c r="B1259" t="s">
        <v>2221</v>
      </c>
      <c r="C1259" s="179">
        <v>8</v>
      </c>
    </row>
    <row r="1260" spans="1:3" x14ac:dyDescent="0.2">
      <c r="A1260" t="s">
        <v>2040</v>
      </c>
      <c r="B1260" t="s">
        <v>2943</v>
      </c>
      <c r="C1260" s="179">
        <v>2</v>
      </c>
    </row>
    <row r="1261" spans="1:3" x14ac:dyDescent="0.2">
      <c r="A1261" t="s">
        <v>2040</v>
      </c>
      <c r="B1261" t="s">
        <v>2580</v>
      </c>
      <c r="C1261" s="179">
        <v>1</v>
      </c>
    </row>
    <row r="1262" spans="1:3" x14ac:dyDescent="0.2">
      <c r="A1262" t="s">
        <v>2040</v>
      </c>
      <c r="B1262" t="s">
        <v>2243</v>
      </c>
      <c r="C1262" s="179">
        <v>1</v>
      </c>
    </row>
    <row r="1263" spans="1:3" x14ac:dyDescent="0.2">
      <c r="A1263" t="s">
        <v>2040</v>
      </c>
      <c r="B1263" t="s">
        <v>2803</v>
      </c>
      <c r="C1263" s="179">
        <v>26</v>
      </c>
    </row>
    <row r="1264" spans="1:3" x14ac:dyDescent="0.2">
      <c r="A1264" t="s">
        <v>2040</v>
      </c>
      <c r="B1264" t="s">
        <v>2629</v>
      </c>
      <c r="C1264" s="179">
        <v>5</v>
      </c>
    </row>
    <row r="1265" spans="1:3" x14ac:dyDescent="0.2">
      <c r="A1265" t="s">
        <v>2040</v>
      </c>
      <c r="B1265" t="s">
        <v>3103</v>
      </c>
      <c r="C1265" s="179">
        <v>1</v>
      </c>
    </row>
    <row r="1266" spans="1:3" x14ac:dyDescent="0.2">
      <c r="A1266" t="s">
        <v>2040</v>
      </c>
      <c r="B1266" t="s">
        <v>3983</v>
      </c>
      <c r="C1266" s="179">
        <v>13</v>
      </c>
    </row>
    <row r="1267" spans="1:3" x14ac:dyDescent="0.2">
      <c r="A1267" t="s">
        <v>2040</v>
      </c>
      <c r="B1267" t="s">
        <v>2757</v>
      </c>
      <c r="C1267" s="179">
        <v>1</v>
      </c>
    </row>
    <row r="1268" spans="1:3" x14ac:dyDescent="0.2">
      <c r="A1268" t="s">
        <v>2040</v>
      </c>
      <c r="B1268" t="s">
        <v>2672</v>
      </c>
      <c r="C1268" s="179">
        <v>54</v>
      </c>
    </row>
    <row r="1269" spans="1:3" x14ac:dyDescent="0.2">
      <c r="A1269" t="s">
        <v>2040</v>
      </c>
      <c r="B1269" t="s">
        <v>2513</v>
      </c>
      <c r="C1269" s="179">
        <v>8</v>
      </c>
    </row>
    <row r="1270" spans="1:3" x14ac:dyDescent="0.2">
      <c r="A1270" t="s">
        <v>2040</v>
      </c>
      <c r="B1270" t="s">
        <v>3015</v>
      </c>
      <c r="C1270" s="179">
        <v>1</v>
      </c>
    </row>
    <row r="1271" spans="1:3" x14ac:dyDescent="0.2">
      <c r="A1271" t="s">
        <v>2040</v>
      </c>
      <c r="B1271" t="s">
        <v>3170</v>
      </c>
      <c r="C1271" s="179">
        <v>1</v>
      </c>
    </row>
    <row r="1272" spans="1:3" x14ac:dyDescent="0.2">
      <c r="A1272" t="s">
        <v>2040</v>
      </c>
      <c r="B1272" t="s">
        <v>2674</v>
      </c>
      <c r="C1272" s="179">
        <v>3</v>
      </c>
    </row>
    <row r="1273" spans="1:3" x14ac:dyDescent="0.2">
      <c r="A1273" t="s">
        <v>2040</v>
      </c>
      <c r="B1273" t="s">
        <v>2897</v>
      </c>
      <c r="C1273" s="179">
        <v>24</v>
      </c>
    </row>
    <row r="1274" spans="1:3" x14ac:dyDescent="0.2">
      <c r="A1274" t="s">
        <v>2040</v>
      </c>
      <c r="B1274" t="s">
        <v>3860</v>
      </c>
      <c r="C1274" s="179">
        <v>2</v>
      </c>
    </row>
    <row r="1275" spans="1:3" x14ac:dyDescent="0.2">
      <c r="A1275" t="s">
        <v>2040</v>
      </c>
      <c r="B1275" t="s">
        <v>2211</v>
      </c>
      <c r="C1275" s="179">
        <v>35</v>
      </c>
    </row>
    <row r="1276" spans="1:3" x14ac:dyDescent="0.2">
      <c r="A1276" t="s">
        <v>2040</v>
      </c>
      <c r="B1276" t="s">
        <v>2589</v>
      </c>
      <c r="C1276" s="179">
        <v>5</v>
      </c>
    </row>
    <row r="1277" spans="1:3" x14ac:dyDescent="0.2">
      <c r="A1277" t="s">
        <v>2040</v>
      </c>
      <c r="B1277" t="s">
        <v>2213</v>
      </c>
      <c r="C1277" s="179">
        <v>12</v>
      </c>
    </row>
    <row r="1278" spans="1:3" x14ac:dyDescent="0.2">
      <c r="A1278" t="s">
        <v>2040</v>
      </c>
      <c r="B1278" t="s">
        <v>3775</v>
      </c>
      <c r="C1278" s="179">
        <v>7</v>
      </c>
    </row>
    <row r="1279" spans="1:3" x14ac:dyDescent="0.2">
      <c r="A1279" t="s">
        <v>2040</v>
      </c>
      <c r="B1279" t="s">
        <v>3639</v>
      </c>
      <c r="C1279" s="179">
        <v>1</v>
      </c>
    </row>
    <row r="1280" spans="1:3" x14ac:dyDescent="0.2">
      <c r="A1280" t="s">
        <v>2040</v>
      </c>
      <c r="B1280" t="s">
        <v>2113</v>
      </c>
      <c r="C1280" s="179">
        <v>12</v>
      </c>
    </row>
    <row r="1281" spans="1:3" x14ac:dyDescent="0.2">
      <c r="A1281" t="s">
        <v>2040</v>
      </c>
      <c r="B1281" t="s">
        <v>2726</v>
      </c>
      <c r="C1281" s="179">
        <v>6</v>
      </c>
    </row>
    <row r="1282" spans="1:3" x14ac:dyDescent="0.2">
      <c r="A1282" t="s">
        <v>2040</v>
      </c>
      <c r="B1282" t="s">
        <v>2972</v>
      </c>
      <c r="C1282" s="179">
        <v>1</v>
      </c>
    </row>
    <row r="1283" spans="1:3" x14ac:dyDescent="0.2">
      <c r="A1283" t="s">
        <v>2040</v>
      </c>
      <c r="B1283" t="s">
        <v>2463</v>
      </c>
      <c r="C1283" s="179">
        <v>4</v>
      </c>
    </row>
    <row r="1284" spans="1:3" x14ac:dyDescent="0.2">
      <c r="A1284" t="s">
        <v>2040</v>
      </c>
      <c r="B1284" t="s">
        <v>4074</v>
      </c>
      <c r="C1284" s="179">
        <v>2</v>
      </c>
    </row>
    <row r="1285" spans="1:3" x14ac:dyDescent="0.2">
      <c r="A1285" t="s">
        <v>2040</v>
      </c>
      <c r="B1285" t="s">
        <v>2502</v>
      </c>
      <c r="C1285" s="179">
        <v>10</v>
      </c>
    </row>
    <row r="1286" spans="1:3" x14ac:dyDescent="0.2">
      <c r="A1286" t="s">
        <v>2040</v>
      </c>
      <c r="B1286" t="s">
        <v>2238</v>
      </c>
      <c r="C1286" s="179">
        <v>5</v>
      </c>
    </row>
    <row r="1287" spans="1:3" x14ac:dyDescent="0.2">
      <c r="A1287" t="s">
        <v>2040</v>
      </c>
      <c r="B1287" t="s">
        <v>3816</v>
      </c>
      <c r="C1287" s="179">
        <v>1</v>
      </c>
    </row>
    <row r="1288" spans="1:3" x14ac:dyDescent="0.2">
      <c r="A1288" t="s">
        <v>2040</v>
      </c>
      <c r="B1288" t="s">
        <v>2528</v>
      </c>
      <c r="C1288" s="179">
        <v>16</v>
      </c>
    </row>
    <row r="1289" spans="1:3" x14ac:dyDescent="0.2">
      <c r="A1289" t="s">
        <v>2040</v>
      </c>
      <c r="B1289" t="s">
        <v>2542</v>
      </c>
      <c r="C1289" s="179">
        <v>5</v>
      </c>
    </row>
    <row r="1290" spans="1:3" x14ac:dyDescent="0.2">
      <c r="A1290" t="s">
        <v>2040</v>
      </c>
      <c r="B1290" t="s">
        <v>2219</v>
      </c>
      <c r="C1290" s="179">
        <v>3</v>
      </c>
    </row>
    <row r="1291" spans="1:3" x14ac:dyDescent="0.2">
      <c r="A1291" t="s">
        <v>2040</v>
      </c>
      <c r="B1291" t="s">
        <v>2228</v>
      </c>
      <c r="C1291" s="179">
        <v>2</v>
      </c>
    </row>
    <row r="1292" spans="1:3" x14ac:dyDescent="0.2">
      <c r="A1292" t="s">
        <v>2040</v>
      </c>
      <c r="B1292" t="s">
        <v>4404</v>
      </c>
      <c r="C1292" s="179">
        <v>25</v>
      </c>
    </row>
    <row r="1293" spans="1:3" x14ac:dyDescent="0.2">
      <c r="A1293" t="s">
        <v>2040</v>
      </c>
      <c r="B1293" t="s">
        <v>3042</v>
      </c>
      <c r="C1293" s="179">
        <v>1</v>
      </c>
    </row>
    <row r="1294" spans="1:3" x14ac:dyDescent="0.2">
      <c r="A1294" t="s">
        <v>2040</v>
      </c>
      <c r="B1294" t="s">
        <v>3950</v>
      </c>
      <c r="C1294" s="179">
        <v>5</v>
      </c>
    </row>
    <row r="1295" spans="1:3" x14ac:dyDescent="0.2">
      <c r="A1295" t="s">
        <v>2040</v>
      </c>
      <c r="B1295" t="s">
        <v>3847</v>
      </c>
      <c r="C1295" s="179">
        <v>1</v>
      </c>
    </row>
    <row r="1296" spans="1:3" x14ac:dyDescent="0.2">
      <c r="A1296" t="s">
        <v>2040</v>
      </c>
      <c r="B1296" t="s">
        <v>4342</v>
      </c>
      <c r="C1296" s="179">
        <v>2</v>
      </c>
    </row>
    <row r="1297" spans="1:3" x14ac:dyDescent="0.2">
      <c r="A1297" t="s">
        <v>2040</v>
      </c>
      <c r="B1297" t="s">
        <v>4349</v>
      </c>
      <c r="C1297" s="179">
        <v>2</v>
      </c>
    </row>
    <row r="1298" spans="1:3" x14ac:dyDescent="0.2">
      <c r="A1298" t="s">
        <v>2040</v>
      </c>
      <c r="B1298" t="s">
        <v>4359</v>
      </c>
      <c r="C1298" s="179">
        <v>14</v>
      </c>
    </row>
    <row r="1299" spans="1:3" x14ac:dyDescent="0.2">
      <c r="A1299" t="s">
        <v>2040</v>
      </c>
      <c r="B1299" t="s">
        <v>4360</v>
      </c>
      <c r="C1299" s="179">
        <v>50</v>
      </c>
    </row>
    <row r="1300" spans="1:3" x14ac:dyDescent="0.2">
      <c r="A1300" t="s">
        <v>2040</v>
      </c>
      <c r="B1300" t="s">
        <v>4390</v>
      </c>
      <c r="C1300" s="179">
        <v>23</v>
      </c>
    </row>
    <row r="1301" spans="1:3" x14ac:dyDescent="0.2">
      <c r="A1301" t="s">
        <v>2040</v>
      </c>
      <c r="B1301" t="s">
        <v>4383</v>
      </c>
      <c r="C1301" s="179">
        <v>3</v>
      </c>
    </row>
    <row r="1302" spans="1:3" x14ac:dyDescent="0.2">
      <c r="A1302" t="s">
        <v>2040</v>
      </c>
      <c r="B1302" t="s">
        <v>4409</v>
      </c>
      <c r="C1302" s="179">
        <v>3</v>
      </c>
    </row>
    <row r="1303" spans="1:3" x14ac:dyDescent="0.2">
      <c r="A1303" t="s">
        <v>2040</v>
      </c>
      <c r="B1303" t="s">
        <v>4432</v>
      </c>
      <c r="C1303" s="179">
        <v>1</v>
      </c>
    </row>
    <row r="1304" spans="1:3" x14ac:dyDescent="0.2">
      <c r="A1304" t="s">
        <v>2040</v>
      </c>
      <c r="B1304" t="s">
        <v>4608</v>
      </c>
      <c r="C1304" s="179">
        <v>1</v>
      </c>
    </row>
    <row r="1305" spans="1:3" x14ac:dyDescent="0.2">
      <c r="A1305" t="s">
        <v>2040</v>
      </c>
      <c r="B1305" t="s">
        <v>4609</v>
      </c>
      <c r="C1305" s="179">
        <v>1</v>
      </c>
    </row>
    <row r="1306" spans="1:3" x14ac:dyDescent="0.2">
      <c r="A1306" t="s">
        <v>2040</v>
      </c>
      <c r="B1306" t="s">
        <v>4610</v>
      </c>
      <c r="C1306" s="179">
        <v>1</v>
      </c>
    </row>
    <row r="1307" spans="1:3" x14ac:dyDescent="0.2">
      <c r="A1307" t="s">
        <v>2040</v>
      </c>
      <c r="B1307" t="s">
        <v>4612</v>
      </c>
      <c r="C1307" s="179">
        <v>1</v>
      </c>
    </row>
    <row r="1308" spans="1:3" x14ac:dyDescent="0.2">
      <c r="A1308" t="s">
        <v>2040</v>
      </c>
      <c r="B1308" t="s">
        <v>4613</v>
      </c>
      <c r="C1308" s="179">
        <v>1</v>
      </c>
    </row>
    <row r="1309" spans="1:3" x14ac:dyDescent="0.2">
      <c r="A1309" t="s">
        <v>2040</v>
      </c>
      <c r="B1309" t="s">
        <v>4593</v>
      </c>
      <c r="C1309" s="179">
        <v>2</v>
      </c>
    </row>
    <row r="1310" spans="1:3" x14ac:dyDescent="0.2">
      <c r="A1310" t="s">
        <v>2040</v>
      </c>
      <c r="B1310" t="s">
        <v>4624</v>
      </c>
      <c r="C1310" s="179">
        <v>1</v>
      </c>
    </row>
    <row r="1311" spans="1:3" x14ac:dyDescent="0.2">
      <c r="A1311" t="s">
        <v>2040</v>
      </c>
      <c r="B1311" t="s">
        <v>4632</v>
      </c>
      <c r="C1311" s="179">
        <v>1</v>
      </c>
    </row>
    <row r="1312" spans="1:3" x14ac:dyDescent="0.2">
      <c r="A1312" t="s">
        <v>2040</v>
      </c>
      <c r="B1312" t="s">
        <v>4642</v>
      </c>
      <c r="C1312" s="179">
        <v>3</v>
      </c>
    </row>
    <row r="1313" spans="1:3" x14ac:dyDescent="0.2">
      <c r="A1313" t="s">
        <v>2040</v>
      </c>
      <c r="B1313" t="s">
        <v>4840</v>
      </c>
      <c r="C1313" s="179">
        <v>2</v>
      </c>
    </row>
    <row r="1314" spans="1:3" x14ac:dyDescent="0.2">
      <c r="A1314" t="s">
        <v>2040</v>
      </c>
      <c r="B1314" t="s">
        <v>5131</v>
      </c>
      <c r="C1314" s="179">
        <v>1</v>
      </c>
    </row>
    <row r="1315" spans="1:3" x14ac:dyDescent="0.2">
      <c r="A1315" t="s">
        <v>2040</v>
      </c>
      <c r="B1315" t="s">
        <v>5190</v>
      </c>
      <c r="C1315" s="179">
        <v>2</v>
      </c>
    </row>
    <row r="1316" spans="1:3" x14ac:dyDescent="0.2">
      <c r="A1316" t="s">
        <v>2040</v>
      </c>
      <c r="B1316" t="s">
        <v>5191</v>
      </c>
      <c r="C1316" s="179">
        <v>3</v>
      </c>
    </row>
    <row r="1317" spans="1:3" x14ac:dyDescent="0.2">
      <c r="A1317" t="s">
        <v>2040</v>
      </c>
      <c r="B1317" t="s">
        <v>5192</v>
      </c>
      <c r="C1317" s="179">
        <v>3</v>
      </c>
    </row>
    <row r="1318" spans="1:3" x14ac:dyDescent="0.2">
      <c r="A1318" t="s">
        <v>2040</v>
      </c>
      <c r="B1318" t="s">
        <v>5208</v>
      </c>
      <c r="C1318" s="179">
        <v>1</v>
      </c>
    </row>
    <row r="1319" spans="1:3" x14ac:dyDescent="0.2">
      <c r="A1319" t="s">
        <v>2040</v>
      </c>
      <c r="B1319" t="s">
        <v>5294</v>
      </c>
      <c r="C1319" s="179">
        <v>1</v>
      </c>
    </row>
    <row r="1320" spans="1:3" x14ac:dyDescent="0.2">
      <c r="A1320" t="s">
        <v>2040</v>
      </c>
      <c r="B1320" t="s">
        <v>5322</v>
      </c>
      <c r="C1320" s="179">
        <v>1</v>
      </c>
    </row>
    <row r="1321" spans="1:3" x14ac:dyDescent="0.2">
      <c r="A1321" t="s">
        <v>2040</v>
      </c>
      <c r="B1321" t="s">
        <v>5330</v>
      </c>
      <c r="C1321" s="179">
        <v>1</v>
      </c>
    </row>
    <row r="1322" spans="1:3" x14ac:dyDescent="0.2">
      <c r="A1322" t="s">
        <v>2040</v>
      </c>
      <c r="B1322" t="s">
        <v>5332</v>
      </c>
      <c r="C1322" s="179">
        <v>1</v>
      </c>
    </row>
    <row r="1323" spans="1:3" x14ac:dyDescent="0.2">
      <c r="A1323" t="s">
        <v>2040</v>
      </c>
      <c r="B1323" t="s">
        <v>5403</v>
      </c>
      <c r="C1323" s="179">
        <v>1</v>
      </c>
    </row>
    <row r="1324" spans="1:3" x14ac:dyDescent="0.2">
      <c r="A1324" t="s">
        <v>2040</v>
      </c>
      <c r="B1324" t="s">
        <v>5409</v>
      </c>
      <c r="C1324" s="179">
        <v>1</v>
      </c>
    </row>
    <row r="1325" spans="1:3" x14ac:dyDescent="0.2">
      <c r="A1325" t="s">
        <v>2040</v>
      </c>
      <c r="B1325" t="s">
        <v>5420</v>
      </c>
      <c r="C1325" s="179">
        <v>1</v>
      </c>
    </row>
    <row r="1326" spans="1:3" x14ac:dyDescent="0.2">
      <c r="A1326" t="s">
        <v>2040</v>
      </c>
      <c r="B1326" t="s">
        <v>5439</v>
      </c>
      <c r="C1326" s="179">
        <v>1</v>
      </c>
    </row>
    <row r="1327" spans="1:3" x14ac:dyDescent="0.2">
      <c r="A1327" t="s">
        <v>2040</v>
      </c>
      <c r="B1327" t="s">
        <v>5442</v>
      </c>
      <c r="C1327" s="179">
        <v>2</v>
      </c>
    </row>
    <row r="1328" spans="1:3" x14ac:dyDescent="0.2">
      <c r="A1328" t="s">
        <v>1412</v>
      </c>
      <c r="B1328" t="s">
        <v>769</v>
      </c>
      <c r="C1328" s="179">
        <v>1</v>
      </c>
    </row>
    <row r="1329" spans="1:3" x14ac:dyDescent="0.2">
      <c r="A1329" t="s">
        <v>1412</v>
      </c>
      <c r="B1329" t="s">
        <v>768</v>
      </c>
      <c r="C1329" s="179">
        <v>1</v>
      </c>
    </row>
    <row r="1330" spans="1:3" x14ac:dyDescent="0.2">
      <c r="A1330" t="s">
        <v>1412</v>
      </c>
      <c r="B1330" t="s">
        <v>712</v>
      </c>
      <c r="C1330" s="179">
        <v>1</v>
      </c>
    </row>
    <row r="1331" spans="1:3" x14ac:dyDescent="0.2">
      <c r="A1331" t="s">
        <v>1412</v>
      </c>
      <c r="B1331" t="s">
        <v>918</v>
      </c>
      <c r="C1331" s="179">
        <v>1</v>
      </c>
    </row>
    <row r="1332" spans="1:3" x14ac:dyDescent="0.2">
      <c r="A1332" t="s">
        <v>1412</v>
      </c>
      <c r="B1332" t="s">
        <v>917</v>
      </c>
      <c r="C1332" s="179">
        <v>1</v>
      </c>
    </row>
    <row r="1333" spans="1:3" x14ac:dyDescent="0.2">
      <c r="A1333" t="s">
        <v>1412</v>
      </c>
      <c r="B1333" t="s">
        <v>714</v>
      </c>
      <c r="C1333" s="179">
        <v>3</v>
      </c>
    </row>
    <row r="1334" spans="1:3" x14ac:dyDescent="0.2">
      <c r="A1334" t="s">
        <v>1412</v>
      </c>
      <c r="B1334" t="s">
        <v>716</v>
      </c>
      <c r="C1334" s="179">
        <v>1</v>
      </c>
    </row>
    <row r="1335" spans="1:3" x14ac:dyDescent="0.2">
      <c r="A1335" t="s">
        <v>1412</v>
      </c>
      <c r="B1335" t="s">
        <v>713</v>
      </c>
      <c r="C1335" s="179">
        <v>3</v>
      </c>
    </row>
    <row r="1336" spans="1:3" x14ac:dyDescent="0.2">
      <c r="A1336" t="s">
        <v>1412</v>
      </c>
      <c r="B1336" t="s">
        <v>762</v>
      </c>
      <c r="C1336" s="179">
        <v>1</v>
      </c>
    </row>
    <row r="1337" spans="1:3" x14ac:dyDescent="0.2">
      <c r="A1337" t="s">
        <v>1412</v>
      </c>
      <c r="B1337" t="s">
        <v>912</v>
      </c>
      <c r="C1337" s="179">
        <v>2</v>
      </c>
    </row>
    <row r="1338" spans="1:3" x14ac:dyDescent="0.2">
      <c r="A1338" t="s">
        <v>1412</v>
      </c>
      <c r="B1338" t="s">
        <v>915</v>
      </c>
      <c r="C1338" s="179">
        <v>3</v>
      </c>
    </row>
    <row r="1339" spans="1:3" x14ac:dyDescent="0.2">
      <c r="A1339" t="s">
        <v>1412</v>
      </c>
      <c r="B1339" t="s">
        <v>533</v>
      </c>
      <c r="C1339" s="179">
        <v>2</v>
      </c>
    </row>
    <row r="1340" spans="1:3" x14ac:dyDescent="0.2">
      <c r="A1340" t="s">
        <v>1412</v>
      </c>
      <c r="B1340" t="s">
        <v>531</v>
      </c>
      <c r="C1340" s="179">
        <v>1</v>
      </c>
    </row>
    <row r="1341" spans="1:3" x14ac:dyDescent="0.2">
      <c r="A1341" t="s">
        <v>1412</v>
      </c>
      <c r="B1341" t="s">
        <v>770</v>
      </c>
      <c r="C1341" s="179">
        <v>1</v>
      </c>
    </row>
    <row r="1342" spans="1:3" x14ac:dyDescent="0.2">
      <c r="A1342" t="s">
        <v>1412</v>
      </c>
      <c r="B1342" t="s">
        <v>916</v>
      </c>
      <c r="C1342" s="179">
        <v>1</v>
      </c>
    </row>
    <row r="1343" spans="1:3" x14ac:dyDescent="0.2">
      <c r="A1343" t="s">
        <v>1412</v>
      </c>
      <c r="B1343" t="s">
        <v>766</v>
      </c>
      <c r="C1343" s="179">
        <v>1</v>
      </c>
    </row>
    <row r="1344" spans="1:3" x14ac:dyDescent="0.2">
      <c r="A1344" t="s">
        <v>1412</v>
      </c>
      <c r="B1344" t="s">
        <v>913</v>
      </c>
      <c r="C1344" s="179">
        <v>1</v>
      </c>
    </row>
    <row r="1345" spans="1:3" x14ac:dyDescent="0.2">
      <c r="A1345" t="s">
        <v>1412</v>
      </c>
      <c r="B1345" t="s">
        <v>715</v>
      </c>
      <c r="C1345" s="179">
        <v>2</v>
      </c>
    </row>
    <row r="1346" spans="1:3" x14ac:dyDescent="0.2">
      <c r="A1346" t="s">
        <v>1412</v>
      </c>
      <c r="B1346" t="s">
        <v>767</v>
      </c>
      <c r="C1346" s="179">
        <v>1</v>
      </c>
    </row>
    <row r="1347" spans="1:3" x14ac:dyDescent="0.2">
      <c r="A1347" t="s">
        <v>1412</v>
      </c>
      <c r="B1347" t="s">
        <v>761</v>
      </c>
      <c r="C1347" s="179">
        <v>5</v>
      </c>
    </row>
    <row r="1348" spans="1:3" x14ac:dyDescent="0.2">
      <c r="A1348" t="s">
        <v>1412</v>
      </c>
      <c r="B1348" t="s">
        <v>532</v>
      </c>
      <c r="C1348" s="179">
        <v>4</v>
      </c>
    </row>
    <row r="1349" spans="1:3" x14ac:dyDescent="0.2">
      <c r="A1349" t="s">
        <v>3820</v>
      </c>
      <c r="B1349" t="s">
        <v>3821</v>
      </c>
      <c r="C1349" s="179">
        <v>1</v>
      </c>
    </row>
    <row r="1350" spans="1:3" x14ac:dyDescent="0.2">
      <c r="A1350" t="s">
        <v>4270</v>
      </c>
      <c r="B1350" t="s">
        <v>1840</v>
      </c>
      <c r="C1350" s="179">
        <v>1</v>
      </c>
    </row>
    <row r="1351" spans="1:3" x14ac:dyDescent="0.2">
      <c r="A1351" t="s">
        <v>4084</v>
      </c>
      <c r="B1351" t="s">
        <v>4085</v>
      </c>
      <c r="C1351" s="179">
        <v>1</v>
      </c>
    </row>
    <row r="1352" spans="1:3" x14ac:dyDescent="0.2">
      <c r="A1352" t="s">
        <v>4271</v>
      </c>
      <c r="B1352" t="s">
        <v>437</v>
      </c>
      <c r="C1352" s="179">
        <v>1</v>
      </c>
    </row>
    <row r="1353" spans="1:3" x14ac:dyDescent="0.2">
      <c r="A1353" t="s">
        <v>4271</v>
      </c>
      <c r="B1353" t="s">
        <v>478</v>
      </c>
      <c r="C1353" s="179">
        <v>2</v>
      </c>
    </row>
    <row r="1354" spans="1:3" x14ac:dyDescent="0.2">
      <c r="A1354" t="s">
        <v>4271</v>
      </c>
      <c r="B1354" t="s">
        <v>187</v>
      </c>
      <c r="C1354" s="179">
        <v>2</v>
      </c>
    </row>
    <row r="1355" spans="1:3" x14ac:dyDescent="0.2">
      <c r="A1355" t="s">
        <v>4271</v>
      </c>
      <c r="B1355" t="s">
        <v>186</v>
      </c>
      <c r="C1355" s="179">
        <v>1</v>
      </c>
    </row>
    <row r="1356" spans="1:3" x14ac:dyDescent="0.2">
      <c r="A1356" t="s">
        <v>4271</v>
      </c>
      <c r="B1356" t="s">
        <v>337</v>
      </c>
      <c r="C1356" s="179">
        <v>2</v>
      </c>
    </row>
    <row r="1357" spans="1:3" x14ac:dyDescent="0.2">
      <c r="A1357" t="s">
        <v>4271</v>
      </c>
      <c r="B1357" t="s">
        <v>169</v>
      </c>
      <c r="C1357" s="179">
        <v>7</v>
      </c>
    </row>
    <row r="1358" spans="1:3" x14ac:dyDescent="0.2">
      <c r="A1358" t="s">
        <v>4271</v>
      </c>
      <c r="B1358" t="s">
        <v>277</v>
      </c>
      <c r="C1358" s="179">
        <v>1</v>
      </c>
    </row>
    <row r="1359" spans="1:3" x14ac:dyDescent="0.2">
      <c r="A1359" t="s">
        <v>4271</v>
      </c>
      <c r="B1359" t="s">
        <v>3676</v>
      </c>
      <c r="C1359" s="179">
        <v>1</v>
      </c>
    </row>
    <row r="1360" spans="1:3" x14ac:dyDescent="0.2">
      <c r="A1360" t="s">
        <v>2161</v>
      </c>
      <c r="B1360" t="s">
        <v>2172</v>
      </c>
      <c r="C1360" s="179">
        <v>1</v>
      </c>
    </row>
    <row r="1361" spans="1:3" x14ac:dyDescent="0.2">
      <c r="A1361" t="s">
        <v>2161</v>
      </c>
      <c r="B1361" t="s">
        <v>2467</v>
      </c>
      <c r="C1361" s="179">
        <v>1</v>
      </c>
    </row>
    <row r="1362" spans="1:3" x14ac:dyDescent="0.2">
      <c r="A1362" t="s">
        <v>2161</v>
      </c>
      <c r="B1362" t="s">
        <v>2465</v>
      </c>
      <c r="C1362" s="179">
        <v>13</v>
      </c>
    </row>
    <row r="1363" spans="1:3" x14ac:dyDescent="0.2">
      <c r="A1363" t="s">
        <v>2161</v>
      </c>
      <c r="B1363" t="s">
        <v>3776</v>
      </c>
      <c r="C1363" s="179">
        <v>2</v>
      </c>
    </row>
    <row r="1364" spans="1:3" x14ac:dyDescent="0.2">
      <c r="A1364" t="s">
        <v>2161</v>
      </c>
      <c r="B1364" t="s">
        <v>2176</v>
      </c>
      <c r="C1364" s="179">
        <v>1</v>
      </c>
    </row>
    <row r="1365" spans="1:3" x14ac:dyDescent="0.2">
      <c r="A1365" t="s">
        <v>2161</v>
      </c>
      <c r="B1365" t="s">
        <v>2166</v>
      </c>
      <c r="C1365" s="179">
        <v>10</v>
      </c>
    </row>
    <row r="1366" spans="1:3" x14ac:dyDescent="0.2">
      <c r="A1366" t="s">
        <v>2161</v>
      </c>
      <c r="B1366" t="s">
        <v>1126</v>
      </c>
      <c r="C1366" s="179">
        <v>1</v>
      </c>
    </row>
    <row r="1367" spans="1:3" x14ac:dyDescent="0.2">
      <c r="A1367" t="s">
        <v>2161</v>
      </c>
      <c r="B1367" t="s">
        <v>2008</v>
      </c>
      <c r="C1367" s="179">
        <v>1</v>
      </c>
    </row>
    <row r="1368" spans="1:3" x14ac:dyDescent="0.2">
      <c r="A1368" t="s">
        <v>2161</v>
      </c>
      <c r="B1368" t="s">
        <v>790</v>
      </c>
      <c r="C1368" s="179">
        <v>1</v>
      </c>
    </row>
    <row r="1369" spans="1:3" x14ac:dyDescent="0.2">
      <c r="A1369" t="s">
        <v>2161</v>
      </c>
      <c r="B1369" t="s">
        <v>994</v>
      </c>
      <c r="C1369" s="179">
        <v>2</v>
      </c>
    </row>
    <row r="1370" spans="1:3" x14ac:dyDescent="0.2">
      <c r="A1370" t="s">
        <v>2161</v>
      </c>
      <c r="B1370" t="s">
        <v>87</v>
      </c>
      <c r="C1370" s="179">
        <v>1</v>
      </c>
    </row>
    <row r="1371" spans="1:3" x14ac:dyDescent="0.2">
      <c r="A1371" t="s">
        <v>2161</v>
      </c>
      <c r="B1371" t="s">
        <v>1054</v>
      </c>
      <c r="C1371" s="179">
        <v>8</v>
      </c>
    </row>
    <row r="1372" spans="1:3" x14ac:dyDescent="0.2">
      <c r="A1372" t="s">
        <v>2161</v>
      </c>
      <c r="B1372" t="s">
        <v>649</v>
      </c>
      <c r="C1372" s="179">
        <v>1</v>
      </c>
    </row>
    <row r="1373" spans="1:3" x14ac:dyDescent="0.2">
      <c r="A1373" t="s">
        <v>2161</v>
      </c>
      <c r="B1373" t="s">
        <v>993</v>
      </c>
      <c r="C1373" s="179">
        <v>1</v>
      </c>
    </row>
    <row r="1374" spans="1:3" x14ac:dyDescent="0.2">
      <c r="A1374" t="s">
        <v>2161</v>
      </c>
      <c r="B1374" t="s">
        <v>2174</v>
      </c>
      <c r="C1374" s="179">
        <v>1</v>
      </c>
    </row>
    <row r="1375" spans="1:3" x14ac:dyDescent="0.2">
      <c r="A1375" t="s">
        <v>2161</v>
      </c>
      <c r="B1375" t="s">
        <v>2162</v>
      </c>
      <c r="C1375" s="179">
        <v>14</v>
      </c>
    </row>
    <row r="1376" spans="1:3" x14ac:dyDescent="0.2">
      <c r="A1376" t="s">
        <v>2161</v>
      </c>
      <c r="B1376" t="s">
        <v>2168</v>
      </c>
      <c r="C1376" s="179">
        <v>1</v>
      </c>
    </row>
    <row r="1377" spans="1:3" x14ac:dyDescent="0.2">
      <c r="A1377" t="s">
        <v>2161</v>
      </c>
      <c r="B1377" t="s">
        <v>2170</v>
      </c>
      <c r="C1377" s="179">
        <v>1</v>
      </c>
    </row>
    <row r="1378" spans="1:3" x14ac:dyDescent="0.2">
      <c r="A1378" t="s">
        <v>2161</v>
      </c>
      <c r="B1378" t="s">
        <v>2164</v>
      </c>
      <c r="C1378" s="179">
        <v>24</v>
      </c>
    </row>
    <row r="1379" spans="1:3" x14ac:dyDescent="0.2">
      <c r="A1379" t="s">
        <v>2161</v>
      </c>
      <c r="B1379" t="s">
        <v>4631</v>
      </c>
      <c r="C1379" s="179">
        <v>1</v>
      </c>
    </row>
    <row r="1380" spans="1:3" x14ac:dyDescent="0.2">
      <c r="A1380" t="s">
        <v>2161</v>
      </c>
      <c r="B1380" t="s">
        <v>4661</v>
      </c>
      <c r="C1380" s="179">
        <v>1</v>
      </c>
    </row>
    <row r="1381" spans="1:3" x14ac:dyDescent="0.2">
      <c r="A1381" t="s">
        <v>2161</v>
      </c>
      <c r="B1381" t="s">
        <v>4663</v>
      </c>
      <c r="C1381" s="179">
        <v>1</v>
      </c>
    </row>
    <row r="1382" spans="1:3" x14ac:dyDescent="0.2">
      <c r="A1382" t="s">
        <v>2161</v>
      </c>
      <c r="B1382" t="s">
        <v>4665</v>
      </c>
      <c r="C1382" s="179">
        <v>1</v>
      </c>
    </row>
    <row r="1383" spans="1:3" x14ac:dyDescent="0.2">
      <c r="A1383" t="s">
        <v>4272</v>
      </c>
      <c r="B1383" t="s">
        <v>1266</v>
      </c>
      <c r="C1383" s="179">
        <v>2</v>
      </c>
    </row>
    <row r="1384" spans="1:3" x14ac:dyDescent="0.2">
      <c r="A1384" t="s">
        <v>3021</v>
      </c>
      <c r="B1384" t="s">
        <v>3022</v>
      </c>
      <c r="C1384" s="179">
        <v>2</v>
      </c>
    </row>
    <row r="1385" spans="1:3" x14ac:dyDescent="0.2">
      <c r="A1385" t="s">
        <v>2797</v>
      </c>
      <c r="B1385" t="s">
        <v>1946</v>
      </c>
      <c r="C1385" s="179">
        <v>1</v>
      </c>
    </row>
    <row r="1386" spans="1:3" x14ac:dyDescent="0.2">
      <c r="A1386" t="s">
        <v>2797</v>
      </c>
      <c r="B1386" t="s">
        <v>1118</v>
      </c>
      <c r="C1386" s="179">
        <v>2</v>
      </c>
    </row>
    <row r="1387" spans="1:3" x14ac:dyDescent="0.2">
      <c r="A1387" t="s">
        <v>2797</v>
      </c>
      <c r="B1387" t="s">
        <v>1674</v>
      </c>
      <c r="C1387" s="179">
        <v>2</v>
      </c>
    </row>
    <row r="1388" spans="1:3" x14ac:dyDescent="0.2">
      <c r="A1388" t="s">
        <v>2797</v>
      </c>
      <c r="B1388" t="s">
        <v>1976</v>
      </c>
      <c r="C1388" s="179">
        <v>1</v>
      </c>
    </row>
    <row r="1389" spans="1:3" x14ac:dyDescent="0.2">
      <c r="A1389" t="s">
        <v>2797</v>
      </c>
      <c r="B1389" t="s">
        <v>1310</v>
      </c>
      <c r="C1389" s="179">
        <v>3</v>
      </c>
    </row>
    <row r="1390" spans="1:3" x14ac:dyDescent="0.2">
      <c r="A1390" t="s">
        <v>2797</v>
      </c>
      <c r="B1390" t="s">
        <v>1667</v>
      </c>
      <c r="C1390" s="179">
        <v>1</v>
      </c>
    </row>
    <row r="1391" spans="1:3" x14ac:dyDescent="0.2">
      <c r="A1391" t="s">
        <v>2797</v>
      </c>
      <c r="B1391" t="s">
        <v>2538</v>
      </c>
      <c r="C1391" s="179">
        <v>1</v>
      </c>
    </row>
    <row r="1392" spans="1:3" x14ac:dyDescent="0.2">
      <c r="A1392" t="s">
        <v>2797</v>
      </c>
      <c r="B1392" t="s">
        <v>4011</v>
      </c>
      <c r="C1392" s="179">
        <v>1</v>
      </c>
    </row>
    <row r="1393" spans="1:3" x14ac:dyDescent="0.2">
      <c r="A1393" t="s">
        <v>2797</v>
      </c>
      <c r="B1393" t="s">
        <v>3109</v>
      </c>
      <c r="C1393" s="179">
        <v>4</v>
      </c>
    </row>
    <row r="1394" spans="1:3" x14ac:dyDescent="0.2">
      <c r="A1394" t="s">
        <v>2797</v>
      </c>
      <c r="B1394" t="s">
        <v>4000</v>
      </c>
      <c r="C1394" s="179">
        <v>2</v>
      </c>
    </row>
    <row r="1395" spans="1:3" x14ac:dyDescent="0.2">
      <c r="A1395" t="s">
        <v>2797</v>
      </c>
      <c r="B1395" t="s">
        <v>3647</v>
      </c>
      <c r="C1395" s="179">
        <v>1</v>
      </c>
    </row>
    <row r="1396" spans="1:3" x14ac:dyDescent="0.2">
      <c r="A1396" t="s">
        <v>2797</v>
      </c>
      <c r="B1396" t="s">
        <v>3107</v>
      </c>
      <c r="C1396" s="179">
        <v>2</v>
      </c>
    </row>
    <row r="1397" spans="1:3" x14ac:dyDescent="0.2">
      <c r="A1397" t="s">
        <v>2797</v>
      </c>
      <c r="B1397" t="s">
        <v>3053</v>
      </c>
      <c r="C1397" s="179">
        <v>6</v>
      </c>
    </row>
    <row r="1398" spans="1:3" x14ac:dyDescent="0.2">
      <c r="A1398" t="s">
        <v>2797</v>
      </c>
      <c r="B1398" t="s">
        <v>2798</v>
      </c>
      <c r="C1398" s="179">
        <v>1</v>
      </c>
    </row>
    <row r="1399" spans="1:3" x14ac:dyDescent="0.2">
      <c r="A1399" t="s">
        <v>2797</v>
      </c>
      <c r="B1399" t="s">
        <v>4358</v>
      </c>
      <c r="C1399" s="179">
        <v>1</v>
      </c>
    </row>
    <row r="1400" spans="1:3" x14ac:dyDescent="0.2">
      <c r="A1400" t="s">
        <v>2797</v>
      </c>
      <c r="B1400" t="s">
        <v>4373</v>
      </c>
      <c r="C1400" s="179">
        <v>1</v>
      </c>
    </row>
    <row r="1401" spans="1:3" x14ac:dyDescent="0.2">
      <c r="A1401" t="s">
        <v>2797</v>
      </c>
      <c r="B1401" t="s">
        <v>4434</v>
      </c>
      <c r="C1401" s="179">
        <v>1</v>
      </c>
    </row>
    <row r="1402" spans="1:3" x14ac:dyDescent="0.2">
      <c r="A1402" t="s">
        <v>2797</v>
      </c>
      <c r="B1402" t="s">
        <v>4656</v>
      </c>
      <c r="C1402" s="179">
        <v>1</v>
      </c>
    </row>
    <row r="1403" spans="1:3" x14ac:dyDescent="0.2">
      <c r="A1403" t="s">
        <v>2797</v>
      </c>
      <c r="B1403" t="s">
        <v>4837</v>
      </c>
      <c r="C1403" s="179">
        <v>1</v>
      </c>
    </row>
    <row r="1404" spans="1:3" x14ac:dyDescent="0.2">
      <c r="A1404" t="s">
        <v>2797</v>
      </c>
      <c r="B1404" t="s">
        <v>5145</v>
      </c>
      <c r="C1404" s="179">
        <v>3</v>
      </c>
    </row>
    <row r="1405" spans="1:3" x14ac:dyDescent="0.2">
      <c r="A1405" t="s">
        <v>2797</v>
      </c>
      <c r="B1405" t="s">
        <v>5177</v>
      </c>
      <c r="C1405" s="179">
        <v>1</v>
      </c>
    </row>
    <row r="1406" spans="1:3" x14ac:dyDescent="0.2">
      <c r="A1406" t="s">
        <v>2797</v>
      </c>
      <c r="B1406" t="s">
        <v>5179</v>
      </c>
      <c r="C1406" s="179">
        <v>1</v>
      </c>
    </row>
    <row r="1407" spans="1:3" x14ac:dyDescent="0.2">
      <c r="A1407" t="s">
        <v>2797</v>
      </c>
      <c r="B1407" t="s">
        <v>5181</v>
      </c>
      <c r="C1407" s="179">
        <v>2</v>
      </c>
    </row>
    <row r="1408" spans="1:3" x14ac:dyDescent="0.2">
      <c r="A1408" t="s">
        <v>2797</v>
      </c>
      <c r="B1408" t="s">
        <v>5390</v>
      </c>
      <c r="C1408" s="179">
        <v>1</v>
      </c>
    </row>
    <row r="1409" spans="1:3" x14ac:dyDescent="0.2">
      <c r="A1409" t="s">
        <v>2797</v>
      </c>
      <c r="B1409" t="s">
        <v>5438</v>
      </c>
      <c r="C1409" s="179">
        <v>2</v>
      </c>
    </row>
    <row r="1410" spans="1:3" x14ac:dyDescent="0.2">
      <c r="A1410" t="s">
        <v>4273</v>
      </c>
      <c r="B1410" t="s">
        <v>215</v>
      </c>
      <c r="C1410" s="179">
        <v>2</v>
      </c>
    </row>
    <row r="1411" spans="1:3" x14ac:dyDescent="0.2">
      <c r="A1411" t="s">
        <v>4273</v>
      </c>
      <c r="B1411" t="s">
        <v>427</v>
      </c>
      <c r="C1411" s="179">
        <v>2</v>
      </c>
    </row>
    <row r="1412" spans="1:3" x14ac:dyDescent="0.2">
      <c r="A1412" t="s">
        <v>2264</v>
      </c>
      <c r="B1412" t="s">
        <v>102</v>
      </c>
      <c r="C1412" s="179">
        <v>2</v>
      </c>
    </row>
    <row r="1413" spans="1:3" x14ac:dyDescent="0.2">
      <c r="A1413" t="s">
        <v>2264</v>
      </c>
      <c r="B1413" t="s">
        <v>313</v>
      </c>
      <c r="C1413" s="179">
        <v>1</v>
      </c>
    </row>
    <row r="1414" spans="1:3" x14ac:dyDescent="0.2">
      <c r="A1414" t="s">
        <v>2264</v>
      </c>
      <c r="B1414" t="s">
        <v>56</v>
      </c>
      <c r="C1414" s="179">
        <v>3</v>
      </c>
    </row>
    <row r="1415" spans="1:3" x14ac:dyDescent="0.2">
      <c r="A1415" t="s">
        <v>2264</v>
      </c>
      <c r="B1415" t="s">
        <v>456</v>
      </c>
      <c r="C1415" s="179">
        <v>2</v>
      </c>
    </row>
    <row r="1416" spans="1:3" x14ac:dyDescent="0.2">
      <c r="A1416" t="s">
        <v>2264</v>
      </c>
      <c r="B1416" t="s">
        <v>463</v>
      </c>
      <c r="C1416" s="179">
        <v>2</v>
      </c>
    </row>
    <row r="1417" spans="1:3" x14ac:dyDescent="0.2">
      <c r="A1417" t="s">
        <v>2264</v>
      </c>
      <c r="B1417" t="s">
        <v>2265</v>
      </c>
      <c r="C1417" s="179">
        <v>5</v>
      </c>
    </row>
    <row r="1418" spans="1:3" x14ac:dyDescent="0.2">
      <c r="A1418" t="s">
        <v>2322</v>
      </c>
      <c r="B1418" t="s">
        <v>2323</v>
      </c>
      <c r="C1418" s="179">
        <v>1</v>
      </c>
    </row>
    <row r="1419" spans="1:3" x14ac:dyDescent="0.2">
      <c r="A1419" t="s">
        <v>2322</v>
      </c>
      <c r="B1419" t="s">
        <v>2324</v>
      </c>
      <c r="C1419" s="179">
        <v>1</v>
      </c>
    </row>
    <row r="1420" spans="1:3" x14ac:dyDescent="0.2">
      <c r="A1420" t="s">
        <v>2322</v>
      </c>
      <c r="B1420" t="s">
        <v>978</v>
      </c>
      <c r="C1420" s="179">
        <v>1</v>
      </c>
    </row>
    <row r="1421" spans="1:3" x14ac:dyDescent="0.2">
      <c r="A1421" t="s">
        <v>2322</v>
      </c>
      <c r="B1421" t="s">
        <v>979</v>
      </c>
      <c r="C1421" s="179">
        <v>1</v>
      </c>
    </row>
    <row r="1422" spans="1:3" x14ac:dyDescent="0.2">
      <c r="A1422" t="s">
        <v>2322</v>
      </c>
      <c r="B1422" t="s">
        <v>842</v>
      </c>
      <c r="C1422" s="179">
        <v>12</v>
      </c>
    </row>
    <row r="1423" spans="1:3" x14ac:dyDescent="0.2">
      <c r="A1423" t="s">
        <v>2322</v>
      </c>
      <c r="B1423" t="s">
        <v>1252</v>
      </c>
      <c r="C1423" s="179">
        <v>1</v>
      </c>
    </row>
    <row r="1424" spans="1:3" x14ac:dyDescent="0.2">
      <c r="A1424" t="s">
        <v>4274</v>
      </c>
      <c r="B1424" t="s">
        <v>1620</v>
      </c>
      <c r="C1424" s="179">
        <v>1</v>
      </c>
    </row>
    <row r="1425" spans="1:3" x14ac:dyDescent="0.2">
      <c r="A1425" t="s">
        <v>4274</v>
      </c>
      <c r="B1425" t="s">
        <v>1621</v>
      </c>
      <c r="C1425" s="179">
        <v>1</v>
      </c>
    </row>
    <row r="1426" spans="1:3" x14ac:dyDescent="0.2">
      <c r="A1426" t="s">
        <v>3873</v>
      </c>
      <c r="B1426" t="s">
        <v>3874</v>
      </c>
      <c r="C1426" s="179">
        <v>2</v>
      </c>
    </row>
    <row r="1427" spans="1:3" x14ac:dyDescent="0.2">
      <c r="A1427" t="s">
        <v>4275</v>
      </c>
      <c r="B1427" t="s">
        <v>196</v>
      </c>
      <c r="C1427" s="179">
        <v>1</v>
      </c>
    </row>
    <row r="1428" spans="1:3" x14ac:dyDescent="0.2">
      <c r="A1428" t="s">
        <v>4275</v>
      </c>
      <c r="B1428" t="s">
        <v>274</v>
      </c>
      <c r="C1428" s="179">
        <v>1</v>
      </c>
    </row>
    <row r="1429" spans="1:3" x14ac:dyDescent="0.2">
      <c r="A1429" t="s">
        <v>4275</v>
      </c>
      <c r="B1429" t="s">
        <v>195</v>
      </c>
      <c r="C1429" s="179">
        <v>5</v>
      </c>
    </row>
    <row r="1430" spans="1:3" x14ac:dyDescent="0.2">
      <c r="A1430" t="s">
        <v>4276</v>
      </c>
      <c r="B1430" t="s">
        <v>363</v>
      </c>
      <c r="C1430" s="179">
        <v>1</v>
      </c>
    </row>
    <row r="1431" spans="1:3" x14ac:dyDescent="0.2">
      <c r="A1431" t="s">
        <v>4276</v>
      </c>
      <c r="B1431" t="s">
        <v>448</v>
      </c>
      <c r="C1431" s="179">
        <v>1</v>
      </c>
    </row>
    <row r="1432" spans="1:3" x14ac:dyDescent="0.2">
      <c r="A1432" t="s">
        <v>4276</v>
      </c>
      <c r="B1432" t="s">
        <v>244</v>
      </c>
      <c r="C1432" s="179">
        <v>2</v>
      </c>
    </row>
    <row r="1433" spans="1:3" x14ac:dyDescent="0.2">
      <c r="A1433" t="s">
        <v>4276</v>
      </c>
      <c r="B1433" t="s">
        <v>226</v>
      </c>
      <c r="C1433" s="179">
        <v>1</v>
      </c>
    </row>
    <row r="1434" spans="1:3" x14ac:dyDescent="0.2">
      <c r="A1434" t="s">
        <v>4276</v>
      </c>
      <c r="B1434" t="s">
        <v>225</v>
      </c>
      <c r="C1434" s="179">
        <v>1</v>
      </c>
    </row>
    <row r="1435" spans="1:3" x14ac:dyDescent="0.2">
      <c r="A1435" t="s">
        <v>4276</v>
      </c>
      <c r="B1435" t="s">
        <v>968</v>
      </c>
      <c r="C1435" s="179">
        <v>1</v>
      </c>
    </row>
    <row r="1436" spans="1:3" x14ac:dyDescent="0.2">
      <c r="A1436" t="s">
        <v>4277</v>
      </c>
      <c r="B1436" t="s">
        <v>1183</v>
      </c>
      <c r="C1436" s="179">
        <v>1</v>
      </c>
    </row>
    <row r="1437" spans="1:3" x14ac:dyDescent="0.2">
      <c r="A1437" t="s">
        <v>4277</v>
      </c>
      <c r="B1437" t="s">
        <v>53</v>
      </c>
      <c r="C1437" s="179">
        <v>1</v>
      </c>
    </row>
    <row r="1438" spans="1:3" x14ac:dyDescent="0.2">
      <c r="A1438" t="s">
        <v>2072</v>
      </c>
      <c r="B1438" t="s">
        <v>4116</v>
      </c>
      <c r="C1438" s="179">
        <v>5</v>
      </c>
    </row>
    <row r="1439" spans="1:3" x14ac:dyDescent="0.2">
      <c r="A1439" t="s">
        <v>2072</v>
      </c>
      <c r="B1439" t="s">
        <v>3982</v>
      </c>
      <c r="C1439" s="179">
        <v>3</v>
      </c>
    </row>
    <row r="1440" spans="1:3" x14ac:dyDescent="0.2">
      <c r="A1440" t="s">
        <v>2072</v>
      </c>
      <c r="B1440" t="s">
        <v>4133</v>
      </c>
      <c r="C1440" s="179">
        <v>7</v>
      </c>
    </row>
    <row r="1441" spans="1:3" x14ac:dyDescent="0.2">
      <c r="A1441" t="s">
        <v>2072</v>
      </c>
      <c r="B1441" t="s">
        <v>4004</v>
      </c>
      <c r="C1441" s="179">
        <v>8</v>
      </c>
    </row>
    <row r="1442" spans="1:3" x14ac:dyDescent="0.2">
      <c r="A1442" t="s">
        <v>2072</v>
      </c>
      <c r="B1442" t="s">
        <v>3808</v>
      </c>
      <c r="C1442" s="179">
        <v>22</v>
      </c>
    </row>
    <row r="1443" spans="1:3" x14ac:dyDescent="0.2">
      <c r="A1443" t="s">
        <v>2072</v>
      </c>
      <c r="B1443" t="s">
        <v>4070</v>
      </c>
      <c r="C1443" s="179">
        <v>3</v>
      </c>
    </row>
    <row r="1444" spans="1:3" x14ac:dyDescent="0.2">
      <c r="A1444" t="s">
        <v>2072</v>
      </c>
      <c r="B1444" t="s">
        <v>1204</v>
      </c>
      <c r="C1444" s="179">
        <v>1</v>
      </c>
    </row>
    <row r="1445" spans="1:3" x14ac:dyDescent="0.2">
      <c r="A1445" t="s">
        <v>2072</v>
      </c>
      <c r="B1445" t="s">
        <v>462</v>
      </c>
      <c r="C1445" s="179">
        <v>1</v>
      </c>
    </row>
    <row r="1446" spans="1:3" x14ac:dyDescent="0.2">
      <c r="A1446" t="s">
        <v>2072</v>
      </c>
      <c r="B1446" t="s">
        <v>4006</v>
      </c>
      <c r="C1446" s="179">
        <v>1</v>
      </c>
    </row>
    <row r="1447" spans="1:3" x14ac:dyDescent="0.2">
      <c r="A1447" t="s">
        <v>2072</v>
      </c>
      <c r="B1447" t="s">
        <v>4008</v>
      </c>
      <c r="C1447" s="179">
        <v>1</v>
      </c>
    </row>
    <row r="1448" spans="1:3" x14ac:dyDescent="0.2">
      <c r="A1448" t="s">
        <v>2072</v>
      </c>
      <c r="B1448" t="s">
        <v>2616</v>
      </c>
      <c r="C1448" s="179">
        <v>2</v>
      </c>
    </row>
    <row r="1449" spans="1:3" x14ac:dyDescent="0.2">
      <c r="A1449" t="s">
        <v>2072</v>
      </c>
      <c r="B1449" t="s">
        <v>2073</v>
      </c>
      <c r="C1449" s="179">
        <v>2</v>
      </c>
    </row>
    <row r="1450" spans="1:3" x14ac:dyDescent="0.2">
      <c r="A1450" t="s">
        <v>2072</v>
      </c>
      <c r="B1450" t="s">
        <v>4374</v>
      </c>
      <c r="C1450" s="179">
        <v>3</v>
      </c>
    </row>
    <row r="1451" spans="1:3" x14ac:dyDescent="0.2">
      <c r="A1451" t="s">
        <v>2072</v>
      </c>
      <c r="B1451" t="s">
        <v>4395</v>
      </c>
      <c r="C1451" s="179">
        <v>1</v>
      </c>
    </row>
    <row r="1452" spans="1:3" x14ac:dyDescent="0.2">
      <c r="A1452" t="s">
        <v>2072</v>
      </c>
      <c r="B1452" t="s">
        <v>4620</v>
      </c>
      <c r="C1452" s="179">
        <v>1</v>
      </c>
    </row>
    <row r="1453" spans="1:3" x14ac:dyDescent="0.2">
      <c r="A1453" t="s">
        <v>4278</v>
      </c>
      <c r="B1453" t="s">
        <v>857</v>
      </c>
      <c r="C1453" s="179">
        <v>8</v>
      </c>
    </row>
    <row r="1454" spans="1:3" x14ac:dyDescent="0.2">
      <c r="A1454" t="s">
        <v>4278</v>
      </c>
      <c r="B1454" t="s">
        <v>825</v>
      </c>
      <c r="C1454" s="179">
        <v>2</v>
      </c>
    </row>
    <row r="1455" spans="1:3" x14ac:dyDescent="0.2">
      <c r="A1455" t="s">
        <v>4278</v>
      </c>
      <c r="B1455" t="s">
        <v>222</v>
      </c>
      <c r="C1455" s="179">
        <v>10</v>
      </c>
    </row>
    <row r="1456" spans="1:3" x14ac:dyDescent="0.2">
      <c r="A1456" t="s">
        <v>4278</v>
      </c>
      <c r="B1456" t="s">
        <v>256</v>
      </c>
      <c r="C1456" s="179">
        <v>10</v>
      </c>
    </row>
    <row r="1457" spans="1:3" x14ac:dyDescent="0.2">
      <c r="A1457" t="s">
        <v>4279</v>
      </c>
      <c r="B1457" t="s">
        <v>89</v>
      </c>
      <c r="C1457" s="179">
        <v>1</v>
      </c>
    </row>
    <row r="1458" spans="1:3" x14ac:dyDescent="0.2">
      <c r="A1458" t="s">
        <v>4280</v>
      </c>
      <c r="B1458" t="s">
        <v>1948</v>
      </c>
      <c r="C1458" s="179">
        <v>1</v>
      </c>
    </row>
    <row r="1459" spans="1:3" x14ac:dyDescent="0.2">
      <c r="A1459" t="s">
        <v>4281</v>
      </c>
      <c r="B1459" t="s">
        <v>976</v>
      </c>
      <c r="C1459" s="179">
        <v>3</v>
      </c>
    </row>
    <row r="1460" spans="1:3" x14ac:dyDescent="0.2">
      <c r="A1460" t="s">
        <v>3587</v>
      </c>
      <c r="B1460" t="s">
        <v>3588</v>
      </c>
      <c r="C1460" s="179">
        <v>1</v>
      </c>
    </row>
    <row r="1461" spans="1:3" x14ac:dyDescent="0.2">
      <c r="A1461" t="s">
        <v>2490</v>
      </c>
      <c r="B1461" t="s">
        <v>2491</v>
      </c>
      <c r="C1461" s="179">
        <v>6</v>
      </c>
    </row>
    <row r="1462" spans="1:3" x14ac:dyDescent="0.2">
      <c r="A1462" t="s">
        <v>2490</v>
      </c>
      <c r="B1462" t="s">
        <v>2702</v>
      </c>
      <c r="C1462" s="179">
        <v>3</v>
      </c>
    </row>
    <row r="1463" spans="1:3" x14ac:dyDescent="0.2">
      <c r="A1463" t="s">
        <v>2490</v>
      </c>
      <c r="B1463" t="s">
        <v>953</v>
      </c>
      <c r="C1463" s="179">
        <v>3</v>
      </c>
    </row>
    <row r="1464" spans="1:3" x14ac:dyDescent="0.2">
      <c r="A1464" t="s">
        <v>2490</v>
      </c>
      <c r="B1464" t="s">
        <v>1052</v>
      </c>
      <c r="C1464" s="179">
        <v>4</v>
      </c>
    </row>
    <row r="1465" spans="1:3" x14ac:dyDescent="0.2">
      <c r="A1465" t="s">
        <v>2490</v>
      </c>
      <c r="B1465" t="s">
        <v>781</v>
      </c>
      <c r="C1465" s="179">
        <v>1</v>
      </c>
    </row>
    <row r="1466" spans="1:3" x14ac:dyDescent="0.2">
      <c r="A1466" t="s">
        <v>2490</v>
      </c>
      <c r="B1466" t="s">
        <v>951</v>
      </c>
      <c r="C1466" s="179">
        <v>3</v>
      </c>
    </row>
    <row r="1467" spans="1:3" x14ac:dyDescent="0.2">
      <c r="A1467" t="s">
        <v>2490</v>
      </c>
      <c r="B1467" t="s">
        <v>2724</v>
      </c>
      <c r="C1467" s="179">
        <v>1</v>
      </c>
    </row>
    <row r="1468" spans="1:3" x14ac:dyDescent="0.2">
      <c r="A1468" t="s">
        <v>4282</v>
      </c>
      <c r="B1468" t="s">
        <v>677</v>
      </c>
      <c r="C1468" s="179">
        <v>1</v>
      </c>
    </row>
    <row r="1469" spans="1:3" x14ac:dyDescent="0.2">
      <c r="A1469" t="s">
        <v>2860</v>
      </c>
      <c r="B1469" t="s">
        <v>3636</v>
      </c>
      <c r="C1469" s="179">
        <v>2</v>
      </c>
    </row>
    <row r="1470" spans="1:3" x14ac:dyDescent="0.2">
      <c r="A1470" t="s">
        <v>2860</v>
      </c>
      <c r="B1470" t="s">
        <v>1142</v>
      </c>
      <c r="C1470" s="179">
        <v>1</v>
      </c>
    </row>
    <row r="1471" spans="1:3" x14ac:dyDescent="0.2">
      <c r="A1471" t="s">
        <v>2860</v>
      </c>
      <c r="B1471" t="s">
        <v>2861</v>
      </c>
      <c r="C1471" s="179">
        <v>1</v>
      </c>
    </row>
    <row r="1472" spans="1:3" x14ac:dyDescent="0.2">
      <c r="A1472" t="s">
        <v>4283</v>
      </c>
      <c r="B1472" t="s">
        <v>3680</v>
      </c>
      <c r="C1472" s="179">
        <v>1</v>
      </c>
    </row>
    <row r="1473" spans="1:3" x14ac:dyDescent="0.2">
      <c r="A1473" t="s">
        <v>4283</v>
      </c>
      <c r="B1473" t="s">
        <v>1737</v>
      </c>
      <c r="C1473" s="179">
        <v>1</v>
      </c>
    </row>
    <row r="1474" spans="1:3" x14ac:dyDescent="0.2">
      <c r="A1474" t="s">
        <v>4283</v>
      </c>
      <c r="B1474" t="s">
        <v>813</v>
      </c>
      <c r="C1474" s="179">
        <v>2</v>
      </c>
    </row>
    <row r="1475" spans="1:3" x14ac:dyDescent="0.2">
      <c r="A1475" t="s">
        <v>4283</v>
      </c>
      <c r="B1475" t="s">
        <v>860</v>
      </c>
      <c r="C1475" s="179">
        <v>1</v>
      </c>
    </row>
    <row r="1476" spans="1:3" x14ac:dyDescent="0.2">
      <c r="A1476" t="s">
        <v>4283</v>
      </c>
      <c r="B1476" t="s">
        <v>482</v>
      </c>
      <c r="C1476" s="179">
        <v>1</v>
      </c>
    </row>
    <row r="1477" spans="1:3" x14ac:dyDescent="0.2">
      <c r="A1477" t="s">
        <v>4283</v>
      </c>
      <c r="B1477" t="s">
        <v>449</v>
      </c>
      <c r="C1477" s="179">
        <v>2</v>
      </c>
    </row>
    <row r="1478" spans="1:3" x14ac:dyDescent="0.2">
      <c r="A1478" t="s">
        <v>4283</v>
      </c>
      <c r="B1478" t="s">
        <v>591</v>
      </c>
      <c r="C1478" s="179">
        <v>1</v>
      </c>
    </row>
    <row r="1479" spans="1:3" x14ac:dyDescent="0.2">
      <c r="A1479" t="s">
        <v>4283</v>
      </c>
      <c r="B1479" t="s">
        <v>815</v>
      </c>
      <c r="C1479" s="179">
        <v>1</v>
      </c>
    </row>
    <row r="1480" spans="1:3" x14ac:dyDescent="0.2">
      <c r="A1480" t="s">
        <v>4283</v>
      </c>
      <c r="B1480" t="s">
        <v>814</v>
      </c>
      <c r="C1480" s="179">
        <v>1</v>
      </c>
    </row>
    <row r="1481" spans="1:3" x14ac:dyDescent="0.2">
      <c r="A1481" t="s">
        <v>4283</v>
      </c>
      <c r="B1481" t="s">
        <v>330</v>
      </c>
      <c r="C1481" s="179">
        <v>6</v>
      </c>
    </row>
    <row r="1482" spans="1:3" x14ac:dyDescent="0.2">
      <c r="A1482" t="s">
        <v>4283</v>
      </c>
      <c r="B1482" t="s">
        <v>1063</v>
      </c>
      <c r="C1482" s="179">
        <v>6</v>
      </c>
    </row>
    <row r="1483" spans="1:3" x14ac:dyDescent="0.2">
      <c r="A1483" t="s">
        <v>3828</v>
      </c>
      <c r="B1483" t="s">
        <v>3829</v>
      </c>
      <c r="C1483" s="179">
        <v>1</v>
      </c>
    </row>
    <row r="1484" spans="1:3" x14ac:dyDescent="0.2">
      <c r="A1484" t="s">
        <v>3828</v>
      </c>
      <c r="B1484" t="s">
        <v>4449</v>
      </c>
      <c r="C1484" s="179">
        <v>1</v>
      </c>
    </row>
    <row r="1485" spans="1:3" x14ac:dyDescent="0.2">
      <c r="A1485" t="s">
        <v>4284</v>
      </c>
      <c r="B1485" t="s">
        <v>1710</v>
      </c>
      <c r="C1485" s="179">
        <v>1</v>
      </c>
    </row>
    <row r="1486" spans="1:3" x14ac:dyDescent="0.2">
      <c r="A1486" t="s">
        <v>4284</v>
      </c>
      <c r="B1486" t="s">
        <v>4338</v>
      </c>
      <c r="C1486" s="179">
        <v>1</v>
      </c>
    </row>
    <row r="1487" spans="1:3" x14ac:dyDescent="0.2">
      <c r="A1487" t="s">
        <v>4285</v>
      </c>
      <c r="B1487" t="s">
        <v>80</v>
      </c>
      <c r="C1487" s="179">
        <v>2</v>
      </c>
    </row>
    <row r="1488" spans="1:3" x14ac:dyDescent="0.2">
      <c r="A1488" t="s">
        <v>4285</v>
      </c>
      <c r="B1488" t="s">
        <v>189</v>
      </c>
      <c r="C1488" s="179">
        <v>1</v>
      </c>
    </row>
    <row r="1489" spans="1:3" x14ac:dyDescent="0.2">
      <c r="A1489" t="s">
        <v>4285</v>
      </c>
      <c r="B1489" t="s">
        <v>1720</v>
      </c>
      <c r="C1489" s="179">
        <v>1</v>
      </c>
    </row>
    <row r="1490" spans="1:3" x14ac:dyDescent="0.2">
      <c r="A1490" t="s">
        <v>3991</v>
      </c>
      <c r="B1490" t="s">
        <v>3992</v>
      </c>
      <c r="C1490" s="179">
        <v>1</v>
      </c>
    </row>
    <row r="1491" spans="1:3" x14ac:dyDescent="0.2">
      <c r="A1491" t="s">
        <v>4286</v>
      </c>
      <c r="B1491" t="s">
        <v>688</v>
      </c>
      <c r="C1491" s="179">
        <v>5</v>
      </c>
    </row>
    <row r="1492" spans="1:3" x14ac:dyDescent="0.2">
      <c r="A1492" t="s">
        <v>4096</v>
      </c>
      <c r="B1492" t="s">
        <v>1221</v>
      </c>
      <c r="C1492" s="179">
        <v>1</v>
      </c>
    </row>
    <row r="1493" spans="1:3" x14ac:dyDescent="0.2">
      <c r="A1493" t="s">
        <v>4096</v>
      </c>
      <c r="B1493" t="s">
        <v>4097</v>
      </c>
      <c r="C1493" s="179">
        <v>1</v>
      </c>
    </row>
    <row r="1494" spans="1:3" x14ac:dyDescent="0.2">
      <c r="A1494" t="s">
        <v>4287</v>
      </c>
      <c r="B1494" t="s">
        <v>866</v>
      </c>
      <c r="C1494" s="179">
        <v>5</v>
      </c>
    </row>
    <row r="1495" spans="1:3" x14ac:dyDescent="0.2">
      <c r="A1495" t="s">
        <v>4287</v>
      </c>
      <c r="B1495" t="s">
        <v>811</v>
      </c>
      <c r="C1495" s="179">
        <v>1</v>
      </c>
    </row>
    <row r="1496" spans="1:3" x14ac:dyDescent="0.2">
      <c r="A1496" t="s">
        <v>4287</v>
      </c>
      <c r="B1496" t="s">
        <v>1257</v>
      </c>
      <c r="C1496" s="179">
        <v>9</v>
      </c>
    </row>
    <row r="1497" spans="1:3" x14ac:dyDescent="0.2">
      <c r="A1497" t="s">
        <v>3000</v>
      </c>
      <c r="B1497" t="s">
        <v>1688</v>
      </c>
      <c r="C1497" s="179">
        <v>1</v>
      </c>
    </row>
    <row r="1498" spans="1:3" x14ac:dyDescent="0.2">
      <c r="A1498" t="s">
        <v>3000</v>
      </c>
      <c r="B1498" t="s">
        <v>3777</v>
      </c>
      <c r="C1498" s="179">
        <v>1</v>
      </c>
    </row>
    <row r="1499" spans="1:3" x14ac:dyDescent="0.2">
      <c r="A1499" t="s">
        <v>3000</v>
      </c>
      <c r="B1499" t="s">
        <v>1032</v>
      </c>
      <c r="C1499" s="179">
        <v>1</v>
      </c>
    </row>
    <row r="1500" spans="1:3" x14ac:dyDescent="0.2">
      <c r="A1500" t="s">
        <v>3000</v>
      </c>
      <c r="B1500" t="s">
        <v>1064</v>
      </c>
      <c r="C1500" s="179">
        <v>1</v>
      </c>
    </row>
    <row r="1501" spans="1:3" x14ac:dyDescent="0.2">
      <c r="A1501" t="s">
        <v>3000</v>
      </c>
      <c r="B1501" t="s">
        <v>1030</v>
      </c>
      <c r="C1501" s="179">
        <v>1</v>
      </c>
    </row>
    <row r="1502" spans="1:3" x14ac:dyDescent="0.2">
      <c r="A1502" t="s">
        <v>3000</v>
      </c>
      <c r="B1502" t="s">
        <v>365</v>
      </c>
      <c r="C1502" s="179">
        <v>2</v>
      </c>
    </row>
    <row r="1503" spans="1:3" x14ac:dyDescent="0.2">
      <c r="A1503" t="s">
        <v>3000</v>
      </c>
      <c r="B1503" t="s">
        <v>807</v>
      </c>
      <c r="C1503" s="179">
        <v>1</v>
      </c>
    </row>
    <row r="1504" spans="1:3" x14ac:dyDescent="0.2">
      <c r="A1504" t="s">
        <v>3000</v>
      </c>
      <c r="B1504" t="s">
        <v>1062</v>
      </c>
      <c r="C1504" s="179">
        <v>3</v>
      </c>
    </row>
    <row r="1505" spans="1:3" x14ac:dyDescent="0.2">
      <c r="A1505" t="s">
        <v>3000</v>
      </c>
      <c r="B1505" t="s">
        <v>516</v>
      </c>
      <c r="C1505" s="179">
        <v>6</v>
      </c>
    </row>
    <row r="1506" spans="1:3" x14ac:dyDescent="0.2">
      <c r="A1506" t="s">
        <v>3000</v>
      </c>
      <c r="B1506" t="s">
        <v>3780</v>
      </c>
      <c r="C1506" s="179">
        <v>1</v>
      </c>
    </row>
    <row r="1507" spans="1:3" x14ac:dyDescent="0.2">
      <c r="A1507" t="s">
        <v>3000</v>
      </c>
      <c r="B1507" t="s">
        <v>411</v>
      </c>
      <c r="C1507" s="179">
        <v>1</v>
      </c>
    </row>
    <row r="1508" spans="1:3" x14ac:dyDescent="0.2">
      <c r="A1508" t="s">
        <v>3000</v>
      </c>
      <c r="B1508" t="s">
        <v>413</v>
      </c>
      <c r="C1508" s="179">
        <v>1</v>
      </c>
    </row>
    <row r="1509" spans="1:3" x14ac:dyDescent="0.2">
      <c r="A1509" t="s">
        <v>3000</v>
      </c>
      <c r="B1509" t="s">
        <v>3779</v>
      </c>
      <c r="C1509" s="179">
        <v>1</v>
      </c>
    </row>
    <row r="1510" spans="1:3" x14ac:dyDescent="0.2">
      <c r="A1510" t="s">
        <v>3000</v>
      </c>
      <c r="B1510" t="s">
        <v>819</v>
      </c>
      <c r="C1510" s="179">
        <v>2</v>
      </c>
    </row>
    <row r="1511" spans="1:3" x14ac:dyDescent="0.2">
      <c r="A1511" t="s">
        <v>3000</v>
      </c>
      <c r="B1511" t="s">
        <v>1109</v>
      </c>
      <c r="C1511" s="179">
        <v>1</v>
      </c>
    </row>
    <row r="1512" spans="1:3" x14ac:dyDescent="0.2">
      <c r="A1512" t="s">
        <v>3000</v>
      </c>
      <c r="B1512" t="s">
        <v>1110</v>
      </c>
      <c r="C1512" s="179">
        <v>1</v>
      </c>
    </row>
    <row r="1513" spans="1:3" x14ac:dyDescent="0.2">
      <c r="A1513" t="s">
        <v>3000</v>
      </c>
      <c r="B1513" t="s">
        <v>1255</v>
      </c>
      <c r="C1513" s="179">
        <v>1</v>
      </c>
    </row>
    <row r="1514" spans="1:3" x14ac:dyDescent="0.2">
      <c r="A1514" t="s">
        <v>3147</v>
      </c>
      <c r="B1514" t="s">
        <v>3148</v>
      </c>
      <c r="C1514" s="179">
        <v>1</v>
      </c>
    </row>
    <row r="1515" spans="1:3" x14ac:dyDescent="0.2">
      <c r="A1515" t="s">
        <v>4288</v>
      </c>
      <c r="B1515" t="s">
        <v>316</v>
      </c>
      <c r="C1515" s="179">
        <v>1</v>
      </c>
    </row>
    <row r="1516" spans="1:3" x14ac:dyDescent="0.2">
      <c r="A1516" t="s">
        <v>4288</v>
      </c>
      <c r="B1516" t="s">
        <v>167</v>
      </c>
      <c r="C1516" s="179">
        <v>1</v>
      </c>
    </row>
    <row r="1517" spans="1:3" x14ac:dyDescent="0.2">
      <c r="A1517" t="s">
        <v>4288</v>
      </c>
      <c r="B1517" t="s">
        <v>615</v>
      </c>
      <c r="C1517" s="179">
        <v>1</v>
      </c>
    </row>
    <row r="1518" spans="1:3" x14ac:dyDescent="0.2">
      <c r="A1518" t="s">
        <v>4288</v>
      </c>
      <c r="B1518" t="s">
        <v>1141</v>
      </c>
      <c r="C1518" s="179">
        <v>2</v>
      </c>
    </row>
    <row r="1519" spans="1:3" x14ac:dyDescent="0.2">
      <c r="A1519" t="s">
        <v>4289</v>
      </c>
      <c r="B1519" t="s">
        <v>961</v>
      </c>
      <c r="C1519" s="179">
        <v>1</v>
      </c>
    </row>
    <row r="1520" spans="1:3" x14ac:dyDescent="0.2">
      <c r="A1520" t="s">
        <v>4290</v>
      </c>
      <c r="B1520" t="s">
        <v>1006</v>
      </c>
      <c r="C1520" s="179">
        <v>1</v>
      </c>
    </row>
    <row r="1521" spans="1:3" x14ac:dyDescent="0.2">
      <c r="A1521" t="s">
        <v>4290</v>
      </c>
      <c r="B1521" t="s">
        <v>1002</v>
      </c>
      <c r="C1521" s="179">
        <v>2</v>
      </c>
    </row>
    <row r="1522" spans="1:3" x14ac:dyDescent="0.2">
      <c r="A1522" t="s">
        <v>4291</v>
      </c>
      <c r="B1522" t="s">
        <v>159</v>
      </c>
      <c r="C1522" s="179">
        <v>1</v>
      </c>
    </row>
    <row r="1523" spans="1:3" x14ac:dyDescent="0.2">
      <c r="A1523" t="s">
        <v>4291</v>
      </c>
      <c r="B1523" t="s">
        <v>382</v>
      </c>
      <c r="C1523" s="179">
        <v>5</v>
      </c>
    </row>
    <row r="1524" spans="1:3" x14ac:dyDescent="0.2">
      <c r="A1524" t="s">
        <v>3758</v>
      </c>
      <c r="B1524" t="s">
        <v>1604</v>
      </c>
      <c r="C1524" s="179">
        <v>1</v>
      </c>
    </row>
    <row r="1525" spans="1:3" x14ac:dyDescent="0.2">
      <c r="A1525" t="s">
        <v>3758</v>
      </c>
      <c r="B1525" t="s">
        <v>272</v>
      </c>
      <c r="C1525" s="179">
        <v>1</v>
      </c>
    </row>
    <row r="1526" spans="1:3" x14ac:dyDescent="0.2">
      <c r="A1526" t="s">
        <v>3758</v>
      </c>
      <c r="B1526" t="s">
        <v>3781</v>
      </c>
      <c r="C1526" s="179">
        <v>4</v>
      </c>
    </row>
    <row r="1527" spans="1:3" x14ac:dyDescent="0.2">
      <c r="A1527" t="s">
        <v>3758</v>
      </c>
      <c r="B1527" t="s">
        <v>5182</v>
      </c>
      <c r="C1527" s="179">
        <v>1</v>
      </c>
    </row>
    <row r="1528" spans="1:3" x14ac:dyDescent="0.2">
      <c r="A1528" t="s">
        <v>4292</v>
      </c>
      <c r="B1528" t="s">
        <v>1027</v>
      </c>
      <c r="C1528" s="179">
        <v>2</v>
      </c>
    </row>
    <row r="1529" spans="1:3" x14ac:dyDescent="0.2">
      <c r="A1529" t="s">
        <v>4292</v>
      </c>
      <c r="B1529" t="s">
        <v>1149</v>
      </c>
      <c r="C1529" s="179">
        <v>1</v>
      </c>
    </row>
    <row r="1530" spans="1:3" x14ac:dyDescent="0.2">
      <c r="A1530" t="s">
        <v>4292</v>
      </c>
      <c r="B1530" t="s">
        <v>353</v>
      </c>
      <c r="C1530" s="179">
        <v>5</v>
      </c>
    </row>
    <row r="1531" spans="1:3" x14ac:dyDescent="0.2">
      <c r="A1531" t="s">
        <v>4293</v>
      </c>
      <c r="B1531" t="s">
        <v>361</v>
      </c>
      <c r="C1531" s="179">
        <v>1</v>
      </c>
    </row>
    <row r="1532" spans="1:3" x14ac:dyDescent="0.2">
      <c r="A1532" t="s">
        <v>4294</v>
      </c>
      <c r="B1532" t="s">
        <v>91</v>
      </c>
      <c r="C1532" s="179">
        <v>1</v>
      </c>
    </row>
    <row r="1533" spans="1:3" x14ac:dyDescent="0.2">
      <c r="A1533" t="s">
        <v>4294</v>
      </c>
      <c r="B1533" t="s">
        <v>631</v>
      </c>
      <c r="C1533" s="179">
        <v>1</v>
      </c>
    </row>
    <row r="1534" spans="1:3" x14ac:dyDescent="0.2">
      <c r="A1534" t="s">
        <v>4294</v>
      </c>
      <c r="B1534" t="s">
        <v>700</v>
      </c>
      <c r="C1534" s="179">
        <v>1</v>
      </c>
    </row>
    <row r="1535" spans="1:3" x14ac:dyDescent="0.2">
      <c r="A1535" t="s">
        <v>4294</v>
      </c>
      <c r="B1535" t="s">
        <v>1617</v>
      </c>
      <c r="C1535" s="179">
        <v>1</v>
      </c>
    </row>
    <row r="1536" spans="1:3" x14ac:dyDescent="0.2">
      <c r="A1536" t="s">
        <v>4294</v>
      </c>
      <c r="B1536" t="s">
        <v>632</v>
      </c>
      <c r="C1536" s="179">
        <v>1</v>
      </c>
    </row>
    <row r="1537" spans="1:3" x14ac:dyDescent="0.2">
      <c r="A1537" t="s">
        <v>4294</v>
      </c>
      <c r="B1537" t="s">
        <v>586</v>
      </c>
      <c r="C1537" s="179">
        <v>3</v>
      </c>
    </row>
    <row r="1538" spans="1:3" x14ac:dyDescent="0.2">
      <c r="A1538" t="s">
        <v>4294</v>
      </c>
      <c r="B1538" t="s">
        <v>936</v>
      </c>
      <c r="C1538" s="179">
        <v>1</v>
      </c>
    </row>
    <row r="1539" spans="1:3" x14ac:dyDescent="0.2">
      <c r="A1539" t="s">
        <v>4294</v>
      </c>
      <c r="B1539" t="s">
        <v>1901</v>
      </c>
      <c r="C1539" s="179">
        <v>1</v>
      </c>
    </row>
    <row r="1540" spans="1:3" x14ac:dyDescent="0.2">
      <c r="A1540" t="s">
        <v>4294</v>
      </c>
      <c r="B1540" t="s">
        <v>1903</v>
      </c>
      <c r="C1540" s="179">
        <v>2</v>
      </c>
    </row>
    <row r="1541" spans="1:3" x14ac:dyDescent="0.2">
      <c r="A1541" t="s">
        <v>4294</v>
      </c>
      <c r="B1541" t="s">
        <v>1912</v>
      </c>
      <c r="C1541" s="179">
        <v>1</v>
      </c>
    </row>
    <row r="1542" spans="1:3" x14ac:dyDescent="0.2">
      <c r="A1542" t="s">
        <v>4294</v>
      </c>
      <c r="B1542" t="s">
        <v>940</v>
      </c>
      <c r="C1542" s="179">
        <v>2</v>
      </c>
    </row>
    <row r="1543" spans="1:3" x14ac:dyDescent="0.2">
      <c r="A1543" t="s">
        <v>4294</v>
      </c>
      <c r="B1543" t="s">
        <v>1902</v>
      </c>
      <c r="C1543" s="179">
        <v>2</v>
      </c>
    </row>
    <row r="1544" spans="1:3" x14ac:dyDescent="0.2">
      <c r="A1544" t="s">
        <v>4294</v>
      </c>
      <c r="B1544" t="s">
        <v>5136</v>
      </c>
      <c r="C1544" s="179">
        <v>1</v>
      </c>
    </row>
    <row r="1545" spans="1:3" x14ac:dyDescent="0.2">
      <c r="A1545" t="s">
        <v>3921</v>
      </c>
      <c r="B1545" t="s">
        <v>3922</v>
      </c>
      <c r="C1545" s="179">
        <v>1</v>
      </c>
    </row>
    <row r="1546" spans="1:3" x14ac:dyDescent="0.2">
      <c r="A1546" t="s">
        <v>4295</v>
      </c>
      <c r="B1546" t="s">
        <v>39</v>
      </c>
      <c r="C1546" s="179">
        <v>1</v>
      </c>
    </row>
    <row r="1547" spans="1:3" x14ac:dyDescent="0.2">
      <c r="A1547" t="s">
        <v>3849</v>
      </c>
      <c r="B1547" t="s">
        <v>3850</v>
      </c>
      <c r="C1547" s="179">
        <v>2</v>
      </c>
    </row>
    <row r="1548" spans="1:3" x14ac:dyDescent="0.2">
      <c r="A1548" t="s">
        <v>3650</v>
      </c>
      <c r="B1548" t="s">
        <v>3651</v>
      </c>
      <c r="C1548" s="179">
        <v>1</v>
      </c>
    </row>
    <row r="1549" spans="1:3" x14ac:dyDescent="0.2">
      <c r="A1549" t="s">
        <v>3759</v>
      </c>
      <c r="B1549" t="s">
        <v>1607</v>
      </c>
      <c r="C1549" s="179">
        <v>1</v>
      </c>
    </row>
    <row r="1550" spans="1:3" x14ac:dyDescent="0.2">
      <c r="A1550" t="s">
        <v>3759</v>
      </c>
      <c r="B1550" t="s">
        <v>3782</v>
      </c>
      <c r="C1550" s="179">
        <v>1</v>
      </c>
    </row>
    <row r="1551" spans="1:3" x14ac:dyDescent="0.2">
      <c r="A1551" t="s">
        <v>3759</v>
      </c>
      <c r="B1551" t="s">
        <v>3783</v>
      </c>
      <c r="C1551" s="179">
        <v>8</v>
      </c>
    </row>
    <row r="1552" spans="1:3" x14ac:dyDescent="0.2">
      <c r="A1552" t="s">
        <v>4296</v>
      </c>
      <c r="B1552" t="s">
        <v>604</v>
      </c>
      <c r="C1552" s="179">
        <v>1</v>
      </c>
    </row>
    <row r="1553" spans="1:3" x14ac:dyDescent="0.2">
      <c r="A1553" t="s">
        <v>4296</v>
      </c>
      <c r="B1553" t="s">
        <v>166</v>
      </c>
      <c r="C1553" s="179">
        <v>1</v>
      </c>
    </row>
    <row r="1554" spans="1:3" x14ac:dyDescent="0.2">
      <c r="A1554" t="s">
        <v>4296</v>
      </c>
      <c r="B1554" t="s">
        <v>311</v>
      </c>
      <c r="C1554" s="179">
        <v>1</v>
      </c>
    </row>
    <row r="1555" spans="1:3" x14ac:dyDescent="0.2">
      <c r="A1555" t="s">
        <v>4297</v>
      </c>
      <c r="B1555" t="s">
        <v>171</v>
      </c>
      <c r="C1555" s="179">
        <v>1</v>
      </c>
    </row>
    <row r="1556" spans="1:3" x14ac:dyDescent="0.2">
      <c r="A1556" t="s">
        <v>4298</v>
      </c>
      <c r="B1556" t="s">
        <v>1114</v>
      </c>
      <c r="C1556" s="179">
        <v>5</v>
      </c>
    </row>
    <row r="1557" spans="1:3" x14ac:dyDescent="0.2">
      <c r="A1557" t="s">
        <v>4299</v>
      </c>
      <c r="B1557" t="s">
        <v>907</v>
      </c>
      <c r="C1557" s="179">
        <v>3</v>
      </c>
    </row>
    <row r="1558" spans="1:3" x14ac:dyDescent="0.2">
      <c r="A1558" t="s">
        <v>2183</v>
      </c>
      <c r="B1558" t="s">
        <v>2184</v>
      </c>
      <c r="C1558" s="179">
        <v>3</v>
      </c>
    </row>
    <row r="1559" spans="1:3" x14ac:dyDescent="0.2">
      <c r="A1559" t="s">
        <v>2183</v>
      </c>
      <c r="B1559" t="s">
        <v>4087</v>
      </c>
      <c r="C1559" s="179">
        <v>1</v>
      </c>
    </row>
    <row r="1560" spans="1:3" x14ac:dyDescent="0.2">
      <c r="A1560" t="s">
        <v>2183</v>
      </c>
      <c r="B1560" t="s">
        <v>5189</v>
      </c>
      <c r="C1560" s="179">
        <v>1</v>
      </c>
    </row>
    <row r="1561" spans="1:3" x14ac:dyDescent="0.2">
      <c r="A1561" t="s">
        <v>4300</v>
      </c>
      <c r="B1561" t="s">
        <v>446</v>
      </c>
      <c r="C1561" s="179">
        <v>2</v>
      </c>
    </row>
    <row r="1562" spans="1:3" x14ac:dyDescent="0.2">
      <c r="A1562" t="s">
        <v>4300</v>
      </c>
      <c r="B1562" t="s">
        <v>512</v>
      </c>
      <c r="C1562" s="179">
        <v>3</v>
      </c>
    </row>
    <row r="1563" spans="1:3" x14ac:dyDescent="0.2">
      <c r="A1563" t="s">
        <v>2044</v>
      </c>
      <c r="B1563" t="s">
        <v>3895</v>
      </c>
      <c r="C1563" s="179">
        <v>13</v>
      </c>
    </row>
    <row r="1564" spans="1:3" x14ac:dyDescent="0.2">
      <c r="A1564" t="s">
        <v>2044</v>
      </c>
      <c r="B1564" t="s">
        <v>3893</v>
      </c>
      <c r="C1564" s="179">
        <v>1</v>
      </c>
    </row>
    <row r="1565" spans="1:3" x14ac:dyDescent="0.2">
      <c r="A1565" t="s">
        <v>2044</v>
      </c>
      <c r="B1565" t="s">
        <v>1876</v>
      </c>
      <c r="C1565" s="179">
        <v>1</v>
      </c>
    </row>
    <row r="1566" spans="1:3" x14ac:dyDescent="0.2">
      <c r="A1566" t="s">
        <v>2044</v>
      </c>
      <c r="B1566" t="s">
        <v>173</v>
      </c>
      <c r="C1566" s="179">
        <v>1</v>
      </c>
    </row>
    <row r="1567" spans="1:3" x14ac:dyDescent="0.2">
      <c r="A1567" t="s">
        <v>2044</v>
      </c>
      <c r="B1567" t="s">
        <v>51</v>
      </c>
      <c r="C1567" s="179">
        <v>1</v>
      </c>
    </row>
    <row r="1568" spans="1:3" x14ac:dyDescent="0.2">
      <c r="A1568" t="s">
        <v>2044</v>
      </c>
      <c r="B1568" t="s">
        <v>925</v>
      </c>
      <c r="C1568" s="179">
        <v>2</v>
      </c>
    </row>
    <row r="1569" spans="1:3" x14ac:dyDescent="0.2">
      <c r="A1569" t="s">
        <v>2044</v>
      </c>
      <c r="B1569" t="s">
        <v>1770</v>
      </c>
      <c r="C1569" s="179">
        <v>1</v>
      </c>
    </row>
    <row r="1570" spans="1:3" x14ac:dyDescent="0.2">
      <c r="A1570" t="s">
        <v>2044</v>
      </c>
      <c r="B1570" t="s">
        <v>1771</v>
      </c>
      <c r="C1570" s="179">
        <v>2</v>
      </c>
    </row>
    <row r="1571" spans="1:3" x14ac:dyDescent="0.2">
      <c r="A1571" t="s">
        <v>2044</v>
      </c>
      <c r="B1571" t="s">
        <v>105</v>
      </c>
      <c r="C1571" s="179">
        <v>2</v>
      </c>
    </row>
    <row r="1572" spans="1:3" x14ac:dyDescent="0.2">
      <c r="A1572" t="s">
        <v>2044</v>
      </c>
      <c r="B1572" t="s">
        <v>897</v>
      </c>
      <c r="C1572" s="179">
        <v>2</v>
      </c>
    </row>
    <row r="1573" spans="1:3" x14ac:dyDescent="0.2">
      <c r="A1573" t="s">
        <v>2044</v>
      </c>
      <c r="B1573" t="s">
        <v>43</v>
      </c>
      <c r="C1573" s="179">
        <v>1</v>
      </c>
    </row>
    <row r="1574" spans="1:3" x14ac:dyDescent="0.2">
      <c r="A1574" t="s">
        <v>2044</v>
      </c>
      <c r="B1574" t="s">
        <v>1211</v>
      </c>
      <c r="C1574" s="179">
        <v>3</v>
      </c>
    </row>
    <row r="1575" spans="1:3" x14ac:dyDescent="0.2">
      <c r="A1575" t="s">
        <v>2044</v>
      </c>
      <c r="B1575" t="s">
        <v>1179</v>
      </c>
      <c r="C1575" s="179">
        <v>1</v>
      </c>
    </row>
    <row r="1576" spans="1:3" x14ac:dyDescent="0.2">
      <c r="A1576" t="s">
        <v>2044</v>
      </c>
      <c r="B1576" t="s">
        <v>890</v>
      </c>
      <c r="C1576" s="179">
        <v>8</v>
      </c>
    </row>
    <row r="1577" spans="1:3" x14ac:dyDescent="0.2">
      <c r="A1577" t="s">
        <v>2044</v>
      </c>
      <c r="B1577" t="s">
        <v>693</v>
      </c>
      <c r="C1577" s="179">
        <v>1</v>
      </c>
    </row>
    <row r="1578" spans="1:3" x14ac:dyDescent="0.2">
      <c r="A1578" t="s">
        <v>2044</v>
      </c>
      <c r="B1578" t="s">
        <v>1220</v>
      </c>
      <c r="C1578" s="179">
        <v>2</v>
      </c>
    </row>
    <row r="1579" spans="1:3" x14ac:dyDescent="0.2">
      <c r="A1579" t="s">
        <v>2044</v>
      </c>
      <c r="B1579" t="s">
        <v>3867</v>
      </c>
      <c r="C1579" s="179">
        <v>10</v>
      </c>
    </row>
    <row r="1580" spans="1:3" x14ac:dyDescent="0.2">
      <c r="A1580" t="s">
        <v>2044</v>
      </c>
      <c r="B1580" t="s">
        <v>3869</v>
      </c>
      <c r="C1580" s="179">
        <v>13</v>
      </c>
    </row>
    <row r="1581" spans="1:3" x14ac:dyDescent="0.2">
      <c r="A1581" t="s">
        <v>2044</v>
      </c>
      <c r="B1581" t="s">
        <v>2717</v>
      </c>
      <c r="C1581" s="179">
        <v>1</v>
      </c>
    </row>
    <row r="1582" spans="1:3" x14ac:dyDescent="0.2">
      <c r="A1582" t="s">
        <v>2044</v>
      </c>
      <c r="B1582" t="s">
        <v>3120</v>
      </c>
      <c r="C1582" s="179">
        <v>2</v>
      </c>
    </row>
    <row r="1583" spans="1:3" x14ac:dyDescent="0.2">
      <c r="A1583" t="s">
        <v>2044</v>
      </c>
      <c r="B1583" t="s">
        <v>2065</v>
      </c>
      <c r="C1583" s="179">
        <v>11</v>
      </c>
    </row>
    <row r="1584" spans="1:3" x14ac:dyDescent="0.2">
      <c r="A1584" t="s">
        <v>2044</v>
      </c>
      <c r="B1584" t="s">
        <v>2871</v>
      </c>
      <c r="C1584" s="179">
        <v>18</v>
      </c>
    </row>
    <row r="1585" spans="1:3" x14ac:dyDescent="0.2">
      <c r="A1585" t="s">
        <v>2044</v>
      </c>
      <c r="B1585" t="s">
        <v>2783</v>
      </c>
      <c r="C1585" s="179">
        <v>1</v>
      </c>
    </row>
    <row r="1586" spans="1:3" x14ac:dyDescent="0.2">
      <c r="A1586" t="s">
        <v>2044</v>
      </c>
      <c r="B1586" t="s">
        <v>3844</v>
      </c>
      <c r="C1586" s="179">
        <v>2</v>
      </c>
    </row>
    <row r="1587" spans="1:3" x14ac:dyDescent="0.2">
      <c r="A1587" t="s">
        <v>2044</v>
      </c>
      <c r="B1587" t="s">
        <v>2533</v>
      </c>
      <c r="C1587" s="179">
        <v>4</v>
      </c>
    </row>
    <row r="1588" spans="1:3" x14ac:dyDescent="0.2">
      <c r="A1588" t="s">
        <v>2044</v>
      </c>
      <c r="B1588" t="s">
        <v>3977</v>
      </c>
      <c r="C1588" s="179">
        <v>1</v>
      </c>
    </row>
    <row r="1589" spans="1:3" x14ac:dyDescent="0.2">
      <c r="A1589" t="s">
        <v>2044</v>
      </c>
      <c r="B1589" t="s">
        <v>2205</v>
      </c>
      <c r="C1589" s="179">
        <v>1</v>
      </c>
    </row>
    <row r="1590" spans="1:3" x14ac:dyDescent="0.2">
      <c r="A1590" t="s">
        <v>2044</v>
      </c>
      <c r="B1590" t="s">
        <v>4129</v>
      </c>
      <c r="C1590" s="179">
        <v>2</v>
      </c>
    </row>
    <row r="1591" spans="1:3" x14ac:dyDescent="0.2">
      <c r="A1591" t="s">
        <v>2044</v>
      </c>
      <c r="B1591" t="s">
        <v>4120</v>
      </c>
      <c r="C1591" s="179">
        <v>5</v>
      </c>
    </row>
    <row r="1592" spans="1:3" x14ac:dyDescent="0.2">
      <c r="A1592" t="s">
        <v>2044</v>
      </c>
      <c r="B1592" t="s">
        <v>2863</v>
      </c>
      <c r="C1592" s="179">
        <v>3</v>
      </c>
    </row>
    <row r="1593" spans="1:3" x14ac:dyDescent="0.2">
      <c r="A1593" t="s">
        <v>2044</v>
      </c>
      <c r="B1593" t="s">
        <v>2236</v>
      </c>
      <c r="C1593" s="179">
        <v>1</v>
      </c>
    </row>
    <row r="1594" spans="1:3" x14ac:dyDescent="0.2">
      <c r="A1594" t="s">
        <v>2044</v>
      </c>
      <c r="B1594" t="s">
        <v>4648</v>
      </c>
      <c r="C1594" s="179">
        <v>4</v>
      </c>
    </row>
    <row r="1595" spans="1:3" x14ac:dyDescent="0.2">
      <c r="A1595" t="s">
        <v>2044</v>
      </c>
      <c r="B1595" t="s">
        <v>4660</v>
      </c>
      <c r="C1595" s="179">
        <v>1</v>
      </c>
    </row>
    <row r="1596" spans="1:3" x14ac:dyDescent="0.2">
      <c r="A1596" t="s">
        <v>2044</v>
      </c>
      <c r="B1596" t="s">
        <v>5206</v>
      </c>
      <c r="C1596" s="179">
        <v>1</v>
      </c>
    </row>
    <row r="1597" spans="1:3" x14ac:dyDescent="0.2">
      <c r="A1597" t="s">
        <v>2044</v>
      </c>
      <c r="B1597" t="s">
        <v>5324</v>
      </c>
      <c r="C1597" s="179">
        <v>1</v>
      </c>
    </row>
    <row r="1598" spans="1:3" x14ac:dyDescent="0.2">
      <c r="A1598" t="s">
        <v>2044</v>
      </c>
      <c r="B1598" t="s">
        <v>5413</v>
      </c>
      <c r="C1598" s="179">
        <v>1</v>
      </c>
    </row>
    <row r="1599" spans="1:3" x14ac:dyDescent="0.2">
      <c r="A1599" t="s">
        <v>2903</v>
      </c>
      <c r="B1599" t="s">
        <v>2951</v>
      </c>
      <c r="C1599" s="179">
        <v>1</v>
      </c>
    </row>
    <row r="1600" spans="1:3" x14ac:dyDescent="0.2">
      <c r="A1600" t="s">
        <v>2903</v>
      </c>
      <c r="B1600" t="s">
        <v>3891</v>
      </c>
      <c r="C1600" s="179">
        <v>3</v>
      </c>
    </row>
    <row r="1601" spans="1:3" x14ac:dyDescent="0.2">
      <c r="A1601" t="s">
        <v>2903</v>
      </c>
      <c r="B1601" t="s">
        <v>774</v>
      </c>
      <c r="C1601" s="179">
        <v>1</v>
      </c>
    </row>
    <row r="1602" spans="1:3" x14ac:dyDescent="0.2">
      <c r="A1602" t="s">
        <v>2903</v>
      </c>
      <c r="B1602" t="s">
        <v>492</v>
      </c>
      <c r="C1602" s="179">
        <v>1</v>
      </c>
    </row>
    <row r="1603" spans="1:3" x14ac:dyDescent="0.2">
      <c r="A1603" t="s">
        <v>2903</v>
      </c>
      <c r="B1603" t="s">
        <v>135</v>
      </c>
      <c r="C1603" s="179">
        <v>1</v>
      </c>
    </row>
    <row r="1604" spans="1:3" x14ac:dyDescent="0.2">
      <c r="A1604" t="s">
        <v>2903</v>
      </c>
      <c r="B1604" t="s">
        <v>3677</v>
      </c>
      <c r="C1604" s="179">
        <v>1</v>
      </c>
    </row>
    <row r="1605" spans="1:3" x14ac:dyDescent="0.2">
      <c r="A1605" t="s">
        <v>2903</v>
      </c>
      <c r="B1605" t="s">
        <v>1668</v>
      </c>
      <c r="C1605" s="179">
        <v>1</v>
      </c>
    </row>
    <row r="1606" spans="1:3" x14ac:dyDescent="0.2">
      <c r="A1606" t="s">
        <v>2903</v>
      </c>
      <c r="B1606" t="s">
        <v>773</v>
      </c>
      <c r="C1606" s="179">
        <v>3</v>
      </c>
    </row>
    <row r="1607" spans="1:3" x14ac:dyDescent="0.2">
      <c r="A1607" t="s">
        <v>2903</v>
      </c>
      <c r="B1607" t="s">
        <v>137</v>
      </c>
      <c r="C1607" s="179">
        <v>2</v>
      </c>
    </row>
    <row r="1608" spans="1:3" x14ac:dyDescent="0.2">
      <c r="A1608" t="s">
        <v>2903</v>
      </c>
      <c r="B1608" t="s">
        <v>1792</v>
      </c>
      <c r="C1608" s="179">
        <v>1</v>
      </c>
    </row>
    <row r="1609" spans="1:3" x14ac:dyDescent="0.2">
      <c r="A1609" t="s">
        <v>2903</v>
      </c>
      <c r="B1609" t="s">
        <v>58</v>
      </c>
      <c r="C1609" s="179">
        <v>1</v>
      </c>
    </row>
    <row r="1610" spans="1:3" x14ac:dyDescent="0.2">
      <c r="A1610" t="s">
        <v>2903</v>
      </c>
      <c r="B1610" t="s">
        <v>722</v>
      </c>
      <c r="C1610" s="179">
        <v>1</v>
      </c>
    </row>
    <row r="1611" spans="1:3" x14ac:dyDescent="0.2">
      <c r="A1611" t="s">
        <v>2903</v>
      </c>
      <c r="B1611" t="s">
        <v>1835</v>
      </c>
      <c r="C1611" s="179">
        <v>1</v>
      </c>
    </row>
    <row r="1612" spans="1:3" x14ac:dyDescent="0.2">
      <c r="A1612" t="s">
        <v>2903</v>
      </c>
      <c r="B1612" t="s">
        <v>1791</v>
      </c>
      <c r="C1612" s="179">
        <v>1</v>
      </c>
    </row>
    <row r="1613" spans="1:3" x14ac:dyDescent="0.2">
      <c r="A1613" t="s">
        <v>2903</v>
      </c>
      <c r="B1613" t="s">
        <v>435</v>
      </c>
      <c r="C1613" s="179">
        <v>3</v>
      </c>
    </row>
    <row r="1614" spans="1:3" x14ac:dyDescent="0.2">
      <c r="A1614" t="s">
        <v>2903</v>
      </c>
      <c r="B1614" t="s">
        <v>1734</v>
      </c>
      <c r="C1614" s="179">
        <v>2</v>
      </c>
    </row>
    <row r="1615" spans="1:3" x14ac:dyDescent="0.2">
      <c r="A1615" t="s">
        <v>2903</v>
      </c>
      <c r="B1615" t="s">
        <v>2906</v>
      </c>
      <c r="C1615" s="179">
        <v>16</v>
      </c>
    </row>
    <row r="1616" spans="1:3" x14ac:dyDescent="0.2">
      <c r="A1616" t="s">
        <v>2903</v>
      </c>
      <c r="B1616" t="s">
        <v>2968</v>
      </c>
      <c r="C1616" s="179">
        <v>4</v>
      </c>
    </row>
    <row r="1617" spans="1:3" x14ac:dyDescent="0.2">
      <c r="A1617" t="s">
        <v>2903</v>
      </c>
      <c r="B1617" t="s">
        <v>2956</v>
      </c>
      <c r="C1617" s="179">
        <v>1</v>
      </c>
    </row>
    <row r="1618" spans="1:3" x14ac:dyDescent="0.2">
      <c r="A1618" t="s">
        <v>2903</v>
      </c>
      <c r="B1618" t="s">
        <v>2912</v>
      </c>
      <c r="C1618" s="179">
        <v>9</v>
      </c>
    </row>
    <row r="1619" spans="1:3" x14ac:dyDescent="0.2">
      <c r="A1619" t="s">
        <v>2903</v>
      </c>
      <c r="B1619" t="s">
        <v>2910</v>
      </c>
      <c r="C1619" s="179">
        <v>13</v>
      </c>
    </row>
    <row r="1620" spans="1:3" x14ac:dyDescent="0.2">
      <c r="A1620" t="s">
        <v>2903</v>
      </c>
      <c r="B1620" t="s">
        <v>2908</v>
      </c>
      <c r="C1620" s="179">
        <v>12</v>
      </c>
    </row>
    <row r="1621" spans="1:3" x14ac:dyDescent="0.2">
      <c r="A1621" t="s">
        <v>2903</v>
      </c>
      <c r="B1621" t="s">
        <v>2954</v>
      </c>
      <c r="C1621" s="179">
        <v>1</v>
      </c>
    </row>
    <row r="1622" spans="1:3" x14ac:dyDescent="0.2">
      <c r="A1622" t="s">
        <v>2903</v>
      </c>
      <c r="B1622" t="s">
        <v>2949</v>
      </c>
      <c r="C1622" s="179">
        <v>5</v>
      </c>
    </row>
    <row r="1623" spans="1:3" x14ac:dyDescent="0.2">
      <c r="A1623" t="s">
        <v>2903</v>
      </c>
      <c r="B1623" t="s">
        <v>2904</v>
      </c>
      <c r="C1623" s="179">
        <v>4</v>
      </c>
    </row>
    <row r="1624" spans="1:3" x14ac:dyDescent="0.2">
      <c r="A1624" t="s">
        <v>2903</v>
      </c>
      <c r="B1624" t="s">
        <v>4597</v>
      </c>
      <c r="C1624" s="179">
        <v>3</v>
      </c>
    </row>
    <row r="1625" spans="1:3" x14ac:dyDescent="0.2">
      <c r="A1625" t="s">
        <v>2903</v>
      </c>
      <c r="B1625" t="s">
        <v>5198</v>
      </c>
      <c r="C1625" s="179">
        <v>3</v>
      </c>
    </row>
    <row r="1626" spans="1:3" x14ac:dyDescent="0.2">
      <c r="A1626" t="s">
        <v>2903</v>
      </c>
      <c r="B1626" t="s">
        <v>5449</v>
      </c>
      <c r="C1626" s="179">
        <v>1</v>
      </c>
    </row>
    <row r="1627" spans="1:3" x14ac:dyDescent="0.2">
      <c r="A1627" t="s">
        <v>2903</v>
      </c>
      <c r="B1627" t="s">
        <v>5451</v>
      </c>
      <c r="C1627" s="179">
        <v>1</v>
      </c>
    </row>
    <row r="1628" spans="1:3" x14ac:dyDescent="0.2">
      <c r="A1628" t="s">
        <v>2903</v>
      </c>
      <c r="B1628" t="s">
        <v>5453</v>
      </c>
      <c r="C1628" s="179">
        <v>1</v>
      </c>
    </row>
    <row r="1629" spans="1:3" x14ac:dyDescent="0.2">
      <c r="A1629" t="s">
        <v>2903</v>
      </c>
      <c r="B1629" t="s">
        <v>5455</v>
      </c>
      <c r="C1629" s="179">
        <v>1</v>
      </c>
    </row>
    <row r="1630" spans="1:3" x14ac:dyDescent="0.2">
      <c r="A1630" t="s">
        <v>2042</v>
      </c>
      <c r="B1630" t="s">
        <v>3100</v>
      </c>
      <c r="C1630" s="179">
        <v>8</v>
      </c>
    </row>
    <row r="1631" spans="1:3" x14ac:dyDescent="0.2">
      <c r="A1631" t="s">
        <v>2042</v>
      </c>
      <c r="B1631" t="s">
        <v>2095</v>
      </c>
      <c r="C1631" s="179">
        <v>6</v>
      </c>
    </row>
    <row r="1632" spans="1:3" x14ac:dyDescent="0.2">
      <c r="A1632" t="s">
        <v>2042</v>
      </c>
      <c r="B1632" t="s">
        <v>2097</v>
      </c>
      <c r="C1632" s="179">
        <v>6</v>
      </c>
    </row>
    <row r="1633" spans="1:3" x14ac:dyDescent="0.2">
      <c r="A1633" t="s">
        <v>2042</v>
      </c>
      <c r="B1633" t="s">
        <v>2050</v>
      </c>
      <c r="C1633" s="179">
        <v>5</v>
      </c>
    </row>
    <row r="1634" spans="1:3" x14ac:dyDescent="0.2">
      <c r="A1634" t="s">
        <v>562</v>
      </c>
      <c r="B1634" t="s">
        <v>564</v>
      </c>
      <c r="C1634" s="179">
        <v>4</v>
      </c>
    </row>
    <row r="1635" spans="1:3" x14ac:dyDescent="0.2">
      <c r="A1635" t="s">
        <v>562</v>
      </c>
      <c r="B1635" t="s">
        <v>1981</v>
      </c>
      <c r="C1635" s="179">
        <v>4</v>
      </c>
    </row>
    <row r="1636" spans="1:3" x14ac:dyDescent="0.2">
      <c r="A1636" t="s">
        <v>562</v>
      </c>
      <c r="B1636" t="s">
        <v>1024</v>
      </c>
      <c r="C1636" s="179">
        <v>1</v>
      </c>
    </row>
    <row r="1637" spans="1:3" x14ac:dyDescent="0.2">
      <c r="A1637" t="s">
        <v>562</v>
      </c>
      <c r="B1637" t="s">
        <v>480</v>
      </c>
      <c r="C1637" s="179">
        <v>8</v>
      </c>
    </row>
    <row r="1638" spans="1:3" x14ac:dyDescent="0.2">
      <c r="A1638" t="s">
        <v>562</v>
      </c>
      <c r="B1638" t="s">
        <v>1043</v>
      </c>
      <c r="C1638" s="179">
        <v>1</v>
      </c>
    </row>
    <row r="1639" spans="1:3" x14ac:dyDescent="0.2">
      <c r="A1639" t="s">
        <v>562</v>
      </c>
      <c r="B1639" t="s">
        <v>383</v>
      </c>
      <c r="C1639" s="179">
        <v>2</v>
      </c>
    </row>
    <row r="1640" spans="1:3" x14ac:dyDescent="0.2">
      <c r="A1640" t="s">
        <v>562</v>
      </c>
      <c r="B1640" t="s">
        <v>1099</v>
      </c>
      <c r="C1640" s="179">
        <v>1</v>
      </c>
    </row>
    <row r="1641" spans="1:3" x14ac:dyDescent="0.2">
      <c r="A1641" t="s">
        <v>562</v>
      </c>
      <c r="B1641" t="s">
        <v>1985</v>
      </c>
      <c r="C1641" s="179">
        <v>7</v>
      </c>
    </row>
    <row r="1642" spans="1:3" x14ac:dyDescent="0.2">
      <c r="A1642" t="s">
        <v>562</v>
      </c>
      <c r="B1642" t="s">
        <v>1103</v>
      </c>
      <c r="C1642" s="179">
        <v>1</v>
      </c>
    </row>
    <row r="1643" spans="1:3" x14ac:dyDescent="0.2">
      <c r="A1643" t="s">
        <v>562</v>
      </c>
      <c r="B1643" t="s">
        <v>1980</v>
      </c>
      <c r="C1643" s="179">
        <v>1</v>
      </c>
    </row>
    <row r="1644" spans="1:3" x14ac:dyDescent="0.2">
      <c r="A1644" t="s">
        <v>562</v>
      </c>
      <c r="B1644" t="s">
        <v>563</v>
      </c>
      <c r="C1644" s="179">
        <v>6</v>
      </c>
    </row>
    <row r="1645" spans="1:3" x14ac:dyDescent="0.2">
      <c r="A1645" t="s">
        <v>562</v>
      </c>
      <c r="B1645" t="s">
        <v>3784</v>
      </c>
      <c r="C1645" s="179">
        <v>3</v>
      </c>
    </row>
    <row r="1646" spans="1:3" x14ac:dyDescent="0.2">
      <c r="A1646" t="s">
        <v>2041</v>
      </c>
      <c r="B1646" t="s">
        <v>2048</v>
      </c>
      <c r="C1646" s="179">
        <v>1</v>
      </c>
    </row>
    <row r="1647" spans="1:3" x14ac:dyDescent="0.2">
      <c r="A1647" t="s">
        <v>2041</v>
      </c>
      <c r="B1647" t="s">
        <v>3634</v>
      </c>
      <c r="C1647" s="179">
        <v>1</v>
      </c>
    </row>
    <row r="1648" spans="1:3" x14ac:dyDescent="0.2">
      <c r="A1648" t="s">
        <v>2041</v>
      </c>
      <c r="B1648" t="s">
        <v>2977</v>
      </c>
      <c r="C1648" s="179">
        <v>4</v>
      </c>
    </row>
    <row r="1649" spans="1:3" x14ac:dyDescent="0.2">
      <c r="A1649" t="s">
        <v>2041</v>
      </c>
      <c r="B1649" t="s">
        <v>3924</v>
      </c>
      <c r="C1649" s="179">
        <v>1</v>
      </c>
    </row>
    <row r="1650" spans="1:3" x14ac:dyDescent="0.2">
      <c r="A1650" t="s">
        <v>2041</v>
      </c>
      <c r="B1650" t="s">
        <v>673</v>
      </c>
      <c r="C1650" s="179">
        <v>1</v>
      </c>
    </row>
    <row r="1651" spans="1:3" x14ac:dyDescent="0.2">
      <c r="A1651" t="s">
        <v>2041</v>
      </c>
      <c r="B1651" t="s">
        <v>952</v>
      </c>
      <c r="C1651" s="179">
        <v>5</v>
      </c>
    </row>
    <row r="1652" spans="1:3" x14ac:dyDescent="0.2">
      <c r="A1652" t="s">
        <v>2041</v>
      </c>
      <c r="B1652" t="s">
        <v>879</v>
      </c>
      <c r="C1652" s="179">
        <v>1</v>
      </c>
    </row>
    <row r="1653" spans="1:3" x14ac:dyDescent="0.2">
      <c r="A1653" t="s">
        <v>2041</v>
      </c>
      <c r="B1653" t="s">
        <v>1964</v>
      </c>
      <c r="C1653" s="179">
        <v>1</v>
      </c>
    </row>
    <row r="1654" spans="1:3" x14ac:dyDescent="0.2">
      <c r="A1654" t="s">
        <v>2041</v>
      </c>
      <c r="B1654" t="s">
        <v>1039</v>
      </c>
      <c r="C1654" s="179">
        <v>1</v>
      </c>
    </row>
    <row r="1655" spans="1:3" x14ac:dyDescent="0.2">
      <c r="A1655" t="s">
        <v>2041</v>
      </c>
      <c r="B1655" t="s">
        <v>776</v>
      </c>
      <c r="C1655" s="179">
        <v>6</v>
      </c>
    </row>
    <row r="1656" spans="1:3" x14ac:dyDescent="0.2">
      <c r="A1656" t="s">
        <v>2041</v>
      </c>
      <c r="B1656" t="s">
        <v>691</v>
      </c>
      <c r="C1656" s="179">
        <v>2</v>
      </c>
    </row>
    <row r="1657" spans="1:3" x14ac:dyDescent="0.2">
      <c r="A1657" t="s">
        <v>2041</v>
      </c>
      <c r="B1657" t="s">
        <v>1999</v>
      </c>
      <c r="C1657" s="179">
        <v>2</v>
      </c>
    </row>
    <row r="1658" spans="1:3" x14ac:dyDescent="0.2">
      <c r="A1658" t="s">
        <v>2041</v>
      </c>
      <c r="B1658" t="s">
        <v>1228</v>
      </c>
      <c r="C1658" s="179">
        <v>1</v>
      </c>
    </row>
    <row r="1659" spans="1:3" x14ac:dyDescent="0.2">
      <c r="A1659" t="s">
        <v>2041</v>
      </c>
      <c r="B1659" t="s">
        <v>1967</v>
      </c>
      <c r="C1659" s="179">
        <v>1</v>
      </c>
    </row>
    <row r="1660" spans="1:3" x14ac:dyDescent="0.2">
      <c r="A1660" t="s">
        <v>2041</v>
      </c>
      <c r="B1660" t="s">
        <v>986</v>
      </c>
      <c r="C1660" s="179">
        <v>2</v>
      </c>
    </row>
    <row r="1661" spans="1:3" x14ac:dyDescent="0.2">
      <c r="A1661" t="s">
        <v>2041</v>
      </c>
      <c r="B1661" t="s">
        <v>2234</v>
      </c>
      <c r="C1661" s="179">
        <v>33</v>
      </c>
    </row>
    <row r="1662" spans="1:3" x14ac:dyDescent="0.2">
      <c r="A1662" t="s">
        <v>2041</v>
      </c>
      <c r="B1662" t="s">
        <v>2614</v>
      </c>
      <c r="C1662" s="179">
        <v>4</v>
      </c>
    </row>
    <row r="1663" spans="1:3" x14ac:dyDescent="0.2">
      <c r="A1663" t="s">
        <v>2041</v>
      </c>
      <c r="B1663" t="s">
        <v>3117</v>
      </c>
      <c r="C1663" s="179">
        <v>1</v>
      </c>
    </row>
    <row r="1664" spans="1:3" x14ac:dyDescent="0.2">
      <c r="A1664" t="s">
        <v>2041</v>
      </c>
      <c r="B1664" t="s">
        <v>3124</v>
      </c>
      <c r="C1664" s="179">
        <v>2</v>
      </c>
    </row>
    <row r="1665" spans="1:3" x14ac:dyDescent="0.2">
      <c r="A1665" t="s">
        <v>2041</v>
      </c>
      <c r="B1665" t="s">
        <v>4679</v>
      </c>
      <c r="C1665" s="179">
        <v>2</v>
      </c>
    </row>
    <row r="1666" spans="1:3" x14ac:dyDescent="0.2">
      <c r="A1666" t="s">
        <v>2041</v>
      </c>
      <c r="B1666" t="s">
        <v>5414</v>
      </c>
      <c r="C1666" s="179">
        <v>1</v>
      </c>
    </row>
    <row r="1667" spans="1:3" x14ac:dyDescent="0.2">
      <c r="A1667" t="s">
        <v>3946</v>
      </c>
      <c r="B1667" t="s">
        <v>3947</v>
      </c>
      <c r="C1667" s="179">
        <v>1</v>
      </c>
    </row>
    <row r="1668" spans="1:3" x14ac:dyDescent="0.2">
      <c r="A1668" t="s">
        <v>4301</v>
      </c>
      <c r="B1668" t="s">
        <v>1009</v>
      </c>
      <c r="C1668" s="179">
        <v>1</v>
      </c>
    </row>
    <row r="1669" spans="1:3" x14ac:dyDescent="0.2">
      <c r="A1669" t="s">
        <v>4302</v>
      </c>
      <c r="B1669" t="s">
        <v>559</v>
      </c>
      <c r="C1669" s="179">
        <v>2</v>
      </c>
    </row>
    <row r="1670" spans="1:3" x14ac:dyDescent="0.2">
      <c r="A1670" t="s">
        <v>4302</v>
      </c>
      <c r="B1670" t="s">
        <v>558</v>
      </c>
      <c r="C1670" s="179">
        <v>2</v>
      </c>
    </row>
    <row r="1671" spans="1:3" x14ac:dyDescent="0.2">
      <c r="A1671" t="s">
        <v>2186</v>
      </c>
      <c r="B1671" t="s">
        <v>1184</v>
      </c>
      <c r="C1671" s="179">
        <v>1</v>
      </c>
    </row>
    <row r="1672" spans="1:3" x14ac:dyDescent="0.2">
      <c r="A1672" t="s">
        <v>2186</v>
      </c>
      <c r="B1672" t="s">
        <v>1206</v>
      </c>
      <c r="C1672" s="179">
        <v>2</v>
      </c>
    </row>
    <row r="1673" spans="1:3" x14ac:dyDescent="0.2">
      <c r="A1673" t="s">
        <v>2186</v>
      </c>
      <c r="B1673" t="s">
        <v>666</v>
      </c>
      <c r="C1673" s="179">
        <v>5</v>
      </c>
    </row>
    <row r="1674" spans="1:3" x14ac:dyDescent="0.2">
      <c r="A1674" t="s">
        <v>2186</v>
      </c>
      <c r="B1674" t="s">
        <v>107</v>
      </c>
      <c r="C1674" s="179">
        <v>1</v>
      </c>
    </row>
    <row r="1675" spans="1:3" x14ac:dyDescent="0.2">
      <c r="A1675" t="s">
        <v>2186</v>
      </c>
      <c r="B1675" t="s">
        <v>1862</v>
      </c>
      <c r="C1675" s="179">
        <v>1</v>
      </c>
    </row>
    <row r="1676" spans="1:3" x14ac:dyDescent="0.2">
      <c r="A1676" t="s">
        <v>2186</v>
      </c>
      <c r="B1676" t="s">
        <v>2187</v>
      </c>
      <c r="C1676" s="179">
        <v>2</v>
      </c>
    </row>
    <row r="1677" spans="1:3" x14ac:dyDescent="0.2">
      <c r="A1677" t="s">
        <v>3749</v>
      </c>
      <c r="B1677" t="s">
        <v>1047</v>
      </c>
      <c r="C1677" s="179">
        <v>5</v>
      </c>
    </row>
    <row r="1678" spans="1:3" x14ac:dyDescent="0.2">
      <c r="A1678" t="s">
        <v>3749</v>
      </c>
      <c r="B1678" t="s">
        <v>1046</v>
      </c>
      <c r="C1678" s="179">
        <v>5</v>
      </c>
    </row>
    <row r="1679" spans="1:3" x14ac:dyDescent="0.2">
      <c r="A1679" t="s">
        <v>3749</v>
      </c>
      <c r="B1679" t="s">
        <v>3750</v>
      </c>
      <c r="C1679" s="179">
        <v>5</v>
      </c>
    </row>
    <row r="1680" spans="1:3" x14ac:dyDescent="0.2">
      <c r="A1680" t="s">
        <v>4303</v>
      </c>
      <c r="B1680" t="s">
        <v>184</v>
      </c>
      <c r="C1680" s="179">
        <v>1</v>
      </c>
    </row>
    <row r="1681" spans="1:3" x14ac:dyDescent="0.2">
      <c r="A1681" t="s">
        <v>4304</v>
      </c>
      <c r="B1681" t="s">
        <v>659</v>
      </c>
      <c r="C1681" s="179">
        <v>1</v>
      </c>
    </row>
    <row r="1682" spans="1:3" x14ac:dyDescent="0.2">
      <c r="A1682" t="s">
        <v>2144</v>
      </c>
      <c r="B1682" t="s">
        <v>2145</v>
      </c>
      <c r="C1682" s="179">
        <v>1</v>
      </c>
    </row>
    <row r="1683" spans="1:3" x14ac:dyDescent="0.2">
      <c r="A1683" t="s">
        <v>4305</v>
      </c>
      <c r="B1683" t="s">
        <v>740</v>
      </c>
      <c r="C1683" s="179">
        <v>1</v>
      </c>
    </row>
    <row r="1684" spans="1:3" x14ac:dyDescent="0.2">
      <c r="A1684" t="s">
        <v>4306</v>
      </c>
      <c r="B1684" t="s">
        <v>1034</v>
      </c>
      <c r="C1684" s="179">
        <v>3</v>
      </c>
    </row>
    <row r="1685" spans="1:3" x14ac:dyDescent="0.2">
      <c r="A1685" t="s">
        <v>3864</v>
      </c>
      <c r="B1685" t="s">
        <v>3865</v>
      </c>
      <c r="C1685" s="179">
        <v>1</v>
      </c>
    </row>
    <row r="1686" spans="1:3" x14ac:dyDescent="0.2">
      <c r="A1686" t="s">
        <v>2530</v>
      </c>
      <c r="B1686" t="s">
        <v>2848</v>
      </c>
      <c r="C1686" s="179">
        <v>1</v>
      </c>
    </row>
    <row r="1687" spans="1:3" x14ac:dyDescent="0.2">
      <c r="A1687" t="s">
        <v>2530</v>
      </c>
      <c r="B1687" t="s">
        <v>3112</v>
      </c>
      <c r="C1687" s="179">
        <v>1</v>
      </c>
    </row>
    <row r="1688" spans="1:3" x14ac:dyDescent="0.2">
      <c r="A1688" t="s">
        <v>2530</v>
      </c>
      <c r="B1688" t="s">
        <v>3648</v>
      </c>
      <c r="C1688" s="179">
        <v>9</v>
      </c>
    </row>
    <row r="1689" spans="1:3" x14ac:dyDescent="0.2">
      <c r="A1689" t="s">
        <v>2530</v>
      </c>
      <c r="B1689" t="s">
        <v>733</v>
      </c>
      <c r="C1689" s="179">
        <v>1</v>
      </c>
    </row>
    <row r="1690" spans="1:3" x14ac:dyDescent="0.2">
      <c r="A1690" t="s">
        <v>2530</v>
      </c>
      <c r="B1690" t="s">
        <v>165</v>
      </c>
      <c r="C1690" s="179">
        <v>6</v>
      </c>
    </row>
    <row r="1691" spans="1:3" x14ac:dyDescent="0.2">
      <c r="A1691" t="s">
        <v>2530</v>
      </c>
      <c r="B1691" t="s">
        <v>151</v>
      </c>
      <c r="C1691" s="179">
        <v>2</v>
      </c>
    </row>
    <row r="1692" spans="1:3" x14ac:dyDescent="0.2">
      <c r="A1692" t="s">
        <v>2530</v>
      </c>
      <c r="B1692" t="s">
        <v>1890</v>
      </c>
      <c r="C1692" s="179">
        <v>1</v>
      </c>
    </row>
    <row r="1693" spans="1:3" x14ac:dyDescent="0.2">
      <c r="A1693" t="s">
        <v>2530</v>
      </c>
      <c r="B1693" t="s">
        <v>458</v>
      </c>
      <c r="C1693" s="179">
        <v>2</v>
      </c>
    </row>
    <row r="1694" spans="1:3" x14ac:dyDescent="0.2">
      <c r="A1694" t="s">
        <v>2530</v>
      </c>
      <c r="B1694" t="s">
        <v>3928</v>
      </c>
      <c r="C1694" s="179">
        <v>2</v>
      </c>
    </row>
    <row r="1695" spans="1:3" x14ac:dyDescent="0.2">
      <c r="A1695" t="s">
        <v>2530</v>
      </c>
      <c r="B1695" t="s">
        <v>3597</v>
      </c>
      <c r="C1695" s="179">
        <v>1</v>
      </c>
    </row>
    <row r="1696" spans="1:3" x14ac:dyDescent="0.2">
      <c r="A1696" t="s">
        <v>2530</v>
      </c>
      <c r="B1696" t="s">
        <v>2531</v>
      </c>
      <c r="C1696" s="179">
        <v>1</v>
      </c>
    </row>
    <row r="1697" spans="1:3" x14ac:dyDescent="0.2">
      <c r="A1697" t="s">
        <v>2530</v>
      </c>
      <c r="B1697" t="s">
        <v>3975</v>
      </c>
      <c r="C1697" s="179">
        <v>1</v>
      </c>
    </row>
    <row r="1698" spans="1:3" x14ac:dyDescent="0.2">
      <c r="A1698" t="s">
        <v>2530</v>
      </c>
      <c r="B1698" t="s">
        <v>3973</v>
      </c>
      <c r="C1698" s="179">
        <v>1</v>
      </c>
    </row>
    <row r="1699" spans="1:3" x14ac:dyDescent="0.2">
      <c r="A1699" t="s">
        <v>2530</v>
      </c>
      <c r="B1699" t="s">
        <v>3122</v>
      </c>
      <c r="C1699" s="179">
        <v>3</v>
      </c>
    </row>
    <row r="1700" spans="1:3" x14ac:dyDescent="0.2">
      <c r="A1700" t="s">
        <v>2530</v>
      </c>
      <c r="B1700" t="s">
        <v>3081</v>
      </c>
      <c r="C1700" s="179">
        <v>2</v>
      </c>
    </row>
    <row r="1701" spans="1:3" x14ac:dyDescent="0.2">
      <c r="A1701" t="s">
        <v>2530</v>
      </c>
      <c r="B1701" t="s">
        <v>2578</v>
      </c>
      <c r="C1701" s="179">
        <v>2</v>
      </c>
    </row>
    <row r="1702" spans="1:3" x14ac:dyDescent="0.2">
      <c r="A1702" t="s">
        <v>2665</v>
      </c>
      <c r="B1702" t="s">
        <v>3835</v>
      </c>
      <c r="C1702" s="179">
        <v>1</v>
      </c>
    </row>
    <row r="1703" spans="1:3" x14ac:dyDescent="0.2">
      <c r="A1703" t="s">
        <v>2665</v>
      </c>
      <c r="B1703" t="s">
        <v>2931</v>
      </c>
      <c r="C1703" s="179">
        <v>1</v>
      </c>
    </row>
    <row r="1704" spans="1:3" x14ac:dyDescent="0.2">
      <c r="A1704" t="s">
        <v>2665</v>
      </c>
      <c r="B1704" t="s">
        <v>1128</v>
      </c>
      <c r="C1704" s="179">
        <v>1</v>
      </c>
    </row>
    <row r="1705" spans="1:3" x14ac:dyDescent="0.2">
      <c r="A1705" t="s">
        <v>2665</v>
      </c>
      <c r="B1705" t="s">
        <v>926</v>
      </c>
      <c r="C1705" s="179">
        <v>1</v>
      </c>
    </row>
    <row r="1706" spans="1:3" x14ac:dyDescent="0.2">
      <c r="A1706" t="s">
        <v>2665</v>
      </c>
      <c r="B1706" t="s">
        <v>335</v>
      </c>
      <c r="C1706" s="179">
        <v>1</v>
      </c>
    </row>
    <row r="1707" spans="1:3" x14ac:dyDescent="0.2">
      <c r="A1707" t="s">
        <v>2665</v>
      </c>
      <c r="B1707" t="s">
        <v>899</v>
      </c>
      <c r="C1707" s="179">
        <v>1</v>
      </c>
    </row>
    <row r="1708" spans="1:3" x14ac:dyDescent="0.2">
      <c r="A1708" t="s">
        <v>2665</v>
      </c>
      <c r="B1708" t="s">
        <v>900</v>
      </c>
      <c r="C1708" s="179">
        <v>1</v>
      </c>
    </row>
    <row r="1709" spans="1:3" x14ac:dyDescent="0.2">
      <c r="A1709" t="s">
        <v>2665</v>
      </c>
      <c r="B1709" t="s">
        <v>2003</v>
      </c>
      <c r="C1709" s="179">
        <v>1</v>
      </c>
    </row>
    <row r="1710" spans="1:3" x14ac:dyDescent="0.2">
      <c r="A1710" t="s">
        <v>2665</v>
      </c>
      <c r="B1710" t="s">
        <v>1603</v>
      </c>
      <c r="C1710" s="179">
        <v>1</v>
      </c>
    </row>
    <row r="1711" spans="1:3" x14ac:dyDescent="0.2">
      <c r="A1711" t="s">
        <v>2665</v>
      </c>
      <c r="B1711" t="s">
        <v>840</v>
      </c>
      <c r="C1711" s="179">
        <v>6</v>
      </c>
    </row>
    <row r="1712" spans="1:3" x14ac:dyDescent="0.2">
      <c r="A1712" t="s">
        <v>2665</v>
      </c>
      <c r="B1712" t="s">
        <v>430</v>
      </c>
      <c r="C1712" s="179">
        <v>1</v>
      </c>
    </row>
    <row r="1713" spans="1:3" x14ac:dyDescent="0.2">
      <c r="A1713" t="s">
        <v>2665</v>
      </c>
      <c r="B1713" t="s">
        <v>338</v>
      </c>
      <c r="C1713" s="179">
        <v>3</v>
      </c>
    </row>
    <row r="1714" spans="1:3" x14ac:dyDescent="0.2">
      <c r="A1714" t="s">
        <v>2665</v>
      </c>
      <c r="B1714" t="s">
        <v>895</v>
      </c>
      <c r="C1714" s="179">
        <v>3</v>
      </c>
    </row>
    <row r="1715" spans="1:3" x14ac:dyDescent="0.2">
      <c r="A1715" t="s">
        <v>2665</v>
      </c>
      <c r="B1715" t="s">
        <v>839</v>
      </c>
      <c r="C1715" s="179">
        <v>2</v>
      </c>
    </row>
    <row r="1716" spans="1:3" x14ac:dyDescent="0.2">
      <c r="A1716" t="s">
        <v>2665</v>
      </c>
      <c r="B1716" t="s">
        <v>1857</v>
      </c>
      <c r="C1716" s="179">
        <v>1</v>
      </c>
    </row>
    <row r="1717" spans="1:3" x14ac:dyDescent="0.2">
      <c r="A1717" t="s">
        <v>2665</v>
      </c>
      <c r="B1717" t="s">
        <v>2935</v>
      </c>
      <c r="C1717" s="179">
        <v>1</v>
      </c>
    </row>
    <row r="1718" spans="1:3" x14ac:dyDescent="0.2">
      <c r="A1718" t="s">
        <v>2665</v>
      </c>
      <c r="B1718" t="s">
        <v>4125</v>
      </c>
      <c r="C1718" s="179">
        <v>1</v>
      </c>
    </row>
    <row r="1719" spans="1:3" x14ac:dyDescent="0.2">
      <c r="A1719" t="s">
        <v>2665</v>
      </c>
      <c r="B1719" t="s">
        <v>2666</v>
      </c>
      <c r="C1719" s="179">
        <v>12</v>
      </c>
    </row>
    <row r="1720" spans="1:3" x14ac:dyDescent="0.2">
      <c r="A1720" t="s">
        <v>2665</v>
      </c>
      <c r="B1720" t="s">
        <v>2933</v>
      </c>
      <c r="C1720" s="179">
        <v>2</v>
      </c>
    </row>
    <row r="1721" spans="1:3" x14ac:dyDescent="0.2">
      <c r="A1721" t="s">
        <v>2665</v>
      </c>
      <c r="B1721" t="s">
        <v>5407</v>
      </c>
      <c r="C1721" s="179">
        <v>1</v>
      </c>
    </row>
    <row r="1722" spans="1:3" x14ac:dyDescent="0.2">
      <c r="A1722" t="s">
        <v>2839</v>
      </c>
      <c r="B1722" t="s">
        <v>71</v>
      </c>
      <c r="C1722" s="179">
        <v>2</v>
      </c>
    </row>
    <row r="1723" spans="1:3" x14ac:dyDescent="0.2">
      <c r="A1723" t="s">
        <v>2839</v>
      </c>
      <c r="B1723" t="s">
        <v>65</v>
      </c>
      <c r="C1723" s="179">
        <v>1</v>
      </c>
    </row>
    <row r="1724" spans="1:3" x14ac:dyDescent="0.2">
      <c r="A1724" t="s">
        <v>2839</v>
      </c>
      <c r="B1724" t="s">
        <v>2840</v>
      </c>
      <c r="C1724" s="179">
        <v>1</v>
      </c>
    </row>
    <row r="1725" spans="1:3" x14ac:dyDescent="0.2">
      <c r="A1725" t="s">
        <v>4307</v>
      </c>
      <c r="B1725" t="s">
        <v>360</v>
      </c>
      <c r="C1725" s="179">
        <v>1</v>
      </c>
    </row>
    <row r="1726" spans="1:3" x14ac:dyDescent="0.2">
      <c r="A1726" t="s">
        <v>4307</v>
      </c>
      <c r="B1726" t="s">
        <v>346</v>
      </c>
      <c r="C1726" s="179">
        <v>2</v>
      </c>
    </row>
    <row r="1727" spans="1:3" x14ac:dyDescent="0.2">
      <c r="A1727" t="s">
        <v>3938</v>
      </c>
      <c r="B1727" t="s">
        <v>881</v>
      </c>
      <c r="C1727" s="179">
        <v>2</v>
      </c>
    </row>
    <row r="1728" spans="1:3" x14ac:dyDescent="0.2">
      <c r="A1728" t="s">
        <v>3938</v>
      </c>
      <c r="B1728" t="s">
        <v>3939</v>
      </c>
      <c r="C1728" s="179">
        <v>2</v>
      </c>
    </row>
    <row r="1729" spans="1:3" x14ac:dyDescent="0.2">
      <c r="A1729" t="s">
        <v>3938</v>
      </c>
      <c r="B1729" t="s">
        <v>4636</v>
      </c>
      <c r="C1729" s="179">
        <v>2</v>
      </c>
    </row>
    <row r="1730" spans="1:3" x14ac:dyDescent="0.2">
      <c r="A1730" t="s">
        <v>2486</v>
      </c>
      <c r="B1730" t="s">
        <v>3657</v>
      </c>
      <c r="C1730" s="179">
        <v>1</v>
      </c>
    </row>
    <row r="1731" spans="1:3" x14ac:dyDescent="0.2">
      <c r="A1731" t="s">
        <v>2486</v>
      </c>
      <c r="B1731" t="s">
        <v>1300</v>
      </c>
      <c r="C1731" s="179">
        <v>1</v>
      </c>
    </row>
    <row r="1732" spans="1:3" x14ac:dyDescent="0.2">
      <c r="A1732" t="s">
        <v>2486</v>
      </c>
      <c r="B1732" t="s">
        <v>2487</v>
      </c>
      <c r="C1732" s="179">
        <v>1</v>
      </c>
    </row>
    <row r="1733" spans="1:3" x14ac:dyDescent="0.2">
      <c r="A1733" t="s">
        <v>4308</v>
      </c>
      <c r="B1733" t="s">
        <v>653</v>
      </c>
      <c r="C1733" s="179">
        <v>1</v>
      </c>
    </row>
    <row r="1734" spans="1:3" x14ac:dyDescent="0.2">
      <c r="A1734" t="s">
        <v>3046</v>
      </c>
      <c r="B1734" t="s">
        <v>3047</v>
      </c>
      <c r="C1734" s="179">
        <v>1</v>
      </c>
    </row>
    <row r="1735" spans="1:3" x14ac:dyDescent="0.2">
      <c r="A1735" t="s">
        <v>4309</v>
      </c>
      <c r="B1735" t="s">
        <v>202</v>
      </c>
      <c r="C1735" s="179">
        <v>1</v>
      </c>
    </row>
    <row r="1736" spans="1:3" x14ac:dyDescent="0.2">
      <c r="A1736" t="s">
        <v>4310</v>
      </c>
      <c r="B1736" t="s">
        <v>1700</v>
      </c>
      <c r="C1736" s="179">
        <v>1</v>
      </c>
    </row>
    <row r="1737" spans="1:3" x14ac:dyDescent="0.2">
      <c r="A1737" t="s">
        <v>2704</v>
      </c>
      <c r="B1737" t="s">
        <v>605</v>
      </c>
      <c r="C1737" s="179">
        <v>5</v>
      </c>
    </row>
    <row r="1738" spans="1:3" x14ac:dyDescent="0.2">
      <c r="A1738" t="s">
        <v>2704</v>
      </c>
      <c r="B1738" t="s">
        <v>3655</v>
      </c>
      <c r="C1738" s="179">
        <v>1</v>
      </c>
    </row>
    <row r="1739" spans="1:3" x14ac:dyDescent="0.2">
      <c r="A1739" t="s">
        <v>2704</v>
      </c>
      <c r="B1739" t="s">
        <v>2705</v>
      </c>
      <c r="C1739" s="179">
        <v>2</v>
      </c>
    </row>
    <row r="1740" spans="1:3" x14ac:dyDescent="0.2">
      <c r="A1740" t="s">
        <v>2704</v>
      </c>
      <c r="B1740" t="s">
        <v>4344</v>
      </c>
      <c r="C1740" s="179">
        <v>10</v>
      </c>
    </row>
    <row r="1741" spans="1:3" x14ac:dyDescent="0.2">
      <c r="A1741" t="s">
        <v>2704</v>
      </c>
      <c r="B1741" t="s">
        <v>5300</v>
      </c>
      <c r="C1741" s="179">
        <v>1</v>
      </c>
    </row>
    <row r="1742" spans="1:3" x14ac:dyDescent="0.2">
      <c r="A1742" t="s">
        <v>2704</v>
      </c>
      <c r="B1742" t="s">
        <v>5394</v>
      </c>
      <c r="C1742" s="179">
        <v>2</v>
      </c>
    </row>
    <row r="1743" spans="1:3" x14ac:dyDescent="0.2">
      <c r="A1743" t="s">
        <v>3058</v>
      </c>
      <c r="B1743" t="s">
        <v>4135</v>
      </c>
      <c r="C1743" s="179">
        <v>1</v>
      </c>
    </row>
    <row r="1744" spans="1:3" x14ac:dyDescent="0.2">
      <c r="A1744" t="s">
        <v>3058</v>
      </c>
      <c r="B1744" t="s">
        <v>3132</v>
      </c>
      <c r="C1744" s="179">
        <v>2</v>
      </c>
    </row>
    <row r="1745" spans="1:3" x14ac:dyDescent="0.2">
      <c r="A1745" t="s">
        <v>3058</v>
      </c>
      <c r="B1745" t="s">
        <v>3130</v>
      </c>
      <c r="C1745" s="179">
        <v>1</v>
      </c>
    </row>
    <row r="1746" spans="1:3" x14ac:dyDescent="0.2">
      <c r="A1746" t="s">
        <v>3058</v>
      </c>
      <c r="B1746" t="s">
        <v>730</v>
      </c>
      <c r="C1746" s="179">
        <v>2</v>
      </c>
    </row>
    <row r="1747" spans="1:3" x14ac:dyDescent="0.2">
      <c r="A1747" t="s">
        <v>3058</v>
      </c>
      <c r="B1747" t="s">
        <v>1227</v>
      </c>
      <c r="C1747" s="179">
        <v>1</v>
      </c>
    </row>
    <row r="1748" spans="1:3" x14ac:dyDescent="0.2">
      <c r="A1748" t="s">
        <v>3058</v>
      </c>
      <c r="B1748" t="s">
        <v>3805</v>
      </c>
      <c r="C1748" s="179">
        <v>2</v>
      </c>
    </row>
    <row r="1749" spans="1:3" x14ac:dyDescent="0.2">
      <c r="A1749" t="s">
        <v>3058</v>
      </c>
      <c r="B1749" t="s">
        <v>3079</v>
      </c>
      <c r="C1749" s="179">
        <v>2</v>
      </c>
    </row>
    <row r="1750" spans="1:3" x14ac:dyDescent="0.2">
      <c r="A1750" t="s">
        <v>3058</v>
      </c>
      <c r="B1750" t="s">
        <v>3136</v>
      </c>
      <c r="C1750" s="179">
        <v>1</v>
      </c>
    </row>
    <row r="1751" spans="1:3" x14ac:dyDescent="0.2">
      <c r="A1751" t="s">
        <v>3058</v>
      </c>
      <c r="B1751" t="s">
        <v>3632</v>
      </c>
      <c r="C1751" s="179">
        <v>1</v>
      </c>
    </row>
    <row r="1752" spans="1:3" x14ac:dyDescent="0.2">
      <c r="A1752" t="s">
        <v>3058</v>
      </c>
      <c r="B1752" t="s">
        <v>3059</v>
      </c>
      <c r="C1752" s="179">
        <v>1</v>
      </c>
    </row>
    <row r="1753" spans="1:3" x14ac:dyDescent="0.2">
      <c r="A1753" t="s">
        <v>3058</v>
      </c>
      <c r="B1753" t="s">
        <v>3128</v>
      </c>
      <c r="C1753" s="179">
        <v>1</v>
      </c>
    </row>
    <row r="1754" spans="1:3" x14ac:dyDescent="0.2">
      <c r="A1754" t="s">
        <v>3058</v>
      </c>
      <c r="B1754" t="s">
        <v>3839</v>
      </c>
      <c r="C1754" s="179">
        <v>1</v>
      </c>
    </row>
    <row r="1755" spans="1:3" x14ac:dyDescent="0.2">
      <c r="A1755" t="s">
        <v>3058</v>
      </c>
      <c r="B1755" t="s">
        <v>4369</v>
      </c>
      <c r="C1755" s="179">
        <v>1</v>
      </c>
    </row>
    <row r="1756" spans="1:3" x14ac:dyDescent="0.2">
      <c r="A1756" t="s">
        <v>4311</v>
      </c>
      <c r="B1756" t="s">
        <v>385</v>
      </c>
      <c r="C1756" s="179">
        <v>4</v>
      </c>
    </row>
    <row r="1757" spans="1:3" x14ac:dyDescent="0.2">
      <c r="A1757" t="s">
        <v>4312</v>
      </c>
      <c r="B1757" t="s">
        <v>817</v>
      </c>
      <c r="C1757" s="179">
        <v>2</v>
      </c>
    </row>
    <row r="1758" spans="1:3" x14ac:dyDescent="0.2">
      <c r="A1758" t="s">
        <v>3907</v>
      </c>
      <c r="B1758" t="s">
        <v>1619</v>
      </c>
      <c r="C1758" s="179">
        <v>1</v>
      </c>
    </row>
    <row r="1759" spans="1:3" x14ac:dyDescent="0.2">
      <c r="A1759" t="s">
        <v>3907</v>
      </c>
      <c r="B1759" t="s">
        <v>1938</v>
      </c>
      <c r="C1759" s="179">
        <v>1</v>
      </c>
    </row>
    <row r="1760" spans="1:3" x14ac:dyDescent="0.2">
      <c r="A1760" t="s">
        <v>3907</v>
      </c>
      <c r="B1760" t="s">
        <v>1937</v>
      </c>
      <c r="C1760" s="179">
        <v>1</v>
      </c>
    </row>
    <row r="1761" spans="1:3" x14ac:dyDescent="0.2">
      <c r="A1761" t="s">
        <v>3907</v>
      </c>
      <c r="B1761" t="s">
        <v>699</v>
      </c>
      <c r="C1761" s="179">
        <v>1</v>
      </c>
    </row>
    <row r="1762" spans="1:3" x14ac:dyDescent="0.2">
      <c r="A1762" t="s">
        <v>3907</v>
      </c>
      <c r="B1762" t="s">
        <v>2033</v>
      </c>
      <c r="C1762" s="179">
        <v>2</v>
      </c>
    </row>
    <row r="1763" spans="1:3" x14ac:dyDescent="0.2">
      <c r="A1763" t="s">
        <v>3907</v>
      </c>
      <c r="B1763" t="s">
        <v>629</v>
      </c>
      <c r="C1763" s="179">
        <v>1</v>
      </c>
    </row>
    <row r="1764" spans="1:3" x14ac:dyDescent="0.2">
      <c r="A1764" t="s">
        <v>3907</v>
      </c>
      <c r="B1764" t="s">
        <v>630</v>
      </c>
      <c r="C1764" s="179">
        <v>1</v>
      </c>
    </row>
    <row r="1765" spans="1:3" x14ac:dyDescent="0.2">
      <c r="A1765" t="s">
        <v>3907</v>
      </c>
      <c r="B1765" t="s">
        <v>1909</v>
      </c>
      <c r="C1765" s="179">
        <v>1</v>
      </c>
    </row>
    <row r="1766" spans="1:3" x14ac:dyDescent="0.2">
      <c r="A1766" t="s">
        <v>3907</v>
      </c>
      <c r="B1766" t="s">
        <v>1910</v>
      </c>
      <c r="C1766" s="179">
        <v>2</v>
      </c>
    </row>
    <row r="1767" spans="1:3" x14ac:dyDescent="0.2">
      <c r="A1767" t="s">
        <v>3907</v>
      </c>
      <c r="B1767" t="s">
        <v>1939</v>
      </c>
      <c r="C1767" s="179">
        <v>1</v>
      </c>
    </row>
    <row r="1768" spans="1:3" x14ac:dyDescent="0.2">
      <c r="A1768" t="s">
        <v>2474</v>
      </c>
      <c r="B1768" t="s">
        <v>2475</v>
      </c>
      <c r="C1768" s="179">
        <v>1</v>
      </c>
    </row>
    <row r="1769" spans="1:3" x14ac:dyDescent="0.2">
      <c r="A1769" t="s">
        <v>2223</v>
      </c>
      <c r="B1769" t="s">
        <v>1167</v>
      </c>
      <c r="C1769" s="179">
        <v>1</v>
      </c>
    </row>
    <row r="1770" spans="1:3" x14ac:dyDescent="0.2">
      <c r="A1770" t="s">
        <v>2223</v>
      </c>
      <c r="B1770" t="s">
        <v>2224</v>
      </c>
      <c r="C1770" s="179">
        <v>1</v>
      </c>
    </row>
    <row r="1771" spans="1:3" x14ac:dyDescent="0.2">
      <c r="A1771" t="s">
        <v>4313</v>
      </c>
      <c r="B1771" t="s">
        <v>828</v>
      </c>
      <c r="C1771" s="179">
        <v>1</v>
      </c>
    </row>
    <row r="1772" spans="1:3" x14ac:dyDescent="0.2">
      <c r="A1772" t="s">
        <v>4313</v>
      </c>
      <c r="B1772" t="s">
        <v>285</v>
      </c>
      <c r="C1772" s="179">
        <v>3</v>
      </c>
    </row>
    <row r="1773" spans="1:3" x14ac:dyDescent="0.2">
      <c r="A1773" t="s">
        <v>4314</v>
      </c>
      <c r="B1773" t="s">
        <v>254</v>
      </c>
      <c r="C1773" s="179">
        <v>1</v>
      </c>
    </row>
    <row r="1774" spans="1:3" x14ac:dyDescent="0.2">
      <c r="A1774" t="s">
        <v>4315</v>
      </c>
      <c r="B1774" t="s">
        <v>493</v>
      </c>
      <c r="C1774" s="179">
        <v>3</v>
      </c>
    </row>
    <row r="1775" spans="1:3" x14ac:dyDescent="0.2">
      <c r="A1775" t="s">
        <v>4315</v>
      </c>
      <c r="B1775" t="s">
        <v>1618</v>
      </c>
      <c r="C1775" s="179">
        <v>3</v>
      </c>
    </row>
    <row r="1776" spans="1:3" x14ac:dyDescent="0.2">
      <c r="A1776" t="s">
        <v>4315</v>
      </c>
      <c r="B1776" t="s">
        <v>348</v>
      </c>
      <c r="C1776" s="179">
        <v>3</v>
      </c>
    </row>
    <row r="1777" spans="1:3" x14ac:dyDescent="0.2">
      <c r="A1777" t="s">
        <v>4316</v>
      </c>
      <c r="B1777" t="s">
        <v>606</v>
      </c>
      <c r="C1777" s="179">
        <v>1</v>
      </c>
    </row>
    <row r="1778" spans="1:3" x14ac:dyDescent="0.2">
      <c r="A1778" t="s">
        <v>4317</v>
      </c>
      <c r="B1778" t="s">
        <v>518</v>
      </c>
      <c r="C1778" s="179">
        <v>2</v>
      </c>
    </row>
    <row r="1779" spans="1:3" x14ac:dyDescent="0.2">
      <c r="A1779" t="s">
        <v>2253</v>
      </c>
      <c r="B1779" t="s">
        <v>1843</v>
      </c>
      <c r="C1779" s="179">
        <v>1</v>
      </c>
    </row>
    <row r="1780" spans="1:3" x14ac:dyDescent="0.2">
      <c r="A1780" t="s">
        <v>2253</v>
      </c>
      <c r="B1780" t="s">
        <v>2254</v>
      </c>
      <c r="C1780" s="179">
        <v>3</v>
      </c>
    </row>
    <row r="1781" spans="1:3" x14ac:dyDescent="0.2">
      <c r="A1781" t="s">
        <v>4140</v>
      </c>
      <c r="B1781" t="s">
        <v>4141</v>
      </c>
      <c r="C1781" s="179">
        <v>1</v>
      </c>
    </row>
    <row r="1782" spans="1:3" x14ac:dyDescent="0.2">
      <c r="A1782" t="s">
        <v>4318</v>
      </c>
      <c r="B1782" t="s">
        <v>1207</v>
      </c>
      <c r="C1782" s="179">
        <v>2</v>
      </c>
    </row>
    <row r="1783" spans="1:3" x14ac:dyDescent="0.2">
      <c r="A1783" t="s">
        <v>4319</v>
      </c>
      <c r="B1783" t="s">
        <v>1935</v>
      </c>
      <c r="C1783" s="179">
        <v>2</v>
      </c>
    </row>
    <row r="1784" spans="1:3" x14ac:dyDescent="0.2">
      <c r="A1784" t="s">
        <v>3590</v>
      </c>
      <c r="B1784" t="s">
        <v>3604</v>
      </c>
      <c r="C1784" s="179">
        <v>1</v>
      </c>
    </row>
    <row r="1785" spans="1:3" x14ac:dyDescent="0.2">
      <c r="A1785" t="s">
        <v>3590</v>
      </c>
      <c r="B1785" t="s">
        <v>3602</v>
      </c>
      <c r="C1785" s="179">
        <v>1</v>
      </c>
    </row>
    <row r="1786" spans="1:3" x14ac:dyDescent="0.2">
      <c r="A1786" t="s">
        <v>3590</v>
      </c>
      <c r="B1786" t="s">
        <v>3591</v>
      </c>
      <c r="C1786" s="179">
        <v>2</v>
      </c>
    </row>
    <row r="1787" spans="1:3" x14ac:dyDescent="0.2">
      <c r="A1787" t="s">
        <v>3590</v>
      </c>
      <c r="B1787" t="s">
        <v>3608</v>
      </c>
      <c r="C1787" s="179">
        <v>1</v>
      </c>
    </row>
    <row r="1788" spans="1:3" x14ac:dyDescent="0.2">
      <c r="A1788" t="s">
        <v>3590</v>
      </c>
      <c r="B1788" t="s">
        <v>3862</v>
      </c>
      <c r="C1788" s="179">
        <v>1</v>
      </c>
    </row>
    <row r="1789" spans="1:3" x14ac:dyDescent="0.2">
      <c r="A1789" t="s">
        <v>3590</v>
      </c>
      <c r="B1789" t="s">
        <v>4345</v>
      </c>
      <c r="C1789" s="179">
        <v>4</v>
      </c>
    </row>
    <row r="1790" spans="1:3" x14ac:dyDescent="0.2">
      <c r="A1790" t="s">
        <v>4320</v>
      </c>
      <c r="B1790" t="s">
        <v>929</v>
      </c>
      <c r="C1790" s="179">
        <v>7</v>
      </c>
    </row>
    <row r="1791" spans="1:3" x14ac:dyDescent="0.2">
      <c r="A1791" t="s">
        <v>4320</v>
      </c>
      <c r="B1791" t="s">
        <v>963</v>
      </c>
      <c r="C1791" s="179">
        <v>2</v>
      </c>
    </row>
    <row r="1792" spans="1:3" x14ac:dyDescent="0.2">
      <c r="A1792" t="s">
        <v>4320</v>
      </c>
      <c r="B1792" t="s">
        <v>179</v>
      </c>
      <c r="C1792" s="179">
        <v>1</v>
      </c>
    </row>
    <row r="1793" spans="1:3" x14ac:dyDescent="0.2">
      <c r="A1793" t="s">
        <v>2277</v>
      </c>
      <c r="B1793" t="s">
        <v>276</v>
      </c>
      <c r="C1793" s="179">
        <v>9</v>
      </c>
    </row>
    <row r="1794" spans="1:3" x14ac:dyDescent="0.2">
      <c r="A1794" t="s">
        <v>2277</v>
      </c>
      <c r="B1794" t="s">
        <v>669</v>
      </c>
      <c r="C1794" s="179">
        <v>1</v>
      </c>
    </row>
    <row r="1795" spans="1:3" x14ac:dyDescent="0.2">
      <c r="A1795" t="s">
        <v>2277</v>
      </c>
      <c r="B1795" t="s">
        <v>4113</v>
      </c>
      <c r="C1795" s="179">
        <v>4</v>
      </c>
    </row>
    <row r="1796" spans="1:3" x14ac:dyDescent="0.2">
      <c r="A1796" t="s">
        <v>4321</v>
      </c>
      <c r="B1796" t="s">
        <v>1613</v>
      </c>
      <c r="C1796" s="179">
        <v>1</v>
      </c>
    </row>
    <row r="1797" spans="1:3" x14ac:dyDescent="0.2">
      <c r="A1797" t="s">
        <v>2763</v>
      </c>
      <c r="B1797" t="s">
        <v>2764</v>
      </c>
      <c r="C1797" s="179">
        <v>1</v>
      </c>
    </row>
    <row r="1798" spans="1:3" x14ac:dyDescent="0.2">
      <c r="A1798" t="s">
        <v>2763</v>
      </c>
      <c r="B1798" t="s">
        <v>1224</v>
      </c>
      <c r="C1798" s="179">
        <v>1</v>
      </c>
    </row>
    <row r="1799" spans="1:3" x14ac:dyDescent="0.2">
      <c r="A1799" t="s">
        <v>4322</v>
      </c>
      <c r="B1799" t="s">
        <v>793</v>
      </c>
      <c r="C1799" s="179">
        <v>6</v>
      </c>
    </row>
    <row r="1800" spans="1:3" x14ac:dyDescent="0.2">
      <c r="A1800" t="s">
        <v>4322</v>
      </c>
      <c r="B1800" t="s">
        <v>794</v>
      </c>
      <c r="C1800" s="179">
        <v>1</v>
      </c>
    </row>
    <row r="1801" spans="1:3" x14ac:dyDescent="0.2">
      <c r="A1801" t="s">
        <v>4322</v>
      </c>
      <c r="B1801" t="s">
        <v>795</v>
      </c>
      <c r="C1801" s="179">
        <v>6</v>
      </c>
    </row>
    <row r="1802" spans="1:3" x14ac:dyDescent="0.2">
      <c r="A1802" t="s">
        <v>4322</v>
      </c>
      <c r="B1802" t="s">
        <v>796</v>
      </c>
      <c r="C1802" s="179">
        <v>1</v>
      </c>
    </row>
    <row r="1803" spans="1:3" x14ac:dyDescent="0.2">
      <c r="A1803" t="s">
        <v>4322</v>
      </c>
      <c r="B1803" t="s">
        <v>864</v>
      </c>
      <c r="C1803" s="179">
        <v>2</v>
      </c>
    </row>
    <row r="1804" spans="1:3" x14ac:dyDescent="0.2">
      <c r="A1804" t="s">
        <v>4323</v>
      </c>
      <c r="B1804" t="s">
        <v>725</v>
      </c>
      <c r="C1804" s="179">
        <v>1</v>
      </c>
    </row>
    <row r="1805" spans="1:3" x14ac:dyDescent="0.2">
      <c r="A1805" t="s">
        <v>4324</v>
      </c>
      <c r="B1805" t="s">
        <v>1147</v>
      </c>
      <c r="C1805" s="179">
        <v>2</v>
      </c>
    </row>
    <row r="1806" spans="1:3" x14ac:dyDescent="0.2">
      <c r="A1806" t="s">
        <v>4324</v>
      </c>
      <c r="B1806" t="s">
        <v>3686</v>
      </c>
      <c r="C1806" s="179">
        <v>3</v>
      </c>
    </row>
    <row r="1807" spans="1:3" x14ac:dyDescent="0.2">
      <c r="A1807" t="s">
        <v>4325</v>
      </c>
      <c r="B1807" t="s">
        <v>1808</v>
      </c>
      <c r="C1807" s="179">
        <v>1</v>
      </c>
    </row>
    <row r="1808" spans="1:3" x14ac:dyDescent="0.2">
      <c r="A1808" t="s">
        <v>4325</v>
      </c>
      <c r="B1808" t="s">
        <v>1805</v>
      </c>
      <c r="C1808" s="179">
        <v>1</v>
      </c>
    </row>
    <row r="1809" spans="1:3" x14ac:dyDescent="0.2">
      <c r="A1809" t="s">
        <v>4325</v>
      </c>
      <c r="B1809" t="s">
        <v>1309</v>
      </c>
      <c r="C1809" s="179">
        <v>1</v>
      </c>
    </row>
    <row r="1810" spans="1:3" x14ac:dyDescent="0.2">
      <c r="A1810" t="s">
        <v>4325</v>
      </c>
      <c r="B1810" t="s">
        <v>1697</v>
      </c>
      <c r="C1810" s="179">
        <v>1</v>
      </c>
    </row>
    <row r="1811" spans="1:3" x14ac:dyDescent="0.2">
      <c r="A1811" t="s">
        <v>4325</v>
      </c>
      <c r="B1811" t="s">
        <v>1600</v>
      </c>
      <c r="C1811" s="179">
        <v>1</v>
      </c>
    </row>
    <row r="1812" spans="1:3" x14ac:dyDescent="0.2">
      <c r="A1812" t="s">
        <v>2250</v>
      </c>
      <c r="B1812" t="s">
        <v>212</v>
      </c>
      <c r="C1812" s="179">
        <v>1</v>
      </c>
    </row>
    <row r="1813" spans="1:3" x14ac:dyDescent="0.2">
      <c r="A1813" t="s">
        <v>2250</v>
      </c>
      <c r="B1813" t="s">
        <v>2690</v>
      </c>
      <c r="C1813" s="179">
        <v>14</v>
      </c>
    </row>
    <row r="1814" spans="1:3" x14ac:dyDescent="0.2">
      <c r="A1814" t="s">
        <v>2250</v>
      </c>
      <c r="B1814" t="s">
        <v>2251</v>
      </c>
      <c r="C1814" s="179">
        <v>9</v>
      </c>
    </row>
    <row r="1815" spans="1:3" x14ac:dyDescent="0.2">
      <c r="A1815" t="s">
        <v>2250</v>
      </c>
      <c r="B1815" t="s">
        <v>3027</v>
      </c>
      <c r="C1815" s="179">
        <v>1</v>
      </c>
    </row>
    <row r="1816" spans="1:3" x14ac:dyDescent="0.2">
      <c r="A1816" t="s">
        <v>4326</v>
      </c>
      <c r="B1816" t="s">
        <v>645</v>
      </c>
      <c r="C1816" s="179">
        <v>31</v>
      </c>
    </row>
    <row r="1817" spans="1:3" x14ac:dyDescent="0.2">
      <c r="A1817" t="s">
        <v>4326</v>
      </c>
      <c r="B1817" t="s">
        <v>170</v>
      </c>
      <c r="C1817" s="179">
        <v>1</v>
      </c>
    </row>
    <row r="1818" spans="1:3" x14ac:dyDescent="0.2">
      <c r="A1818" t="s">
        <v>4327</v>
      </c>
      <c r="B1818" t="s">
        <v>1247</v>
      </c>
      <c r="C1818" s="179">
        <v>1</v>
      </c>
    </row>
    <row r="1819" spans="1:3" x14ac:dyDescent="0.2">
      <c r="A1819" t="s">
        <v>4327</v>
      </c>
      <c r="B1819" t="s">
        <v>1893</v>
      </c>
      <c r="C1819" s="179">
        <v>1</v>
      </c>
    </row>
    <row r="1820" spans="1:3" x14ac:dyDescent="0.2">
      <c r="A1820" t="s">
        <v>4328</v>
      </c>
      <c r="B1820" t="s">
        <v>490</v>
      </c>
      <c r="C1820" s="179">
        <v>2</v>
      </c>
    </row>
    <row r="1821" spans="1:3" x14ac:dyDescent="0.2">
      <c r="A1821" t="s">
        <v>4329</v>
      </c>
      <c r="B1821" t="s">
        <v>158</v>
      </c>
      <c r="C1821" s="179">
        <v>1</v>
      </c>
    </row>
    <row r="1822" spans="1:3" x14ac:dyDescent="0.2">
      <c r="A1822" t="s">
        <v>4330</v>
      </c>
      <c r="B1822" t="s">
        <v>1000</v>
      </c>
      <c r="C1822" s="179">
        <v>1</v>
      </c>
    </row>
    <row r="1823" spans="1:3" x14ac:dyDescent="0.2">
      <c r="A1823" t="s">
        <v>4331</v>
      </c>
      <c r="B1823" t="s">
        <v>542</v>
      </c>
      <c r="C1823" s="179">
        <v>2</v>
      </c>
    </row>
    <row r="1824" spans="1:3" x14ac:dyDescent="0.2">
      <c r="A1824" t="s">
        <v>4332</v>
      </c>
      <c r="B1824" t="s">
        <v>1197</v>
      </c>
      <c r="C1824" s="179">
        <v>1</v>
      </c>
    </row>
    <row r="1825" spans="1:3" x14ac:dyDescent="0.2">
      <c r="A1825" t="s">
        <v>4333</v>
      </c>
      <c r="B1825" t="s">
        <v>324</v>
      </c>
      <c r="C1825" s="179">
        <v>3</v>
      </c>
    </row>
    <row r="1826" spans="1:3" x14ac:dyDescent="0.2">
      <c r="A1826" t="s">
        <v>4333</v>
      </c>
      <c r="B1826" t="s">
        <v>325</v>
      </c>
      <c r="C1826" s="179">
        <v>1</v>
      </c>
    </row>
    <row r="1827" spans="1:3" x14ac:dyDescent="0.2">
      <c r="A1827" t="s">
        <v>4334</v>
      </c>
      <c r="B1827" t="s">
        <v>344</v>
      </c>
      <c r="C1827" s="179">
        <v>1</v>
      </c>
    </row>
    <row r="1828" spans="1:3" x14ac:dyDescent="0.2">
      <c r="A1828" t="s">
        <v>4335</v>
      </c>
      <c r="B1828" t="s">
        <v>4335</v>
      </c>
      <c r="C1828" s="179"/>
    </row>
    <row r="1829" spans="1:3" x14ac:dyDescent="0.2">
      <c r="A1829" t="s">
        <v>4347</v>
      </c>
      <c r="B1829" t="s">
        <v>4348</v>
      </c>
      <c r="C1829" s="179">
        <v>3</v>
      </c>
    </row>
    <row r="1830" spans="1:3" x14ac:dyDescent="0.2">
      <c r="A1830" t="s">
        <v>4385</v>
      </c>
      <c r="B1830" t="s">
        <v>4386</v>
      </c>
      <c r="C1830" s="179">
        <v>1</v>
      </c>
    </row>
    <row r="1831" spans="1:3" x14ac:dyDescent="0.2">
      <c r="A1831" t="s">
        <v>4392</v>
      </c>
      <c r="B1831" t="s">
        <v>4393</v>
      </c>
      <c r="C1831" s="179">
        <v>1</v>
      </c>
    </row>
    <row r="1832" spans="1:3" x14ac:dyDescent="0.2">
      <c r="A1832" t="s">
        <v>4406</v>
      </c>
      <c r="B1832" t="s">
        <v>4407</v>
      </c>
      <c r="C1832" s="179">
        <v>1</v>
      </c>
    </row>
    <row r="1833" spans="1:3" x14ac:dyDescent="0.2">
      <c r="A1833" t="s">
        <v>4423</v>
      </c>
      <c r="B1833" t="s">
        <v>4424</v>
      </c>
      <c r="C1833" s="179">
        <v>1</v>
      </c>
    </row>
    <row r="1834" spans="1:3" x14ac:dyDescent="0.2">
      <c r="A1834" t="s">
        <v>4455</v>
      </c>
      <c r="B1834" t="s">
        <v>4456</v>
      </c>
      <c r="C1834" s="179">
        <v>1</v>
      </c>
    </row>
    <row r="1835" spans="1:3" x14ac:dyDescent="0.2">
      <c r="A1835" t="s">
        <v>4602</v>
      </c>
      <c r="B1835" t="s">
        <v>4603</v>
      </c>
      <c r="C1835" s="179">
        <v>1</v>
      </c>
    </row>
    <row r="1836" spans="1:3" x14ac:dyDescent="0.2">
      <c r="A1836" t="s">
        <v>4605</v>
      </c>
      <c r="B1836" t="s">
        <v>4606</v>
      </c>
      <c r="C1836" s="179">
        <v>3</v>
      </c>
    </row>
    <row r="1837" spans="1:3" x14ac:dyDescent="0.2">
      <c r="A1837" t="s">
        <v>4650</v>
      </c>
      <c r="B1837" t="s">
        <v>4651</v>
      </c>
      <c r="C1837" s="179">
        <v>1</v>
      </c>
    </row>
    <row r="1838" spans="1:3" x14ac:dyDescent="0.2">
      <c r="A1838" t="s">
        <v>4650</v>
      </c>
      <c r="B1838" t="s">
        <v>5183</v>
      </c>
      <c r="C1838" s="179">
        <v>2</v>
      </c>
    </row>
    <row r="1839" spans="1:3" x14ac:dyDescent="0.2">
      <c r="A1839" t="s">
        <v>4667</v>
      </c>
      <c r="B1839" t="s">
        <v>4668</v>
      </c>
      <c r="C1839" s="179">
        <v>2</v>
      </c>
    </row>
    <row r="1840" spans="1:3" x14ac:dyDescent="0.2">
      <c r="A1840" t="s">
        <v>4827</v>
      </c>
      <c r="B1840" t="s">
        <v>4828</v>
      </c>
      <c r="C1840" s="179">
        <v>1</v>
      </c>
    </row>
    <row r="1841" spans="1:3" x14ac:dyDescent="0.2">
      <c r="A1841" t="s">
        <v>4850</v>
      </c>
      <c r="B1841" t="s">
        <v>4851</v>
      </c>
      <c r="C1841" s="179">
        <v>1</v>
      </c>
    </row>
    <row r="1842" spans="1:3" x14ac:dyDescent="0.2">
      <c r="A1842" t="s">
        <v>5187</v>
      </c>
      <c r="B1842" t="s">
        <v>5188</v>
      </c>
      <c r="C1842" s="179">
        <v>1</v>
      </c>
    </row>
    <row r="1843" spans="1:3" x14ac:dyDescent="0.2">
      <c r="A1843" t="s">
        <v>5292</v>
      </c>
      <c r="B1843" t="s">
        <v>5293</v>
      </c>
      <c r="C1843" s="179">
        <v>1</v>
      </c>
    </row>
    <row r="1844" spans="1:3" x14ac:dyDescent="0.2">
      <c r="A1844" t="s">
        <v>5416</v>
      </c>
      <c r="B1844" t="s">
        <v>5417</v>
      </c>
      <c r="C1844" s="179">
        <v>1</v>
      </c>
    </row>
    <row r="1845" spans="1:3" x14ac:dyDescent="0.2">
      <c r="A1845" t="s">
        <v>5430</v>
      </c>
      <c r="B1845" t="s">
        <v>5431</v>
      </c>
      <c r="C1845" s="17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7F541-AAC8-4E8D-9B15-D4857D223DB3}">
  <sheetPr codeName="Лист9"/>
  <dimension ref="A1:C1681"/>
  <sheetViews>
    <sheetView workbookViewId="0">
      <selection activeCell="B15" sqref="B15"/>
    </sheetView>
  </sheetViews>
  <sheetFormatPr defaultRowHeight="15" x14ac:dyDescent="0.2"/>
  <cols>
    <col min="1" max="1" width="14.2578125" customWidth="1"/>
    <col min="2" max="2" width="92.1484375" style="180" customWidth="1"/>
    <col min="3" max="3" width="9.55078125" bestFit="1" customWidth="1"/>
  </cols>
  <sheetData>
    <row r="1" spans="1:3" s="180" customFormat="1" x14ac:dyDescent="0.2">
      <c r="A1" s="180" t="s">
        <v>19</v>
      </c>
      <c r="B1" s="180" t="s">
        <v>20</v>
      </c>
      <c r="C1" s="180" t="s">
        <v>1536</v>
      </c>
    </row>
    <row r="2" spans="1:3" ht="27.75" x14ac:dyDescent="0.2">
      <c r="A2" t="s">
        <v>2088</v>
      </c>
      <c r="B2" s="180" t="s">
        <v>3163</v>
      </c>
      <c r="C2">
        <v>153</v>
      </c>
    </row>
    <row r="3" spans="1:3" x14ac:dyDescent="0.2">
      <c r="A3" t="s">
        <v>2088</v>
      </c>
      <c r="B3" s="180" t="s">
        <v>3930</v>
      </c>
      <c r="C3">
        <v>49</v>
      </c>
    </row>
    <row r="4" spans="1:3" x14ac:dyDescent="0.2">
      <c r="A4" t="s">
        <v>2040</v>
      </c>
      <c r="B4" s="180" t="s">
        <v>2063</v>
      </c>
      <c r="C4">
        <v>47</v>
      </c>
    </row>
    <row r="5" spans="1:3" x14ac:dyDescent="0.2">
      <c r="A5" t="s">
        <v>2043</v>
      </c>
      <c r="B5" s="180" t="s">
        <v>2262</v>
      </c>
      <c r="C5">
        <v>46</v>
      </c>
    </row>
    <row r="6" spans="1:3" x14ac:dyDescent="0.2">
      <c r="A6" t="s">
        <v>2040</v>
      </c>
      <c r="B6" s="180" t="s">
        <v>2672</v>
      </c>
      <c r="C6">
        <v>46</v>
      </c>
    </row>
    <row r="7" spans="1:3" x14ac:dyDescent="0.2">
      <c r="A7" t="s">
        <v>2040</v>
      </c>
      <c r="B7" s="180" t="s">
        <v>2052</v>
      </c>
      <c r="C7">
        <v>44</v>
      </c>
    </row>
    <row r="8" spans="1:3" x14ac:dyDescent="0.2">
      <c r="A8" t="s">
        <v>2040</v>
      </c>
      <c r="B8" s="180" t="s">
        <v>3851</v>
      </c>
      <c r="C8">
        <v>40</v>
      </c>
    </row>
    <row r="9" spans="1:3" x14ac:dyDescent="0.2">
      <c r="A9" t="s">
        <v>4207</v>
      </c>
      <c r="B9" s="180" t="s">
        <v>294</v>
      </c>
      <c r="C9">
        <v>36</v>
      </c>
    </row>
    <row r="10" spans="1:3" x14ac:dyDescent="0.2">
      <c r="A10" t="s">
        <v>2319</v>
      </c>
      <c r="B10" s="180" t="s">
        <v>741</v>
      </c>
      <c r="C10">
        <v>34</v>
      </c>
    </row>
    <row r="11" spans="1:3" x14ac:dyDescent="0.2">
      <c r="A11" t="s">
        <v>2041</v>
      </c>
      <c r="B11" s="180" t="s">
        <v>2234</v>
      </c>
      <c r="C11">
        <v>31</v>
      </c>
    </row>
    <row r="12" spans="1:3" x14ac:dyDescent="0.2">
      <c r="A12" t="s">
        <v>4326</v>
      </c>
      <c r="B12" s="180" t="s">
        <v>645</v>
      </c>
      <c r="C12">
        <v>31</v>
      </c>
    </row>
    <row r="13" spans="1:3" x14ac:dyDescent="0.2">
      <c r="A13" t="s">
        <v>2040</v>
      </c>
      <c r="B13" s="180" t="s">
        <v>2211</v>
      </c>
      <c r="C13">
        <v>30</v>
      </c>
    </row>
    <row r="14" spans="1:3" x14ac:dyDescent="0.2">
      <c r="A14" t="s">
        <v>2075</v>
      </c>
      <c r="B14" s="180" t="s">
        <v>2587</v>
      </c>
      <c r="C14">
        <v>29</v>
      </c>
    </row>
    <row r="15" spans="1:3" x14ac:dyDescent="0.2">
      <c r="A15" t="s">
        <v>2088</v>
      </c>
      <c r="B15" s="180" t="s">
        <v>3077</v>
      </c>
      <c r="C15">
        <v>27</v>
      </c>
    </row>
    <row r="16" spans="1:3" x14ac:dyDescent="0.2">
      <c r="A16" t="s">
        <v>2040</v>
      </c>
      <c r="B16" s="180" t="s">
        <v>2110</v>
      </c>
      <c r="C16">
        <v>27</v>
      </c>
    </row>
    <row r="17" spans="1:3" x14ac:dyDescent="0.2">
      <c r="A17" t="s">
        <v>4207</v>
      </c>
      <c r="B17" s="180" t="s">
        <v>293</v>
      </c>
      <c r="C17">
        <v>24</v>
      </c>
    </row>
    <row r="18" spans="1:3" x14ac:dyDescent="0.2">
      <c r="A18" t="s">
        <v>2040</v>
      </c>
      <c r="B18" s="180" t="s">
        <v>2897</v>
      </c>
      <c r="C18">
        <v>24</v>
      </c>
    </row>
    <row r="19" spans="1:3" x14ac:dyDescent="0.2">
      <c r="A19" t="s">
        <v>2161</v>
      </c>
      <c r="B19" s="180" t="s">
        <v>2164</v>
      </c>
      <c r="C19">
        <v>24</v>
      </c>
    </row>
    <row r="20" spans="1:3" x14ac:dyDescent="0.2">
      <c r="A20" t="s">
        <v>2075</v>
      </c>
      <c r="B20" s="180" t="s">
        <v>2511</v>
      </c>
      <c r="C20">
        <v>23</v>
      </c>
    </row>
    <row r="21" spans="1:3" ht="27.75" x14ac:dyDescent="0.2">
      <c r="A21" t="s">
        <v>2088</v>
      </c>
      <c r="B21" s="180" t="s">
        <v>3641</v>
      </c>
      <c r="C21">
        <v>22</v>
      </c>
    </row>
    <row r="22" spans="1:3" x14ac:dyDescent="0.2">
      <c r="A22" t="s">
        <v>2040</v>
      </c>
      <c r="B22" s="180" t="s">
        <v>2226</v>
      </c>
      <c r="C22">
        <v>22</v>
      </c>
    </row>
    <row r="23" spans="1:3" x14ac:dyDescent="0.2">
      <c r="A23" t="s">
        <v>1385</v>
      </c>
      <c r="B23" s="180" t="s">
        <v>296</v>
      </c>
      <c r="C23">
        <v>21</v>
      </c>
    </row>
    <row r="24" spans="1:3" x14ac:dyDescent="0.2">
      <c r="A24" t="s">
        <v>2040</v>
      </c>
      <c r="B24" s="180" t="s">
        <v>2155</v>
      </c>
      <c r="C24">
        <v>21</v>
      </c>
    </row>
    <row r="25" spans="1:3" x14ac:dyDescent="0.2">
      <c r="A25" t="s">
        <v>2040</v>
      </c>
      <c r="B25" s="180" t="s">
        <v>455</v>
      </c>
      <c r="C25">
        <v>21</v>
      </c>
    </row>
    <row r="26" spans="1:3" x14ac:dyDescent="0.2">
      <c r="A26" t="s">
        <v>2256</v>
      </c>
      <c r="B26" s="180" t="s">
        <v>2257</v>
      </c>
      <c r="C26">
        <v>20</v>
      </c>
    </row>
    <row r="27" spans="1:3" ht="27.75" x14ac:dyDescent="0.2">
      <c r="A27" t="s">
        <v>2088</v>
      </c>
      <c r="B27" s="180" t="s">
        <v>3901</v>
      </c>
      <c r="C27">
        <v>20</v>
      </c>
    </row>
    <row r="28" spans="1:3" x14ac:dyDescent="0.2">
      <c r="A28" t="s">
        <v>2040</v>
      </c>
      <c r="B28" s="180" t="s">
        <v>3772</v>
      </c>
      <c r="C28">
        <v>20</v>
      </c>
    </row>
    <row r="29" spans="1:3" x14ac:dyDescent="0.2">
      <c r="A29" t="s">
        <v>2040</v>
      </c>
      <c r="B29" s="180" t="s">
        <v>2688</v>
      </c>
      <c r="C29">
        <v>19</v>
      </c>
    </row>
    <row r="30" spans="1:3" x14ac:dyDescent="0.2">
      <c r="A30" t="s">
        <v>2088</v>
      </c>
      <c r="B30" s="180" t="s">
        <v>3987</v>
      </c>
      <c r="C30">
        <v>18</v>
      </c>
    </row>
    <row r="31" spans="1:3" x14ac:dyDescent="0.2">
      <c r="A31" t="s">
        <v>2078</v>
      </c>
      <c r="B31" s="180" t="s">
        <v>3765</v>
      </c>
      <c r="C31">
        <v>18</v>
      </c>
    </row>
    <row r="32" spans="1:3" x14ac:dyDescent="0.2">
      <c r="A32" t="s">
        <v>2040</v>
      </c>
      <c r="B32" s="180" t="s">
        <v>2803</v>
      </c>
      <c r="C32">
        <v>18</v>
      </c>
    </row>
    <row r="33" spans="1:3" x14ac:dyDescent="0.2">
      <c r="A33" t="s">
        <v>2044</v>
      </c>
      <c r="B33" s="180" t="s">
        <v>2871</v>
      </c>
      <c r="C33">
        <v>18</v>
      </c>
    </row>
    <row r="34" spans="1:3" x14ac:dyDescent="0.2">
      <c r="A34" t="s">
        <v>2256</v>
      </c>
      <c r="B34" s="180" t="s">
        <v>2707</v>
      </c>
      <c r="C34">
        <v>17</v>
      </c>
    </row>
    <row r="35" spans="1:3" x14ac:dyDescent="0.2">
      <c r="A35" t="s">
        <v>2641</v>
      </c>
      <c r="B35" s="180" t="s">
        <v>263</v>
      </c>
      <c r="C35">
        <v>17</v>
      </c>
    </row>
    <row r="36" spans="1:3" x14ac:dyDescent="0.2">
      <c r="A36" t="s">
        <v>2641</v>
      </c>
      <c r="B36" s="180" t="s">
        <v>251</v>
      </c>
      <c r="C36">
        <v>17</v>
      </c>
    </row>
    <row r="37" spans="1:3" x14ac:dyDescent="0.2">
      <c r="A37" t="s">
        <v>2772</v>
      </c>
      <c r="B37" s="180" t="s">
        <v>2773</v>
      </c>
      <c r="C37">
        <v>17</v>
      </c>
    </row>
    <row r="38" spans="1:3" x14ac:dyDescent="0.2">
      <c r="A38" t="s">
        <v>2088</v>
      </c>
      <c r="B38" s="180" t="s">
        <v>3741</v>
      </c>
      <c r="C38">
        <v>16</v>
      </c>
    </row>
    <row r="39" spans="1:3" x14ac:dyDescent="0.2">
      <c r="A39" t="s">
        <v>2040</v>
      </c>
      <c r="B39" s="180" t="s">
        <v>2837</v>
      </c>
      <c r="C39">
        <v>16</v>
      </c>
    </row>
    <row r="40" spans="1:3" x14ac:dyDescent="0.2">
      <c r="A40" t="s">
        <v>2040</v>
      </c>
      <c r="B40" s="180" t="s">
        <v>3056</v>
      </c>
      <c r="C40">
        <v>16</v>
      </c>
    </row>
    <row r="41" spans="1:3" x14ac:dyDescent="0.2">
      <c r="A41" t="s">
        <v>2750</v>
      </c>
      <c r="B41" s="180" t="s">
        <v>2751</v>
      </c>
      <c r="C41">
        <v>15</v>
      </c>
    </row>
    <row r="42" spans="1:3" x14ac:dyDescent="0.2">
      <c r="A42" t="s">
        <v>2088</v>
      </c>
      <c r="B42" s="180" t="s">
        <v>2744</v>
      </c>
      <c r="C42">
        <v>15</v>
      </c>
    </row>
    <row r="43" spans="1:3" x14ac:dyDescent="0.2">
      <c r="A43" t="s">
        <v>1385</v>
      </c>
      <c r="B43" s="180" t="s">
        <v>451</v>
      </c>
      <c r="C43">
        <v>15</v>
      </c>
    </row>
    <row r="44" spans="1:3" x14ac:dyDescent="0.2">
      <c r="A44" t="s">
        <v>2138</v>
      </c>
      <c r="B44" s="180" t="s">
        <v>4014</v>
      </c>
      <c r="C44">
        <v>15</v>
      </c>
    </row>
    <row r="45" spans="1:3" x14ac:dyDescent="0.2">
      <c r="A45" t="s">
        <v>2078</v>
      </c>
      <c r="B45" s="180" t="s">
        <v>2479</v>
      </c>
      <c r="C45">
        <v>15</v>
      </c>
    </row>
    <row r="46" spans="1:3" x14ac:dyDescent="0.2">
      <c r="A46" t="s">
        <v>2713</v>
      </c>
      <c r="B46" s="180" t="s">
        <v>4002</v>
      </c>
      <c r="C46">
        <v>15</v>
      </c>
    </row>
    <row r="47" spans="1:3" x14ac:dyDescent="0.2">
      <c r="A47" t="s">
        <v>2072</v>
      </c>
      <c r="B47" s="180" t="s">
        <v>3808</v>
      </c>
      <c r="C47">
        <v>15</v>
      </c>
    </row>
    <row r="48" spans="1:3" x14ac:dyDescent="0.2">
      <c r="A48" t="s">
        <v>2202</v>
      </c>
      <c r="B48" s="180" t="s">
        <v>2599</v>
      </c>
      <c r="C48">
        <v>14</v>
      </c>
    </row>
    <row r="49" spans="1:3" x14ac:dyDescent="0.2">
      <c r="A49" t="s">
        <v>2641</v>
      </c>
      <c r="B49" s="180" t="s">
        <v>250</v>
      </c>
      <c r="C49">
        <v>14</v>
      </c>
    </row>
    <row r="50" spans="1:3" x14ac:dyDescent="0.2">
      <c r="A50" t="s">
        <v>1385</v>
      </c>
      <c r="B50" s="180" t="s">
        <v>300</v>
      </c>
      <c r="C50">
        <v>14</v>
      </c>
    </row>
    <row r="51" spans="1:3" x14ac:dyDescent="0.2">
      <c r="A51" t="s">
        <v>2075</v>
      </c>
      <c r="B51" s="180" t="s">
        <v>2142</v>
      </c>
      <c r="C51">
        <v>14</v>
      </c>
    </row>
    <row r="52" spans="1:3" x14ac:dyDescent="0.2">
      <c r="A52" t="s">
        <v>2161</v>
      </c>
      <c r="B52" s="180" t="s">
        <v>2162</v>
      </c>
      <c r="C52">
        <v>14</v>
      </c>
    </row>
    <row r="53" spans="1:3" x14ac:dyDescent="0.2">
      <c r="A53" t="s">
        <v>2250</v>
      </c>
      <c r="B53" s="180" t="s">
        <v>2690</v>
      </c>
      <c r="C53">
        <v>14</v>
      </c>
    </row>
    <row r="54" spans="1:3" x14ac:dyDescent="0.2">
      <c r="A54" t="s">
        <v>2088</v>
      </c>
      <c r="B54" s="180" t="s">
        <v>1136</v>
      </c>
      <c r="C54">
        <v>13</v>
      </c>
    </row>
    <row r="55" spans="1:3" ht="27.75" x14ac:dyDescent="0.2">
      <c r="A55" t="s">
        <v>2088</v>
      </c>
      <c r="B55" s="180" t="s">
        <v>3653</v>
      </c>
      <c r="C55">
        <v>13</v>
      </c>
    </row>
    <row r="56" spans="1:3" x14ac:dyDescent="0.2">
      <c r="A56" t="s">
        <v>2199</v>
      </c>
      <c r="B56" s="180" t="s">
        <v>2200</v>
      </c>
      <c r="C56">
        <v>13</v>
      </c>
    </row>
    <row r="57" spans="1:3" x14ac:dyDescent="0.2">
      <c r="A57" t="s">
        <v>2728</v>
      </c>
      <c r="B57" s="180" t="s">
        <v>3925</v>
      </c>
      <c r="C57">
        <v>13</v>
      </c>
    </row>
    <row r="58" spans="1:3" x14ac:dyDescent="0.2">
      <c r="A58" t="s">
        <v>2040</v>
      </c>
      <c r="B58" s="180" t="s">
        <v>3983</v>
      </c>
      <c r="C58">
        <v>13</v>
      </c>
    </row>
    <row r="59" spans="1:3" x14ac:dyDescent="0.2">
      <c r="A59" t="s">
        <v>2040</v>
      </c>
      <c r="B59" s="180" t="s">
        <v>2528</v>
      </c>
      <c r="C59">
        <v>13</v>
      </c>
    </row>
    <row r="60" spans="1:3" x14ac:dyDescent="0.2">
      <c r="A60" t="s">
        <v>2161</v>
      </c>
      <c r="B60" s="180" t="s">
        <v>2465</v>
      </c>
      <c r="C60">
        <v>13</v>
      </c>
    </row>
    <row r="61" spans="1:3" x14ac:dyDescent="0.2">
      <c r="A61" t="s">
        <v>2043</v>
      </c>
      <c r="B61" s="180" t="s">
        <v>2061</v>
      </c>
      <c r="C61">
        <v>12</v>
      </c>
    </row>
    <row r="62" spans="1:3" x14ac:dyDescent="0.2">
      <c r="A62" t="s">
        <v>1385</v>
      </c>
      <c r="B62" s="180" t="s">
        <v>3747</v>
      </c>
      <c r="C62">
        <v>12</v>
      </c>
    </row>
    <row r="63" spans="1:3" x14ac:dyDescent="0.2">
      <c r="A63" t="s">
        <v>2259</v>
      </c>
      <c r="B63" s="180" t="s">
        <v>2568</v>
      </c>
      <c r="C63">
        <v>12</v>
      </c>
    </row>
    <row r="64" spans="1:3" x14ac:dyDescent="0.2">
      <c r="A64" t="s">
        <v>3754</v>
      </c>
      <c r="B64" s="180" t="s">
        <v>3755</v>
      </c>
      <c r="C64">
        <v>12</v>
      </c>
    </row>
    <row r="65" spans="1:3" x14ac:dyDescent="0.2">
      <c r="A65" t="s">
        <v>2138</v>
      </c>
      <c r="B65" s="180" t="s">
        <v>4088</v>
      </c>
      <c r="C65">
        <v>12</v>
      </c>
    </row>
    <row r="66" spans="1:3" ht="27.75" x14ac:dyDescent="0.2">
      <c r="A66" t="s">
        <v>2713</v>
      </c>
      <c r="B66" s="180" t="s">
        <v>4066</v>
      </c>
      <c r="C66">
        <v>12</v>
      </c>
    </row>
    <row r="67" spans="1:3" x14ac:dyDescent="0.2">
      <c r="A67" t="s">
        <v>2040</v>
      </c>
      <c r="B67" s="180" t="s">
        <v>2054</v>
      </c>
      <c r="C67">
        <v>12</v>
      </c>
    </row>
    <row r="68" spans="1:3" x14ac:dyDescent="0.2">
      <c r="A68" t="s">
        <v>2040</v>
      </c>
      <c r="B68" s="180" t="s">
        <v>49</v>
      </c>
      <c r="C68">
        <v>12</v>
      </c>
    </row>
    <row r="69" spans="1:3" x14ac:dyDescent="0.2">
      <c r="A69" t="s">
        <v>2040</v>
      </c>
      <c r="B69" s="180" t="s">
        <v>2213</v>
      </c>
      <c r="C69">
        <v>12</v>
      </c>
    </row>
    <row r="70" spans="1:3" x14ac:dyDescent="0.2">
      <c r="A70" t="s">
        <v>2322</v>
      </c>
      <c r="B70" s="180" t="s">
        <v>842</v>
      </c>
      <c r="C70">
        <v>12</v>
      </c>
    </row>
    <row r="71" spans="1:3" x14ac:dyDescent="0.2">
      <c r="A71" t="s">
        <v>2088</v>
      </c>
      <c r="B71" s="180" t="s">
        <v>38</v>
      </c>
      <c r="C71">
        <v>11</v>
      </c>
    </row>
    <row r="72" spans="1:3" x14ac:dyDescent="0.2">
      <c r="A72" t="s">
        <v>2088</v>
      </c>
      <c r="B72" s="180" t="s">
        <v>2663</v>
      </c>
      <c r="C72">
        <v>11</v>
      </c>
    </row>
    <row r="73" spans="1:3" x14ac:dyDescent="0.2">
      <c r="A73" t="s">
        <v>2043</v>
      </c>
      <c r="B73" s="180" t="s">
        <v>3743</v>
      </c>
      <c r="C73">
        <v>11</v>
      </c>
    </row>
    <row r="74" spans="1:3" x14ac:dyDescent="0.2">
      <c r="A74" t="s">
        <v>1385</v>
      </c>
      <c r="B74" s="180" t="s">
        <v>2012</v>
      </c>
      <c r="C74">
        <v>11</v>
      </c>
    </row>
    <row r="75" spans="1:3" x14ac:dyDescent="0.2">
      <c r="A75" t="s">
        <v>2259</v>
      </c>
      <c r="B75" s="180" t="s">
        <v>2469</v>
      </c>
      <c r="C75">
        <v>11</v>
      </c>
    </row>
    <row r="76" spans="1:3" ht="27.75" x14ac:dyDescent="0.2">
      <c r="A76" t="s">
        <v>2989</v>
      </c>
      <c r="B76" s="180" t="s">
        <v>228</v>
      </c>
      <c r="C76">
        <v>11</v>
      </c>
    </row>
    <row r="77" spans="1:3" x14ac:dyDescent="0.2">
      <c r="A77" t="s">
        <v>2075</v>
      </c>
      <c r="B77" s="180" t="s">
        <v>2140</v>
      </c>
      <c r="C77">
        <v>11</v>
      </c>
    </row>
    <row r="78" spans="1:3" x14ac:dyDescent="0.2">
      <c r="A78" t="s">
        <v>2138</v>
      </c>
      <c r="B78" s="180" t="s">
        <v>3762</v>
      </c>
      <c r="C78">
        <v>11</v>
      </c>
    </row>
    <row r="79" spans="1:3" x14ac:dyDescent="0.2">
      <c r="A79" t="s">
        <v>2040</v>
      </c>
      <c r="B79" s="180" t="s">
        <v>3770</v>
      </c>
      <c r="C79">
        <v>11</v>
      </c>
    </row>
    <row r="80" spans="1:3" x14ac:dyDescent="0.2">
      <c r="A80" t="s">
        <v>2040</v>
      </c>
      <c r="B80" s="180" t="s">
        <v>2113</v>
      </c>
      <c r="C80">
        <v>11</v>
      </c>
    </row>
    <row r="81" spans="1:3" x14ac:dyDescent="0.2">
      <c r="A81" t="s">
        <v>2202</v>
      </c>
      <c r="B81" s="180" t="s">
        <v>2241</v>
      </c>
      <c r="C81">
        <v>10</v>
      </c>
    </row>
    <row r="82" spans="1:3" x14ac:dyDescent="0.2">
      <c r="A82" t="s">
        <v>2084</v>
      </c>
      <c r="B82" s="180" t="s">
        <v>2086</v>
      </c>
      <c r="C82">
        <v>10</v>
      </c>
    </row>
    <row r="83" spans="1:3" ht="27.75" x14ac:dyDescent="0.2">
      <c r="A83" t="s">
        <v>2078</v>
      </c>
      <c r="B83" s="180" t="s">
        <v>69</v>
      </c>
      <c r="C83">
        <v>10</v>
      </c>
    </row>
    <row r="84" spans="1:3" ht="27.75" x14ac:dyDescent="0.2">
      <c r="A84" t="s">
        <v>2713</v>
      </c>
      <c r="B84" s="180" t="s">
        <v>70</v>
      </c>
      <c r="C84">
        <v>10</v>
      </c>
    </row>
    <row r="85" spans="1:3" x14ac:dyDescent="0.2">
      <c r="A85" t="s">
        <v>2040</v>
      </c>
      <c r="B85" s="180" t="s">
        <v>3075</v>
      </c>
      <c r="C85">
        <v>10</v>
      </c>
    </row>
    <row r="86" spans="1:3" x14ac:dyDescent="0.2">
      <c r="A86" t="s">
        <v>2040</v>
      </c>
      <c r="B86" s="180" t="s">
        <v>278</v>
      </c>
      <c r="C86">
        <v>10</v>
      </c>
    </row>
    <row r="87" spans="1:3" x14ac:dyDescent="0.2">
      <c r="A87" t="s">
        <v>2040</v>
      </c>
      <c r="B87" s="180" t="s">
        <v>3773</v>
      </c>
      <c r="C87">
        <v>10</v>
      </c>
    </row>
    <row r="88" spans="1:3" x14ac:dyDescent="0.2">
      <c r="A88" t="s">
        <v>2040</v>
      </c>
      <c r="B88" s="180" t="s">
        <v>3824</v>
      </c>
      <c r="C88">
        <v>10</v>
      </c>
    </row>
    <row r="89" spans="1:3" x14ac:dyDescent="0.2">
      <c r="A89" t="s">
        <v>2040</v>
      </c>
      <c r="B89" s="180" t="s">
        <v>3852</v>
      </c>
      <c r="C89">
        <v>10</v>
      </c>
    </row>
    <row r="90" spans="1:3" x14ac:dyDescent="0.2">
      <c r="A90" t="s">
        <v>4278</v>
      </c>
      <c r="B90" s="180" t="s">
        <v>222</v>
      </c>
      <c r="C90">
        <v>10</v>
      </c>
    </row>
    <row r="91" spans="1:3" x14ac:dyDescent="0.2">
      <c r="A91" t="s">
        <v>4278</v>
      </c>
      <c r="B91" s="180" t="s">
        <v>256</v>
      </c>
      <c r="C91">
        <v>10</v>
      </c>
    </row>
    <row r="92" spans="1:3" x14ac:dyDescent="0.2">
      <c r="A92" t="s">
        <v>2044</v>
      </c>
      <c r="B92" s="180" t="s">
        <v>2065</v>
      </c>
      <c r="C92">
        <v>10</v>
      </c>
    </row>
    <row r="93" spans="1:3" x14ac:dyDescent="0.2">
      <c r="A93" t="s">
        <v>2903</v>
      </c>
      <c r="B93" s="180" t="s">
        <v>2908</v>
      </c>
      <c r="C93">
        <v>10</v>
      </c>
    </row>
    <row r="94" spans="1:3" x14ac:dyDescent="0.2">
      <c r="A94" t="s">
        <v>2665</v>
      </c>
      <c r="B94" s="180" t="s">
        <v>2666</v>
      </c>
      <c r="C94">
        <v>10</v>
      </c>
    </row>
    <row r="95" spans="1:3" x14ac:dyDescent="0.2">
      <c r="A95" t="s">
        <v>2256</v>
      </c>
      <c r="B95" s="180" t="s">
        <v>2858</v>
      </c>
      <c r="C95">
        <v>9</v>
      </c>
    </row>
    <row r="96" spans="1:3" x14ac:dyDescent="0.2">
      <c r="A96" t="s">
        <v>2256</v>
      </c>
      <c r="B96" s="180" t="s">
        <v>3730</v>
      </c>
      <c r="C96">
        <v>9</v>
      </c>
    </row>
    <row r="97" spans="1:3" ht="27.75" x14ac:dyDescent="0.2">
      <c r="A97" t="s">
        <v>2245</v>
      </c>
      <c r="B97" s="180" t="s">
        <v>2865</v>
      </c>
      <c r="C97">
        <v>9</v>
      </c>
    </row>
    <row r="98" spans="1:3" x14ac:dyDescent="0.2">
      <c r="A98" t="s">
        <v>3143</v>
      </c>
      <c r="B98" s="180" t="s">
        <v>745</v>
      </c>
      <c r="C98">
        <v>9</v>
      </c>
    </row>
    <row r="99" spans="1:3" x14ac:dyDescent="0.2">
      <c r="A99" t="s">
        <v>2641</v>
      </c>
      <c r="B99" s="180" t="s">
        <v>308</v>
      </c>
      <c r="C99">
        <v>9</v>
      </c>
    </row>
    <row r="100" spans="1:3" x14ac:dyDescent="0.2">
      <c r="A100" t="s">
        <v>2189</v>
      </c>
      <c r="B100" s="180" t="s">
        <v>2691</v>
      </c>
      <c r="C100">
        <v>9</v>
      </c>
    </row>
    <row r="101" spans="1:3" x14ac:dyDescent="0.2">
      <c r="A101" t="s">
        <v>2138</v>
      </c>
      <c r="B101" s="180" t="s">
        <v>3063</v>
      </c>
      <c r="C101">
        <v>9</v>
      </c>
    </row>
    <row r="102" spans="1:3" x14ac:dyDescent="0.2">
      <c r="A102" t="s">
        <v>2138</v>
      </c>
      <c r="B102" s="180" t="s">
        <v>3150</v>
      </c>
      <c r="C102">
        <v>9</v>
      </c>
    </row>
    <row r="103" spans="1:3" ht="27.75" x14ac:dyDescent="0.2">
      <c r="A103" t="s">
        <v>2713</v>
      </c>
      <c r="B103" s="180" t="s">
        <v>2854</v>
      </c>
      <c r="C103">
        <v>9</v>
      </c>
    </row>
    <row r="104" spans="1:3" x14ac:dyDescent="0.2">
      <c r="A104" t="s">
        <v>2040</v>
      </c>
      <c r="B104" s="180" t="s">
        <v>2698</v>
      </c>
      <c r="C104">
        <v>9</v>
      </c>
    </row>
    <row r="105" spans="1:3" x14ac:dyDescent="0.2">
      <c r="A105" t="s">
        <v>2040</v>
      </c>
      <c r="B105" s="180" t="s">
        <v>2502</v>
      </c>
      <c r="C105">
        <v>9</v>
      </c>
    </row>
    <row r="106" spans="1:3" x14ac:dyDescent="0.2">
      <c r="A106" t="s">
        <v>2161</v>
      </c>
      <c r="B106" s="180" t="s">
        <v>2166</v>
      </c>
      <c r="C106">
        <v>9</v>
      </c>
    </row>
    <row r="107" spans="1:3" x14ac:dyDescent="0.2">
      <c r="A107" t="s">
        <v>4287</v>
      </c>
      <c r="B107" s="180" t="s">
        <v>1257</v>
      </c>
      <c r="C107">
        <v>9</v>
      </c>
    </row>
    <row r="108" spans="1:3" x14ac:dyDescent="0.2">
      <c r="A108" t="s">
        <v>2903</v>
      </c>
      <c r="B108" s="180" t="s">
        <v>2912</v>
      </c>
      <c r="C108">
        <v>9</v>
      </c>
    </row>
    <row r="109" spans="1:3" x14ac:dyDescent="0.2">
      <c r="A109" t="s">
        <v>2903</v>
      </c>
      <c r="B109" s="180" t="s">
        <v>2910</v>
      </c>
      <c r="C109">
        <v>9</v>
      </c>
    </row>
    <row r="110" spans="1:3" x14ac:dyDescent="0.2">
      <c r="A110" t="s">
        <v>2530</v>
      </c>
      <c r="B110" s="180" t="s">
        <v>3648</v>
      </c>
      <c r="C110">
        <v>9</v>
      </c>
    </row>
    <row r="111" spans="1:3" x14ac:dyDescent="0.2">
      <c r="A111" t="s">
        <v>2250</v>
      </c>
      <c r="B111" s="180" t="s">
        <v>2251</v>
      </c>
      <c r="C111">
        <v>9</v>
      </c>
    </row>
    <row r="112" spans="1:3" x14ac:dyDescent="0.2">
      <c r="A112" t="s">
        <v>2256</v>
      </c>
      <c r="B112" s="180" t="s">
        <v>100</v>
      </c>
      <c r="C112">
        <v>8</v>
      </c>
    </row>
    <row r="113" spans="1:3" ht="27.75" x14ac:dyDescent="0.2">
      <c r="A113" t="s">
        <v>2979</v>
      </c>
      <c r="B113" s="180" t="s">
        <v>747</v>
      </c>
      <c r="C113">
        <v>8</v>
      </c>
    </row>
    <row r="114" spans="1:3" x14ac:dyDescent="0.2">
      <c r="A114" t="s">
        <v>2537</v>
      </c>
      <c r="B114" s="180" t="s">
        <v>2538</v>
      </c>
      <c r="C114">
        <v>8</v>
      </c>
    </row>
    <row r="115" spans="1:3" x14ac:dyDescent="0.2">
      <c r="A115" t="s">
        <v>1385</v>
      </c>
      <c r="B115" s="180" t="s">
        <v>297</v>
      </c>
      <c r="C115">
        <v>8</v>
      </c>
    </row>
    <row r="116" spans="1:3" x14ac:dyDescent="0.2">
      <c r="A116" t="s">
        <v>2655</v>
      </c>
      <c r="B116" s="180" t="s">
        <v>483</v>
      </c>
      <c r="C116">
        <v>8</v>
      </c>
    </row>
    <row r="117" spans="1:3" x14ac:dyDescent="0.2">
      <c r="A117" t="s">
        <v>2728</v>
      </c>
      <c r="B117" s="180" t="s">
        <v>3756</v>
      </c>
      <c r="C117">
        <v>8</v>
      </c>
    </row>
    <row r="118" spans="1:3" x14ac:dyDescent="0.2">
      <c r="A118" t="s">
        <v>2728</v>
      </c>
      <c r="B118" s="180" t="s">
        <v>3760</v>
      </c>
      <c r="C118">
        <v>8</v>
      </c>
    </row>
    <row r="119" spans="1:3" x14ac:dyDescent="0.2">
      <c r="A119" t="s">
        <v>2138</v>
      </c>
      <c r="B119" s="180" t="s">
        <v>129</v>
      </c>
      <c r="C119">
        <v>8</v>
      </c>
    </row>
    <row r="120" spans="1:3" x14ac:dyDescent="0.2">
      <c r="A120" t="s">
        <v>2078</v>
      </c>
      <c r="B120" s="180" t="s">
        <v>2964</v>
      </c>
      <c r="C120">
        <v>8</v>
      </c>
    </row>
    <row r="121" spans="1:3" x14ac:dyDescent="0.2">
      <c r="A121" t="s">
        <v>2040</v>
      </c>
      <c r="B121" s="180" t="s">
        <v>3761</v>
      </c>
      <c r="C121">
        <v>8</v>
      </c>
    </row>
    <row r="122" spans="1:3" x14ac:dyDescent="0.2">
      <c r="A122" t="s">
        <v>2040</v>
      </c>
      <c r="B122" s="180" t="s">
        <v>52</v>
      </c>
      <c r="C122">
        <v>8</v>
      </c>
    </row>
    <row r="123" spans="1:3" x14ac:dyDescent="0.2">
      <c r="A123" t="s">
        <v>2040</v>
      </c>
      <c r="B123" s="180" t="s">
        <v>2221</v>
      </c>
      <c r="C123">
        <v>8</v>
      </c>
    </row>
    <row r="124" spans="1:3" x14ac:dyDescent="0.2">
      <c r="A124" t="s">
        <v>2040</v>
      </c>
      <c r="B124" s="180" t="s">
        <v>2513</v>
      </c>
      <c r="C124">
        <v>8</v>
      </c>
    </row>
    <row r="125" spans="1:3" x14ac:dyDescent="0.2">
      <c r="A125" t="s">
        <v>2161</v>
      </c>
      <c r="B125" s="180" t="s">
        <v>1054</v>
      </c>
      <c r="C125">
        <v>8</v>
      </c>
    </row>
    <row r="126" spans="1:3" x14ac:dyDescent="0.2">
      <c r="A126" t="s">
        <v>4278</v>
      </c>
      <c r="B126" s="180" t="s">
        <v>857</v>
      </c>
      <c r="C126">
        <v>8</v>
      </c>
    </row>
    <row r="127" spans="1:3" x14ac:dyDescent="0.2">
      <c r="A127" t="s">
        <v>3759</v>
      </c>
      <c r="B127" s="180" t="s">
        <v>3783</v>
      </c>
      <c r="C127">
        <v>8</v>
      </c>
    </row>
    <row r="128" spans="1:3" x14ac:dyDescent="0.2">
      <c r="A128" t="s">
        <v>2044</v>
      </c>
      <c r="B128" s="180" t="s">
        <v>890</v>
      </c>
      <c r="C128">
        <v>8</v>
      </c>
    </row>
    <row r="129" spans="1:3" x14ac:dyDescent="0.2">
      <c r="A129" t="s">
        <v>2903</v>
      </c>
      <c r="B129" s="180" t="s">
        <v>2906</v>
      </c>
      <c r="C129">
        <v>8</v>
      </c>
    </row>
    <row r="130" spans="1:3" ht="27.75" x14ac:dyDescent="0.2">
      <c r="A130" t="s">
        <v>2042</v>
      </c>
      <c r="B130" s="180" t="s">
        <v>3100</v>
      </c>
      <c r="C130">
        <v>8</v>
      </c>
    </row>
    <row r="131" spans="1:3" x14ac:dyDescent="0.2">
      <c r="A131" t="s">
        <v>562</v>
      </c>
      <c r="B131" s="180" t="s">
        <v>480</v>
      </c>
      <c r="C131">
        <v>8</v>
      </c>
    </row>
    <row r="132" spans="1:3" ht="27.75" x14ac:dyDescent="0.2">
      <c r="A132" t="s">
        <v>2704</v>
      </c>
      <c r="B132" s="180" t="s">
        <v>609</v>
      </c>
      <c r="C132">
        <v>8</v>
      </c>
    </row>
    <row r="133" spans="1:3" x14ac:dyDescent="0.2">
      <c r="A133" t="s">
        <v>2256</v>
      </c>
      <c r="B133" s="180" t="s">
        <v>2852</v>
      </c>
      <c r="C133">
        <v>7</v>
      </c>
    </row>
    <row r="134" spans="1:3" x14ac:dyDescent="0.2">
      <c r="A134" t="s">
        <v>2088</v>
      </c>
      <c r="B134" s="180" t="s">
        <v>3645</v>
      </c>
      <c r="C134">
        <v>7</v>
      </c>
    </row>
    <row r="135" spans="1:3" x14ac:dyDescent="0.2">
      <c r="A135" t="s">
        <v>2088</v>
      </c>
      <c r="B135" s="180" t="s">
        <v>2757</v>
      </c>
      <c r="C135">
        <v>7</v>
      </c>
    </row>
    <row r="136" spans="1:3" x14ac:dyDescent="0.2">
      <c r="A136" t="s">
        <v>2043</v>
      </c>
      <c r="B136" s="180" t="s">
        <v>3006</v>
      </c>
      <c r="C136">
        <v>7</v>
      </c>
    </row>
    <row r="137" spans="1:3" x14ac:dyDescent="0.2">
      <c r="A137" t="s">
        <v>2609</v>
      </c>
      <c r="B137" s="180" t="s">
        <v>786</v>
      </c>
      <c r="C137">
        <v>7</v>
      </c>
    </row>
    <row r="138" spans="1:3" x14ac:dyDescent="0.2">
      <c r="A138" t="s">
        <v>2713</v>
      </c>
      <c r="B138" s="180" t="s">
        <v>2961</v>
      </c>
      <c r="C138">
        <v>7</v>
      </c>
    </row>
    <row r="139" spans="1:3" x14ac:dyDescent="0.2">
      <c r="A139" t="s">
        <v>2040</v>
      </c>
      <c r="B139" s="180" t="s">
        <v>2058</v>
      </c>
      <c r="C139">
        <v>7</v>
      </c>
    </row>
    <row r="140" spans="1:3" x14ac:dyDescent="0.2">
      <c r="A140" t="s">
        <v>2040</v>
      </c>
      <c r="B140" s="180" t="s">
        <v>2157</v>
      </c>
      <c r="C140">
        <v>7</v>
      </c>
    </row>
    <row r="141" spans="1:3" x14ac:dyDescent="0.2">
      <c r="A141" t="s">
        <v>2040</v>
      </c>
      <c r="B141" s="180" t="s">
        <v>154</v>
      </c>
      <c r="C141">
        <v>7</v>
      </c>
    </row>
    <row r="142" spans="1:3" x14ac:dyDescent="0.2">
      <c r="A142" t="s">
        <v>2040</v>
      </c>
      <c r="B142" s="180" t="s">
        <v>3775</v>
      </c>
      <c r="C142">
        <v>7</v>
      </c>
    </row>
    <row r="143" spans="1:3" x14ac:dyDescent="0.2">
      <c r="A143" t="s">
        <v>4271</v>
      </c>
      <c r="B143" s="180" t="s">
        <v>169</v>
      </c>
      <c r="C143">
        <v>7</v>
      </c>
    </row>
    <row r="144" spans="1:3" x14ac:dyDescent="0.2">
      <c r="A144" t="s">
        <v>562</v>
      </c>
      <c r="B144" s="180" t="s">
        <v>1985</v>
      </c>
      <c r="C144">
        <v>7</v>
      </c>
    </row>
    <row r="145" spans="1:3" x14ac:dyDescent="0.2">
      <c r="A145" t="s">
        <v>4320</v>
      </c>
      <c r="B145" s="180" t="s">
        <v>929</v>
      </c>
      <c r="C145">
        <v>7</v>
      </c>
    </row>
    <row r="146" spans="1:3" x14ac:dyDescent="0.2">
      <c r="A146" t="s">
        <v>2277</v>
      </c>
      <c r="B146" s="180" t="s">
        <v>276</v>
      </c>
      <c r="C146">
        <v>7</v>
      </c>
    </row>
    <row r="147" spans="1:3" x14ac:dyDescent="0.2">
      <c r="A147" t="s">
        <v>2256</v>
      </c>
      <c r="B147" s="180" t="s">
        <v>72</v>
      </c>
      <c r="C147">
        <v>6</v>
      </c>
    </row>
    <row r="148" spans="1:3" x14ac:dyDescent="0.2">
      <c r="A148" t="s">
        <v>2256</v>
      </c>
      <c r="B148" s="180" t="s">
        <v>32</v>
      </c>
      <c r="C148">
        <v>6</v>
      </c>
    </row>
    <row r="149" spans="1:3" x14ac:dyDescent="0.2">
      <c r="A149" t="s">
        <v>2088</v>
      </c>
      <c r="B149" s="180" t="s">
        <v>2678</v>
      </c>
      <c r="C149">
        <v>6</v>
      </c>
    </row>
    <row r="150" spans="1:3" ht="27.75" x14ac:dyDescent="0.2">
      <c r="A150" t="s">
        <v>2088</v>
      </c>
      <c r="B150" s="180" t="s">
        <v>2793</v>
      </c>
      <c r="C150">
        <v>6</v>
      </c>
    </row>
    <row r="151" spans="1:3" x14ac:dyDescent="0.2">
      <c r="A151" t="s">
        <v>2641</v>
      </c>
      <c r="B151" s="180" t="s">
        <v>582</v>
      </c>
      <c r="C151">
        <v>6</v>
      </c>
    </row>
    <row r="152" spans="1:3" x14ac:dyDescent="0.2">
      <c r="A152" t="s">
        <v>2641</v>
      </c>
      <c r="B152" s="180" t="s">
        <v>1079</v>
      </c>
      <c r="C152">
        <v>6</v>
      </c>
    </row>
    <row r="153" spans="1:3" x14ac:dyDescent="0.2">
      <c r="A153" t="s">
        <v>1385</v>
      </c>
      <c r="B153" s="180" t="s">
        <v>304</v>
      </c>
      <c r="C153">
        <v>6</v>
      </c>
    </row>
    <row r="154" spans="1:3" x14ac:dyDescent="0.2">
      <c r="A154" t="s">
        <v>2741</v>
      </c>
      <c r="B154" s="180" t="s">
        <v>988</v>
      </c>
      <c r="C154">
        <v>6</v>
      </c>
    </row>
    <row r="155" spans="1:3" x14ac:dyDescent="0.2">
      <c r="A155" t="s">
        <v>2584</v>
      </c>
      <c r="B155" s="180" t="s">
        <v>523</v>
      </c>
      <c r="C155">
        <v>6</v>
      </c>
    </row>
    <row r="156" spans="1:3" x14ac:dyDescent="0.2">
      <c r="A156" t="s">
        <v>2081</v>
      </c>
      <c r="B156" s="180" t="s">
        <v>891</v>
      </c>
      <c r="C156">
        <v>6</v>
      </c>
    </row>
    <row r="157" spans="1:3" x14ac:dyDescent="0.2">
      <c r="A157" t="s">
        <v>2075</v>
      </c>
      <c r="B157" s="180" t="s">
        <v>694</v>
      </c>
      <c r="C157">
        <v>6</v>
      </c>
    </row>
    <row r="158" spans="1:3" x14ac:dyDescent="0.2">
      <c r="A158" t="s">
        <v>2075</v>
      </c>
      <c r="B158" s="180" t="s">
        <v>42</v>
      </c>
      <c r="C158">
        <v>6</v>
      </c>
    </row>
    <row r="159" spans="1:3" x14ac:dyDescent="0.2">
      <c r="A159" t="s">
        <v>2267</v>
      </c>
      <c r="B159" s="180" t="s">
        <v>2268</v>
      </c>
      <c r="C159">
        <v>6</v>
      </c>
    </row>
    <row r="160" spans="1:3" x14ac:dyDescent="0.2">
      <c r="A160" t="s">
        <v>2655</v>
      </c>
      <c r="B160" s="180" t="s">
        <v>634</v>
      </c>
      <c r="C160">
        <v>6</v>
      </c>
    </row>
    <row r="161" spans="1:3" x14ac:dyDescent="0.2">
      <c r="A161" t="s">
        <v>2886</v>
      </c>
      <c r="B161" s="180" t="s">
        <v>2887</v>
      </c>
      <c r="C161">
        <v>6</v>
      </c>
    </row>
    <row r="162" spans="1:3" x14ac:dyDescent="0.2">
      <c r="A162" t="s">
        <v>2078</v>
      </c>
      <c r="B162" s="180" t="s">
        <v>3766</v>
      </c>
      <c r="C162">
        <v>6</v>
      </c>
    </row>
    <row r="163" spans="1:3" ht="27.75" x14ac:dyDescent="0.2">
      <c r="A163" t="s">
        <v>2078</v>
      </c>
      <c r="B163" s="180" t="s">
        <v>266</v>
      </c>
      <c r="C163">
        <v>6</v>
      </c>
    </row>
    <row r="164" spans="1:3" x14ac:dyDescent="0.2">
      <c r="A164" t="s">
        <v>2078</v>
      </c>
      <c r="B164" s="180" t="s">
        <v>2131</v>
      </c>
      <c r="C164">
        <v>6</v>
      </c>
    </row>
    <row r="165" spans="1:3" x14ac:dyDescent="0.2">
      <c r="A165" t="s">
        <v>2040</v>
      </c>
      <c r="B165" s="180" t="s">
        <v>2461</v>
      </c>
      <c r="C165">
        <v>6</v>
      </c>
    </row>
    <row r="166" spans="1:3" x14ac:dyDescent="0.2">
      <c r="A166" t="s">
        <v>2040</v>
      </c>
      <c r="B166" s="180" t="s">
        <v>1898</v>
      </c>
      <c r="C166">
        <v>6</v>
      </c>
    </row>
    <row r="167" spans="1:3" x14ac:dyDescent="0.2">
      <c r="A167" t="s">
        <v>2040</v>
      </c>
      <c r="B167" s="180" t="s">
        <v>59</v>
      </c>
      <c r="C167">
        <v>6</v>
      </c>
    </row>
    <row r="168" spans="1:3" x14ac:dyDescent="0.2">
      <c r="A168" t="s">
        <v>2040</v>
      </c>
      <c r="B168" s="180" t="s">
        <v>2869</v>
      </c>
      <c r="C168">
        <v>6</v>
      </c>
    </row>
    <row r="169" spans="1:3" x14ac:dyDescent="0.2">
      <c r="A169" t="s">
        <v>2040</v>
      </c>
      <c r="B169" s="180" t="s">
        <v>2726</v>
      </c>
      <c r="C169">
        <v>6</v>
      </c>
    </row>
    <row r="170" spans="1:3" x14ac:dyDescent="0.2">
      <c r="A170" t="s">
        <v>2490</v>
      </c>
      <c r="B170" s="180" t="s">
        <v>2491</v>
      </c>
      <c r="C170">
        <v>6</v>
      </c>
    </row>
    <row r="171" spans="1:3" x14ac:dyDescent="0.2">
      <c r="A171" t="s">
        <v>4283</v>
      </c>
      <c r="B171" s="180" t="s">
        <v>330</v>
      </c>
      <c r="C171">
        <v>6</v>
      </c>
    </row>
    <row r="172" spans="1:3" ht="27.75" x14ac:dyDescent="0.2">
      <c r="A172" t="s">
        <v>4283</v>
      </c>
      <c r="B172" s="180" t="s">
        <v>1063</v>
      </c>
      <c r="C172">
        <v>6</v>
      </c>
    </row>
    <row r="173" spans="1:3" x14ac:dyDescent="0.2">
      <c r="A173" t="s">
        <v>3000</v>
      </c>
      <c r="B173" s="180" t="s">
        <v>516</v>
      </c>
      <c r="C173">
        <v>6</v>
      </c>
    </row>
    <row r="174" spans="1:3" x14ac:dyDescent="0.2">
      <c r="A174" t="s">
        <v>2042</v>
      </c>
      <c r="B174" s="180" t="s">
        <v>2095</v>
      </c>
      <c r="C174">
        <v>6</v>
      </c>
    </row>
    <row r="175" spans="1:3" ht="27.75" x14ac:dyDescent="0.2">
      <c r="A175" t="s">
        <v>2042</v>
      </c>
      <c r="B175" s="180" t="s">
        <v>2097</v>
      </c>
      <c r="C175">
        <v>6</v>
      </c>
    </row>
    <row r="176" spans="1:3" x14ac:dyDescent="0.2">
      <c r="A176" t="s">
        <v>562</v>
      </c>
      <c r="B176" s="180" t="s">
        <v>563</v>
      </c>
      <c r="C176">
        <v>6</v>
      </c>
    </row>
    <row r="177" spans="1:3" x14ac:dyDescent="0.2">
      <c r="A177" t="s">
        <v>2041</v>
      </c>
      <c r="B177" s="180" t="s">
        <v>776</v>
      </c>
      <c r="C177">
        <v>6</v>
      </c>
    </row>
    <row r="178" spans="1:3" x14ac:dyDescent="0.2">
      <c r="A178" t="s">
        <v>2530</v>
      </c>
      <c r="B178" s="180" t="s">
        <v>165</v>
      </c>
      <c r="C178">
        <v>6</v>
      </c>
    </row>
    <row r="179" spans="1:3" x14ac:dyDescent="0.2">
      <c r="A179" t="s">
        <v>2665</v>
      </c>
      <c r="B179" s="180" t="s">
        <v>840</v>
      </c>
      <c r="C179">
        <v>6</v>
      </c>
    </row>
    <row r="180" spans="1:3" x14ac:dyDescent="0.2">
      <c r="A180" t="s">
        <v>4322</v>
      </c>
      <c r="B180" s="180" t="s">
        <v>793</v>
      </c>
      <c r="C180">
        <v>6</v>
      </c>
    </row>
    <row r="181" spans="1:3" x14ac:dyDescent="0.2">
      <c r="A181" t="s">
        <v>4322</v>
      </c>
      <c r="B181" s="180" t="s">
        <v>795</v>
      </c>
      <c r="C181">
        <v>6</v>
      </c>
    </row>
    <row r="182" spans="1:3" ht="27.75" x14ac:dyDescent="0.2">
      <c r="A182" t="s">
        <v>2256</v>
      </c>
      <c r="B182" s="180" t="s">
        <v>99</v>
      </c>
      <c r="C182">
        <v>5</v>
      </c>
    </row>
    <row r="183" spans="1:3" x14ac:dyDescent="0.2">
      <c r="A183" t="s">
        <v>2256</v>
      </c>
      <c r="B183" s="180" t="s">
        <v>33</v>
      </c>
      <c r="C183">
        <v>5</v>
      </c>
    </row>
    <row r="184" spans="1:3" x14ac:dyDescent="0.2">
      <c r="A184" t="s">
        <v>2256</v>
      </c>
      <c r="B184" s="180" t="s">
        <v>648</v>
      </c>
      <c r="C184">
        <v>5</v>
      </c>
    </row>
    <row r="185" spans="1:3" ht="27.75" x14ac:dyDescent="0.2">
      <c r="A185" t="s">
        <v>2979</v>
      </c>
      <c r="B185" s="180" t="s">
        <v>670</v>
      </c>
      <c r="C185">
        <v>5</v>
      </c>
    </row>
    <row r="186" spans="1:3" ht="27.75" x14ac:dyDescent="0.2">
      <c r="A186" t="s">
        <v>2979</v>
      </c>
      <c r="B186" s="180" t="s">
        <v>671</v>
      </c>
      <c r="C186">
        <v>5</v>
      </c>
    </row>
    <row r="187" spans="1:3" x14ac:dyDescent="0.2">
      <c r="A187" t="s">
        <v>3662</v>
      </c>
      <c r="B187" s="180" t="s">
        <v>3663</v>
      </c>
      <c r="C187">
        <v>5</v>
      </c>
    </row>
    <row r="188" spans="1:3" ht="27.75" x14ac:dyDescent="0.2">
      <c r="A188" t="s">
        <v>2088</v>
      </c>
      <c r="B188" s="180" t="s">
        <v>310</v>
      </c>
      <c r="C188">
        <v>5</v>
      </c>
    </row>
    <row r="189" spans="1:3" x14ac:dyDescent="0.2">
      <c r="A189" t="s">
        <v>2641</v>
      </c>
      <c r="B189" s="180" t="s">
        <v>388</v>
      </c>
      <c r="C189">
        <v>5</v>
      </c>
    </row>
    <row r="190" spans="1:3" x14ac:dyDescent="0.2">
      <c r="A190" t="s">
        <v>2043</v>
      </c>
      <c r="B190" s="180" t="s">
        <v>3855</v>
      </c>
      <c r="C190">
        <v>5</v>
      </c>
    </row>
    <row r="191" spans="1:3" x14ac:dyDescent="0.2">
      <c r="A191" t="s">
        <v>2281</v>
      </c>
      <c r="B191" s="180" t="s">
        <v>1278</v>
      </c>
      <c r="C191">
        <v>5</v>
      </c>
    </row>
    <row r="192" spans="1:3" x14ac:dyDescent="0.2">
      <c r="A192" t="s">
        <v>2609</v>
      </c>
      <c r="B192" s="180" t="s">
        <v>2875</v>
      </c>
      <c r="C192">
        <v>5</v>
      </c>
    </row>
    <row r="193" spans="1:3" x14ac:dyDescent="0.2">
      <c r="A193" t="s">
        <v>2998</v>
      </c>
      <c r="B193" s="180" t="s">
        <v>1272</v>
      </c>
      <c r="C193">
        <v>5</v>
      </c>
    </row>
    <row r="194" spans="1:3" x14ac:dyDescent="0.2">
      <c r="A194" t="s">
        <v>4220</v>
      </c>
      <c r="B194" s="180" t="s">
        <v>723</v>
      </c>
      <c r="C194">
        <v>5</v>
      </c>
    </row>
    <row r="195" spans="1:3" x14ac:dyDescent="0.2">
      <c r="A195" t="s">
        <v>2081</v>
      </c>
      <c r="B195" s="180" t="s">
        <v>1035</v>
      </c>
      <c r="C195">
        <v>5</v>
      </c>
    </row>
    <row r="196" spans="1:3" x14ac:dyDescent="0.2">
      <c r="A196" t="s">
        <v>2084</v>
      </c>
      <c r="B196" s="180" t="s">
        <v>339</v>
      </c>
      <c r="C196">
        <v>5</v>
      </c>
    </row>
    <row r="197" spans="1:3" ht="27.75" x14ac:dyDescent="0.2">
      <c r="A197" t="s">
        <v>2084</v>
      </c>
      <c r="B197" s="180" t="s">
        <v>3900</v>
      </c>
      <c r="C197">
        <v>5</v>
      </c>
    </row>
    <row r="198" spans="1:3" x14ac:dyDescent="0.2">
      <c r="A198" t="s">
        <v>2075</v>
      </c>
      <c r="B198" s="180" t="s">
        <v>3752</v>
      </c>
      <c r="C198">
        <v>5</v>
      </c>
    </row>
    <row r="199" spans="1:3" x14ac:dyDescent="0.2">
      <c r="A199" t="s">
        <v>2655</v>
      </c>
      <c r="B199" s="180" t="s">
        <v>1044</v>
      </c>
      <c r="C199">
        <v>5</v>
      </c>
    </row>
    <row r="200" spans="1:3" x14ac:dyDescent="0.2">
      <c r="A200" t="s">
        <v>2655</v>
      </c>
      <c r="B200" s="180" t="s">
        <v>1986</v>
      </c>
      <c r="C200">
        <v>5</v>
      </c>
    </row>
    <row r="201" spans="1:3" x14ac:dyDescent="0.2">
      <c r="A201" t="s">
        <v>2138</v>
      </c>
      <c r="B201" s="180" t="s">
        <v>4064</v>
      </c>
      <c r="C201">
        <v>5</v>
      </c>
    </row>
    <row r="202" spans="1:3" x14ac:dyDescent="0.2">
      <c r="A202" t="s">
        <v>2138</v>
      </c>
      <c r="B202" s="180" t="s">
        <v>2535</v>
      </c>
      <c r="C202">
        <v>5</v>
      </c>
    </row>
    <row r="203" spans="1:3" x14ac:dyDescent="0.2">
      <c r="A203" t="s">
        <v>2078</v>
      </c>
      <c r="B203" s="180" t="s">
        <v>3768</v>
      </c>
      <c r="C203">
        <v>5</v>
      </c>
    </row>
    <row r="204" spans="1:3" ht="27.75" x14ac:dyDescent="0.2">
      <c r="A204" t="s">
        <v>2713</v>
      </c>
      <c r="B204" s="180" t="s">
        <v>3926</v>
      </c>
      <c r="C204">
        <v>5</v>
      </c>
    </row>
    <row r="205" spans="1:3" ht="27.75" x14ac:dyDescent="0.2">
      <c r="A205" t="s">
        <v>2195</v>
      </c>
      <c r="B205" s="180" t="s">
        <v>2916</v>
      </c>
      <c r="C205">
        <v>5</v>
      </c>
    </row>
    <row r="206" spans="1:3" x14ac:dyDescent="0.2">
      <c r="A206" t="s">
        <v>2040</v>
      </c>
      <c r="B206" s="180" t="s">
        <v>1723</v>
      </c>
      <c r="C206">
        <v>5</v>
      </c>
    </row>
    <row r="207" spans="1:3" x14ac:dyDescent="0.2">
      <c r="A207" t="s">
        <v>2040</v>
      </c>
      <c r="B207" s="180" t="s">
        <v>501</v>
      </c>
      <c r="C207">
        <v>5</v>
      </c>
    </row>
    <row r="208" spans="1:3" x14ac:dyDescent="0.2">
      <c r="A208" t="s">
        <v>2040</v>
      </c>
      <c r="B208" s="180" t="s">
        <v>2124</v>
      </c>
      <c r="C208">
        <v>5</v>
      </c>
    </row>
    <row r="209" spans="1:3" x14ac:dyDescent="0.2">
      <c r="A209" t="s">
        <v>2040</v>
      </c>
      <c r="B209" s="180" t="s">
        <v>2711</v>
      </c>
      <c r="C209">
        <v>5</v>
      </c>
    </row>
    <row r="210" spans="1:3" x14ac:dyDescent="0.2">
      <c r="A210" t="s">
        <v>2040</v>
      </c>
      <c r="B210" s="180" t="s">
        <v>2521</v>
      </c>
      <c r="C210">
        <v>5</v>
      </c>
    </row>
    <row r="211" spans="1:3" x14ac:dyDescent="0.2">
      <c r="A211" t="s">
        <v>2040</v>
      </c>
      <c r="B211" s="180" t="s">
        <v>2687</v>
      </c>
      <c r="C211">
        <v>5</v>
      </c>
    </row>
    <row r="212" spans="1:3" x14ac:dyDescent="0.2">
      <c r="A212" t="s">
        <v>2040</v>
      </c>
      <c r="B212" s="180" t="s">
        <v>2122</v>
      </c>
      <c r="C212">
        <v>5</v>
      </c>
    </row>
    <row r="213" spans="1:3" x14ac:dyDescent="0.2">
      <c r="A213" t="s">
        <v>2040</v>
      </c>
      <c r="B213" s="180" t="s">
        <v>2238</v>
      </c>
      <c r="C213">
        <v>5</v>
      </c>
    </row>
    <row r="214" spans="1:3" x14ac:dyDescent="0.2">
      <c r="A214" t="s">
        <v>2040</v>
      </c>
      <c r="B214" s="180" t="s">
        <v>3950</v>
      </c>
      <c r="C214">
        <v>5</v>
      </c>
    </row>
    <row r="215" spans="1:3" x14ac:dyDescent="0.2">
      <c r="A215" t="s">
        <v>1412</v>
      </c>
      <c r="B215" s="180" t="s">
        <v>761</v>
      </c>
      <c r="C215">
        <v>5</v>
      </c>
    </row>
    <row r="216" spans="1:3" x14ac:dyDescent="0.2">
      <c r="A216" t="s">
        <v>2264</v>
      </c>
      <c r="B216" s="180" t="s">
        <v>2265</v>
      </c>
      <c r="C216">
        <v>5</v>
      </c>
    </row>
    <row r="217" spans="1:3" ht="27.75" x14ac:dyDescent="0.2">
      <c r="A217" t="s">
        <v>4275</v>
      </c>
      <c r="B217" s="180" t="s">
        <v>195</v>
      </c>
      <c r="C217">
        <v>5</v>
      </c>
    </row>
    <row r="218" spans="1:3" x14ac:dyDescent="0.2">
      <c r="A218" t="s">
        <v>4286</v>
      </c>
      <c r="B218" s="180" t="s">
        <v>688</v>
      </c>
      <c r="C218">
        <v>5</v>
      </c>
    </row>
    <row r="219" spans="1:3" x14ac:dyDescent="0.2">
      <c r="A219" t="s">
        <v>4287</v>
      </c>
      <c r="B219" s="180" t="s">
        <v>866</v>
      </c>
      <c r="C219">
        <v>5</v>
      </c>
    </row>
    <row r="220" spans="1:3" ht="27.75" x14ac:dyDescent="0.2">
      <c r="A220" t="s">
        <v>4291</v>
      </c>
      <c r="B220" s="180" t="s">
        <v>382</v>
      </c>
      <c r="C220">
        <v>5</v>
      </c>
    </row>
    <row r="221" spans="1:3" x14ac:dyDescent="0.2">
      <c r="A221" t="s">
        <v>4292</v>
      </c>
      <c r="B221" s="180" t="s">
        <v>353</v>
      </c>
      <c r="C221">
        <v>5</v>
      </c>
    </row>
    <row r="222" spans="1:3" x14ac:dyDescent="0.2">
      <c r="A222" t="s">
        <v>4298</v>
      </c>
      <c r="B222" s="180" t="s">
        <v>1114</v>
      </c>
      <c r="C222">
        <v>5</v>
      </c>
    </row>
    <row r="223" spans="1:3" x14ac:dyDescent="0.2">
      <c r="A223" t="s">
        <v>2044</v>
      </c>
      <c r="B223" s="180" t="s">
        <v>3895</v>
      </c>
      <c r="C223">
        <v>5</v>
      </c>
    </row>
    <row r="224" spans="1:3" x14ac:dyDescent="0.2">
      <c r="A224" t="s">
        <v>2044</v>
      </c>
      <c r="B224" s="180" t="s">
        <v>3867</v>
      </c>
      <c r="C224">
        <v>5</v>
      </c>
    </row>
    <row r="225" spans="1:3" x14ac:dyDescent="0.2">
      <c r="A225" t="s">
        <v>2903</v>
      </c>
      <c r="B225" s="180" t="s">
        <v>2949</v>
      </c>
      <c r="C225">
        <v>5</v>
      </c>
    </row>
    <row r="226" spans="1:3" x14ac:dyDescent="0.2">
      <c r="A226" t="s">
        <v>2041</v>
      </c>
      <c r="B226" s="180" t="s">
        <v>952</v>
      </c>
      <c r="C226">
        <v>5</v>
      </c>
    </row>
    <row r="227" spans="1:3" ht="27.75" x14ac:dyDescent="0.2">
      <c r="A227" t="s">
        <v>2186</v>
      </c>
      <c r="B227" s="180" t="s">
        <v>666</v>
      </c>
      <c r="C227">
        <v>5</v>
      </c>
    </row>
    <row r="228" spans="1:3" x14ac:dyDescent="0.2">
      <c r="A228" t="s">
        <v>3749</v>
      </c>
      <c r="B228" s="180" t="s">
        <v>1047</v>
      </c>
      <c r="C228">
        <v>5</v>
      </c>
    </row>
    <row r="229" spans="1:3" x14ac:dyDescent="0.2">
      <c r="A229" t="s">
        <v>3749</v>
      </c>
      <c r="B229" s="180" t="s">
        <v>1046</v>
      </c>
      <c r="C229">
        <v>5</v>
      </c>
    </row>
    <row r="230" spans="1:3" x14ac:dyDescent="0.2">
      <c r="A230" t="s">
        <v>3749</v>
      </c>
      <c r="B230" s="180" t="s">
        <v>3750</v>
      </c>
      <c r="C230">
        <v>5</v>
      </c>
    </row>
    <row r="231" spans="1:3" ht="27.75" x14ac:dyDescent="0.2">
      <c r="A231" t="s">
        <v>2704</v>
      </c>
      <c r="B231" s="180" t="s">
        <v>605</v>
      </c>
      <c r="C231">
        <v>5</v>
      </c>
    </row>
    <row r="232" spans="1:3" x14ac:dyDescent="0.2">
      <c r="A232" t="s">
        <v>2256</v>
      </c>
      <c r="B232" s="180" t="s">
        <v>153</v>
      </c>
      <c r="C232">
        <v>4</v>
      </c>
    </row>
    <row r="233" spans="1:3" x14ac:dyDescent="0.2">
      <c r="A233" t="s">
        <v>2256</v>
      </c>
      <c r="B233" s="180" t="s">
        <v>2696</v>
      </c>
      <c r="C233">
        <v>4</v>
      </c>
    </row>
    <row r="234" spans="1:3" ht="27.75" x14ac:dyDescent="0.2">
      <c r="A234" t="s">
        <v>2979</v>
      </c>
      <c r="B234" s="180" t="s">
        <v>82</v>
      </c>
      <c r="C234">
        <v>4</v>
      </c>
    </row>
    <row r="235" spans="1:3" x14ac:dyDescent="0.2">
      <c r="A235" t="s">
        <v>4172</v>
      </c>
      <c r="B235" s="180" t="s">
        <v>326</v>
      </c>
      <c r="C235">
        <v>4</v>
      </c>
    </row>
    <row r="236" spans="1:3" x14ac:dyDescent="0.2">
      <c r="A236" t="s">
        <v>2202</v>
      </c>
      <c r="B236" s="180" t="s">
        <v>2732</v>
      </c>
      <c r="C236">
        <v>4</v>
      </c>
    </row>
    <row r="237" spans="1:3" x14ac:dyDescent="0.2">
      <c r="A237" t="s">
        <v>2202</v>
      </c>
      <c r="B237" s="180" t="s">
        <v>3831</v>
      </c>
      <c r="C237">
        <v>4</v>
      </c>
    </row>
    <row r="238" spans="1:3" x14ac:dyDescent="0.2">
      <c r="A238" t="s">
        <v>2088</v>
      </c>
      <c r="B238" s="180" t="s">
        <v>164</v>
      </c>
      <c r="C238">
        <v>4</v>
      </c>
    </row>
    <row r="239" spans="1:3" x14ac:dyDescent="0.2">
      <c r="A239" t="s">
        <v>2088</v>
      </c>
      <c r="B239" s="180" t="s">
        <v>320</v>
      </c>
      <c r="C239">
        <v>4</v>
      </c>
    </row>
    <row r="240" spans="1:3" ht="27.75" x14ac:dyDescent="0.2">
      <c r="A240" t="s">
        <v>2088</v>
      </c>
      <c r="B240" s="180" t="s">
        <v>2603</v>
      </c>
      <c r="C240">
        <v>4</v>
      </c>
    </row>
    <row r="241" spans="1:3" x14ac:dyDescent="0.2">
      <c r="A241" t="s">
        <v>2088</v>
      </c>
      <c r="B241" s="180" t="s">
        <v>2945</v>
      </c>
      <c r="C241">
        <v>4</v>
      </c>
    </row>
    <row r="242" spans="1:3" ht="27.75" x14ac:dyDescent="0.2">
      <c r="A242" t="s">
        <v>2088</v>
      </c>
      <c r="B242" s="180" t="s">
        <v>4109</v>
      </c>
      <c r="C242">
        <v>4</v>
      </c>
    </row>
    <row r="243" spans="1:3" ht="27.75" x14ac:dyDescent="0.2">
      <c r="A243" t="s">
        <v>2088</v>
      </c>
      <c r="B243" s="180" t="s">
        <v>2984</v>
      </c>
      <c r="C243">
        <v>4</v>
      </c>
    </row>
    <row r="244" spans="1:3" x14ac:dyDescent="0.2">
      <c r="A244" t="s">
        <v>2245</v>
      </c>
      <c r="B244" s="180" t="s">
        <v>2519</v>
      </c>
      <c r="C244">
        <v>4</v>
      </c>
    </row>
    <row r="245" spans="1:3" x14ac:dyDescent="0.2">
      <c r="A245" t="s">
        <v>2245</v>
      </c>
      <c r="B245" s="180" t="s">
        <v>2891</v>
      </c>
      <c r="C245">
        <v>4</v>
      </c>
    </row>
    <row r="246" spans="1:3" ht="27.75" x14ac:dyDescent="0.2">
      <c r="A246" t="s">
        <v>2245</v>
      </c>
      <c r="B246" s="180" t="s">
        <v>3742</v>
      </c>
      <c r="C246">
        <v>4</v>
      </c>
    </row>
    <row r="247" spans="1:3" x14ac:dyDescent="0.2">
      <c r="A247" t="s">
        <v>2641</v>
      </c>
      <c r="B247" s="180" t="s">
        <v>583</v>
      </c>
      <c r="C247">
        <v>4</v>
      </c>
    </row>
    <row r="248" spans="1:3" x14ac:dyDescent="0.2">
      <c r="A248" t="s">
        <v>2641</v>
      </c>
      <c r="B248" s="180" t="s">
        <v>735</v>
      </c>
      <c r="C248">
        <v>4</v>
      </c>
    </row>
    <row r="249" spans="1:3" x14ac:dyDescent="0.2">
      <c r="A249" t="s">
        <v>2641</v>
      </c>
      <c r="B249" s="180" t="s">
        <v>707</v>
      </c>
      <c r="C249">
        <v>4</v>
      </c>
    </row>
    <row r="250" spans="1:3" x14ac:dyDescent="0.2">
      <c r="A250" t="s">
        <v>4185</v>
      </c>
      <c r="B250" s="180" t="s">
        <v>3582</v>
      </c>
      <c r="C250">
        <v>4</v>
      </c>
    </row>
    <row r="251" spans="1:3" x14ac:dyDescent="0.2">
      <c r="A251" t="s">
        <v>2043</v>
      </c>
      <c r="B251" s="180" t="s">
        <v>2856</v>
      </c>
      <c r="C251">
        <v>4</v>
      </c>
    </row>
    <row r="252" spans="1:3" x14ac:dyDescent="0.2">
      <c r="A252" t="s">
        <v>2281</v>
      </c>
      <c r="B252" s="180" t="s">
        <v>1292</v>
      </c>
      <c r="C252">
        <v>4</v>
      </c>
    </row>
    <row r="253" spans="1:3" x14ac:dyDescent="0.2">
      <c r="A253" t="s">
        <v>2609</v>
      </c>
      <c r="B253" s="180" t="s">
        <v>640</v>
      </c>
      <c r="C253">
        <v>4</v>
      </c>
    </row>
    <row r="254" spans="1:3" x14ac:dyDescent="0.2">
      <c r="A254" t="s">
        <v>2609</v>
      </c>
      <c r="B254" s="180" t="s">
        <v>2719</v>
      </c>
      <c r="C254">
        <v>4</v>
      </c>
    </row>
    <row r="255" spans="1:3" x14ac:dyDescent="0.2">
      <c r="A255" t="s">
        <v>3665</v>
      </c>
      <c r="B255" s="180" t="s">
        <v>350</v>
      </c>
      <c r="C255">
        <v>4</v>
      </c>
    </row>
    <row r="256" spans="1:3" x14ac:dyDescent="0.2">
      <c r="A256" t="s">
        <v>2621</v>
      </c>
      <c r="B256" s="180" t="s">
        <v>1084</v>
      </c>
      <c r="C256">
        <v>4</v>
      </c>
    </row>
    <row r="257" spans="1:3" x14ac:dyDescent="0.2">
      <c r="A257" t="s">
        <v>2621</v>
      </c>
      <c r="B257" s="180" t="s">
        <v>2622</v>
      </c>
      <c r="C257">
        <v>4</v>
      </c>
    </row>
    <row r="258" spans="1:3" x14ac:dyDescent="0.2">
      <c r="A258" t="s">
        <v>2621</v>
      </c>
      <c r="B258" s="180" t="s">
        <v>3745</v>
      </c>
      <c r="C258">
        <v>4</v>
      </c>
    </row>
    <row r="259" spans="1:3" x14ac:dyDescent="0.2">
      <c r="A259" t="s">
        <v>1385</v>
      </c>
      <c r="B259" s="180" t="s">
        <v>453</v>
      </c>
      <c r="C259">
        <v>4</v>
      </c>
    </row>
    <row r="260" spans="1:3" x14ac:dyDescent="0.2">
      <c r="A260" t="s">
        <v>1385</v>
      </c>
      <c r="B260" s="180" t="s">
        <v>299</v>
      </c>
      <c r="C260">
        <v>4</v>
      </c>
    </row>
    <row r="261" spans="1:3" x14ac:dyDescent="0.2">
      <c r="A261" t="s">
        <v>1385</v>
      </c>
      <c r="B261" s="180" t="s">
        <v>298</v>
      </c>
      <c r="C261">
        <v>4</v>
      </c>
    </row>
    <row r="262" spans="1:3" x14ac:dyDescent="0.2">
      <c r="A262" t="s">
        <v>2259</v>
      </c>
      <c r="B262" s="180" t="s">
        <v>1097</v>
      </c>
      <c r="C262">
        <v>4</v>
      </c>
    </row>
    <row r="263" spans="1:3" x14ac:dyDescent="0.2">
      <c r="A263" t="s">
        <v>4232</v>
      </c>
      <c r="B263" s="180" t="s">
        <v>709</v>
      </c>
      <c r="C263">
        <v>4</v>
      </c>
    </row>
    <row r="264" spans="1:3" x14ac:dyDescent="0.2">
      <c r="A264" t="s">
        <v>4244</v>
      </c>
      <c r="B264" s="180" t="s">
        <v>347</v>
      </c>
      <c r="C264">
        <v>4</v>
      </c>
    </row>
    <row r="265" spans="1:3" ht="27.75" x14ac:dyDescent="0.2">
      <c r="A265" t="s">
        <v>2652</v>
      </c>
      <c r="B265" s="180" t="s">
        <v>233</v>
      </c>
      <c r="C265">
        <v>4</v>
      </c>
    </row>
    <row r="266" spans="1:3" x14ac:dyDescent="0.2">
      <c r="A266" t="s">
        <v>2652</v>
      </c>
      <c r="B266" s="180" t="s">
        <v>3673</v>
      </c>
      <c r="C266">
        <v>4</v>
      </c>
    </row>
    <row r="267" spans="1:3" x14ac:dyDescent="0.2">
      <c r="A267" t="s">
        <v>2267</v>
      </c>
      <c r="B267" s="180" t="s">
        <v>206</v>
      </c>
      <c r="C267">
        <v>4</v>
      </c>
    </row>
    <row r="268" spans="1:3" x14ac:dyDescent="0.2">
      <c r="A268" t="s">
        <v>2655</v>
      </c>
      <c r="B268" s="180" t="s">
        <v>809</v>
      </c>
      <c r="C268">
        <v>4</v>
      </c>
    </row>
    <row r="269" spans="1:3" x14ac:dyDescent="0.2">
      <c r="A269" t="s">
        <v>2655</v>
      </c>
      <c r="B269" s="180" t="s">
        <v>617</v>
      </c>
      <c r="C269">
        <v>4</v>
      </c>
    </row>
    <row r="270" spans="1:3" x14ac:dyDescent="0.2">
      <c r="A270" t="s">
        <v>2655</v>
      </c>
      <c r="B270" s="180" t="s">
        <v>798</v>
      </c>
      <c r="C270">
        <v>4</v>
      </c>
    </row>
    <row r="271" spans="1:3" x14ac:dyDescent="0.2">
      <c r="A271" t="s">
        <v>4263</v>
      </c>
      <c r="B271" s="180" t="s">
        <v>1258</v>
      </c>
      <c r="C271">
        <v>4</v>
      </c>
    </row>
    <row r="272" spans="1:3" x14ac:dyDescent="0.2">
      <c r="A272" t="s">
        <v>2138</v>
      </c>
      <c r="B272" s="180" t="s">
        <v>3061</v>
      </c>
      <c r="C272">
        <v>4</v>
      </c>
    </row>
    <row r="273" spans="1:3" x14ac:dyDescent="0.2">
      <c r="A273" t="s">
        <v>2138</v>
      </c>
      <c r="B273" s="180" t="s">
        <v>2770</v>
      </c>
      <c r="C273">
        <v>4</v>
      </c>
    </row>
    <row r="274" spans="1:3" x14ac:dyDescent="0.2">
      <c r="A274" t="s">
        <v>3757</v>
      </c>
      <c r="B274" s="180" t="s">
        <v>3764</v>
      </c>
      <c r="C274">
        <v>4</v>
      </c>
    </row>
    <row r="275" spans="1:3" x14ac:dyDescent="0.2">
      <c r="A275" t="s">
        <v>2078</v>
      </c>
      <c r="B275" s="180" t="s">
        <v>2884</v>
      </c>
      <c r="C275">
        <v>4</v>
      </c>
    </row>
    <row r="276" spans="1:3" x14ac:dyDescent="0.2">
      <c r="A276" t="s">
        <v>2040</v>
      </c>
      <c r="B276" s="180" t="s">
        <v>2108</v>
      </c>
      <c r="C276">
        <v>4</v>
      </c>
    </row>
    <row r="277" spans="1:3" x14ac:dyDescent="0.2">
      <c r="A277" t="s">
        <v>2040</v>
      </c>
      <c r="B277" s="180" t="s">
        <v>2880</v>
      </c>
      <c r="C277">
        <v>4</v>
      </c>
    </row>
    <row r="278" spans="1:3" x14ac:dyDescent="0.2">
      <c r="A278" t="s">
        <v>2040</v>
      </c>
      <c r="B278" s="180" t="s">
        <v>500</v>
      </c>
      <c r="C278">
        <v>4</v>
      </c>
    </row>
    <row r="279" spans="1:3" x14ac:dyDescent="0.2">
      <c r="A279" t="s">
        <v>2040</v>
      </c>
      <c r="B279" s="180" t="s">
        <v>46</v>
      </c>
      <c r="C279">
        <v>4</v>
      </c>
    </row>
    <row r="280" spans="1:3" x14ac:dyDescent="0.2">
      <c r="A280" t="s">
        <v>2040</v>
      </c>
      <c r="B280" s="180" t="s">
        <v>282</v>
      </c>
      <c r="C280">
        <v>4</v>
      </c>
    </row>
    <row r="281" spans="1:3" x14ac:dyDescent="0.2">
      <c r="A281" t="s">
        <v>2040</v>
      </c>
      <c r="B281" s="180" t="s">
        <v>1215</v>
      </c>
      <c r="C281">
        <v>4</v>
      </c>
    </row>
    <row r="282" spans="1:3" x14ac:dyDescent="0.2">
      <c r="A282" t="s">
        <v>2040</v>
      </c>
      <c r="B282" s="180" t="s">
        <v>3166</v>
      </c>
      <c r="C282">
        <v>4</v>
      </c>
    </row>
    <row r="283" spans="1:3" x14ac:dyDescent="0.2">
      <c r="A283" t="s">
        <v>2040</v>
      </c>
      <c r="B283" s="180" t="s">
        <v>3051</v>
      </c>
      <c r="C283">
        <v>4</v>
      </c>
    </row>
    <row r="284" spans="1:3" x14ac:dyDescent="0.2">
      <c r="A284" t="s">
        <v>2040</v>
      </c>
      <c r="B284" s="180" t="s">
        <v>2901</v>
      </c>
      <c r="C284">
        <v>4</v>
      </c>
    </row>
    <row r="285" spans="1:3" x14ac:dyDescent="0.2">
      <c r="A285" t="s">
        <v>2040</v>
      </c>
      <c r="B285" s="180" t="s">
        <v>3774</v>
      </c>
      <c r="C285">
        <v>4</v>
      </c>
    </row>
    <row r="286" spans="1:3" x14ac:dyDescent="0.2">
      <c r="A286" t="s">
        <v>2040</v>
      </c>
      <c r="B286" s="180" t="s">
        <v>2118</v>
      </c>
      <c r="C286">
        <v>4</v>
      </c>
    </row>
    <row r="287" spans="1:3" x14ac:dyDescent="0.2">
      <c r="A287" t="s">
        <v>2040</v>
      </c>
      <c r="B287" s="180" t="s">
        <v>2629</v>
      </c>
      <c r="C287">
        <v>4</v>
      </c>
    </row>
    <row r="288" spans="1:3" x14ac:dyDescent="0.2">
      <c r="A288" t="s">
        <v>2040</v>
      </c>
      <c r="B288" s="180" t="s">
        <v>2463</v>
      </c>
      <c r="C288">
        <v>4</v>
      </c>
    </row>
    <row r="289" spans="1:3" x14ac:dyDescent="0.2">
      <c r="A289" t="s">
        <v>2040</v>
      </c>
      <c r="B289" s="180" t="s">
        <v>2542</v>
      </c>
      <c r="C289">
        <v>4</v>
      </c>
    </row>
    <row r="290" spans="1:3" x14ac:dyDescent="0.2">
      <c r="A290" t="s">
        <v>1412</v>
      </c>
      <c r="B290" s="180" t="s">
        <v>532</v>
      </c>
      <c r="C290">
        <v>4</v>
      </c>
    </row>
    <row r="291" spans="1:3" x14ac:dyDescent="0.2">
      <c r="A291" t="s">
        <v>2797</v>
      </c>
      <c r="B291" s="180" t="s">
        <v>3053</v>
      </c>
      <c r="C291">
        <v>4</v>
      </c>
    </row>
    <row r="292" spans="1:3" x14ac:dyDescent="0.2">
      <c r="A292" t="s">
        <v>2490</v>
      </c>
      <c r="B292" s="180" t="s">
        <v>1052</v>
      </c>
      <c r="C292">
        <v>4</v>
      </c>
    </row>
    <row r="293" spans="1:3" x14ac:dyDescent="0.2">
      <c r="A293" t="s">
        <v>3758</v>
      </c>
      <c r="B293" s="180" t="s">
        <v>3781</v>
      </c>
      <c r="C293">
        <v>4</v>
      </c>
    </row>
    <row r="294" spans="1:3" x14ac:dyDescent="0.2">
      <c r="A294" t="s">
        <v>2044</v>
      </c>
      <c r="B294" s="180" t="s">
        <v>985</v>
      </c>
      <c r="C294">
        <v>4</v>
      </c>
    </row>
    <row r="295" spans="1:3" x14ac:dyDescent="0.2">
      <c r="A295" t="s">
        <v>2044</v>
      </c>
      <c r="B295" s="180" t="s">
        <v>3869</v>
      </c>
      <c r="C295">
        <v>4</v>
      </c>
    </row>
    <row r="296" spans="1:3" x14ac:dyDescent="0.2">
      <c r="A296" t="s">
        <v>2903</v>
      </c>
      <c r="B296" s="180" t="s">
        <v>2968</v>
      </c>
      <c r="C296">
        <v>4</v>
      </c>
    </row>
    <row r="297" spans="1:3" x14ac:dyDescent="0.2">
      <c r="A297" t="s">
        <v>2903</v>
      </c>
      <c r="B297" s="180" t="s">
        <v>2904</v>
      </c>
      <c r="C297">
        <v>4</v>
      </c>
    </row>
    <row r="298" spans="1:3" x14ac:dyDescent="0.2">
      <c r="A298" t="s">
        <v>562</v>
      </c>
      <c r="B298" s="180" t="s">
        <v>564</v>
      </c>
      <c r="C298">
        <v>4</v>
      </c>
    </row>
    <row r="299" spans="1:3" x14ac:dyDescent="0.2">
      <c r="A299" t="s">
        <v>562</v>
      </c>
      <c r="B299" s="180" t="s">
        <v>1981</v>
      </c>
      <c r="C299">
        <v>4</v>
      </c>
    </row>
    <row r="300" spans="1:3" x14ac:dyDescent="0.2">
      <c r="A300" t="s">
        <v>2041</v>
      </c>
      <c r="B300" s="180" t="s">
        <v>2614</v>
      </c>
      <c r="C300">
        <v>4</v>
      </c>
    </row>
    <row r="301" spans="1:3" ht="27.75" x14ac:dyDescent="0.2">
      <c r="A301" t="s">
        <v>4311</v>
      </c>
      <c r="B301" s="180" t="s">
        <v>385</v>
      </c>
      <c r="C301">
        <v>4</v>
      </c>
    </row>
    <row r="302" spans="1:3" x14ac:dyDescent="0.2">
      <c r="A302" t="s">
        <v>2256</v>
      </c>
      <c r="B302" s="180" t="s">
        <v>98</v>
      </c>
      <c r="C302">
        <v>3</v>
      </c>
    </row>
    <row r="303" spans="1:3" x14ac:dyDescent="0.2">
      <c r="A303" t="s">
        <v>2256</v>
      </c>
      <c r="B303" s="180" t="s">
        <v>128</v>
      </c>
      <c r="C303">
        <v>3</v>
      </c>
    </row>
    <row r="304" spans="1:3" x14ac:dyDescent="0.2">
      <c r="A304" t="s">
        <v>2256</v>
      </c>
      <c r="B304" s="180" t="s">
        <v>136</v>
      </c>
      <c r="C304">
        <v>3</v>
      </c>
    </row>
    <row r="305" spans="1:3" x14ac:dyDescent="0.2">
      <c r="A305" t="s">
        <v>2256</v>
      </c>
      <c r="B305" s="180" t="s">
        <v>3049</v>
      </c>
      <c r="C305">
        <v>3</v>
      </c>
    </row>
    <row r="306" spans="1:3" x14ac:dyDescent="0.2">
      <c r="A306" t="s">
        <v>2039</v>
      </c>
      <c r="B306" s="180" t="s">
        <v>3734</v>
      </c>
      <c r="C306">
        <v>3</v>
      </c>
    </row>
    <row r="307" spans="1:3" ht="27.75" x14ac:dyDescent="0.2">
      <c r="A307" t="s">
        <v>3735</v>
      </c>
      <c r="B307" s="180" t="s">
        <v>924</v>
      </c>
      <c r="C307">
        <v>3</v>
      </c>
    </row>
    <row r="308" spans="1:3" ht="27.75" x14ac:dyDescent="0.2">
      <c r="A308" t="s">
        <v>2979</v>
      </c>
      <c r="B308" s="180" t="s">
        <v>610</v>
      </c>
      <c r="C308">
        <v>3</v>
      </c>
    </row>
    <row r="309" spans="1:3" ht="27.75" x14ac:dyDescent="0.2">
      <c r="A309" t="s">
        <v>2979</v>
      </c>
      <c r="B309" s="180" t="s">
        <v>83</v>
      </c>
      <c r="C309">
        <v>3</v>
      </c>
    </row>
    <row r="310" spans="1:3" x14ac:dyDescent="0.2">
      <c r="A310" t="s">
        <v>2979</v>
      </c>
      <c r="B310" s="180" t="s">
        <v>459</v>
      </c>
      <c r="C310">
        <v>3</v>
      </c>
    </row>
    <row r="311" spans="1:3" x14ac:dyDescent="0.2">
      <c r="A311" t="s">
        <v>2979</v>
      </c>
      <c r="B311" s="180" t="s">
        <v>2980</v>
      </c>
      <c r="C311">
        <v>3</v>
      </c>
    </row>
    <row r="312" spans="1:3" x14ac:dyDescent="0.2">
      <c r="A312" t="s">
        <v>4162</v>
      </c>
      <c r="B312" s="180" t="s">
        <v>909</v>
      </c>
      <c r="C312">
        <v>3</v>
      </c>
    </row>
    <row r="313" spans="1:3" x14ac:dyDescent="0.2">
      <c r="A313" t="s">
        <v>4172</v>
      </c>
      <c r="B313" s="180" t="s">
        <v>356</v>
      </c>
      <c r="C313">
        <v>3</v>
      </c>
    </row>
    <row r="314" spans="1:3" x14ac:dyDescent="0.2">
      <c r="A314" t="s">
        <v>4172</v>
      </c>
      <c r="B314" s="180" t="s">
        <v>379</v>
      </c>
      <c r="C314">
        <v>3</v>
      </c>
    </row>
    <row r="315" spans="1:3" x14ac:dyDescent="0.2">
      <c r="A315" t="s">
        <v>4172</v>
      </c>
      <c r="B315" s="180" t="s">
        <v>377</v>
      </c>
      <c r="C315">
        <v>3</v>
      </c>
    </row>
    <row r="316" spans="1:3" x14ac:dyDescent="0.2">
      <c r="A316" t="s">
        <v>3738</v>
      </c>
      <c r="B316" s="180" t="s">
        <v>3739</v>
      </c>
      <c r="C316">
        <v>3</v>
      </c>
    </row>
    <row r="317" spans="1:3" x14ac:dyDescent="0.2">
      <c r="A317" t="s">
        <v>4179</v>
      </c>
      <c r="B317" s="180" t="s">
        <v>183</v>
      </c>
      <c r="C317">
        <v>3</v>
      </c>
    </row>
    <row r="318" spans="1:3" x14ac:dyDescent="0.2">
      <c r="A318" t="s">
        <v>2202</v>
      </c>
      <c r="B318" s="180" t="s">
        <v>1086</v>
      </c>
      <c r="C318">
        <v>3</v>
      </c>
    </row>
    <row r="319" spans="1:3" x14ac:dyDescent="0.2">
      <c r="A319" t="s">
        <v>2088</v>
      </c>
      <c r="B319" s="180" t="s">
        <v>114</v>
      </c>
      <c r="C319">
        <v>3</v>
      </c>
    </row>
    <row r="320" spans="1:3" x14ac:dyDescent="0.2">
      <c r="A320" t="s">
        <v>2088</v>
      </c>
      <c r="B320" s="180" t="s">
        <v>95</v>
      </c>
      <c r="C320">
        <v>3</v>
      </c>
    </row>
    <row r="321" spans="1:3" ht="27.75" x14ac:dyDescent="0.2">
      <c r="A321" t="s">
        <v>2088</v>
      </c>
      <c r="B321" s="180" t="s">
        <v>144</v>
      </c>
      <c r="C321">
        <v>3</v>
      </c>
    </row>
    <row r="322" spans="1:3" x14ac:dyDescent="0.2">
      <c r="A322" t="s">
        <v>2088</v>
      </c>
      <c r="B322" s="180" t="s">
        <v>1125</v>
      </c>
      <c r="C322">
        <v>3</v>
      </c>
    </row>
    <row r="323" spans="1:3" ht="27.75" x14ac:dyDescent="0.2">
      <c r="A323" t="s">
        <v>2088</v>
      </c>
      <c r="B323" s="180" t="s">
        <v>1606</v>
      </c>
      <c r="C323">
        <v>3</v>
      </c>
    </row>
    <row r="324" spans="1:3" x14ac:dyDescent="0.2">
      <c r="A324" t="s">
        <v>2088</v>
      </c>
      <c r="B324" s="180" t="s">
        <v>1973</v>
      </c>
      <c r="C324">
        <v>3</v>
      </c>
    </row>
    <row r="325" spans="1:3" x14ac:dyDescent="0.2">
      <c r="A325" t="s">
        <v>2088</v>
      </c>
      <c r="B325" s="180" t="s">
        <v>287</v>
      </c>
      <c r="C325">
        <v>3</v>
      </c>
    </row>
    <row r="326" spans="1:3" x14ac:dyDescent="0.2">
      <c r="A326" t="s">
        <v>2088</v>
      </c>
      <c r="B326" s="180" t="s">
        <v>3643</v>
      </c>
      <c r="C326">
        <v>3</v>
      </c>
    </row>
    <row r="327" spans="1:3" ht="27.75" x14ac:dyDescent="0.2">
      <c r="A327" t="s">
        <v>2088</v>
      </c>
      <c r="B327" s="180" t="s">
        <v>2791</v>
      </c>
      <c r="C327">
        <v>3</v>
      </c>
    </row>
    <row r="328" spans="1:3" x14ac:dyDescent="0.2">
      <c r="A328" t="s">
        <v>2245</v>
      </c>
      <c r="B328" s="180" t="s">
        <v>2246</v>
      </c>
      <c r="C328">
        <v>3</v>
      </c>
    </row>
    <row r="329" spans="1:3" x14ac:dyDescent="0.2">
      <c r="A329" t="s">
        <v>3897</v>
      </c>
      <c r="B329" s="180" t="s">
        <v>3898</v>
      </c>
      <c r="C329">
        <v>3</v>
      </c>
    </row>
    <row r="330" spans="1:3" x14ac:dyDescent="0.2">
      <c r="A330" t="s">
        <v>3143</v>
      </c>
      <c r="B330" s="180" t="s">
        <v>528</v>
      </c>
      <c r="C330">
        <v>3</v>
      </c>
    </row>
    <row r="331" spans="1:3" x14ac:dyDescent="0.2">
      <c r="A331" t="s">
        <v>2641</v>
      </c>
      <c r="B331" s="180" t="s">
        <v>568</v>
      </c>
      <c r="C331">
        <v>3</v>
      </c>
    </row>
    <row r="332" spans="1:3" x14ac:dyDescent="0.2">
      <c r="A332" t="s">
        <v>2641</v>
      </c>
      <c r="B332" s="180" t="s">
        <v>705</v>
      </c>
      <c r="C332">
        <v>3</v>
      </c>
    </row>
    <row r="333" spans="1:3" x14ac:dyDescent="0.2">
      <c r="A333" t="s">
        <v>4186</v>
      </c>
      <c r="B333" s="180" t="s">
        <v>845</v>
      </c>
      <c r="C333">
        <v>3</v>
      </c>
    </row>
    <row r="334" spans="1:3" x14ac:dyDescent="0.2">
      <c r="A334" t="s">
        <v>2043</v>
      </c>
      <c r="B334" s="180" t="s">
        <v>140</v>
      </c>
      <c r="C334">
        <v>3</v>
      </c>
    </row>
    <row r="335" spans="1:3" x14ac:dyDescent="0.2">
      <c r="A335" t="s">
        <v>2499</v>
      </c>
      <c r="B335" s="180" t="s">
        <v>3134</v>
      </c>
      <c r="C335">
        <v>3</v>
      </c>
    </row>
    <row r="336" spans="1:3" x14ac:dyDescent="0.2">
      <c r="A336" t="s">
        <v>4199</v>
      </c>
      <c r="B336" s="180" t="s">
        <v>1225</v>
      </c>
      <c r="C336">
        <v>3</v>
      </c>
    </row>
    <row r="337" spans="1:3" x14ac:dyDescent="0.2">
      <c r="A337" t="s">
        <v>4203</v>
      </c>
      <c r="B337" s="180" t="s">
        <v>1692</v>
      </c>
      <c r="C337">
        <v>3</v>
      </c>
    </row>
    <row r="338" spans="1:3" x14ac:dyDescent="0.2">
      <c r="A338" t="s">
        <v>4203</v>
      </c>
      <c r="B338" s="180" t="s">
        <v>1691</v>
      </c>
      <c r="C338">
        <v>3</v>
      </c>
    </row>
    <row r="339" spans="1:3" x14ac:dyDescent="0.2">
      <c r="A339" t="s">
        <v>4203</v>
      </c>
      <c r="B339" s="180" t="s">
        <v>1727</v>
      </c>
      <c r="C339">
        <v>3</v>
      </c>
    </row>
    <row r="340" spans="1:3" x14ac:dyDescent="0.2">
      <c r="A340" t="s">
        <v>4206</v>
      </c>
      <c r="B340" s="180" t="s">
        <v>441</v>
      </c>
      <c r="C340">
        <v>3</v>
      </c>
    </row>
    <row r="341" spans="1:3" x14ac:dyDescent="0.2">
      <c r="A341" t="s">
        <v>2281</v>
      </c>
      <c r="B341" s="180" t="s">
        <v>1658</v>
      </c>
      <c r="C341">
        <v>3</v>
      </c>
    </row>
    <row r="342" spans="1:3" x14ac:dyDescent="0.2">
      <c r="A342" t="s">
        <v>2281</v>
      </c>
      <c r="B342" s="180" t="s">
        <v>1274</v>
      </c>
      <c r="C342">
        <v>3</v>
      </c>
    </row>
    <row r="343" spans="1:3" x14ac:dyDescent="0.2">
      <c r="A343" t="s">
        <v>2281</v>
      </c>
      <c r="B343" s="180" t="s">
        <v>1298</v>
      </c>
      <c r="C343">
        <v>3</v>
      </c>
    </row>
    <row r="344" spans="1:3" x14ac:dyDescent="0.2">
      <c r="A344" t="s">
        <v>2281</v>
      </c>
      <c r="B344" s="180" t="s">
        <v>1282</v>
      </c>
      <c r="C344">
        <v>3</v>
      </c>
    </row>
    <row r="345" spans="1:3" x14ac:dyDescent="0.2">
      <c r="A345" t="s">
        <v>2281</v>
      </c>
      <c r="B345" s="180" t="s">
        <v>2308</v>
      </c>
      <c r="C345">
        <v>3</v>
      </c>
    </row>
    <row r="346" spans="1:3" x14ac:dyDescent="0.2">
      <c r="A346" t="s">
        <v>3665</v>
      </c>
      <c r="B346" s="180" t="s">
        <v>597</v>
      </c>
      <c r="C346">
        <v>3</v>
      </c>
    </row>
    <row r="347" spans="1:3" x14ac:dyDescent="0.2">
      <c r="A347" t="s">
        <v>3665</v>
      </c>
      <c r="B347" s="180" t="s">
        <v>422</v>
      </c>
      <c r="C347">
        <v>3</v>
      </c>
    </row>
    <row r="348" spans="1:3" x14ac:dyDescent="0.2">
      <c r="A348" t="s">
        <v>4210</v>
      </c>
      <c r="B348" s="180" t="s">
        <v>1040</v>
      </c>
      <c r="C348">
        <v>3</v>
      </c>
    </row>
    <row r="349" spans="1:3" x14ac:dyDescent="0.2">
      <c r="A349" t="s">
        <v>2621</v>
      </c>
      <c r="B349" s="180" t="s">
        <v>2755</v>
      </c>
      <c r="C349">
        <v>3</v>
      </c>
    </row>
    <row r="350" spans="1:3" x14ac:dyDescent="0.2">
      <c r="A350" t="s">
        <v>1385</v>
      </c>
      <c r="B350" s="180" t="s">
        <v>755</v>
      </c>
      <c r="C350">
        <v>3</v>
      </c>
    </row>
    <row r="351" spans="1:3" x14ac:dyDescent="0.2">
      <c r="A351" t="s">
        <v>1385</v>
      </c>
      <c r="B351" s="180" t="s">
        <v>2010</v>
      </c>
      <c r="C351">
        <v>3</v>
      </c>
    </row>
    <row r="352" spans="1:3" x14ac:dyDescent="0.2">
      <c r="A352" t="s">
        <v>1385</v>
      </c>
      <c r="B352" s="180" t="s">
        <v>305</v>
      </c>
      <c r="C352">
        <v>3</v>
      </c>
    </row>
    <row r="353" spans="1:3" x14ac:dyDescent="0.2">
      <c r="A353" t="s">
        <v>2721</v>
      </c>
      <c r="B353" s="180" t="s">
        <v>2722</v>
      </c>
      <c r="C353">
        <v>3</v>
      </c>
    </row>
    <row r="354" spans="1:3" x14ac:dyDescent="0.2">
      <c r="A354" t="s">
        <v>4236</v>
      </c>
      <c r="B354" s="180" t="s">
        <v>1269</v>
      </c>
      <c r="C354">
        <v>3</v>
      </c>
    </row>
    <row r="355" spans="1:3" ht="27.75" x14ac:dyDescent="0.2">
      <c r="A355" t="s">
        <v>2081</v>
      </c>
      <c r="B355" s="180" t="s">
        <v>3744</v>
      </c>
      <c r="C355">
        <v>3</v>
      </c>
    </row>
    <row r="356" spans="1:3" x14ac:dyDescent="0.2">
      <c r="A356" t="s">
        <v>2081</v>
      </c>
      <c r="B356" s="180" t="s">
        <v>2082</v>
      </c>
      <c r="C356">
        <v>3</v>
      </c>
    </row>
    <row r="357" spans="1:3" ht="27.75" x14ac:dyDescent="0.2">
      <c r="A357" t="s">
        <v>2652</v>
      </c>
      <c r="B357" s="180" t="s">
        <v>217</v>
      </c>
      <c r="C357">
        <v>3</v>
      </c>
    </row>
    <row r="358" spans="1:3" x14ac:dyDescent="0.2">
      <c r="A358" t="s">
        <v>4246</v>
      </c>
      <c r="B358" s="180" t="s">
        <v>1832</v>
      </c>
      <c r="C358">
        <v>3</v>
      </c>
    </row>
    <row r="359" spans="1:3" x14ac:dyDescent="0.2">
      <c r="A359" t="s">
        <v>2084</v>
      </c>
      <c r="B359" s="180" t="s">
        <v>3751</v>
      </c>
      <c r="C359">
        <v>3</v>
      </c>
    </row>
    <row r="360" spans="1:3" x14ac:dyDescent="0.2">
      <c r="A360" t="s">
        <v>4247</v>
      </c>
      <c r="B360" s="180" t="s">
        <v>486</v>
      </c>
      <c r="C360">
        <v>3</v>
      </c>
    </row>
    <row r="361" spans="1:3" x14ac:dyDescent="0.2">
      <c r="A361" t="s">
        <v>2075</v>
      </c>
      <c r="B361" s="180" t="s">
        <v>3044</v>
      </c>
      <c r="C361">
        <v>3</v>
      </c>
    </row>
    <row r="362" spans="1:3" x14ac:dyDescent="0.2">
      <c r="A362" t="s">
        <v>2075</v>
      </c>
      <c r="B362" s="180" t="s">
        <v>3812</v>
      </c>
      <c r="C362">
        <v>3</v>
      </c>
    </row>
    <row r="363" spans="1:3" x14ac:dyDescent="0.2">
      <c r="A363" t="s">
        <v>3114</v>
      </c>
      <c r="B363" s="180" t="s">
        <v>3115</v>
      </c>
      <c r="C363">
        <v>3</v>
      </c>
    </row>
    <row r="364" spans="1:3" x14ac:dyDescent="0.2">
      <c r="A364" t="s">
        <v>3594</v>
      </c>
      <c r="B364" s="180" t="s">
        <v>3595</v>
      </c>
      <c r="C364">
        <v>3</v>
      </c>
    </row>
    <row r="365" spans="1:3" x14ac:dyDescent="0.2">
      <c r="A365" t="s">
        <v>2655</v>
      </c>
      <c r="B365" s="180" t="s">
        <v>1072</v>
      </c>
      <c r="C365">
        <v>3</v>
      </c>
    </row>
    <row r="366" spans="1:3" x14ac:dyDescent="0.2">
      <c r="A366" t="s">
        <v>2655</v>
      </c>
      <c r="B366" s="180" t="s">
        <v>938</v>
      </c>
      <c r="C366">
        <v>3</v>
      </c>
    </row>
    <row r="367" spans="1:3" x14ac:dyDescent="0.2">
      <c r="A367" t="s">
        <v>2655</v>
      </c>
      <c r="B367" s="180" t="s">
        <v>1615</v>
      </c>
      <c r="C367">
        <v>3</v>
      </c>
    </row>
    <row r="368" spans="1:3" x14ac:dyDescent="0.2">
      <c r="A368" t="s">
        <v>2655</v>
      </c>
      <c r="B368" s="180" t="s">
        <v>851</v>
      </c>
      <c r="C368">
        <v>3</v>
      </c>
    </row>
    <row r="369" spans="1:3" x14ac:dyDescent="0.2">
      <c r="A369" t="s">
        <v>2655</v>
      </c>
      <c r="B369" s="180" t="s">
        <v>850</v>
      </c>
      <c r="C369">
        <v>3</v>
      </c>
    </row>
    <row r="370" spans="1:3" x14ac:dyDescent="0.2">
      <c r="A370" t="s">
        <v>2655</v>
      </c>
      <c r="B370" s="180" t="s">
        <v>2032</v>
      </c>
      <c r="C370">
        <v>3</v>
      </c>
    </row>
    <row r="371" spans="1:3" x14ac:dyDescent="0.2">
      <c r="A371" t="s">
        <v>2928</v>
      </c>
      <c r="B371" s="180" t="s">
        <v>607</v>
      </c>
      <c r="C371">
        <v>3</v>
      </c>
    </row>
    <row r="372" spans="1:3" x14ac:dyDescent="0.2">
      <c r="A372" t="s">
        <v>2928</v>
      </c>
      <c r="B372" s="180" t="s">
        <v>2929</v>
      </c>
      <c r="C372">
        <v>3</v>
      </c>
    </row>
    <row r="373" spans="1:3" x14ac:dyDescent="0.2">
      <c r="A373" t="s">
        <v>2138</v>
      </c>
      <c r="B373" s="180" t="s">
        <v>3168</v>
      </c>
      <c r="C373">
        <v>3</v>
      </c>
    </row>
    <row r="374" spans="1:3" x14ac:dyDescent="0.2">
      <c r="A374" t="s">
        <v>2138</v>
      </c>
      <c r="B374" s="180" t="s">
        <v>505</v>
      </c>
      <c r="C374">
        <v>3</v>
      </c>
    </row>
    <row r="375" spans="1:3" x14ac:dyDescent="0.2">
      <c r="A375" t="s">
        <v>2138</v>
      </c>
      <c r="B375" s="180" t="s">
        <v>803</v>
      </c>
      <c r="C375">
        <v>3</v>
      </c>
    </row>
    <row r="376" spans="1:3" x14ac:dyDescent="0.2">
      <c r="A376" t="s">
        <v>2138</v>
      </c>
      <c r="B376" s="180" t="s">
        <v>2730</v>
      </c>
      <c r="C376">
        <v>3</v>
      </c>
    </row>
    <row r="377" spans="1:3" x14ac:dyDescent="0.2">
      <c r="A377" t="s">
        <v>2920</v>
      </c>
      <c r="B377" s="180" t="s">
        <v>2921</v>
      </c>
      <c r="C377">
        <v>3</v>
      </c>
    </row>
    <row r="378" spans="1:3" x14ac:dyDescent="0.2">
      <c r="A378" t="s">
        <v>2920</v>
      </c>
      <c r="B378" s="180" t="s">
        <v>1927</v>
      </c>
      <c r="C378">
        <v>3</v>
      </c>
    </row>
    <row r="379" spans="1:3" x14ac:dyDescent="0.2">
      <c r="A379" t="s">
        <v>2920</v>
      </c>
      <c r="B379" s="180" t="s">
        <v>371</v>
      </c>
      <c r="C379">
        <v>3</v>
      </c>
    </row>
    <row r="380" spans="1:3" x14ac:dyDescent="0.2">
      <c r="A380" t="s">
        <v>2668</v>
      </c>
      <c r="B380" s="180" t="s">
        <v>1075</v>
      </c>
      <c r="C380">
        <v>3</v>
      </c>
    </row>
    <row r="381" spans="1:3" x14ac:dyDescent="0.2">
      <c r="A381" t="s">
        <v>3757</v>
      </c>
      <c r="B381" s="180" t="s">
        <v>724</v>
      </c>
      <c r="C381">
        <v>3</v>
      </c>
    </row>
    <row r="382" spans="1:3" x14ac:dyDescent="0.2">
      <c r="A382" t="s">
        <v>2078</v>
      </c>
      <c r="B382" s="180" t="s">
        <v>198</v>
      </c>
      <c r="C382">
        <v>3</v>
      </c>
    </row>
    <row r="383" spans="1:3" ht="27.75" x14ac:dyDescent="0.2">
      <c r="A383" t="s">
        <v>2713</v>
      </c>
      <c r="B383" s="180" t="s">
        <v>78</v>
      </c>
      <c r="C383">
        <v>3</v>
      </c>
    </row>
    <row r="384" spans="1:3" x14ac:dyDescent="0.2">
      <c r="A384" t="s">
        <v>2713</v>
      </c>
      <c r="B384" s="180" t="s">
        <v>903</v>
      </c>
      <c r="C384">
        <v>3</v>
      </c>
    </row>
    <row r="385" spans="1:3" x14ac:dyDescent="0.2">
      <c r="A385" t="s">
        <v>2618</v>
      </c>
      <c r="B385" s="180" t="s">
        <v>2619</v>
      </c>
      <c r="C385">
        <v>3</v>
      </c>
    </row>
    <row r="386" spans="1:3" x14ac:dyDescent="0.2">
      <c r="A386" t="s">
        <v>4269</v>
      </c>
      <c r="B386" s="180" t="s">
        <v>188</v>
      </c>
      <c r="C386">
        <v>3</v>
      </c>
    </row>
    <row r="387" spans="1:3" x14ac:dyDescent="0.2">
      <c r="A387" t="s">
        <v>2195</v>
      </c>
      <c r="B387" s="180" t="s">
        <v>525</v>
      </c>
      <c r="C387">
        <v>3</v>
      </c>
    </row>
    <row r="388" spans="1:3" x14ac:dyDescent="0.2">
      <c r="A388" t="s">
        <v>2195</v>
      </c>
      <c r="B388" s="180" t="s">
        <v>2918</v>
      </c>
      <c r="C388">
        <v>3</v>
      </c>
    </row>
    <row r="389" spans="1:3" x14ac:dyDescent="0.2">
      <c r="A389" t="s">
        <v>2040</v>
      </c>
      <c r="B389" s="180" t="s">
        <v>779</v>
      </c>
      <c r="C389">
        <v>3</v>
      </c>
    </row>
    <row r="390" spans="1:3" x14ac:dyDescent="0.2">
      <c r="A390" t="s">
        <v>2040</v>
      </c>
      <c r="B390" s="180" t="s">
        <v>101</v>
      </c>
      <c r="C390">
        <v>3</v>
      </c>
    </row>
    <row r="391" spans="1:3" x14ac:dyDescent="0.2">
      <c r="A391" t="s">
        <v>2040</v>
      </c>
      <c r="B391" s="180" t="s">
        <v>111</v>
      </c>
      <c r="C391">
        <v>3</v>
      </c>
    </row>
    <row r="392" spans="1:3" x14ac:dyDescent="0.2">
      <c r="A392" t="s">
        <v>2040</v>
      </c>
      <c r="B392" s="180" t="s">
        <v>654</v>
      </c>
      <c r="C392">
        <v>3</v>
      </c>
    </row>
    <row r="393" spans="1:3" ht="27.75" x14ac:dyDescent="0.2">
      <c r="A393" t="s">
        <v>2040</v>
      </c>
      <c r="B393" s="180" t="s">
        <v>1119</v>
      </c>
      <c r="C393">
        <v>3</v>
      </c>
    </row>
    <row r="394" spans="1:3" x14ac:dyDescent="0.2">
      <c r="A394" t="s">
        <v>2040</v>
      </c>
      <c r="B394" s="180" t="s">
        <v>777</v>
      </c>
      <c r="C394">
        <v>3</v>
      </c>
    </row>
    <row r="395" spans="1:3" x14ac:dyDescent="0.2">
      <c r="A395" t="s">
        <v>2040</v>
      </c>
      <c r="B395" s="180" t="s">
        <v>685</v>
      </c>
      <c r="C395">
        <v>3</v>
      </c>
    </row>
    <row r="396" spans="1:3" x14ac:dyDescent="0.2">
      <c r="A396" t="s">
        <v>2040</v>
      </c>
      <c r="B396" s="180" t="s">
        <v>946</v>
      </c>
      <c r="C396">
        <v>3</v>
      </c>
    </row>
    <row r="397" spans="1:3" x14ac:dyDescent="0.2">
      <c r="A397" t="s">
        <v>2040</v>
      </c>
      <c r="B397" s="180" t="s">
        <v>127</v>
      </c>
      <c r="C397">
        <v>3</v>
      </c>
    </row>
    <row r="398" spans="1:3" x14ac:dyDescent="0.2">
      <c r="A398" t="s">
        <v>2040</v>
      </c>
      <c r="B398" s="180" t="s">
        <v>150</v>
      </c>
      <c r="C398">
        <v>3</v>
      </c>
    </row>
    <row r="399" spans="1:3" x14ac:dyDescent="0.2">
      <c r="A399" t="s">
        <v>2040</v>
      </c>
      <c r="B399" s="180" t="s">
        <v>342</v>
      </c>
      <c r="C399">
        <v>3</v>
      </c>
    </row>
    <row r="400" spans="1:3" x14ac:dyDescent="0.2">
      <c r="A400" t="s">
        <v>2040</v>
      </c>
      <c r="B400" s="180" t="s">
        <v>2120</v>
      </c>
      <c r="C400">
        <v>3</v>
      </c>
    </row>
    <row r="401" spans="1:3" x14ac:dyDescent="0.2">
      <c r="A401" t="s">
        <v>2040</v>
      </c>
      <c r="B401" s="180" t="s">
        <v>2873</v>
      </c>
      <c r="C401">
        <v>3</v>
      </c>
    </row>
    <row r="402" spans="1:3" x14ac:dyDescent="0.2">
      <c r="A402" t="s">
        <v>2040</v>
      </c>
      <c r="B402" s="180" t="s">
        <v>2709</v>
      </c>
      <c r="C402">
        <v>3</v>
      </c>
    </row>
    <row r="403" spans="1:3" x14ac:dyDescent="0.2">
      <c r="A403" t="s">
        <v>2040</v>
      </c>
      <c r="B403" s="180" t="s">
        <v>3823</v>
      </c>
      <c r="C403">
        <v>3</v>
      </c>
    </row>
    <row r="404" spans="1:3" x14ac:dyDescent="0.2">
      <c r="A404" t="s">
        <v>2040</v>
      </c>
      <c r="B404" s="180" t="s">
        <v>2674</v>
      </c>
      <c r="C404">
        <v>3</v>
      </c>
    </row>
    <row r="405" spans="1:3" x14ac:dyDescent="0.2">
      <c r="A405" t="s">
        <v>2040</v>
      </c>
      <c r="B405" s="180" t="s">
        <v>2589</v>
      </c>
      <c r="C405">
        <v>3</v>
      </c>
    </row>
    <row r="406" spans="1:3" x14ac:dyDescent="0.2">
      <c r="A406" t="s">
        <v>2040</v>
      </c>
      <c r="B406" s="180" t="s">
        <v>2219</v>
      </c>
      <c r="C406">
        <v>3</v>
      </c>
    </row>
    <row r="407" spans="1:3" x14ac:dyDescent="0.2">
      <c r="A407" t="s">
        <v>1412</v>
      </c>
      <c r="B407" s="180" t="s">
        <v>714</v>
      </c>
      <c r="C407">
        <v>3</v>
      </c>
    </row>
    <row r="408" spans="1:3" x14ac:dyDescent="0.2">
      <c r="A408" t="s">
        <v>1412</v>
      </c>
      <c r="B408" s="180" t="s">
        <v>713</v>
      </c>
      <c r="C408">
        <v>3</v>
      </c>
    </row>
    <row r="409" spans="1:3" x14ac:dyDescent="0.2">
      <c r="A409" t="s">
        <v>1412</v>
      </c>
      <c r="B409" s="180" t="s">
        <v>915</v>
      </c>
      <c r="C409">
        <v>3</v>
      </c>
    </row>
    <row r="410" spans="1:3" x14ac:dyDescent="0.2">
      <c r="A410" t="s">
        <v>2797</v>
      </c>
      <c r="B410" s="180" t="s">
        <v>1310</v>
      </c>
      <c r="C410">
        <v>3</v>
      </c>
    </row>
    <row r="411" spans="1:3" x14ac:dyDescent="0.2">
      <c r="A411" t="s">
        <v>2797</v>
      </c>
      <c r="B411" s="180" t="s">
        <v>3109</v>
      </c>
      <c r="C411">
        <v>3</v>
      </c>
    </row>
    <row r="412" spans="1:3" ht="27.75" x14ac:dyDescent="0.2">
      <c r="A412" t="s">
        <v>2264</v>
      </c>
      <c r="B412" s="180" t="s">
        <v>56</v>
      </c>
      <c r="C412">
        <v>3</v>
      </c>
    </row>
    <row r="413" spans="1:3" x14ac:dyDescent="0.2">
      <c r="A413" t="s">
        <v>2072</v>
      </c>
      <c r="B413" s="180" t="s">
        <v>4116</v>
      </c>
      <c r="C413">
        <v>3</v>
      </c>
    </row>
    <row r="414" spans="1:3" ht="27.75" x14ac:dyDescent="0.2">
      <c r="A414" t="s">
        <v>2072</v>
      </c>
      <c r="B414" s="180" t="s">
        <v>3982</v>
      </c>
      <c r="C414">
        <v>3</v>
      </c>
    </row>
    <row r="415" spans="1:3" x14ac:dyDescent="0.2">
      <c r="A415" t="s">
        <v>2072</v>
      </c>
      <c r="B415" s="180" t="s">
        <v>4070</v>
      </c>
      <c r="C415">
        <v>3</v>
      </c>
    </row>
    <row r="416" spans="1:3" x14ac:dyDescent="0.2">
      <c r="A416" t="s">
        <v>4281</v>
      </c>
      <c r="B416" s="180" t="s">
        <v>976</v>
      </c>
      <c r="C416">
        <v>3</v>
      </c>
    </row>
    <row r="417" spans="1:3" x14ac:dyDescent="0.2">
      <c r="A417" t="s">
        <v>2490</v>
      </c>
      <c r="B417" s="180" t="s">
        <v>2702</v>
      </c>
      <c r="C417">
        <v>3</v>
      </c>
    </row>
    <row r="418" spans="1:3" x14ac:dyDescent="0.2">
      <c r="A418" t="s">
        <v>2490</v>
      </c>
      <c r="B418" s="180" t="s">
        <v>953</v>
      </c>
      <c r="C418">
        <v>3</v>
      </c>
    </row>
    <row r="419" spans="1:3" x14ac:dyDescent="0.2">
      <c r="A419" t="s">
        <v>2490</v>
      </c>
      <c r="B419" s="180" t="s">
        <v>951</v>
      </c>
      <c r="C419">
        <v>3</v>
      </c>
    </row>
    <row r="420" spans="1:3" x14ac:dyDescent="0.2">
      <c r="A420" t="s">
        <v>3000</v>
      </c>
      <c r="B420" s="180" t="s">
        <v>1062</v>
      </c>
      <c r="C420">
        <v>3</v>
      </c>
    </row>
    <row r="421" spans="1:3" ht="27.75" x14ac:dyDescent="0.2">
      <c r="A421" t="s">
        <v>4294</v>
      </c>
      <c r="B421" s="180" t="s">
        <v>586</v>
      </c>
      <c r="C421">
        <v>3</v>
      </c>
    </row>
    <row r="422" spans="1:3" x14ac:dyDescent="0.2">
      <c r="A422" t="s">
        <v>4299</v>
      </c>
      <c r="B422" s="180" t="s">
        <v>907</v>
      </c>
      <c r="C422">
        <v>3</v>
      </c>
    </row>
    <row r="423" spans="1:3" x14ac:dyDescent="0.2">
      <c r="A423" t="s">
        <v>2183</v>
      </c>
      <c r="B423" s="180" t="s">
        <v>2184</v>
      </c>
      <c r="C423">
        <v>3</v>
      </c>
    </row>
    <row r="424" spans="1:3" x14ac:dyDescent="0.2">
      <c r="A424" t="s">
        <v>4300</v>
      </c>
      <c r="B424" s="180" t="s">
        <v>512</v>
      </c>
      <c r="C424">
        <v>3</v>
      </c>
    </row>
    <row r="425" spans="1:3" x14ac:dyDescent="0.2">
      <c r="A425" t="s">
        <v>2044</v>
      </c>
      <c r="B425" s="180" t="s">
        <v>1211</v>
      </c>
      <c r="C425">
        <v>3</v>
      </c>
    </row>
    <row r="426" spans="1:3" x14ac:dyDescent="0.2">
      <c r="A426" t="s">
        <v>2044</v>
      </c>
      <c r="B426" s="180" t="s">
        <v>2533</v>
      </c>
      <c r="C426">
        <v>3</v>
      </c>
    </row>
    <row r="427" spans="1:3" x14ac:dyDescent="0.2">
      <c r="A427" t="s">
        <v>2903</v>
      </c>
      <c r="B427" s="180" t="s">
        <v>3891</v>
      </c>
      <c r="C427">
        <v>3</v>
      </c>
    </row>
    <row r="428" spans="1:3" x14ac:dyDescent="0.2">
      <c r="A428" t="s">
        <v>2903</v>
      </c>
      <c r="B428" s="180" t="s">
        <v>773</v>
      </c>
      <c r="C428">
        <v>3</v>
      </c>
    </row>
    <row r="429" spans="1:3" x14ac:dyDescent="0.2">
      <c r="A429" t="s">
        <v>2903</v>
      </c>
      <c r="B429" s="180" t="s">
        <v>435</v>
      </c>
      <c r="C429">
        <v>3</v>
      </c>
    </row>
    <row r="430" spans="1:3" ht="27.75" x14ac:dyDescent="0.2">
      <c r="A430" t="s">
        <v>2042</v>
      </c>
      <c r="B430" s="180" t="s">
        <v>2050</v>
      </c>
      <c r="C430">
        <v>3</v>
      </c>
    </row>
    <row r="431" spans="1:3" x14ac:dyDescent="0.2">
      <c r="A431" t="s">
        <v>562</v>
      </c>
      <c r="B431" s="180" t="s">
        <v>3784</v>
      </c>
      <c r="C431">
        <v>3</v>
      </c>
    </row>
    <row r="432" spans="1:3" x14ac:dyDescent="0.2">
      <c r="A432" t="s">
        <v>4306</v>
      </c>
      <c r="B432" s="180" t="s">
        <v>1034</v>
      </c>
      <c r="C432">
        <v>3</v>
      </c>
    </row>
    <row r="433" spans="1:3" x14ac:dyDescent="0.2">
      <c r="A433" t="s">
        <v>2530</v>
      </c>
      <c r="B433" s="180" t="s">
        <v>3122</v>
      </c>
      <c r="C433">
        <v>3</v>
      </c>
    </row>
    <row r="434" spans="1:3" x14ac:dyDescent="0.2">
      <c r="A434" t="s">
        <v>2665</v>
      </c>
      <c r="B434" s="180" t="s">
        <v>338</v>
      </c>
      <c r="C434">
        <v>3</v>
      </c>
    </row>
    <row r="435" spans="1:3" x14ac:dyDescent="0.2">
      <c r="A435" t="s">
        <v>2665</v>
      </c>
      <c r="B435" s="180" t="s">
        <v>895</v>
      </c>
      <c r="C435">
        <v>3</v>
      </c>
    </row>
    <row r="436" spans="1:3" ht="27.75" x14ac:dyDescent="0.2">
      <c r="A436" t="s">
        <v>4313</v>
      </c>
      <c r="B436" s="180" t="s">
        <v>285</v>
      </c>
      <c r="C436">
        <v>3</v>
      </c>
    </row>
    <row r="437" spans="1:3" x14ac:dyDescent="0.2">
      <c r="A437" t="s">
        <v>4315</v>
      </c>
      <c r="B437" s="180" t="s">
        <v>493</v>
      </c>
      <c r="C437">
        <v>3</v>
      </c>
    </row>
    <row r="438" spans="1:3" x14ac:dyDescent="0.2">
      <c r="A438" t="s">
        <v>4315</v>
      </c>
      <c r="B438" s="180" t="s">
        <v>1618</v>
      </c>
      <c r="C438">
        <v>3</v>
      </c>
    </row>
    <row r="439" spans="1:3" x14ac:dyDescent="0.2">
      <c r="A439" t="s">
        <v>4315</v>
      </c>
      <c r="B439" s="180" t="s">
        <v>348</v>
      </c>
      <c r="C439">
        <v>3</v>
      </c>
    </row>
    <row r="440" spans="1:3" x14ac:dyDescent="0.2">
      <c r="A440" t="s">
        <v>2253</v>
      </c>
      <c r="B440" s="180" t="s">
        <v>2254</v>
      </c>
      <c r="C440">
        <v>3</v>
      </c>
    </row>
    <row r="441" spans="1:3" x14ac:dyDescent="0.2">
      <c r="A441" t="s">
        <v>2277</v>
      </c>
      <c r="B441" s="180" t="s">
        <v>841</v>
      </c>
      <c r="C441">
        <v>3</v>
      </c>
    </row>
    <row r="442" spans="1:3" x14ac:dyDescent="0.2">
      <c r="A442" t="s">
        <v>4324</v>
      </c>
      <c r="B442" s="180" t="s">
        <v>3686</v>
      </c>
      <c r="C442">
        <v>3</v>
      </c>
    </row>
    <row r="443" spans="1:3" ht="27.75" x14ac:dyDescent="0.2">
      <c r="A443" t="s">
        <v>4333</v>
      </c>
      <c r="B443" s="180" t="s">
        <v>324</v>
      </c>
      <c r="C443">
        <v>3</v>
      </c>
    </row>
    <row r="444" spans="1:3" ht="27.75" x14ac:dyDescent="0.2">
      <c r="A444" t="s">
        <v>2256</v>
      </c>
      <c r="B444" s="180" t="s">
        <v>155</v>
      </c>
      <c r="C444">
        <v>2</v>
      </c>
    </row>
    <row r="445" spans="1:3" x14ac:dyDescent="0.2">
      <c r="A445" t="s">
        <v>2256</v>
      </c>
      <c r="B445" s="180" t="s">
        <v>79</v>
      </c>
      <c r="C445">
        <v>2</v>
      </c>
    </row>
    <row r="446" spans="1:3" x14ac:dyDescent="0.2">
      <c r="A446" t="s">
        <v>2256</v>
      </c>
      <c r="B446" s="180" t="s">
        <v>40</v>
      </c>
      <c r="C446">
        <v>2</v>
      </c>
    </row>
    <row r="447" spans="1:3" x14ac:dyDescent="0.2">
      <c r="A447" t="s">
        <v>2256</v>
      </c>
      <c r="B447" s="180" t="s">
        <v>1233</v>
      </c>
      <c r="C447">
        <v>2</v>
      </c>
    </row>
    <row r="448" spans="1:3" x14ac:dyDescent="0.2">
      <c r="A448" t="s">
        <v>2256</v>
      </c>
      <c r="B448" s="180" t="s">
        <v>3944</v>
      </c>
      <c r="C448">
        <v>2</v>
      </c>
    </row>
    <row r="449" spans="1:3" x14ac:dyDescent="0.2">
      <c r="A449" t="s">
        <v>2256</v>
      </c>
      <c r="B449" s="180" t="s">
        <v>3731</v>
      </c>
      <c r="C449">
        <v>2</v>
      </c>
    </row>
    <row r="450" spans="1:3" x14ac:dyDescent="0.2">
      <c r="A450" t="s">
        <v>2256</v>
      </c>
      <c r="B450" s="180" t="s">
        <v>3732</v>
      </c>
      <c r="C450">
        <v>2</v>
      </c>
    </row>
    <row r="451" spans="1:3" x14ac:dyDescent="0.2">
      <c r="A451" t="s">
        <v>4156</v>
      </c>
      <c r="B451" s="180" t="s">
        <v>1111</v>
      </c>
      <c r="C451">
        <v>2</v>
      </c>
    </row>
    <row r="452" spans="1:3" x14ac:dyDescent="0.2">
      <c r="A452" t="s">
        <v>3087</v>
      </c>
      <c r="B452" s="180" t="s">
        <v>3088</v>
      </c>
      <c r="C452">
        <v>2</v>
      </c>
    </row>
    <row r="453" spans="1:3" ht="27.75" x14ac:dyDescent="0.2">
      <c r="A453" t="s">
        <v>3095</v>
      </c>
      <c r="B453" s="180" t="s">
        <v>1241</v>
      </c>
      <c r="C453">
        <v>2</v>
      </c>
    </row>
    <row r="454" spans="1:3" x14ac:dyDescent="0.2">
      <c r="A454" t="s">
        <v>3095</v>
      </c>
      <c r="B454" s="180" t="s">
        <v>3733</v>
      </c>
      <c r="C454">
        <v>2</v>
      </c>
    </row>
    <row r="455" spans="1:3" x14ac:dyDescent="0.2">
      <c r="A455" t="s">
        <v>2039</v>
      </c>
      <c r="B455" s="180" t="s">
        <v>2056</v>
      </c>
      <c r="C455">
        <v>2</v>
      </c>
    </row>
    <row r="456" spans="1:3" x14ac:dyDescent="0.2">
      <c r="A456" t="s">
        <v>2923</v>
      </c>
      <c r="B456" s="180" t="s">
        <v>61</v>
      </c>
      <c r="C456">
        <v>2</v>
      </c>
    </row>
    <row r="457" spans="1:3" ht="27.75" x14ac:dyDescent="0.2">
      <c r="A457" t="s">
        <v>2923</v>
      </c>
      <c r="B457" s="180" t="s">
        <v>401</v>
      </c>
      <c r="C457">
        <v>2</v>
      </c>
    </row>
    <row r="458" spans="1:3" ht="27.75" x14ac:dyDescent="0.2">
      <c r="A458" t="s">
        <v>4159</v>
      </c>
      <c r="B458" s="180" t="s">
        <v>702</v>
      </c>
      <c r="C458">
        <v>2</v>
      </c>
    </row>
    <row r="459" spans="1:3" x14ac:dyDescent="0.2">
      <c r="A459" t="s">
        <v>3735</v>
      </c>
      <c r="B459" s="180" t="s">
        <v>3736</v>
      </c>
      <c r="C459">
        <v>2</v>
      </c>
    </row>
    <row r="460" spans="1:3" x14ac:dyDescent="0.2">
      <c r="A460" t="s">
        <v>3735</v>
      </c>
      <c r="B460" s="180" t="s">
        <v>3737</v>
      </c>
      <c r="C460">
        <v>2</v>
      </c>
    </row>
    <row r="461" spans="1:3" ht="27.75" x14ac:dyDescent="0.2">
      <c r="A461" t="s">
        <v>4161</v>
      </c>
      <c r="B461" s="180" t="s">
        <v>1598</v>
      </c>
      <c r="C461">
        <v>2</v>
      </c>
    </row>
    <row r="462" spans="1:3" ht="27.75" x14ac:dyDescent="0.2">
      <c r="A462" t="s">
        <v>2979</v>
      </c>
      <c r="B462" s="180" t="s">
        <v>1811</v>
      </c>
      <c r="C462">
        <v>2</v>
      </c>
    </row>
    <row r="463" spans="1:3" x14ac:dyDescent="0.2">
      <c r="A463" t="s">
        <v>3029</v>
      </c>
      <c r="B463" s="180" t="s">
        <v>3032</v>
      </c>
      <c r="C463">
        <v>2</v>
      </c>
    </row>
    <row r="464" spans="1:3" x14ac:dyDescent="0.2">
      <c r="A464" t="s">
        <v>3029</v>
      </c>
      <c r="B464" s="180" t="s">
        <v>3030</v>
      </c>
      <c r="C464">
        <v>2</v>
      </c>
    </row>
    <row r="465" spans="1:3" x14ac:dyDescent="0.2">
      <c r="A465" t="s">
        <v>4168</v>
      </c>
      <c r="B465" s="180" t="s">
        <v>536</v>
      </c>
      <c r="C465">
        <v>2</v>
      </c>
    </row>
    <row r="466" spans="1:3" x14ac:dyDescent="0.2">
      <c r="A466" t="s">
        <v>4168</v>
      </c>
      <c r="B466" s="180" t="s">
        <v>537</v>
      </c>
      <c r="C466">
        <v>2</v>
      </c>
    </row>
    <row r="467" spans="1:3" x14ac:dyDescent="0.2">
      <c r="A467" t="s">
        <v>4168</v>
      </c>
      <c r="B467" s="180" t="s">
        <v>539</v>
      </c>
      <c r="C467">
        <v>2</v>
      </c>
    </row>
    <row r="468" spans="1:3" x14ac:dyDescent="0.2">
      <c r="A468" t="s">
        <v>4168</v>
      </c>
      <c r="B468" s="180" t="s">
        <v>538</v>
      </c>
      <c r="C468">
        <v>2</v>
      </c>
    </row>
    <row r="469" spans="1:3" x14ac:dyDescent="0.2">
      <c r="A469" t="s">
        <v>4169</v>
      </c>
      <c r="B469" s="180" t="s">
        <v>349</v>
      </c>
      <c r="C469">
        <v>2</v>
      </c>
    </row>
    <row r="470" spans="1:3" ht="27.75" x14ac:dyDescent="0.2">
      <c r="A470" t="s">
        <v>4173</v>
      </c>
      <c r="B470" s="180" t="s">
        <v>178</v>
      </c>
      <c r="C470">
        <v>2</v>
      </c>
    </row>
    <row r="471" spans="1:3" x14ac:dyDescent="0.2">
      <c r="A471" t="s">
        <v>4176</v>
      </c>
      <c r="B471" s="180" t="s">
        <v>889</v>
      </c>
      <c r="C471">
        <v>2</v>
      </c>
    </row>
    <row r="472" spans="1:3" x14ac:dyDescent="0.2">
      <c r="A472" t="s">
        <v>4177</v>
      </c>
      <c r="B472" s="180" t="s">
        <v>426</v>
      </c>
      <c r="C472">
        <v>2</v>
      </c>
    </row>
    <row r="473" spans="1:3" x14ac:dyDescent="0.2">
      <c r="A473" t="s">
        <v>4178</v>
      </c>
      <c r="B473" s="180" t="s">
        <v>758</v>
      </c>
      <c r="C473">
        <v>2</v>
      </c>
    </row>
    <row r="474" spans="1:3" x14ac:dyDescent="0.2">
      <c r="A474" t="s">
        <v>2202</v>
      </c>
      <c r="B474" s="180" t="s">
        <v>3837</v>
      </c>
      <c r="C474">
        <v>2</v>
      </c>
    </row>
    <row r="475" spans="1:3" x14ac:dyDescent="0.2">
      <c r="A475" t="s">
        <v>2202</v>
      </c>
      <c r="B475" s="180" t="s">
        <v>3833</v>
      </c>
      <c r="C475">
        <v>2</v>
      </c>
    </row>
    <row r="476" spans="1:3" x14ac:dyDescent="0.2">
      <c r="A476" t="s">
        <v>2202</v>
      </c>
      <c r="B476" s="180" t="s">
        <v>3090</v>
      </c>
      <c r="C476">
        <v>2</v>
      </c>
    </row>
    <row r="477" spans="1:3" x14ac:dyDescent="0.2">
      <c r="A477" t="s">
        <v>2202</v>
      </c>
      <c r="B477" s="180" t="s">
        <v>2232</v>
      </c>
      <c r="C477">
        <v>2</v>
      </c>
    </row>
    <row r="478" spans="1:3" x14ac:dyDescent="0.2">
      <c r="A478" t="s">
        <v>2634</v>
      </c>
      <c r="B478" s="180" t="s">
        <v>948</v>
      </c>
      <c r="C478">
        <v>2</v>
      </c>
    </row>
    <row r="479" spans="1:3" ht="27.75" x14ac:dyDescent="0.2">
      <c r="A479" t="s">
        <v>2088</v>
      </c>
      <c r="B479" s="180" t="s">
        <v>138</v>
      </c>
      <c r="C479">
        <v>2</v>
      </c>
    </row>
    <row r="480" spans="1:3" ht="27.75" x14ac:dyDescent="0.2">
      <c r="A480" t="s">
        <v>2088</v>
      </c>
      <c r="B480" s="180" t="s">
        <v>400</v>
      </c>
      <c r="C480">
        <v>2</v>
      </c>
    </row>
    <row r="481" spans="1:3" ht="27.75" x14ac:dyDescent="0.2">
      <c r="A481" t="s">
        <v>2088</v>
      </c>
      <c r="B481" s="180" t="s">
        <v>837</v>
      </c>
      <c r="C481">
        <v>2</v>
      </c>
    </row>
    <row r="482" spans="1:3" ht="27.75" x14ac:dyDescent="0.2">
      <c r="A482" t="s">
        <v>2088</v>
      </c>
      <c r="B482" s="180" t="s">
        <v>1891</v>
      </c>
      <c r="C482">
        <v>2</v>
      </c>
    </row>
    <row r="483" spans="1:3" ht="27.75" x14ac:dyDescent="0.2">
      <c r="A483" t="s">
        <v>2088</v>
      </c>
      <c r="B483" s="180" t="s">
        <v>1605</v>
      </c>
      <c r="C483">
        <v>2</v>
      </c>
    </row>
    <row r="484" spans="1:3" ht="27.75" x14ac:dyDescent="0.2">
      <c r="A484" t="s">
        <v>2088</v>
      </c>
      <c r="B484" s="180" t="s">
        <v>1870</v>
      </c>
      <c r="C484">
        <v>2</v>
      </c>
    </row>
    <row r="485" spans="1:3" ht="27.75" x14ac:dyDescent="0.2">
      <c r="A485" t="s">
        <v>2088</v>
      </c>
      <c r="B485" s="180" t="s">
        <v>1205</v>
      </c>
      <c r="C485">
        <v>2</v>
      </c>
    </row>
    <row r="486" spans="1:3" x14ac:dyDescent="0.2">
      <c r="A486" t="s">
        <v>2088</v>
      </c>
      <c r="B486" s="180" t="s">
        <v>902</v>
      </c>
      <c r="C486">
        <v>2</v>
      </c>
    </row>
    <row r="487" spans="1:3" x14ac:dyDescent="0.2">
      <c r="A487" t="s">
        <v>2088</v>
      </c>
      <c r="B487" s="180" t="s">
        <v>1095</v>
      </c>
      <c r="C487">
        <v>2</v>
      </c>
    </row>
    <row r="488" spans="1:3" ht="27.75" x14ac:dyDescent="0.2">
      <c r="A488" t="s">
        <v>2088</v>
      </c>
      <c r="B488" s="180" t="s">
        <v>1074</v>
      </c>
      <c r="C488">
        <v>2</v>
      </c>
    </row>
    <row r="489" spans="1:3" x14ac:dyDescent="0.2">
      <c r="A489" t="s">
        <v>2088</v>
      </c>
      <c r="B489" s="180" t="s">
        <v>3740</v>
      </c>
      <c r="C489">
        <v>2</v>
      </c>
    </row>
    <row r="490" spans="1:3" x14ac:dyDescent="0.2">
      <c r="A490" t="s">
        <v>2088</v>
      </c>
      <c r="B490" s="180" t="s">
        <v>2759</v>
      </c>
      <c r="C490">
        <v>2</v>
      </c>
    </row>
    <row r="491" spans="1:3" x14ac:dyDescent="0.2">
      <c r="A491" t="s">
        <v>2088</v>
      </c>
      <c r="B491" s="180" t="s">
        <v>3989</v>
      </c>
      <c r="C491">
        <v>2</v>
      </c>
    </row>
    <row r="492" spans="1:3" ht="27.75" x14ac:dyDescent="0.2">
      <c r="A492" t="s">
        <v>2088</v>
      </c>
      <c r="B492" s="180" t="s">
        <v>3979</v>
      </c>
      <c r="C492">
        <v>2</v>
      </c>
    </row>
    <row r="493" spans="1:3" x14ac:dyDescent="0.2">
      <c r="A493" t="s">
        <v>2088</v>
      </c>
      <c r="B493" s="180" t="s">
        <v>3997</v>
      </c>
      <c r="C493">
        <v>2</v>
      </c>
    </row>
    <row r="494" spans="1:3" x14ac:dyDescent="0.2">
      <c r="A494" t="s">
        <v>2088</v>
      </c>
      <c r="B494" s="180" t="s">
        <v>3969</v>
      </c>
      <c r="C494">
        <v>2</v>
      </c>
    </row>
    <row r="495" spans="1:3" ht="27.75" x14ac:dyDescent="0.2">
      <c r="A495" t="s">
        <v>2088</v>
      </c>
      <c r="B495" s="180" t="s">
        <v>3931</v>
      </c>
      <c r="C495">
        <v>2</v>
      </c>
    </row>
    <row r="496" spans="1:3" x14ac:dyDescent="0.2">
      <c r="A496" t="s">
        <v>2088</v>
      </c>
      <c r="B496" s="180" t="s">
        <v>2493</v>
      </c>
      <c r="C496">
        <v>2</v>
      </c>
    </row>
    <row r="497" spans="1:3" x14ac:dyDescent="0.2">
      <c r="A497" t="s">
        <v>4182</v>
      </c>
      <c r="B497" s="180" t="s">
        <v>1713</v>
      </c>
      <c r="C497">
        <v>2</v>
      </c>
    </row>
    <row r="498" spans="1:3" ht="27.75" x14ac:dyDescent="0.2">
      <c r="A498" t="s">
        <v>2245</v>
      </c>
      <c r="B498" s="180" t="s">
        <v>884</v>
      </c>
      <c r="C498">
        <v>2</v>
      </c>
    </row>
    <row r="499" spans="1:3" x14ac:dyDescent="0.2">
      <c r="A499" t="s">
        <v>2245</v>
      </c>
      <c r="B499" s="180" t="s">
        <v>1949</v>
      </c>
      <c r="C499">
        <v>2</v>
      </c>
    </row>
    <row r="500" spans="1:3" ht="27.75" x14ac:dyDescent="0.2">
      <c r="A500" t="s">
        <v>2245</v>
      </c>
      <c r="B500" s="180" t="s">
        <v>4090</v>
      </c>
      <c r="C500">
        <v>2</v>
      </c>
    </row>
    <row r="501" spans="1:3" x14ac:dyDescent="0.2">
      <c r="A501" t="s">
        <v>3629</v>
      </c>
      <c r="B501" s="180" t="s">
        <v>4099</v>
      </c>
      <c r="C501">
        <v>2</v>
      </c>
    </row>
    <row r="502" spans="1:3" x14ac:dyDescent="0.2">
      <c r="A502" t="s">
        <v>2092</v>
      </c>
      <c r="B502" s="180" t="s">
        <v>2093</v>
      </c>
      <c r="C502">
        <v>2</v>
      </c>
    </row>
    <row r="503" spans="1:3" x14ac:dyDescent="0.2">
      <c r="A503" t="s">
        <v>2641</v>
      </c>
      <c r="B503" s="180" t="s">
        <v>495</v>
      </c>
      <c r="C503">
        <v>2</v>
      </c>
    </row>
    <row r="504" spans="1:3" x14ac:dyDescent="0.2">
      <c r="A504" t="s">
        <v>2641</v>
      </c>
      <c r="B504" s="180" t="s">
        <v>248</v>
      </c>
      <c r="C504">
        <v>2</v>
      </c>
    </row>
    <row r="505" spans="1:3" x14ac:dyDescent="0.2">
      <c r="A505" t="s">
        <v>2641</v>
      </c>
      <c r="B505" s="180" t="s">
        <v>496</v>
      </c>
      <c r="C505">
        <v>2</v>
      </c>
    </row>
    <row r="506" spans="1:3" x14ac:dyDescent="0.2">
      <c r="A506" t="s">
        <v>2641</v>
      </c>
      <c r="B506" s="180" t="s">
        <v>247</v>
      </c>
      <c r="C506">
        <v>2</v>
      </c>
    </row>
    <row r="507" spans="1:3" x14ac:dyDescent="0.2">
      <c r="A507" t="s">
        <v>2641</v>
      </c>
      <c r="B507" s="180" t="s">
        <v>569</v>
      </c>
      <c r="C507">
        <v>2</v>
      </c>
    </row>
    <row r="508" spans="1:3" x14ac:dyDescent="0.2">
      <c r="A508" t="s">
        <v>2641</v>
      </c>
      <c r="B508" s="180" t="s">
        <v>620</v>
      </c>
      <c r="C508">
        <v>2</v>
      </c>
    </row>
    <row r="509" spans="1:3" x14ac:dyDescent="0.2">
      <c r="A509" t="s">
        <v>2641</v>
      </c>
      <c r="B509" s="180" t="s">
        <v>736</v>
      </c>
      <c r="C509">
        <v>2</v>
      </c>
    </row>
    <row r="510" spans="1:3" x14ac:dyDescent="0.2">
      <c r="A510" t="s">
        <v>2641</v>
      </c>
      <c r="B510" s="180" t="s">
        <v>264</v>
      </c>
      <c r="C510">
        <v>2</v>
      </c>
    </row>
    <row r="511" spans="1:3" x14ac:dyDescent="0.2">
      <c r="A511" t="s">
        <v>2641</v>
      </c>
      <c r="B511" s="180" t="s">
        <v>432</v>
      </c>
      <c r="C511">
        <v>2</v>
      </c>
    </row>
    <row r="512" spans="1:3" x14ac:dyDescent="0.2">
      <c r="A512" t="s">
        <v>2199</v>
      </c>
      <c r="B512" s="180" t="s">
        <v>1706</v>
      </c>
      <c r="C512">
        <v>2</v>
      </c>
    </row>
    <row r="513" spans="1:3" x14ac:dyDescent="0.2">
      <c r="A513" t="s">
        <v>2199</v>
      </c>
      <c r="B513" s="180" t="s">
        <v>4118</v>
      </c>
      <c r="C513">
        <v>2</v>
      </c>
    </row>
    <row r="514" spans="1:3" x14ac:dyDescent="0.2">
      <c r="A514" t="s">
        <v>4185</v>
      </c>
      <c r="B514" s="180" t="s">
        <v>3581</v>
      </c>
      <c r="C514">
        <v>2</v>
      </c>
    </row>
    <row r="515" spans="1:3" x14ac:dyDescent="0.2">
      <c r="A515" t="s">
        <v>4185</v>
      </c>
      <c r="B515" s="180" t="s">
        <v>3580</v>
      </c>
      <c r="C515">
        <v>2</v>
      </c>
    </row>
    <row r="516" spans="1:3" x14ac:dyDescent="0.2">
      <c r="A516" t="s">
        <v>4185</v>
      </c>
      <c r="B516" s="180" t="s">
        <v>3584</v>
      </c>
      <c r="C516">
        <v>2</v>
      </c>
    </row>
    <row r="517" spans="1:3" x14ac:dyDescent="0.2">
      <c r="A517" t="s">
        <v>4186</v>
      </c>
      <c r="B517" s="180" t="s">
        <v>1066</v>
      </c>
      <c r="C517">
        <v>2</v>
      </c>
    </row>
    <row r="518" spans="1:3" x14ac:dyDescent="0.2">
      <c r="A518" t="s">
        <v>4186</v>
      </c>
      <c r="B518" s="180" t="s">
        <v>965</v>
      </c>
      <c r="C518">
        <v>2</v>
      </c>
    </row>
    <row r="519" spans="1:3" x14ac:dyDescent="0.2">
      <c r="A519" t="s">
        <v>2043</v>
      </c>
      <c r="B519" s="180" t="s">
        <v>754</v>
      </c>
      <c r="C519">
        <v>2</v>
      </c>
    </row>
    <row r="520" spans="1:3" x14ac:dyDescent="0.2">
      <c r="A520" t="s">
        <v>2043</v>
      </c>
      <c r="B520" s="180" t="s">
        <v>827</v>
      </c>
      <c r="C520">
        <v>2</v>
      </c>
    </row>
    <row r="521" spans="1:3" x14ac:dyDescent="0.2">
      <c r="A521" t="s">
        <v>4192</v>
      </c>
      <c r="B521" s="180" t="s">
        <v>594</v>
      </c>
      <c r="C521">
        <v>2</v>
      </c>
    </row>
    <row r="522" spans="1:3" x14ac:dyDescent="0.2">
      <c r="A522" t="s">
        <v>4200</v>
      </c>
      <c r="B522" s="180" t="s">
        <v>239</v>
      </c>
      <c r="C522">
        <v>2</v>
      </c>
    </row>
    <row r="523" spans="1:3" ht="27.75" x14ac:dyDescent="0.2">
      <c r="A523" t="s">
        <v>4200</v>
      </c>
      <c r="B523" s="180" t="s">
        <v>238</v>
      </c>
      <c r="C523">
        <v>2</v>
      </c>
    </row>
    <row r="524" spans="1:3" x14ac:dyDescent="0.2">
      <c r="A524" t="s">
        <v>4200</v>
      </c>
      <c r="B524" s="180" t="s">
        <v>236</v>
      </c>
      <c r="C524">
        <v>2</v>
      </c>
    </row>
    <row r="525" spans="1:3" x14ac:dyDescent="0.2">
      <c r="A525" t="s">
        <v>4200</v>
      </c>
      <c r="B525" s="180" t="s">
        <v>237</v>
      </c>
      <c r="C525">
        <v>2</v>
      </c>
    </row>
    <row r="526" spans="1:3" x14ac:dyDescent="0.2">
      <c r="A526" t="s">
        <v>4203</v>
      </c>
      <c r="B526" s="180" t="s">
        <v>547</v>
      </c>
      <c r="C526">
        <v>2</v>
      </c>
    </row>
    <row r="527" spans="1:3" ht="27.75" x14ac:dyDescent="0.2">
      <c r="A527" t="s">
        <v>4203</v>
      </c>
      <c r="B527" s="180" t="s">
        <v>1685</v>
      </c>
      <c r="C527">
        <v>2</v>
      </c>
    </row>
    <row r="528" spans="1:3" x14ac:dyDescent="0.2">
      <c r="A528" t="s">
        <v>2281</v>
      </c>
      <c r="B528" s="180" t="s">
        <v>1633</v>
      </c>
      <c r="C528">
        <v>2</v>
      </c>
    </row>
    <row r="529" spans="1:3" x14ac:dyDescent="0.2">
      <c r="A529" t="s">
        <v>2281</v>
      </c>
      <c r="B529" s="180" t="s">
        <v>1286</v>
      </c>
      <c r="C529">
        <v>2</v>
      </c>
    </row>
    <row r="530" spans="1:3" x14ac:dyDescent="0.2">
      <c r="A530" t="s">
        <v>2281</v>
      </c>
      <c r="B530" s="180" t="s">
        <v>1657</v>
      </c>
      <c r="C530">
        <v>2</v>
      </c>
    </row>
    <row r="531" spans="1:3" x14ac:dyDescent="0.2">
      <c r="A531" t="s">
        <v>2281</v>
      </c>
      <c r="B531" s="180" t="s">
        <v>1290</v>
      </c>
      <c r="C531">
        <v>2</v>
      </c>
    </row>
    <row r="532" spans="1:3" x14ac:dyDescent="0.2">
      <c r="A532" t="s">
        <v>2281</v>
      </c>
      <c r="B532" s="180" t="s">
        <v>1291</v>
      </c>
      <c r="C532">
        <v>2</v>
      </c>
    </row>
    <row r="533" spans="1:3" x14ac:dyDescent="0.2">
      <c r="A533" t="s">
        <v>2281</v>
      </c>
      <c r="B533" s="180" t="s">
        <v>1277</v>
      </c>
      <c r="C533">
        <v>2</v>
      </c>
    </row>
    <row r="534" spans="1:3" x14ac:dyDescent="0.2">
      <c r="A534" t="s">
        <v>2281</v>
      </c>
      <c r="B534" s="180" t="s">
        <v>1284</v>
      </c>
      <c r="C534">
        <v>2</v>
      </c>
    </row>
    <row r="535" spans="1:3" x14ac:dyDescent="0.2">
      <c r="A535" t="s">
        <v>2281</v>
      </c>
      <c r="B535" s="180" t="s">
        <v>1295</v>
      </c>
      <c r="C535">
        <v>2</v>
      </c>
    </row>
    <row r="536" spans="1:3" x14ac:dyDescent="0.2">
      <c r="A536" t="s">
        <v>2281</v>
      </c>
      <c r="B536" s="180" t="s">
        <v>1826</v>
      </c>
      <c r="C536">
        <v>2</v>
      </c>
    </row>
    <row r="537" spans="1:3" x14ac:dyDescent="0.2">
      <c r="A537" t="s">
        <v>2281</v>
      </c>
      <c r="B537" s="180" t="s">
        <v>1644</v>
      </c>
      <c r="C537">
        <v>2</v>
      </c>
    </row>
    <row r="538" spans="1:3" x14ac:dyDescent="0.2">
      <c r="A538" t="s">
        <v>2281</v>
      </c>
      <c r="B538" s="180" t="s">
        <v>1636</v>
      </c>
      <c r="C538">
        <v>2</v>
      </c>
    </row>
    <row r="539" spans="1:3" x14ac:dyDescent="0.2">
      <c r="A539" t="s">
        <v>2281</v>
      </c>
      <c r="B539" s="180" t="s">
        <v>1294</v>
      </c>
      <c r="C539">
        <v>2</v>
      </c>
    </row>
    <row r="540" spans="1:3" x14ac:dyDescent="0.2">
      <c r="A540" t="s">
        <v>2281</v>
      </c>
      <c r="B540" s="180" t="s">
        <v>1280</v>
      </c>
      <c r="C540">
        <v>2</v>
      </c>
    </row>
    <row r="541" spans="1:3" x14ac:dyDescent="0.2">
      <c r="A541" t="s">
        <v>2281</v>
      </c>
      <c r="B541" s="180" t="s">
        <v>2556</v>
      </c>
      <c r="C541">
        <v>2</v>
      </c>
    </row>
    <row r="542" spans="1:3" x14ac:dyDescent="0.2">
      <c r="A542" t="s">
        <v>2281</v>
      </c>
      <c r="B542" s="180" t="s">
        <v>2282</v>
      </c>
      <c r="C542">
        <v>2</v>
      </c>
    </row>
    <row r="543" spans="1:3" x14ac:dyDescent="0.2">
      <c r="A543" t="s">
        <v>2609</v>
      </c>
      <c r="B543" s="180" t="s">
        <v>1120</v>
      </c>
      <c r="C543">
        <v>2</v>
      </c>
    </row>
    <row r="544" spans="1:3" x14ac:dyDescent="0.2">
      <c r="A544" t="s">
        <v>2609</v>
      </c>
      <c r="B544" s="180" t="s">
        <v>510</v>
      </c>
      <c r="C544">
        <v>2</v>
      </c>
    </row>
    <row r="545" spans="1:3" x14ac:dyDescent="0.2">
      <c r="A545" t="s">
        <v>4208</v>
      </c>
      <c r="B545" s="180" t="s">
        <v>1707</v>
      </c>
      <c r="C545">
        <v>2</v>
      </c>
    </row>
    <row r="546" spans="1:3" x14ac:dyDescent="0.2">
      <c r="A546" t="s">
        <v>3665</v>
      </c>
      <c r="B546" s="180" t="s">
        <v>601</v>
      </c>
      <c r="C546">
        <v>2</v>
      </c>
    </row>
    <row r="547" spans="1:3" x14ac:dyDescent="0.2">
      <c r="A547" t="s">
        <v>3665</v>
      </c>
      <c r="B547" s="180" t="s">
        <v>424</v>
      </c>
      <c r="C547">
        <v>2</v>
      </c>
    </row>
    <row r="548" spans="1:3" x14ac:dyDescent="0.2">
      <c r="A548" t="s">
        <v>3665</v>
      </c>
      <c r="B548" s="180" t="s">
        <v>418</v>
      </c>
      <c r="C548">
        <v>2</v>
      </c>
    </row>
    <row r="549" spans="1:3" x14ac:dyDescent="0.2">
      <c r="A549" t="s">
        <v>4209</v>
      </c>
      <c r="B549" s="180" t="s">
        <v>974</v>
      </c>
      <c r="C549">
        <v>2</v>
      </c>
    </row>
    <row r="550" spans="1:3" x14ac:dyDescent="0.2">
      <c r="A550" t="s">
        <v>2621</v>
      </c>
      <c r="B550" s="180" t="s">
        <v>1775</v>
      </c>
      <c r="C550">
        <v>2</v>
      </c>
    </row>
    <row r="551" spans="1:3" x14ac:dyDescent="0.2">
      <c r="A551" t="s">
        <v>2621</v>
      </c>
      <c r="B551" s="180" t="s">
        <v>1675</v>
      </c>
      <c r="C551">
        <v>2</v>
      </c>
    </row>
    <row r="552" spans="1:3" x14ac:dyDescent="0.2">
      <c r="A552" t="s">
        <v>2621</v>
      </c>
      <c r="B552" s="180" t="s">
        <v>1772</v>
      </c>
      <c r="C552">
        <v>2</v>
      </c>
    </row>
    <row r="553" spans="1:3" x14ac:dyDescent="0.2">
      <c r="A553" t="s">
        <v>2621</v>
      </c>
      <c r="B553" s="180" t="s">
        <v>1173</v>
      </c>
      <c r="C553">
        <v>2</v>
      </c>
    </row>
    <row r="554" spans="1:3" x14ac:dyDescent="0.2">
      <c r="A554" t="s">
        <v>2621</v>
      </c>
      <c r="B554" s="180" t="s">
        <v>3986</v>
      </c>
      <c r="C554">
        <v>2</v>
      </c>
    </row>
    <row r="555" spans="1:3" x14ac:dyDescent="0.2">
      <c r="A555" t="s">
        <v>1385</v>
      </c>
      <c r="B555" s="180" t="s">
        <v>303</v>
      </c>
      <c r="C555">
        <v>2</v>
      </c>
    </row>
    <row r="556" spans="1:3" x14ac:dyDescent="0.2">
      <c r="A556" t="s">
        <v>1385</v>
      </c>
      <c r="B556" s="180" t="s">
        <v>301</v>
      </c>
      <c r="C556">
        <v>2</v>
      </c>
    </row>
    <row r="557" spans="1:3" x14ac:dyDescent="0.2">
      <c r="A557" t="s">
        <v>1385</v>
      </c>
      <c r="B557" s="180" t="s">
        <v>474</v>
      </c>
      <c r="C557">
        <v>2</v>
      </c>
    </row>
    <row r="558" spans="1:3" x14ac:dyDescent="0.2">
      <c r="A558" t="s">
        <v>1385</v>
      </c>
      <c r="B558" s="180" t="s">
        <v>471</v>
      </c>
      <c r="C558">
        <v>2</v>
      </c>
    </row>
    <row r="559" spans="1:3" x14ac:dyDescent="0.2">
      <c r="A559" t="s">
        <v>1385</v>
      </c>
      <c r="B559" s="180" t="s">
        <v>470</v>
      </c>
      <c r="C559">
        <v>2</v>
      </c>
    </row>
    <row r="560" spans="1:3" x14ac:dyDescent="0.2">
      <c r="A560" t="s">
        <v>1385</v>
      </c>
      <c r="B560" s="180" t="s">
        <v>764</v>
      </c>
      <c r="C560">
        <v>2</v>
      </c>
    </row>
    <row r="561" spans="1:3" x14ac:dyDescent="0.2">
      <c r="A561" t="s">
        <v>4212</v>
      </c>
      <c r="B561" s="180" t="s">
        <v>553</v>
      </c>
      <c r="C561">
        <v>2</v>
      </c>
    </row>
    <row r="562" spans="1:3" x14ac:dyDescent="0.2">
      <c r="A562" t="s">
        <v>2259</v>
      </c>
      <c r="B562" s="180" t="s">
        <v>3971</v>
      </c>
      <c r="C562">
        <v>2</v>
      </c>
    </row>
    <row r="563" spans="1:3" x14ac:dyDescent="0.2">
      <c r="A563" t="s">
        <v>2259</v>
      </c>
      <c r="B563" s="180" t="s">
        <v>2775</v>
      </c>
      <c r="C563">
        <v>2</v>
      </c>
    </row>
    <row r="564" spans="1:3" ht="27.75" x14ac:dyDescent="0.2">
      <c r="A564" t="s">
        <v>4215</v>
      </c>
      <c r="B564" s="180" t="s">
        <v>444</v>
      </c>
      <c r="C564">
        <v>2</v>
      </c>
    </row>
    <row r="565" spans="1:3" x14ac:dyDescent="0.2">
      <c r="A565" t="s">
        <v>2741</v>
      </c>
      <c r="B565" s="180" t="s">
        <v>2742</v>
      </c>
      <c r="C565">
        <v>2</v>
      </c>
    </row>
    <row r="566" spans="1:3" x14ac:dyDescent="0.2">
      <c r="A566" t="s">
        <v>2741</v>
      </c>
      <c r="B566" s="180" t="s">
        <v>3092</v>
      </c>
      <c r="C566">
        <v>2</v>
      </c>
    </row>
    <row r="567" spans="1:3" ht="27.75" x14ac:dyDescent="0.2">
      <c r="A567" t="s">
        <v>4219</v>
      </c>
      <c r="B567" s="180" t="s">
        <v>271</v>
      </c>
      <c r="C567">
        <v>2</v>
      </c>
    </row>
    <row r="568" spans="1:3" ht="27.75" x14ac:dyDescent="0.2">
      <c r="A568" t="s">
        <v>4219</v>
      </c>
      <c r="B568" s="180" t="s">
        <v>57</v>
      </c>
      <c r="C568">
        <v>2</v>
      </c>
    </row>
    <row r="569" spans="1:3" x14ac:dyDescent="0.2">
      <c r="A569" t="s">
        <v>4220</v>
      </c>
      <c r="B569" s="180" t="s">
        <v>833</v>
      </c>
      <c r="C569">
        <v>2</v>
      </c>
    </row>
    <row r="570" spans="1:3" ht="27.75" x14ac:dyDescent="0.2">
      <c r="A570" t="s">
        <v>2989</v>
      </c>
      <c r="B570" s="180" t="s">
        <v>220</v>
      </c>
      <c r="C570">
        <v>2</v>
      </c>
    </row>
    <row r="571" spans="1:3" x14ac:dyDescent="0.2">
      <c r="A571" t="s">
        <v>2989</v>
      </c>
      <c r="B571" s="180" t="s">
        <v>160</v>
      </c>
      <c r="C571">
        <v>2</v>
      </c>
    </row>
    <row r="572" spans="1:3" x14ac:dyDescent="0.2">
      <c r="A572" t="s">
        <v>2989</v>
      </c>
      <c r="B572" s="180" t="s">
        <v>927</v>
      </c>
      <c r="C572">
        <v>2</v>
      </c>
    </row>
    <row r="573" spans="1:3" x14ac:dyDescent="0.2">
      <c r="A573" t="s">
        <v>2989</v>
      </c>
      <c r="B573" s="180" t="s">
        <v>161</v>
      </c>
      <c r="C573">
        <v>2</v>
      </c>
    </row>
    <row r="574" spans="1:3" x14ac:dyDescent="0.2">
      <c r="A574" t="s">
        <v>2989</v>
      </c>
      <c r="B574" s="180" t="s">
        <v>420</v>
      </c>
      <c r="C574">
        <v>2</v>
      </c>
    </row>
    <row r="575" spans="1:3" x14ac:dyDescent="0.2">
      <c r="A575" t="s">
        <v>2596</v>
      </c>
      <c r="B575" s="180" t="s">
        <v>399</v>
      </c>
      <c r="C575">
        <v>2</v>
      </c>
    </row>
    <row r="576" spans="1:3" x14ac:dyDescent="0.2">
      <c r="A576" t="s">
        <v>2596</v>
      </c>
      <c r="B576" s="180" t="s">
        <v>3748</v>
      </c>
      <c r="C576">
        <v>2</v>
      </c>
    </row>
    <row r="577" spans="1:3" x14ac:dyDescent="0.2">
      <c r="A577" t="s">
        <v>4227</v>
      </c>
      <c r="B577" s="180" t="s">
        <v>1793</v>
      </c>
      <c r="C577">
        <v>2</v>
      </c>
    </row>
    <row r="578" spans="1:3" x14ac:dyDescent="0.2">
      <c r="A578" t="s">
        <v>4231</v>
      </c>
      <c r="B578" s="180" t="s">
        <v>556</v>
      </c>
      <c r="C578">
        <v>2</v>
      </c>
    </row>
    <row r="579" spans="1:3" x14ac:dyDescent="0.2">
      <c r="A579" t="s">
        <v>4232</v>
      </c>
      <c r="B579" s="180" t="s">
        <v>1068</v>
      </c>
      <c r="C579">
        <v>2</v>
      </c>
    </row>
    <row r="580" spans="1:3" x14ac:dyDescent="0.2">
      <c r="A580" t="s">
        <v>2584</v>
      </c>
      <c r="B580" s="180" t="s">
        <v>374</v>
      </c>
      <c r="C580">
        <v>2</v>
      </c>
    </row>
    <row r="581" spans="1:3" x14ac:dyDescent="0.2">
      <c r="A581" t="s">
        <v>2584</v>
      </c>
      <c r="B581" s="180" t="s">
        <v>4146</v>
      </c>
      <c r="C581">
        <v>2</v>
      </c>
    </row>
    <row r="582" spans="1:3" x14ac:dyDescent="0.2">
      <c r="A582" t="s">
        <v>2584</v>
      </c>
      <c r="B582" s="180" t="s">
        <v>2585</v>
      </c>
      <c r="C582">
        <v>2</v>
      </c>
    </row>
    <row r="583" spans="1:3" x14ac:dyDescent="0.2">
      <c r="A583" t="s">
        <v>2584</v>
      </c>
      <c r="B583" s="180" t="s">
        <v>4072</v>
      </c>
      <c r="C583">
        <v>2</v>
      </c>
    </row>
    <row r="584" spans="1:3" x14ac:dyDescent="0.2">
      <c r="A584" t="s">
        <v>2766</v>
      </c>
      <c r="B584" s="180" t="s">
        <v>945</v>
      </c>
      <c r="C584">
        <v>2</v>
      </c>
    </row>
    <row r="585" spans="1:3" ht="27.75" x14ac:dyDescent="0.2">
      <c r="A585" t="s">
        <v>2766</v>
      </c>
      <c r="B585" s="180" t="s">
        <v>2767</v>
      </c>
      <c r="C585">
        <v>2</v>
      </c>
    </row>
    <row r="586" spans="1:3" x14ac:dyDescent="0.2">
      <c r="A586" t="s">
        <v>4239</v>
      </c>
      <c r="B586" s="180" t="s">
        <v>439</v>
      </c>
      <c r="C586">
        <v>2</v>
      </c>
    </row>
    <row r="587" spans="1:3" x14ac:dyDescent="0.2">
      <c r="A587" t="s">
        <v>4239</v>
      </c>
      <c r="B587" s="180" t="s">
        <v>661</v>
      </c>
      <c r="C587">
        <v>2</v>
      </c>
    </row>
    <row r="588" spans="1:3" x14ac:dyDescent="0.2">
      <c r="A588" t="s">
        <v>4244</v>
      </c>
      <c r="B588" s="180" t="s">
        <v>351</v>
      </c>
      <c r="C588">
        <v>2</v>
      </c>
    </row>
    <row r="589" spans="1:3" x14ac:dyDescent="0.2">
      <c r="A589" t="s">
        <v>4244</v>
      </c>
      <c r="B589" s="180" t="s">
        <v>406</v>
      </c>
      <c r="C589">
        <v>2</v>
      </c>
    </row>
    <row r="590" spans="1:3" ht="27.75" x14ac:dyDescent="0.2">
      <c r="A590" t="s">
        <v>2652</v>
      </c>
      <c r="B590" s="180" t="s">
        <v>234</v>
      </c>
      <c r="C590">
        <v>2</v>
      </c>
    </row>
    <row r="591" spans="1:3" x14ac:dyDescent="0.2">
      <c r="A591" t="s">
        <v>2652</v>
      </c>
      <c r="B591" s="180" t="s">
        <v>260</v>
      </c>
      <c r="C591">
        <v>2</v>
      </c>
    </row>
    <row r="592" spans="1:3" x14ac:dyDescent="0.2">
      <c r="A592" t="s">
        <v>2075</v>
      </c>
      <c r="B592" s="180" t="s">
        <v>131</v>
      </c>
      <c r="C592">
        <v>2</v>
      </c>
    </row>
    <row r="593" spans="1:3" x14ac:dyDescent="0.2">
      <c r="A593" t="s">
        <v>2075</v>
      </c>
      <c r="B593" s="180" t="s">
        <v>1172</v>
      </c>
      <c r="C593">
        <v>2</v>
      </c>
    </row>
    <row r="594" spans="1:3" x14ac:dyDescent="0.2">
      <c r="A594" t="s">
        <v>2075</v>
      </c>
      <c r="B594" s="180" t="s">
        <v>2076</v>
      </c>
      <c r="C594">
        <v>2</v>
      </c>
    </row>
    <row r="595" spans="1:3" x14ac:dyDescent="0.2">
      <c r="A595" t="s">
        <v>2075</v>
      </c>
      <c r="B595" s="180" t="s">
        <v>3610</v>
      </c>
      <c r="C595">
        <v>2</v>
      </c>
    </row>
    <row r="596" spans="1:3" x14ac:dyDescent="0.2">
      <c r="A596" t="s">
        <v>2075</v>
      </c>
      <c r="B596" s="180" t="s">
        <v>3806</v>
      </c>
      <c r="C596">
        <v>2</v>
      </c>
    </row>
    <row r="597" spans="1:3" x14ac:dyDescent="0.2">
      <c r="A597" t="s">
        <v>4249</v>
      </c>
      <c r="B597" s="180" t="s">
        <v>395</v>
      </c>
      <c r="C597">
        <v>2</v>
      </c>
    </row>
    <row r="598" spans="1:3" x14ac:dyDescent="0.2">
      <c r="A598" t="s">
        <v>4253</v>
      </c>
      <c r="B598" s="180" t="s">
        <v>354</v>
      </c>
      <c r="C598">
        <v>2</v>
      </c>
    </row>
    <row r="599" spans="1:3" ht="27.75" x14ac:dyDescent="0.2">
      <c r="A599" t="s">
        <v>2842</v>
      </c>
      <c r="B599" s="180" t="s">
        <v>1872</v>
      </c>
      <c r="C599">
        <v>2</v>
      </c>
    </row>
    <row r="600" spans="1:3" ht="27.75" x14ac:dyDescent="0.2">
      <c r="A600" t="s">
        <v>2842</v>
      </c>
      <c r="B600" s="180" t="s">
        <v>1871</v>
      </c>
      <c r="C600">
        <v>2</v>
      </c>
    </row>
    <row r="601" spans="1:3" ht="27.75" x14ac:dyDescent="0.2">
      <c r="A601" t="s">
        <v>2842</v>
      </c>
      <c r="B601" s="180" t="s">
        <v>2843</v>
      </c>
      <c r="C601">
        <v>2</v>
      </c>
    </row>
    <row r="602" spans="1:3" x14ac:dyDescent="0.2">
      <c r="A602" t="s">
        <v>2655</v>
      </c>
      <c r="B602" s="180" t="s">
        <v>1614</v>
      </c>
      <c r="C602">
        <v>2</v>
      </c>
    </row>
    <row r="603" spans="1:3" x14ac:dyDescent="0.2">
      <c r="A603" t="s">
        <v>2655</v>
      </c>
      <c r="B603" s="180" t="s">
        <v>854</v>
      </c>
      <c r="C603">
        <v>2</v>
      </c>
    </row>
    <row r="604" spans="1:3" x14ac:dyDescent="0.2">
      <c r="A604" t="s">
        <v>2655</v>
      </c>
      <c r="B604" s="180" t="s">
        <v>844</v>
      </c>
      <c r="C604">
        <v>2</v>
      </c>
    </row>
    <row r="605" spans="1:3" x14ac:dyDescent="0.2">
      <c r="A605" t="s">
        <v>2655</v>
      </c>
      <c r="B605" s="180" t="s">
        <v>719</v>
      </c>
      <c r="C605">
        <v>2</v>
      </c>
    </row>
    <row r="606" spans="1:3" x14ac:dyDescent="0.2">
      <c r="A606" t="s">
        <v>2655</v>
      </c>
      <c r="B606" s="180" t="s">
        <v>1070</v>
      </c>
      <c r="C606">
        <v>2</v>
      </c>
    </row>
    <row r="607" spans="1:3" ht="27.75" x14ac:dyDescent="0.2">
      <c r="A607" t="s">
        <v>2655</v>
      </c>
      <c r="B607" s="180" t="s">
        <v>590</v>
      </c>
      <c r="C607">
        <v>2</v>
      </c>
    </row>
    <row r="608" spans="1:3" x14ac:dyDescent="0.2">
      <c r="A608" t="s">
        <v>2655</v>
      </c>
      <c r="B608" s="180" t="s">
        <v>972</v>
      </c>
      <c r="C608">
        <v>2</v>
      </c>
    </row>
    <row r="609" spans="1:3" x14ac:dyDescent="0.2">
      <c r="A609" t="s">
        <v>4257</v>
      </c>
      <c r="B609" s="180" t="s">
        <v>1305</v>
      </c>
      <c r="C609">
        <v>2</v>
      </c>
    </row>
    <row r="610" spans="1:3" x14ac:dyDescent="0.2">
      <c r="A610" t="s">
        <v>2573</v>
      </c>
      <c r="B610" s="180" t="s">
        <v>181</v>
      </c>
      <c r="C610">
        <v>2</v>
      </c>
    </row>
    <row r="611" spans="1:3" x14ac:dyDescent="0.2">
      <c r="A611" t="s">
        <v>2928</v>
      </c>
      <c r="B611" s="180" t="s">
        <v>1166</v>
      </c>
      <c r="C611">
        <v>2</v>
      </c>
    </row>
    <row r="612" spans="1:3" ht="27.75" x14ac:dyDescent="0.2">
      <c r="A612" t="s">
        <v>2928</v>
      </c>
      <c r="B612" s="180" t="s">
        <v>163</v>
      </c>
      <c r="C612">
        <v>2</v>
      </c>
    </row>
    <row r="613" spans="1:3" x14ac:dyDescent="0.2">
      <c r="A613" t="s">
        <v>2893</v>
      </c>
      <c r="B613" s="180" t="s">
        <v>2894</v>
      </c>
      <c r="C613">
        <v>2</v>
      </c>
    </row>
    <row r="614" spans="1:3" x14ac:dyDescent="0.2">
      <c r="A614" t="s">
        <v>2138</v>
      </c>
      <c r="B614" s="180" t="s">
        <v>398</v>
      </c>
      <c r="C614">
        <v>2</v>
      </c>
    </row>
    <row r="615" spans="1:3" ht="27.75" x14ac:dyDescent="0.2">
      <c r="A615" t="s">
        <v>2138</v>
      </c>
      <c r="B615" s="180" t="s">
        <v>800</v>
      </c>
      <c r="C615">
        <v>2</v>
      </c>
    </row>
    <row r="616" spans="1:3" x14ac:dyDescent="0.2">
      <c r="A616" t="s">
        <v>2138</v>
      </c>
      <c r="B616" s="180" t="s">
        <v>883</v>
      </c>
      <c r="C616">
        <v>2</v>
      </c>
    </row>
    <row r="617" spans="1:3" x14ac:dyDescent="0.2">
      <c r="A617" t="s">
        <v>2138</v>
      </c>
      <c r="B617" s="180" t="s">
        <v>104</v>
      </c>
      <c r="C617">
        <v>2</v>
      </c>
    </row>
    <row r="618" spans="1:3" x14ac:dyDescent="0.2">
      <c r="A618" t="s">
        <v>2138</v>
      </c>
      <c r="B618" s="180" t="s">
        <v>121</v>
      </c>
      <c r="C618">
        <v>2</v>
      </c>
    </row>
    <row r="619" spans="1:3" x14ac:dyDescent="0.2">
      <c r="A619" t="s">
        <v>2138</v>
      </c>
      <c r="B619" s="180" t="s">
        <v>2506</v>
      </c>
      <c r="C619">
        <v>2</v>
      </c>
    </row>
    <row r="620" spans="1:3" x14ac:dyDescent="0.2">
      <c r="A620" t="s">
        <v>2138</v>
      </c>
      <c r="B620" s="180" t="s">
        <v>3763</v>
      </c>
      <c r="C620">
        <v>2</v>
      </c>
    </row>
    <row r="621" spans="1:3" x14ac:dyDescent="0.2">
      <c r="A621" t="s">
        <v>2138</v>
      </c>
      <c r="B621" s="180" t="s">
        <v>2207</v>
      </c>
      <c r="C621">
        <v>2</v>
      </c>
    </row>
    <row r="622" spans="1:3" x14ac:dyDescent="0.2">
      <c r="A622" t="s">
        <v>2138</v>
      </c>
      <c r="B622" s="180" t="s">
        <v>3845</v>
      </c>
      <c r="C622">
        <v>2</v>
      </c>
    </row>
    <row r="623" spans="1:3" x14ac:dyDescent="0.2">
      <c r="A623" t="s">
        <v>2920</v>
      </c>
      <c r="B623" s="180" t="s">
        <v>526</v>
      </c>
      <c r="C623">
        <v>2</v>
      </c>
    </row>
    <row r="624" spans="1:3" ht="27.75" x14ac:dyDescent="0.2">
      <c r="A624" t="s">
        <v>2078</v>
      </c>
      <c r="B624" s="180" t="s">
        <v>317</v>
      </c>
      <c r="C624">
        <v>2</v>
      </c>
    </row>
    <row r="625" spans="1:3" ht="27.75" x14ac:dyDescent="0.2">
      <c r="A625" t="s">
        <v>2078</v>
      </c>
      <c r="B625" s="180" t="s">
        <v>1143</v>
      </c>
      <c r="C625">
        <v>2</v>
      </c>
    </row>
    <row r="626" spans="1:3" ht="27.75" x14ac:dyDescent="0.2">
      <c r="A626" t="s">
        <v>2078</v>
      </c>
      <c r="B626" s="180" t="s">
        <v>194</v>
      </c>
      <c r="C626">
        <v>2</v>
      </c>
    </row>
    <row r="627" spans="1:3" ht="27.75" x14ac:dyDescent="0.2">
      <c r="A627" t="s">
        <v>2078</v>
      </c>
      <c r="B627" s="180" t="s">
        <v>267</v>
      </c>
      <c r="C627">
        <v>2</v>
      </c>
    </row>
    <row r="628" spans="1:3" ht="27.75" x14ac:dyDescent="0.2">
      <c r="A628" t="s">
        <v>2078</v>
      </c>
      <c r="B628" s="180" t="s">
        <v>147</v>
      </c>
      <c r="C628">
        <v>2</v>
      </c>
    </row>
    <row r="629" spans="1:3" x14ac:dyDescent="0.2">
      <c r="A629" t="s">
        <v>2078</v>
      </c>
      <c r="B629" s="180" t="s">
        <v>1164</v>
      </c>
      <c r="C629">
        <v>2</v>
      </c>
    </row>
    <row r="630" spans="1:3" x14ac:dyDescent="0.2">
      <c r="A630" t="s">
        <v>2078</v>
      </c>
      <c r="B630" s="180" t="s">
        <v>3767</v>
      </c>
      <c r="C630">
        <v>2</v>
      </c>
    </row>
    <row r="631" spans="1:3" x14ac:dyDescent="0.2">
      <c r="A631" t="s">
        <v>2078</v>
      </c>
      <c r="B631" s="180" t="s">
        <v>2079</v>
      </c>
      <c r="C631">
        <v>2</v>
      </c>
    </row>
    <row r="632" spans="1:3" x14ac:dyDescent="0.2">
      <c r="A632" t="s">
        <v>2078</v>
      </c>
      <c r="B632" s="180" t="s">
        <v>3769</v>
      </c>
      <c r="C632">
        <v>2</v>
      </c>
    </row>
    <row r="633" spans="1:3" x14ac:dyDescent="0.2">
      <c r="A633" t="s">
        <v>2078</v>
      </c>
      <c r="B633" s="180" t="s">
        <v>4078</v>
      </c>
      <c r="C633">
        <v>2</v>
      </c>
    </row>
    <row r="634" spans="1:3" ht="27.75" x14ac:dyDescent="0.2">
      <c r="A634" t="s">
        <v>2713</v>
      </c>
      <c r="B634" s="180" t="s">
        <v>1249</v>
      </c>
      <c r="C634">
        <v>2</v>
      </c>
    </row>
    <row r="635" spans="1:3" x14ac:dyDescent="0.2">
      <c r="A635" t="s">
        <v>4268</v>
      </c>
      <c r="B635" s="180" t="s">
        <v>551</v>
      </c>
      <c r="C635">
        <v>2</v>
      </c>
    </row>
    <row r="636" spans="1:3" x14ac:dyDescent="0.2">
      <c r="A636" t="s">
        <v>4269</v>
      </c>
      <c r="B636" s="180" t="s">
        <v>336</v>
      </c>
      <c r="C636">
        <v>2</v>
      </c>
    </row>
    <row r="637" spans="1:3" x14ac:dyDescent="0.2">
      <c r="A637" t="s">
        <v>2195</v>
      </c>
      <c r="B637" s="180" t="s">
        <v>2197</v>
      </c>
      <c r="C637">
        <v>2</v>
      </c>
    </row>
    <row r="638" spans="1:3" x14ac:dyDescent="0.2">
      <c r="A638" t="s">
        <v>2195</v>
      </c>
      <c r="B638" s="180" t="s">
        <v>149</v>
      </c>
      <c r="C638">
        <v>2</v>
      </c>
    </row>
    <row r="639" spans="1:3" ht="27.75" x14ac:dyDescent="0.2">
      <c r="A639" t="s">
        <v>2195</v>
      </c>
      <c r="B639" s="180" t="s">
        <v>1053</v>
      </c>
      <c r="C639">
        <v>2</v>
      </c>
    </row>
    <row r="640" spans="1:3" x14ac:dyDescent="0.2">
      <c r="A640" t="s">
        <v>2040</v>
      </c>
      <c r="B640" s="180" t="s">
        <v>2624</v>
      </c>
      <c r="C640">
        <v>2</v>
      </c>
    </row>
    <row r="641" spans="1:3" x14ac:dyDescent="0.2">
      <c r="A641" t="s">
        <v>2040</v>
      </c>
      <c r="B641" s="180" t="s">
        <v>2676</v>
      </c>
      <c r="C641">
        <v>2</v>
      </c>
    </row>
    <row r="642" spans="1:3" x14ac:dyDescent="0.2">
      <c r="A642" t="s">
        <v>2040</v>
      </c>
      <c r="B642" s="180" t="s">
        <v>4101</v>
      </c>
      <c r="C642">
        <v>2</v>
      </c>
    </row>
    <row r="643" spans="1:3" x14ac:dyDescent="0.2">
      <c r="A643" t="s">
        <v>2040</v>
      </c>
      <c r="B643" s="180" t="s">
        <v>2509</v>
      </c>
      <c r="C643">
        <v>2</v>
      </c>
    </row>
    <row r="644" spans="1:3" x14ac:dyDescent="0.2">
      <c r="A644" t="s">
        <v>2040</v>
      </c>
      <c r="B644" s="180" t="s">
        <v>801</v>
      </c>
      <c r="C644">
        <v>2</v>
      </c>
    </row>
    <row r="645" spans="1:3" x14ac:dyDescent="0.2">
      <c r="A645" t="s">
        <v>2040</v>
      </c>
      <c r="B645" s="180" t="s">
        <v>2019</v>
      </c>
      <c r="C645">
        <v>2</v>
      </c>
    </row>
    <row r="646" spans="1:3" x14ac:dyDescent="0.2">
      <c r="A646" t="s">
        <v>2040</v>
      </c>
      <c r="B646" s="180" t="s">
        <v>1696</v>
      </c>
      <c r="C646">
        <v>2</v>
      </c>
    </row>
    <row r="647" spans="1:3" x14ac:dyDescent="0.2">
      <c r="A647" t="s">
        <v>2040</v>
      </c>
      <c r="B647" s="180" t="s">
        <v>197</v>
      </c>
      <c r="C647">
        <v>2</v>
      </c>
    </row>
    <row r="648" spans="1:3" x14ac:dyDescent="0.2">
      <c r="A648" t="s">
        <v>2040</v>
      </c>
      <c r="B648" s="180" t="s">
        <v>1623</v>
      </c>
      <c r="C648">
        <v>2</v>
      </c>
    </row>
    <row r="649" spans="1:3" x14ac:dyDescent="0.2">
      <c r="A649" t="s">
        <v>2040</v>
      </c>
      <c r="B649" s="180" t="s">
        <v>663</v>
      </c>
      <c r="C649">
        <v>2</v>
      </c>
    </row>
    <row r="650" spans="1:3" x14ac:dyDescent="0.2">
      <c r="A650" t="s">
        <v>2040</v>
      </c>
      <c r="B650" s="180" t="s">
        <v>643</v>
      </c>
      <c r="C650">
        <v>2</v>
      </c>
    </row>
    <row r="651" spans="1:3" x14ac:dyDescent="0.2">
      <c r="A651" t="s">
        <v>2040</v>
      </c>
      <c r="B651" s="180" t="s">
        <v>573</v>
      </c>
      <c r="C651">
        <v>2</v>
      </c>
    </row>
    <row r="652" spans="1:3" x14ac:dyDescent="0.2">
      <c r="A652" t="s">
        <v>2040</v>
      </c>
      <c r="B652" s="180" t="s">
        <v>1622</v>
      </c>
      <c r="C652">
        <v>2</v>
      </c>
    </row>
    <row r="653" spans="1:3" x14ac:dyDescent="0.2">
      <c r="A653" t="s">
        <v>2040</v>
      </c>
      <c r="B653" s="180" t="s">
        <v>695</v>
      </c>
      <c r="C653">
        <v>2</v>
      </c>
    </row>
    <row r="654" spans="1:3" x14ac:dyDescent="0.2">
      <c r="A654" t="s">
        <v>2040</v>
      </c>
      <c r="B654" s="180" t="s">
        <v>392</v>
      </c>
      <c r="C654">
        <v>2</v>
      </c>
    </row>
    <row r="655" spans="1:3" x14ac:dyDescent="0.2">
      <c r="A655" t="s">
        <v>2040</v>
      </c>
      <c r="B655" s="180" t="s">
        <v>1154</v>
      </c>
      <c r="C655">
        <v>2</v>
      </c>
    </row>
    <row r="656" spans="1:3" x14ac:dyDescent="0.2">
      <c r="A656" t="s">
        <v>2040</v>
      </c>
      <c r="B656" s="180" t="s">
        <v>1191</v>
      </c>
      <c r="C656">
        <v>2</v>
      </c>
    </row>
    <row r="657" spans="1:3" x14ac:dyDescent="0.2">
      <c r="A657" t="s">
        <v>2040</v>
      </c>
      <c r="B657" s="180" t="s">
        <v>96</v>
      </c>
      <c r="C657">
        <v>2</v>
      </c>
    </row>
    <row r="658" spans="1:3" x14ac:dyDescent="0.2">
      <c r="A658" t="s">
        <v>2040</v>
      </c>
      <c r="B658" s="180" t="s">
        <v>898</v>
      </c>
      <c r="C658">
        <v>2</v>
      </c>
    </row>
    <row r="659" spans="1:3" x14ac:dyDescent="0.2">
      <c r="A659" t="s">
        <v>2040</v>
      </c>
      <c r="B659" s="180" t="s">
        <v>524</v>
      </c>
      <c r="C659">
        <v>2</v>
      </c>
    </row>
    <row r="660" spans="1:3" x14ac:dyDescent="0.2">
      <c r="A660" t="s">
        <v>2040</v>
      </c>
      <c r="B660" s="180" t="s">
        <v>1708</v>
      </c>
      <c r="C660">
        <v>2</v>
      </c>
    </row>
    <row r="661" spans="1:3" x14ac:dyDescent="0.2">
      <c r="A661" t="s">
        <v>2040</v>
      </c>
      <c r="B661" s="180" t="s">
        <v>580</v>
      </c>
      <c r="C661">
        <v>2</v>
      </c>
    </row>
    <row r="662" spans="1:3" x14ac:dyDescent="0.2">
      <c r="A662" t="s">
        <v>2040</v>
      </c>
      <c r="B662" s="180" t="s">
        <v>886</v>
      </c>
      <c r="C662">
        <v>2</v>
      </c>
    </row>
    <row r="663" spans="1:3" x14ac:dyDescent="0.2">
      <c r="A663" t="s">
        <v>2040</v>
      </c>
      <c r="B663" s="180" t="s">
        <v>1155</v>
      </c>
      <c r="C663">
        <v>2</v>
      </c>
    </row>
    <row r="664" spans="1:3" x14ac:dyDescent="0.2">
      <c r="A664" t="s">
        <v>2040</v>
      </c>
      <c r="B664" s="180" t="s">
        <v>1169</v>
      </c>
      <c r="C664">
        <v>2</v>
      </c>
    </row>
    <row r="665" spans="1:3" x14ac:dyDescent="0.2">
      <c r="A665" t="s">
        <v>2040</v>
      </c>
      <c r="B665" s="180" t="s">
        <v>1236</v>
      </c>
      <c r="C665">
        <v>2</v>
      </c>
    </row>
    <row r="666" spans="1:3" x14ac:dyDescent="0.2">
      <c r="A666" t="s">
        <v>2040</v>
      </c>
      <c r="B666" s="180" t="s">
        <v>110</v>
      </c>
      <c r="C666">
        <v>2</v>
      </c>
    </row>
    <row r="667" spans="1:3" x14ac:dyDescent="0.2">
      <c r="A667" t="s">
        <v>2040</v>
      </c>
      <c r="B667" s="180" t="s">
        <v>550</v>
      </c>
      <c r="C667">
        <v>2</v>
      </c>
    </row>
    <row r="668" spans="1:3" x14ac:dyDescent="0.2">
      <c r="A668" t="s">
        <v>2040</v>
      </c>
      <c r="B668" s="180" t="s">
        <v>831</v>
      </c>
      <c r="C668">
        <v>2</v>
      </c>
    </row>
    <row r="669" spans="1:3" x14ac:dyDescent="0.2">
      <c r="A669" t="s">
        <v>2040</v>
      </c>
      <c r="B669" s="180" t="s">
        <v>1153</v>
      </c>
      <c r="C669">
        <v>2</v>
      </c>
    </row>
    <row r="670" spans="1:3" x14ac:dyDescent="0.2">
      <c r="A670" t="s">
        <v>2040</v>
      </c>
      <c r="B670" s="180" t="s">
        <v>991</v>
      </c>
      <c r="C670">
        <v>2</v>
      </c>
    </row>
    <row r="671" spans="1:3" x14ac:dyDescent="0.2">
      <c r="A671" t="s">
        <v>2040</v>
      </c>
      <c r="B671" s="180" t="s">
        <v>1222</v>
      </c>
      <c r="C671">
        <v>2</v>
      </c>
    </row>
    <row r="672" spans="1:3" x14ac:dyDescent="0.2">
      <c r="A672" t="s">
        <v>2040</v>
      </c>
      <c r="B672" s="180" t="s">
        <v>1844</v>
      </c>
      <c r="C672">
        <v>2</v>
      </c>
    </row>
    <row r="673" spans="1:3" x14ac:dyDescent="0.2">
      <c r="A673" t="s">
        <v>2040</v>
      </c>
      <c r="B673" s="180" t="s">
        <v>3771</v>
      </c>
      <c r="C673">
        <v>2</v>
      </c>
    </row>
    <row r="674" spans="1:3" x14ac:dyDescent="0.2">
      <c r="A674" t="s">
        <v>2040</v>
      </c>
      <c r="B674" s="180" t="s">
        <v>3013</v>
      </c>
      <c r="C674">
        <v>2</v>
      </c>
    </row>
    <row r="675" spans="1:3" x14ac:dyDescent="0.2">
      <c r="A675" t="s">
        <v>2040</v>
      </c>
      <c r="B675" s="180" t="s">
        <v>2472</v>
      </c>
      <c r="C675">
        <v>2</v>
      </c>
    </row>
    <row r="676" spans="1:3" x14ac:dyDescent="0.2">
      <c r="A676" t="s">
        <v>2040</v>
      </c>
      <c r="B676" s="180" t="s">
        <v>2106</v>
      </c>
      <c r="C676">
        <v>2</v>
      </c>
    </row>
    <row r="677" spans="1:3" x14ac:dyDescent="0.2">
      <c r="A677" t="s">
        <v>2040</v>
      </c>
      <c r="B677" s="180" t="s">
        <v>2943</v>
      </c>
      <c r="C677">
        <v>2</v>
      </c>
    </row>
    <row r="678" spans="1:3" x14ac:dyDescent="0.2">
      <c r="A678" t="s">
        <v>2040</v>
      </c>
      <c r="B678" s="180" t="s">
        <v>3860</v>
      </c>
      <c r="C678">
        <v>2</v>
      </c>
    </row>
    <row r="679" spans="1:3" x14ac:dyDescent="0.2">
      <c r="A679" t="s">
        <v>2040</v>
      </c>
      <c r="B679" s="180" t="s">
        <v>4074</v>
      </c>
      <c r="C679">
        <v>2</v>
      </c>
    </row>
    <row r="680" spans="1:3" x14ac:dyDescent="0.2">
      <c r="A680" t="s">
        <v>1412</v>
      </c>
      <c r="B680" s="180" t="s">
        <v>912</v>
      </c>
      <c r="C680">
        <v>2</v>
      </c>
    </row>
    <row r="681" spans="1:3" x14ac:dyDescent="0.2">
      <c r="A681" t="s">
        <v>1412</v>
      </c>
      <c r="B681" s="180" t="s">
        <v>533</v>
      </c>
      <c r="C681">
        <v>2</v>
      </c>
    </row>
    <row r="682" spans="1:3" x14ac:dyDescent="0.2">
      <c r="A682" t="s">
        <v>1412</v>
      </c>
      <c r="B682" s="180" t="s">
        <v>715</v>
      </c>
      <c r="C682">
        <v>2</v>
      </c>
    </row>
    <row r="683" spans="1:3" x14ac:dyDescent="0.2">
      <c r="A683" t="s">
        <v>4271</v>
      </c>
      <c r="B683" s="180" t="s">
        <v>478</v>
      </c>
      <c r="C683">
        <v>2</v>
      </c>
    </row>
    <row r="684" spans="1:3" x14ac:dyDescent="0.2">
      <c r="A684" t="s">
        <v>4271</v>
      </c>
      <c r="B684" s="180" t="s">
        <v>187</v>
      </c>
      <c r="C684">
        <v>2</v>
      </c>
    </row>
    <row r="685" spans="1:3" x14ac:dyDescent="0.2">
      <c r="A685" t="s">
        <v>4271</v>
      </c>
      <c r="B685" s="180" t="s">
        <v>337</v>
      </c>
      <c r="C685">
        <v>2</v>
      </c>
    </row>
    <row r="686" spans="1:3" x14ac:dyDescent="0.2">
      <c r="A686" t="s">
        <v>2161</v>
      </c>
      <c r="B686" s="180" t="s">
        <v>3776</v>
      </c>
      <c r="C686">
        <v>2</v>
      </c>
    </row>
    <row r="687" spans="1:3" x14ac:dyDescent="0.2">
      <c r="A687" t="s">
        <v>2161</v>
      </c>
      <c r="B687" s="180" t="s">
        <v>994</v>
      </c>
      <c r="C687">
        <v>2</v>
      </c>
    </row>
    <row r="688" spans="1:3" x14ac:dyDescent="0.2">
      <c r="A688" t="s">
        <v>4272</v>
      </c>
      <c r="B688" s="180" t="s">
        <v>1266</v>
      </c>
      <c r="C688">
        <v>2</v>
      </c>
    </row>
    <row r="689" spans="1:3" x14ac:dyDescent="0.2">
      <c r="A689" t="s">
        <v>3021</v>
      </c>
      <c r="B689" s="180" t="s">
        <v>3022</v>
      </c>
      <c r="C689">
        <v>2</v>
      </c>
    </row>
    <row r="690" spans="1:3" x14ac:dyDescent="0.2">
      <c r="A690" t="s">
        <v>2797</v>
      </c>
      <c r="B690" s="180" t="s">
        <v>1118</v>
      </c>
      <c r="C690">
        <v>2</v>
      </c>
    </row>
    <row r="691" spans="1:3" x14ac:dyDescent="0.2">
      <c r="A691" t="s">
        <v>2797</v>
      </c>
      <c r="B691" s="180" t="s">
        <v>1674</v>
      </c>
      <c r="C691">
        <v>2</v>
      </c>
    </row>
    <row r="692" spans="1:3" x14ac:dyDescent="0.2">
      <c r="A692" t="s">
        <v>2797</v>
      </c>
      <c r="B692" s="180" t="s">
        <v>4000</v>
      </c>
      <c r="C692">
        <v>2</v>
      </c>
    </row>
    <row r="693" spans="1:3" x14ac:dyDescent="0.2">
      <c r="A693" t="s">
        <v>2797</v>
      </c>
      <c r="B693" s="180" t="s">
        <v>3107</v>
      </c>
      <c r="C693">
        <v>2</v>
      </c>
    </row>
    <row r="694" spans="1:3" x14ac:dyDescent="0.2">
      <c r="A694" t="s">
        <v>4273</v>
      </c>
      <c r="B694" s="180" t="s">
        <v>215</v>
      </c>
      <c r="C694">
        <v>2</v>
      </c>
    </row>
    <row r="695" spans="1:3" ht="27.75" x14ac:dyDescent="0.2">
      <c r="A695" t="s">
        <v>4273</v>
      </c>
      <c r="B695" s="180" t="s">
        <v>427</v>
      </c>
      <c r="C695">
        <v>2</v>
      </c>
    </row>
    <row r="696" spans="1:3" x14ac:dyDescent="0.2">
      <c r="A696" t="s">
        <v>2264</v>
      </c>
      <c r="B696" s="180" t="s">
        <v>102</v>
      </c>
      <c r="C696">
        <v>2</v>
      </c>
    </row>
    <row r="697" spans="1:3" x14ac:dyDescent="0.2">
      <c r="A697" t="s">
        <v>2264</v>
      </c>
      <c r="B697" s="180" t="s">
        <v>456</v>
      </c>
      <c r="C697">
        <v>2</v>
      </c>
    </row>
    <row r="698" spans="1:3" x14ac:dyDescent="0.2">
      <c r="A698" t="s">
        <v>2264</v>
      </c>
      <c r="B698" s="180" t="s">
        <v>463</v>
      </c>
      <c r="C698">
        <v>2</v>
      </c>
    </row>
    <row r="699" spans="1:3" x14ac:dyDescent="0.2">
      <c r="A699" t="s">
        <v>3873</v>
      </c>
      <c r="B699" s="180" t="s">
        <v>3874</v>
      </c>
      <c r="C699">
        <v>2</v>
      </c>
    </row>
    <row r="700" spans="1:3" x14ac:dyDescent="0.2">
      <c r="A700" t="s">
        <v>4276</v>
      </c>
      <c r="B700" s="180" t="s">
        <v>244</v>
      </c>
      <c r="C700">
        <v>2</v>
      </c>
    </row>
    <row r="701" spans="1:3" x14ac:dyDescent="0.2">
      <c r="A701" t="s">
        <v>2072</v>
      </c>
      <c r="B701" s="180" t="s">
        <v>3843</v>
      </c>
      <c r="C701">
        <v>2</v>
      </c>
    </row>
    <row r="702" spans="1:3" x14ac:dyDescent="0.2">
      <c r="A702" t="s">
        <v>2072</v>
      </c>
      <c r="B702" s="180" t="s">
        <v>2616</v>
      </c>
      <c r="C702">
        <v>2</v>
      </c>
    </row>
    <row r="703" spans="1:3" x14ac:dyDescent="0.2">
      <c r="A703" t="s">
        <v>2072</v>
      </c>
      <c r="B703" s="180" t="s">
        <v>2073</v>
      </c>
      <c r="C703">
        <v>2</v>
      </c>
    </row>
    <row r="704" spans="1:3" x14ac:dyDescent="0.2">
      <c r="A704" t="s">
        <v>4278</v>
      </c>
      <c r="B704" s="180" t="s">
        <v>825</v>
      </c>
      <c r="C704">
        <v>2</v>
      </c>
    </row>
    <row r="705" spans="1:3" x14ac:dyDescent="0.2">
      <c r="A705" t="s">
        <v>2860</v>
      </c>
      <c r="B705" s="180" t="s">
        <v>3636</v>
      </c>
      <c r="C705">
        <v>2</v>
      </c>
    </row>
    <row r="706" spans="1:3" x14ac:dyDescent="0.2">
      <c r="A706" t="s">
        <v>4283</v>
      </c>
      <c r="B706" s="180" t="s">
        <v>813</v>
      </c>
      <c r="C706">
        <v>2</v>
      </c>
    </row>
    <row r="707" spans="1:3" ht="27.75" x14ac:dyDescent="0.2">
      <c r="A707" t="s">
        <v>4283</v>
      </c>
      <c r="B707" s="180" t="s">
        <v>449</v>
      </c>
      <c r="C707">
        <v>2</v>
      </c>
    </row>
    <row r="708" spans="1:3" x14ac:dyDescent="0.2">
      <c r="A708" t="s">
        <v>4285</v>
      </c>
      <c r="B708" s="180" t="s">
        <v>80</v>
      </c>
      <c r="C708">
        <v>2</v>
      </c>
    </row>
    <row r="709" spans="1:3" x14ac:dyDescent="0.2">
      <c r="A709" t="s">
        <v>3000</v>
      </c>
      <c r="B709" s="180" t="s">
        <v>365</v>
      </c>
      <c r="C709">
        <v>2</v>
      </c>
    </row>
    <row r="710" spans="1:3" x14ac:dyDescent="0.2">
      <c r="A710" t="s">
        <v>3000</v>
      </c>
      <c r="B710" s="180" t="s">
        <v>819</v>
      </c>
      <c r="C710">
        <v>2</v>
      </c>
    </row>
    <row r="711" spans="1:3" x14ac:dyDescent="0.2">
      <c r="A711" t="s">
        <v>4288</v>
      </c>
      <c r="B711" s="180" t="s">
        <v>1141</v>
      </c>
      <c r="C711">
        <v>2</v>
      </c>
    </row>
    <row r="712" spans="1:3" x14ac:dyDescent="0.2">
      <c r="A712" t="s">
        <v>4290</v>
      </c>
      <c r="B712" s="180" t="s">
        <v>1002</v>
      </c>
      <c r="C712">
        <v>2</v>
      </c>
    </row>
    <row r="713" spans="1:3" x14ac:dyDescent="0.2">
      <c r="A713" t="s">
        <v>4292</v>
      </c>
      <c r="B713" s="180" t="s">
        <v>1027</v>
      </c>
      <c r="C713">
        <v>2</v>
      </c>
    </row>
    <row r="714" spans="1:3" x14ac:dyDescent="0.2">
      <c r="A714" t="s">
        <v>4294</v>
      </c>
      <c r="B714" s="180" t="s">
        <v>1903</v>
      </c>
      <c r="C714">
        <v>2</v>
      </c>
    </row>
    <row r="715" spans="1:3" x14ac:dyDescent="0.2">
      <c r="A715" t="s">
        <v>4294</v>
      </c>
      <c r="B715" s="180" t="s">
        <v>940</v>
      </c>
      <c r="C715">
        <v>2</v>
      </c>
    </row>
    <row r="716" spans="1:3" x14ac:dyDescent="0.2">
      <c r="A716" t="s">
        <v>4294</v>
      </c>
      <c r="B716" s="180" t="s">
        <v>1902</v>
      </c>
      <c r="C716">
        <v>2</v>
      </c>
    </row>
    <row r="717" spans="1:3" x14ac:dyDescent="0.2">
      <c r="A717" t="s">
        <v>4300</v>
      </c>
      <c r="B717" s="180" t="s">
        <v>446</v>
      </c>
      <c r="C717">
        <v>2</v>
      </c>
    </row>
    <row r="718" spans="1:3" ht="27.75" x14ac:dyDescent="0.2">
      <c r="A718" t="s">
        <v>2044</v>
      </c>
      <c r="B718" s="180" t="s">
        <v>925</v>
      </c>
      <c r="C718">
        <v>2</v>
      </c>
    </row>
    <row r="719" spans="1:3" x14ac:dyDescent="0.2">
      <c r="A719" t="s">
        <v>2044</v>
      </c>
      <c r="B719" s="180" t="s">
        <v>1771</v>
      </c>
      <c r="C719">
        <v>2</v>
      </c>
    </row>
    <row r="720" spans="1:3" ht="27.75" x14ac:dyDescent="0.2">
      <c r="A720" t="s">
        <v>2044</v>
      </c>
      <c r="B720" s="180" t="s">
        <v>105</v>
      </c>
      <c r="C720">
        <v>2</v>
      </c>
    </row>
    <row r="721" spans="1:3" x14ac:dyDescent="0.2">
      <c r="A721" t="s">
        <v>2044</v>
      </c>
      <c r="B721" s="180" t="s">
        <v>897</v>
      </c>
      <c r="C721">
        <v>2</v>
      </c>
    </row>
    <row r="722" spans="1:3" x14ac:dyDescent="0.2">
      <c r="A722" t="s">
        <v>2044</v>
      </c>
      <c r="B722" s="180" t="s">
        <v>1220</v>
      </c>
      <c r="C722">
        <v>2</v>
      </c>
    </row>
    <row r="723" spans="1:3" ht="27.75" x14ac:dyDescent="0.2">
      <c r="A723" t="s">
        <v>2044</v>
      </c>
      <c r="B723" s="180" t="s">
        <v>3120</v>
      </c>
      <c r="C723">
        <v>2</v>
      </c>
    </row>
    <row r="724" spans="1:3" x14ac:dyDescent="0.2">
      <c r="A724" t="s">
        <v>2044</v>
      </c>
      <c r="B724" s="180" t="s">
        <v>3844</v>
      </c>
      <c r="C724">
        <v>2</v>
      </c>
    </row>
    <row r="725" spans="1:3" x14ac:dyDescent="0.2">
      <c r="A725" t="s">
        <v>2044</v>
      </c>
      <c r="B725" s="180" t="s">
        <v>4129</v>
      </c>
      <c r="C725">
        <v>2</v>
      </c>
    </row>
    <row r="726" spans="1:3" x14ac:dyDescent="0.2">
      <c r="A726" t="s">
        <v>2044</v>
      </c>
      <c r="B726" s="180" t="s">
        <v>2863</v>
      </c>
      <c r="C726">
        <v>2</v>
      </c>
    </row>
    <row r="727" spans="1:3" x14ac:dyDescent="0.2">
      <c r="A727" t="s">
        <v>2903</v>
      </c>
      <c r="B727" s="180" t="s">
        <v>137</v>
      </c>
      <c r="C727">
        <v>2</v>
      </c>
    </row>
    <row r="728" spans="1:3" x14ac:dyDescent="0.2">
      <c r="A728" t="s">
        <v>2903</v>
      </c>
      <c r="B728" s="180" t="s">
        <v>1734</v>
      </c>
      <c r="C728">
        <v>2</v>
      </c>
    </row>
    <row r="729" spans="1:3" x14ac:dyDescent="0.2">
      <c r="A729" t="s">
        <v>562</v>
      </c>
      <c r="B729" s="180" t="s">
        <v>383</v>
      </c>
      <c r="C729">
        <v>2</v>
      </c>
    </row>
    <row r="730" spans="1:3" ht="27.75" x14ac:dyDescent="0.2">
      <c r="A730" t="s">
        <v>2041</v>
      </c>
      <c r="B730" s="180" t="s">
        <v>2977</v>
      </c>
      <c r="C730">
        <v>2</v>
      </c>
    </row>
    <row r="731" spans="1:3" x14ac:dyDescent="0.2">
      <c r="A731" t="s">
        <v>2041</v>
      </c>
      <c r="B731" s="180" t="s">
        <v>691</v>
      </c>
      <c r="C731">
        <v>2</v>
      </c>
    </row>
    <row r="732" spans="1:3" x14ac:dyDescent="0.2">
      <c r="A732" t="s">
        <v>2041</v>
      </c>
      <c r="B732" s="180" t="s">
        <v>1999</v>
      </c>
      <c r="C732">
        <v>2</v>
      </c>
    </row>
    <row r="733" spans="1:3" x14ac:dyDescent="0.2">
      <c r="A733" t="s">
        <v>2041</v>
      </c>
      <c r="B733" s="180" t="s">
        <v>986</v>
      </c>
      <c r="C733">
        <v>2</v>
      </c>
    </row>
    <row r="734" spans="1:3" x14ac:dyDescent="0.2">
      <c r="A734" t="s">
        <v>2041</v>
      </c>
      <c r="B734" s="180" t="s">
        <v>3124</v>
      </c>
      <c r="C734">
        <v>2</v>
      </c>
    </row>
    <row r="735" spans="1:3" x14ac:dyDescent="0.2">
      <c r="A735" t="s">
        <v>4302</v>
      </c>
      <c r="B735" s="180" t="s">
        <v>559</v>
      </c>
      <c r="C735">
        <v>2</v>
      </c>
    </row>
    <row r="736" spans="1:3" x14ac:dyDescent="0.2">
      <c r="A736" t="s">
        <v>4302</v>
      </c>
      <c r="B736" s="180" t="s">
        <v>558</v>
      </c>
      <c r="C736">
        <v>2</v>
      </c>
    </row>
    <row r="737" spans="1:3" x14ac:dyDescent="0.2">
      <c r="A737" t="s">
        <v>2186</v>
      </c>
      <c r="B737" s="180" t="s">
        <v>1206</v>
      </c>
      <c r="C737">
        <v>2</v>
      </c>
    </row>
    <row r="738" spans="1:3" x14ac:dyDescent="0.2">
      <c r="A738" t="s">
        <v>2186</v>
      </c>
      <c r="B738" s="180" t="s">
        <v>2187</v>
      </c>
      <c r="C738">
        <v>2</v>
      </c>
    </row>
    <row r="739" spans="1:3" x14ac:dyDescent="0.2">
      <c r="A739" t="s">
        <v>2530</v>
      </c>
      <c r="B739" s="180" t="s">
        <v>151</v>
      </c>
      <c r="C739">
        <v>2</v>
      </c>
    </row>
    <row r="740" spans="1:3" ht="27.75" x14ac:dyDescent="0.2">
      <c r="A740" t="s">
        <v>2530</v>
      </c>
      <c r="B740" s="180" t="s">
        <v>458</v>
      </c>
      <c r="C740">
        <v>2</v>
      </c>
    </row>
    <row r="741" spans="1:3" x14ac:dyDescent="0.2">
      <c r="A741" t="s">
        <v>2530</v>
      </c>
      <c r="B741" s="180" t="s">
        <v>3928</v>
      </c>
      <c r="C741">
        <v>2</v>
      </c>
    </row>
    <row r="742" spans="1:3" x14ac:dyDescent="0.2">
      <c r="A742" t="s">
        <v>2530</v>
      </c>
      <c r="B742" s="180" t="s">
        <v>3081</v>
      </c>
      <c r="C742">
        <v>2</v>
      </c>
    </row>
    <row r="743" spans="1:3" x14ac:dyDescent="0.2">
      <c r="A743" t="s">
        <v>2530</v>
      </c>
      <c r="B743" s="180" t="s">
        <v>2578</v>
      </c>
      <c r="C743">
        <v>2</v>
      </c>
    </row>
    <row r="744" spans="1:3" x14ac:dyDescent="0.2">
      <c r="A744" t="s">
        <v>2665</v>
      </c>
      <c r="B744" s="180" t="s">
        <v>839</v>
      </c>
      <c r="C744">
        <v>2</v>
      </c>
    </row>
    <row r="745" spans="1:3" x14ac:dyDescent="0.2">
      <c r="A745" t="s">
        <v>2665</v>
      </c>
      <c r="B745" s="180" t="s">
        <v>2933</v>
      </c>
      <c r="C745">
        <v>2</v>
      </c>
    </row>
    <row r="746" spans="1:3" ht="27.75" x14ac:dyDescent="0.2">
      <c r="A746" t="s">
        <v>2839</v>
      </c>
      <c r="B746" s="180" t="s">
        <v>71</v>
      </c>
      <c r="C746">
        <v>2</v>
      </c>
    </row>
    <row r="747" spans="1:3" x14ac:dyDescent="0.2">
      <c r="A747" t="s">
        <v>4307</v>
      </c>
      <c r="B747" s="180" t="s">
        <v>346</v>
      </c>
      <c r="C747">
        <v>2</v>
      </c>
    </row>
    <row r="748" spans="1:3" ht="27.75" x14ac:dyDescent="0.2">
      <c r="A748" t="s">
        <v>3938</v>
      </c>
      <c r="B748" s="180" t="s">
        <v>881</v>
      </c>
      <c r="C748">
        <v>2</v>
      </c>
    </row>
    <row r="749" spans="1:3" x14ac:dyDescent="0.2">
      <c r="A749" t="s">
        <v>3938</v>
      </c>
      <c r="B749" s="180" t="s">
        <v>3939</v>
      </c>
      <c r="C749">
        <v>2</v>
      </c>
    </row>
    <row r="750" spans="1:3" x14ac:dyDescent="0.2">
      <c r="A750" t="s">
        <v>2704</v>
      </c>
      <c r="B750" s="180" t="s">
        <v>2705</v>
      </c>
      <c r="C750">
        <v>2</v>
      </c>
    </row>
    <row r="751" spans="1:3" x14ac:dyDescent="0.2">
      <c r="A751" t="s">
        <v>3058</v>
      </c>
      <c r="B751" s="180" t="s">
        <v>3132</v>
      </c>
      <c r="C751">
        <v>2</v>
      </c>
    </row>
    <row r="752" spans="1:3" x14ac:dyDescent="0.2">
      <c r="A752" t="s">
        <v>3058</v>
      </c>
      <c r="B752" s="180" t="s">
        <v>730</v>
      </c>
      <c r="C752">
        <v>2</v>
      </c>
    </row>
    <row r="753" spans="1:3" x14ac:dyDescent="0.2">
      <c r="A753" t="s">
        <v>3058</v>
      </c>
      <c r="B753" s="180" t="s">
        <v>3805</v>
      </c>
      <c r="C753">
        <v>2</v>
      </c>
    </row>
    <row r="754" spans="1:3" x14ac:dyDescent="0.2">
      <c r="A754" t="s">
        <v>4312</v>
      </c>
      <c r="B754" s="180" t="s">
        <v>817</v>
      </c>
      <c r="C754">
        <v>2</v>
      </c>
    </row>
    <row r="755" spans="1:3" x14ac:dyDescent="0.2">
      <c r="A755" t="s">
        <v>3907</v>
      </c>
      <c r="B755" s="180" t="s">
        <v>2033</v>
      </c>
      <c r="C755">
        <v>2</v>
      </c>
    </row>
    <row r="756" spans="1:3" x14ac:dyDescent="0.2">
      <c r="A756" t="s">
        <v>3907</v>
      </c>
      <c r="B756" s="180" t="s">
        <v>1910</v>
      </c>
      <c r="C756">
        <v>2</v>
      </c>
    </row>
    <row r="757" spans="1:3" ht="27.75" x14ac:dyDescent="0.2">
      <c r="A757" t="s">
        <v>4317</v>
      </c>
      <c r="B757" s="180" t="s">
        <v>518</v>
      </c>
      <c r="C757">
        <v>2</v>
      </c>
    </row>
    <row r="758" spans="1:3" x14ac:dyDescent="0.2">
      <c r="A758" t="s">
        <v>4318</v>
      </c>
      <c r="B758" s="180" t="s">
        <v>1207</v>
      </c>
      <c r="C758">
        <v>2</v>
      </c>
    </row>
    <row r="759" spans="1:3" x14ac:dyDescent="0.2">
      <c r="A759" t="s">
        <v>4319</v>
      </c>
      <c r="B759" s="180" t="s">
        <v>1935</v>
      </c>
      <c r="C759">
        <v>2</v>
      </c>
    </row>
    <row r="760" spans="1:3" x14ac:dyDescent="0.2">
      <c r="A760" t="s">
        <v>3590</v>
      </c>
      <c r="B760" s="180" t="s">
        <v>3591</v>
      </c>
      <c r="C760">
        <v>2</v>
      </c>
    </row>
    <row r="761" spans="1:3" x14ac:dyDescent="0.2">
      <c r="A761" t="s">
        <v>4320</v>
      </c>
      <c r="B761" s="180" t="s">
        <v>963</v>
      </c>
      <c r="C761">
        <v>2</v>
      </c>
    </row>
    <row r="762" spans="1:3" x14ac:dyDescent="0.2">
      <c r="A762" t="s">
        <v>4322</v>
      </c>
      <c r="B762" s="180" t="s">
        <v>864</v>
      </c>
      <c r="C762">
        <v>2</v>
      </c>
    </row>
    <row r="763" spans="1:3" x14ac:dyDescent="0.2">
      <c r="A763" t="s">
        <v>4324</v>
      </c>
      <c r="B763" s="180" t="s">
        <v>1147</v>
      </c>
      <c r="C763">
        <v>2</v>
      </c>
    </row>
    <row r="764" spans="1:3" x14ac:dyDescent="0.2">
      <c r="A764" t="s">
        <v>4328</v>
      </c>
      <c r="B764" s="180" t="s">
        <v>490</v>
      </c>
      <c r="C764">
        <v>2</v>
      </c>
    </row>
    <row r="765" spans="1:3" ht="27.75" x14ac:dyDescent="0.2">
      <c r="A765" t="s">
        <v>4331</v>
      </c>
      <c r="B765" s="180" t="s">
        <v>542</v>
      </c>
      <c r="C765">
        <v>2</v>
      </c>
    </row>
    <row r="766" spans="1:3" ht="27.75" x14ac:dyDescent="0.2">
      <c r="A766" t="s">
        <v>4155</v>
      </c>
      <c r="B766" s="180" t="s">
        <v>328</v>
      </c>
      <c r="C766">
        <v>1</v>
      </c>
    </row>
    <row r="767" spans="1:3" x14ac:dyDescent="0.2">
      <c r="A767" t="s">
        <v>2256</v>
      </c>
      <c r="B767" s="180" t="s">
        <v>1088</v>
      </c>
      <c r="C767">
        <v>1</v>
      </c>
    </row>
    <row r="768" spans="1:3" x14ac:dyDescent="0.2">
      <c r="A768" t="s">
        <v>2256</v>
      </c>
      <c r="B768" s="180" t="s">
        <v>97</v>
      </c>
      <c r="C768">
        <v>1</v>
      </c>
    </row>
    <row r="769" spans="1:3" ht="27.75" x14ac:dyDescent="0.2">
      <c r="A769" t="s">
        <v>2256</v>
      </c>
      <c r="B769" s="180" t="s">
        <v>1058</v>
      </c>
      <c r="C769">
        <v>1</v>
      </c>
    </row>
    <row r="770" spans="1:3" ht="27.75" x14ac:dyDescent="0.2">
      <c r="A770" t="s">
        <v>2256</v>
      </c>
      <c r="B770" s="180" t="s">
        <v>269</v>
      </c>
      <c r="C770">
        <v>1</v>
      </c>
    </row>
    <row r="771" spans="1:3" ht="27.75" x14ac:dyDescent="0.2">
      <c r="A771" t="s">
        <v>2256</v>
      </c>
      <c r="B771" s="180" t="s">
        <v>314</v>
      </c>
      <c r="C771">
        <v>1</v>
      </c>
    </row>
    <row r="772" spans="1:3" ht="27.75" x14ac:dyDescent="0.2">
      <c r="A772" t="s">
        <v>2256</v>
      </c>
      <c r="B772" s="180" t="s">
        <v>283</v>
      </c>
      <c r="C772">
        <v>1</v>
      </c>
    </row>
    <row r="773" spans="1:3" ht="27.75" x14ac:dyDescent="0.2">
      <c r="A773" t="s">
        <v>2256</v>
      </c>
      <c r="B773" s="180" t="s">
        <v>1090</v>
      </c>
      <c r="C773">
        <v>1</v>
      </c>
    </row>
    <row r="774" spans="1:3" ht="27.75" x14ac:dyDescent="0.2">
      <c r="A774" t="s">
        <v>2256</v>
      </c>
      <c r="B774" s="180" t="s">
        <v>1089</v>
      </c>
      <c r="C774">
        <v>1</v>
      </c>
    </row>
    <row r="775" spans="1:3" ht="27.75" x14ac:dyDescent="0.2">
      <c r="A775" t="s">
        <v>2256</v>
      </c>
      <c r="B775" s="180" t="s">
        <v>1087</v>
      </c>
      <c r="C775">
        <v>1</v>
      </c>
    </row>
    <row r="776" spans="1:3" x14ac:dyDescent="0.2">
      <c r="A776" t="s">
        <v>2256</v>
      </c>
      <c r="B776" s="180" t="s">
        <v>73</v>
      </c>
      <c r="C776">
        <v>1</v>
      </c>
    </row>
    <row r="777" spans="1:3" x14ac:dyDescent="0.2">
      <c r="A777" t="s">
        <v>2256</v>
      </c>
      <c r="B777" s="180" t="s">
        <v>76</v>
      </c>
      <c r="C777">
        <v>1</v>
      </c>
    </row>
    <row r="778" spans="1:3" x14ac:dyDescent="0.2">
      <c r="A778" t="s">
        <v>2256</v>
      </c>
      <c r="B778" s="180" t="s">
        <v>802</v>
      </c>
      <c r="C778">
        <v>1</v>
      </c>
    </row>
    <row r="779" spans="1:3" ht="27.75" x14ac:dyDescent="0.2">
      <c r="A779" t="s">
        <v>2256</v>
      </c>
      <c r="B779" s="180" t="s">
        <v>878</v>
      </c>
      <c r="C779">
        <v>1</v>
      </c>
    </row>
    <row r="780" spans="1:3" x14ac:dyDescent="0.2">
      <c r="A780" t="s">
        <v>2256</v>
      </c>
      <c r="B780" s="180" t="s">
        <v>396</v>
      </c>
      <c r="C780">
        <v>1</v>
      </c>
    </row>
    <row r="781" spans="1:3" x14ac:dyDescent="0.2">
      <c r="A781" t="s">
        <v>2256</v>
      </c>
      <c r="B781" s="180" t="s">
        <v>341</v>
      </c>
      <c r="C781">
        <v>1</v>
      </c>
    </row>
    <row r="782" spans="1:3" ht="27.75" x14ac:dyDescent="0.2">
      <c r="A782" t="s">
        <v>2256</v>
      </c>
      <c r="B782" s="180" t="s">
        <v>284</v>
      </c>
      <c r="C782">
        <v>1</v>
      </c>
    </row>
    <row r="783" spans="1:3" x14ac:dyDescent="0.2">
      <c r="A783" t="s">
        <v>2256</v>
      </c>
      <c r="B783" s="180" t="s">
        <v>732</v>
      </c>
      <c r="C783">
        <v>1</v>
      </c>
    </row>
    <row r="784" spans="1:3" x14ac:dyDescent="0.2">
      <c r="A784" t="s">
        <v>2256</v>
      </c>
      <c r="B784" s="180" t="s">
        <v>1129</v>
      </c>
      <c r="C784">
        <v>1</v>
      </c>
    </row>
    <row r="785" spans="1:3" x14ac:dyDescent="0.2">
      <c r="A785" t="s">
        <v>2256</v>
      </c>
      <c r="B785" s="180" t="s">
        <v>499</v>
      </c>
      <c r="C785">
        <v>1</v>
      </c>
    </row>
    <row r="786" spans="1:3" x14ac:dyDescent="0.2">
      <c r="A786" t="s">
        <v>3095</v>
      </c>
      <c r="B786" s="180" t="s">
        <v>959</v>
      </c>
      <c r="C786">
        <v>1</v>
      </c>
    </row>
    <row r="787" spans="1:3" x14ac:dyDescent="0.2">
      <c r="A787" t="s">
        <v>3095</v>
      </c>
      <c r="B787" s="180" t="s">
        <v>3096</v>
      </c>
      <c r="C787">
        <v>1</v>
      </c>
    </row>
    <row r="788" spans="1:3" x14ac:dyDescent="0.2">
      <c r="A788" t="s">
        <v>4157</v>
      </c>
      <c r="B788" s="180" t="s">
        <v>1894</v>
      </c>
      <c r="C788">
        <v>1</v>
      </c>
    </row>
    <row r="789" spans="1:3" x14ac:dyDescent="0.2">
      <c r="A789" t="s">
        <v>3039</v>
      </c>
      <c r="B789" s="180" t="s">
        <v>3040</v>
      </c>
      <c r="C789">
        <v>1</v>
      </c>
    </row>
    <row r="790" spans="1:3" ht="27.75" x14ac:dyDescent="0.2">
      <c r="A790" t="s">
        <v>4158</v>
      </c>
      <c r="B790" s="180" t="s">
        <v>637</v>
      </c>
      <c r="C790">
        <v>1</v>
      </c>
    </row>
    <row r="791" spans="1:3" x14ac:dyDescent="0.2">
      <c r="A791" t="s">
        <v>4158</v>
      </c>
      <c r="B791" s="180" t="s">
        <v>638</v>
      </c>
      <c r="C791">
        <v>1</v>
      </c>
    </row>
    <row r="792" spans="1:3" x14ac:dyDescent="0.2">
      <c r="A792" t="s">
        <v>4158</v>
      </c>
      <c r="B792" s="180" t="s">
        <v>369</v>
      </c>
      <c r="C792">
        <v>1</v>
      </c>
    </row>
    <row r="793" spans="1:3" x14ac:dyDescent="0.2">
      <c r="A793" t="s">
        <v>4158</v>
      </c>
      <c r="B793" s="180" t="s">
        <v>1593</v>
      </c>
      <c r="C793">
        <v>1</v>
      </c>
    </row>
    <row r="794" spans="1:3" x14ac:dyDescent="0.2">
      <c r="A794" t="s">
        <v>4158</v>
      </c>
      <c r="B794" s="180" t="s">
        <v>1594</v>
      </c>
      <c r="C794">
        <v>1</v>
      </c>
    </row>
    <row r="795" spans="1:3" x14ac:dyDescent="0.2">
      <c r="A795" t="s">
        <v>2103</v>
      </c>
      <c r="B795" s="180" t="s">
        <v>2104</v>
      </c>
      <c r="C795">
        <v>1</v>
      </c>
    </row>
    <row r="796" spans="1:3" x14ac:dyDescent="0.2">
      <c r="A796" t="s">
        <v>2039</v>
      </c>
      <c r="B796" s="180" t="s">
        <v>2067</v>
      </c>
      <c r="C796">
        <v>1</v>
      </c>
    </row>
    <row r="797" spans="1:3" x14ac:dyDescent="0.2">
      <c r="A797" t="s">
        <v>2923</v>
      </c>
      <c r="B797" s="180" t="s">
        <v>2924</v>
      </c>
      <c r="C797">
        <v>1</v>
      </c>
    </row>
    <row r="798" spans="1:3" x14ac:dyDescent="0.2">
      <c r="A798" t="s">
        <v>4159</v>
      </c>
      <c r="B798" s="180" t="s">
        <v>703</v>
      </c>
      <c r="C798">
        <v>1</v>
      </c>
    </row>
    <row r="799" spans="1:3" ht="27.75" x14ac:dyDescent="0.2">
      <c r="A799" t="s">
        <v>4160</v>
      </c>
      <c r="B799" s="180" t="s">
        <v>1880</v>
      </c>
      <c r="C799">
        <v>1</v>
      </c>
    </row>
    <row r="800" spans="1:3" x14ac:dyDescent="0.2">
      <c r="A800" t="s">
        <v>4160</v>
      </c>
      <c r="B800" s="180" t="s">
        <v>726</v>
      </c>
      <c r="C800">
        <v>1</v>
      </c>
    </row>
    <row r="801" spans="1:3" x14ac:dyDescent="0.2">
      <c r="A801" t="s">
        <v>3154</v>
      </c>
      <c r="B801" s="180" t="s">
        <v>3155</v>
      </c>
      <c r="C801">
        <v>1</v>
      </c>
    </row>
    <row r="802" spans="1:3" ht="27.75" x14ac:dyDescent="0.2">
      <c r="A802" t="s">
        <v>4161</v>
      </c>
      <c r="B802" s="180" t="s">
        <v>508</v>
      </c>
      <c r="C802">
        <v>1</v>
      </c>
    </row>
    <row r="803" spans="1:3" ht="27.75" x14ac:dyDescent="0.2">
      <c r="A803" t="s">
        <v>2979</v>
      </c>
      <c r="B803" s="180" t="s">
        <v>579</v>
      </c>
      <c r="C803">
        <v>1</v>
      </c>
    </row>
    <row r="804" spans="1:3" ht="27.75" x14ac:dyDescent="0.2">
      <c r="A804" t="s">
        <v>2979</v>
      </c>
      <c r="B804" s="180" t="s">
        <v>1698</v>
      </c>
      <c r="C804">
        <v>1</v>
      </c>
    </row>
    <row r="805" spans="1:3" x14ac:dyDescent="0.2">
      <c r="A805" t="s">
        <v>2178</v>
      </c>
      <c r="B805" s="180" t="s">
        <v>751</v>
      </c>
      <c r="C805">
        <v>1</v>
      </c>
    </row>
    <row r="806" spans="1:3" x14ac:dyDescent="0.2">
      <c r="A806" t="s">
        <v>2178</v>
      </c>
      <c r="B806" s="180" t="s">
        <v>2179</v>
      </c>
      <c r="C806">
        <v>1</v>
      </c>
    </row>
    <row r="807" spans="1:3" ht="27.75" x14ac:dyDescent="0.2">
      <c r="A807" t="s">
        <v>4163</v>
      </c>
      <c r="B807" s="180" t="s">
        <v>109</v>
      </c>
      <c r="C807">
        <v>1</v>
      </c>
    </row>
    <row r="808" spans="1:3" x14ac:dyDescent="0.2">
      <c r="A808" t="s">
        <v>4164</v>
      </c>
      <c r="B808" s="180" t="s">
        <v>488</v>
      </c>
      <c r="C808">
        <v>1</v>
      </c>
    </row>
    <row r="809" spans="1:3" x14ac:dyDescent="0.2">
      <c r="A809" t="s">
        <v>4165</v>
      </c>
      <c r="B809" s="180" t="s">
        <v>1804</v>
      </c>
      <c r="C809">
        <v>1</v>
      </c>
    </row>
    <row r="810" spans="1:3" x14ac:dyDescent="0.2">
      <c r="A810" t="s">
        <v>4165</v>
      </c>
      <c r="B810" s="180" t="s">
        <v>1803</v>
      </c>
      <c r="C810">
        <v>1</v>
      </c>
    </row>
    <row r="811" spans="1:3" ht="27.75" x14ac:dyDescent="0.2">
      <c r="A811" t="s">
        <v>4166</v>
      </c>
      <c r="B811" s="180" t="s">
        <v>375</v>
      </c>
      <c r="C811">
        <v>1</v>
      </c>
    </row>
    <row r="812" spans="1:3" x14ac:dyDescent="0.2">
      <c r="A812" t="s">
        <v>4167</v>
      </c>
      <c r="B812" s="180" t="s">
        <v>393</v>
      </c>
      <c r="C812">
        <v>1</v>
      </c>
    </row>
    <row r="813" spans="1:3" x14ac:dyDescent="0.2">
      <c r="A813" t="s">
        <v>4168</v>
      </c>
      <c r="B813" s="180" t="s">
        <v>515</v>
      </c>
      <c r="C813">
        <v>1</v>
      </c>
    </row>
    <row r="814" spans="1:3" ht="27.75" x14ac:dyDescent="0.2">
      <c r="A814" t="s">
        <v>4170</v>
      </c>
      <c r="B814" s="180" t="s">
        <v>352</v>
      </c>
      <c r="C814">
        <v>1</v>
      </c>
    </row>
    <row r="815" spans="1:3" x14ac:dyDescent="0.2">
      <c r="A815" t="s">
        <v>3662</v>
      </c>
      <c r="B815" s="180" t="s">
        <v>1693</v>
      </c>
      <c r="C815">
        <v>1</v>
      </c>
    </row>
    <row r="816" spans="1:3" x14ac:dyDescent="0.2">
      <c r="A816" t="s">
        <v>4171</v>
      </c>
      <c r="B816" s="180" t="s">
        <v>743</v>
      </c>
      <c r="C816">
        <v>1</v>
      </c>
    </row>
    <row r="817" spans="1:3" x14ac:dyDescent="0.2">
      <c r="A817" t="s">
        <v>4172</v>
      </c>
      <c r="B817" s="180" t="s">
        <v>378</v>
      </c>
      <c r="C817">
        <v>1</v>
      </c>
    </row>
    <row r="818" spans="1:3" x14ac:dyDescent="0.2">
      <c r="A818" t="s">
        <v>4172</v>
      </c>
      <c r="B818" s="180" t="s">
        <v>484</v>
      </c>
      <c r="C818">
        <v>1</v>
      </c>
    </row>
    <row r="819" spans="1:3" ht="27.75" x14ac:dyDescent="0.2">
      <c r="A819" t="s">
        <v>4172</v>
      </c>
      <c r="B819" s="180" t="s">
        <v>118</v>
      </c>
      <c r="C819">
        <v>1</v>
      </c>
    </row>
    <row r="820" spans="1:3" x14ac:dyDescent="0.2">
      <c r="A820" t="s">
        <v>4172</v>
      </c>
      <c r="B820" s="180" t="s">
        <v>157</v>
      </c>
      <c r="C820">
        <v>1</v>
      </c>
    </row>
    <row r="821" spans="1:3" x14ac:dyDescent="0.2">
      <c r="A821" t="s">
        <v>2133</v>
      </c>
      <c r="B821" s="180" t="s">
        <v>2134</v>
      </c>
      <c r="C821">
        <v>1</v>
      </c>
    </row>
    <row r="822" spans="1:3" x14ac:dyDescent="0.2">
      <c r="A822" t="s">
        <v>4174</v>
      </c>
      <c r="B822" s="180" t="s">
        <v>805</v>
      </c>
      <c r="C822">
        <v>1</v>
      </c>
    </row>
    <row r="823" spans="1:3" x14ac:dyDescent="0.2">
      <c r="A823" t="s">
        <v>4175</v>
      </c>
      <c r="B823" s="180" t="s">
        <v>3667</v>
      </c>
      <c r="C823">
        <v>1</v>
      </c>
    </row>
    <row r="824" spans="1:3" x14ac:dyDescent="0.2">
      <c r="A824" t="s">
        <v>3738</v>
      </c>
      <c r="B824" s="180" t="s">
        <v>1841</v>
      </c>
      <c r="C824">
        <v>1</v>
      </c>
    </row>
    <row r="825" spans="1:3" ht="27.75" x14ac:dyDescent="0.2">
      <c r="A825" t="s">
        <v>3738</v>
      </c>
      <c r="B825" s="180" t="s">
        <v>1245</v>
      </c>
      <c r="C825">
        <v>1</v>
      </c>
    </row>
    <row r="826" spans="1:3" x14ac:dyDescent="0.2">
      <c r="A826" t="s">
        <v>3738</v>
      </c>
      <c r="B826" s="180" t="s">
        <v>1848</v>
      </c>
      <c r="C826">
        <v>1</v>
      </c>
    </row>
    <row r="827" spans="1:3" x14ac:dyDescent="0.2">
      <c r="A827" t="s">
        <v>3738</v>
      </c>
      <c r="B827" s="180" t="s">
        <v>1842</v>
      </c>
      <c r="C827">
        <v>1</v>
      </c>
    </row>
    <row r="828" spans="1:3" ht="27.75" x14ac:dyDescent="0.2">
      <c r="A828" t="s">
        <v>3738</v>
      </c>
      <c r="B828" s="180" t="s">
        <v>3941</v>
      </c>
      <c r="C828">
        <v>1</v>
      </c>
    </row>
    <row r="829" spans="1:3" x14ac:dyDescent="0.2">
      <c r="A829" t="s">
        <v>4177</v>
      </c>
      <c r="B829" s="180" t="s">
        <v>404</v>
      </c>
      <c r="C829">
        <v>1</v>
      </c>
    </row>
    <row r="830" spans="1:3" x14ac:dyDescent="0.2">
      <c r="A830" t="s">
        <v>4177</v>
      </c>
      <c r="B830" s="180" t="s">
        <v>133</v>
      </c>
      <c r="C830">
        <v>1</v>
      </c>
    </row>
    <row r="831" spans="1:3" x14ac:dyDescent="0.2">
      <c r="A831" t="s">
        <v>2202</v>
      </c>
      <c r="B831" s="180" t="s">
        <v>4127</v>
      </c>
      <c r="C831">
        <v>1</v>
      </c>
    </row>
    <row r="832" spans="1:3" ht="27.75" x14ac:dyDescent="0.2">
      <c r="A832" t="s">
        <v>2202</v>
      </c>
      <c r="B832" s="180" t="s">
        <v>1122</v>
      </c>
      <c r="C832">
        <v>1</v>
      </c>
    </row>
    <row r="833" spans="1:3" x14ac:dyDescent="0.2">
      <c r="A833" t="s">
        <v>2202</v>
      </c>
      <c r="B833" s="180" t="s">
        <v>2576</v>
      </c>
      <c r="C833">
        <v>1</v>
      </c>
    </row>
    <row r="834" spans="1:3" x14ac:dyDescent="0.2">
      <c r="A834" t="s">
        <v>2202</v>
      </c>
      <c r="B834" s="180" t="s">
        <v>2203</v>
      </c>
      <c r="C834">
        <v>1</v>
      </c>
    </row>
    <row r="835" spans="1:3" x14ac:dyDescent="0.2">
      <c r="A835" t="s">
        <v>2202</v>
      </c>
      <c r="B835" s="180" t="s">
        <v>3069</v>
      </c>
      <c r="C835">
        <v>1</v>
      </c>
    </row>
    <row r="836" spans="1:3" ht="27.75" x14ac:dyDescent="0.2">
      <c r="A836" t="s">
        <v>4180</v>
      </c>
      <c r="B836" s="180" t="s">
        <v>2014</v>
      </c>
      <c r="C836">
        <v>1</v>
      </c>
    </row>
    <row r="837" spans="1:3" x14ac:dyDescent="0.2">
      <c r="A837" t="s">
        <v>4180</v>
      </c>
      <c r="B837" s="180" t="s">
        <v>1601</v>
      </c>
      <c r="C837">
        <v>1</v>
      </c>
    </row>
    <row r="838" spans="1:3" x14ac:dyDescent="0.2">
      <c r="A838" t="s">
        <v>4180</v>
      </c>
      <c r="B838" s="180" t="s">
        <v>75</v>
      </c>
      <c r="C838">
        <v>1</v>
      </c>
    </row>
    <row r="839" spans="1:3" x14ac:dyDescent="0.2">
      <c r="A839" t="s">
        <v>4180</v>
      </c>
      <c r="B839" s="180" t="s">
        <v>1059</v>
      </c>
      <c r="C839">
        <v>1</v>
      </c>
    </row>
    <row r="840" spans="1:3" x14ac:dyDescent="0.2">
      <c r="A840" t="s">
        <v>4180</v>
      </c>
      <c r="B840" s="180" t="s">
        <v>1602</v>
      </c>
      <c r="C840">
        <v>1</v>
      </c>
    </row>
    <row r="841" spans="1:3" x14ac:dyDescent="0.2">
      <c r="A841" t="s">
        <v>4181</v>
      </c>
      <c r="B841" s="180" t="s">
        <v>1853</v>
      </c>
      <c r="C841">
        <v>1</v>
      </c>
    </row>
    <row r="842" spans="1:3" x14ac:dyDescent="0.2">
      <c r="A842" t="s">
        <v>2634</v>
      </c>
      <c r="B842" s="180" t="s">
        <v>2635</v>
      </c>
      <c r="C842">
        <v>1</v>
      </c>
    </row>
    <row r="843" spans="1:3" x14ac:dyDescent="0.2">
      <c r="A843" t="s">
        <v>2088</v>
      </c>
      <c r="B843" s="180" t="s">
        <v>2739</v>
      </c>
      <c r="C843">
        <v>1</v>
      </c>
    </row>
    <row r="844" spans="1:3" ht="27.75" x14ac:dyDescent="0.2">
      <c r="A844" t="s">
        <v>2088</v>
      </c>
      <c r="B844" s="180" t="s">
        <v>922</v>
      </c>
      <c r="C844">
        <v>1</v>
      </c>
    </row>
    <row r="845" spans="1:3" ht="27.75" x14ac:dyDescent="0.2">
      <c r="A845" t="s">
        <v>2088</v>
      </c>
      <c r="B845" s="180" t="s">
        <v>141</v>
      </c>
      <c r="C845">
        <v>1</v>
      </c>
    </row>
    <row r="846" spans="1:3" ht="27.75" x14ac:dyDescent="0.2">
      <c r="A846" t="s">
        <v>2088</v>
      </c>
      <c r="B846" s="180" t="s">
        <v>830</v>
      </c>
      <c r="C846">
        <v>1</v>
      </c>
    </row>
    <row r="847" spans="1:3" ht="27.75" x14ac:dyDescent="0.2">
      <c r="A847" t="s">
        <v>2088</v>
      </c>
      <c r="B847" s="180" t="s">
        <v>1889</v>
      </c>
      <c r="C847">
        <v>1</v>
      </c>
    </row>
    <row r="848" spans="1:3" x14ac:dyDescent="0.2">
      <c r="A848" t="s">
        <v>2088</v>
      </c>
      <c r="B848" s="180" t="s">
        <v>146</v>
      </c>
      <c r="C848">
        <v>1</v>
      </c>
    </row>
    <row r="849" spans="1:3" x14ac:dyDescent="0.2">
      <c r="A849" t="s">
        <v>2088</v>
      </c>
      <c r="B849" s="180" t="s">
        <v>1137</v>
      </c>
      <c r="C849">
        <v>1</v>
      </c>
    </row>
    <row r="850" spans="1:3" ht="27.75" x14ac:dyDescent="0.2">
      <c r="A850" t="s">
        <v>2088</v>
      </c>
      <c r="B850" s="180" t="s">
        <v>1845</v>
      </c>
      <c r="C850">
        <v>1</v>
      </c>
    </row>
    <row r="851" spans="1:3" x14ac:dyDescent="0.2">
      <c r="A851" t="s">
        <v>2088</v>
      </c>
      <c r="B851" s="180" t="s">
        <v>1968</v>
      </c>
      <c r="C851">
        <v>1</v>
      </c>
    </row>
    <row r="852" spans="1:3" x14ac:dyDescent="0.2">
      <c r="A852" t="s">
        <v>2088</v>
      </c>
      <c r="B852" s="180" t="s">
        <v>2004</v>
      </c>
      <c r="C852">
        <v>1</v>
      </c>
    </row>
    <row r="853" spans="1:3" x14ac:dyDescent="0.2">
      <c r="A853" t="s">
        <v>2088</v>
      </c>
      <c r="B853" s="180" t="s">
        <v>213</v>
      </c>
      <c r="C853">
        <v>1</v>
      </c>
    </row>
    <row r="854" spans="1:3" ht="27.75" x14ac:dyDescent="0.2">
      <c r="A854" t="s">
        <v>2088</v>
      </c>
      <c r="B854" s="180" t="s">
        <v>1036</v>
      </c>
      <c r="C854">
        <v>1</v>
      </c>
    </row>
    <row r="855" spans="1:3" ht="27.75" x14ac:dyDescent="0.2">
      <c r="A855" t="s">
        <v>2088</v>
      </c>
      <c r="B855" s="180" t="s">
        <v>1996</v>
      </c>
      <c r="C855">
        <v>1</v>
      </c>
    </row>
    <row r="856" spans="1:3" x14ac:dyDescent="0.2">
      <c r="A856" t="s">
        <v>2088</v>
      </c>
      <c r="B856" s="180" t="s">
        <v>1847</v>
      </c>
      <c r="C856">
        <v>1</v>
      </c>
    </row>
    <row r="857" spans="1:3" x14ac:dyDescent="0.2">
      <c r="A857" t="s">
        <v>2088</v>
      </c>
      <c r="B857" s="180" t="s">
        <v>64</v>
      </c>
      <c r="C857">
        <v>1</v>
      </c>
    </row>
    <row r="858" spans="1:3" ht="41.25" x14ac:dyDescent="0.2">
      <c r="A858" t="s">
        <v>2088</v>
      </c>
      <c r="B858" s="180" t="s">
        <v>668</v>
      </c>
      <c r="C858">
        <v>1</v>
      </c>
    </row>
    <row r="859" spans="1:3" ht="27.75" x14ac:dyDescent="0.2">
      <c r="A859" t="s">
        <v>2088</v>
      </c>
      <c r="B859" s="180" t="s">
        <v>1846</v>
      </c>
      <c r="C859">
        <v>1</v>
      </c>
    </row>
    <row r="860" spans="1:3" ht="27.75" x14ac:dyDescent="0.2">
      <c r="A860" t="s">
        <v>2088</v>
      </c>
      <c r="B860" s="180" t="s">
        <v>789</v>
      </c>
      <c r="C860">
        <v>1</v>
      </c>
    </row>
    <row r="861" spans="1:3" ht="27.75" x14ac:dyDescent="0.2">
      <c r="A861" t="s">
        <v>2088</v>
      </c>
      <c r="B861" s="180" t="s">
        <v>1969</v>
      </c>
      <c r="C861">
        <v>1</v>
      </c>
    </row>
    <row r="862" spans="1:3" ht="27.75" x14ac:dyDescent="0.2">
      <c r="A862" t="s">
        <v>2088</v>
      </c>
      <c r="B862" s="180" t="s">
        <v>2834</v>
      </c>
      <c r="C862">
        <v>1</v>
      </c>
    </row>
    <row r="863" spans="1:3" ht="27.75" x14ac:dyDescent="0.2">
      <c r="A863" t="s">
        <v>2088</v>
      </c>
      <c r="B863" s="180" t="s">
        <v>2835</v>
      </c>
      <c r="C863">
        <v>1</v>
      </c>
    </row>
    <row r="864" spans="1:3" x14ac:dyDescent="0.2">
      <c r="A864" t="s">
        <v>2088</v>
      </c>
      <c r="B864" s="180" t="s">
        <v>1875</v>
      </c>
      <c r="C864">
        <v>1</v>
      </c>
    </row>
    <row r="865" spans="1:3" ht="27.75" x14ac:dyDescent="0.2">
      <c r="A865" t="s">
        <v>2088</v>
      </c>
      <c r="B865" s="180" t="s">
        <v>1718</v>
      </c>
      <c r="C865">
        <v>1</v>
      </c>
    </row>
    <row r="866" spans="1:3" x14ac:dyDescent="0.2">
      <c r="A866" t="s">
        <v>2088</v>
      </c>
      <c r="B866" s="180" t="s">
        <v>721</v>
      </c>
      <c r="C866">
        <v>1</v>
      </c>
    </row>
    <row r="867" spans="1:3" x14ac:dyDescent="0.2">
      <c r="A867" t="s">
        <v>2088</v>
      </c>
      <c r="B867" s="180" t="s">
        <v>636</v>
      </c>
      <c r="C867">
        <v>1</v>
      </c>
    </row>
    <row r="868" spans="1:3" x14ac:dyDescent="0.2">
      <c r="A868" t="s">
        <v>2088</v>
      </c>
      <c r="B868" s="180" t="s">
        <v>1238</v>
      </c>
      <c r="C868">
        <v>1</v>
      </c>
    </row>
    <row r="869" spans="1:3" ht="27.75" x14ac:dyDescent="0.2">
      <c r="A869" t="s">
        <v>2088</v>
      </c>
      <c r="B869" s="180" t="s">
        <v>1717</v>
      </c>
      <c r="C869">
        <v>1</v>
      </c>
    </row>
    <row r="870" spans="1:3" x14ac:dyDescent="0.2">
      <c r="A870" t="s">
        <v>2088</v>
      </c>
      <c r="B870" s="180" t="s">
        <v>1251</v>
      </c>
      <c r="C870">
        <v>1</v>
      </c>
    </row>
    <row r="871" spans="1:3" x14ac:dyDescent="0.2">
      <c r="A871" t="s">
        <v>2088</v>
      </c>
      <c r="B871" s="180" t="s">
        <v>2795</v>
      </c>
      <c r="C871">
        <v>1</v>
      </c>
    </row>
    <row r="872" spans="1:3" x14ac:dyDescent="0.2">
      <c r="A872" t="s">
        <v>2088</v>
      </c>
      <c r="B872" s="180" t="s">
        <v>3995</v>
      </c>
      <c r="C872">
        <v>1</v>
      </c>
    </row>
    <row r="873" spans="1:3" x14ac:dyDescent="0.2">
      <c r="A873" t="s">
        <v>2088</v>
      </c>
      <c r="B873" s="180" t="s">
        <v>3175</v>
      </c>
      <c r="C873">
        <v>1</v>
      </c>
    </row>
    <row r="874" spans="1:3" x14ac:dyDescent="0.2">
      <c r="A874" t="s">
        <v>2088</v>
      </c>
      <c r="B874" s="180" t="s">
        <v>2504</v>
      </c>
      <c r="C874">
        <v>1</v>
      </c>
    </row>
    <row r="875" spans="1:3" x14ac:dyDescent="0.2">
      <c r="A875" t="s">
        <v>2088</v>
      </c>
      <c r="B875" s="180" t="s">
        <v>3826</v>
      </c>
      <c r="C875">
        <v>1</v>
      </c>
    </row>
    <row r="876" spans="1:3" ht="27.75" x14ac:dyDescent="0.2">
      <c r="A876" t="s">
        <v>2088</v>
      </c>
      <c r="B876" s="180" t="s">
        <v>4152</v>
      </c>
      <c r="C876">
        <v>1</v>
      </c>
    </row>
    <row r="877" spans="1:3" x14ac:dyDescent="0.2">
      <c r="A877" t="s">
        <v>2088</v>
      </c>
      <c r="B877" s="180" t="s">
        <v>2129</v>
      </c>
      <c r="C877">
        <v>1</v>
      </c>
    </row>
    <row r="878" spans="1:3" x14ac:dyDescent="0.2">
      <c r="A878" t="s">
        <v>2088</v>
      </c>
      <c r="B878" s="180" t="s">
        <v>2889</v>
      </c>
      <c r="C878">
        <v>1</v>
      </c>
    </row>
    <row r="879" spans="1:3" ht="27.75" x14ac:dyDescent="0.2">
      <c r="A879" t="s">
        <v>2088</v>
      </c>
      <c r="B879" s="180" t="s">
        <v>2787</v>
      </c>
      <c r="C879">
        <v>1</v>
      </c>
    </row>
    <row r="880" spans="1:3" x14ac:dyDescent="0.2">
      <c r="A880" t="s">
        <v>2245</v>
      </c>
      <c r="B880" s="180" t="s">
        <v>1041</v>
      </c>
      <c r="C880">
        <v>1</v>
      </c>
    </row>
    <row r="881" spans="1:3" x14ac:dyDescent="0.2">
      <c r="A881" t="s">
        <v>2245</v>
      </c>
      <c r="B881" s="180" t="s">
        <v>997</v>
      </c>
      <c r="C881">
        <v>1</v>
      </c>
    </row>
    <row r="882" spans="1:3" x14ac:dyDescent="0.2">
      <c r="A882" t="s">
        <v>2245</v>
      </c>
      <c r="B882" s="180" t="s">
        <v>1175</v>
      </c>
      <c r="C882">
        <v>1</v>
      </c>
    </row>
    <row r="883" spans="1:3" x14ac:dyDescent="0.2">
      <c r="A883" t="s">
        <v>2245</v>
      </c>
      <c r="B883" s="180" t="s">
        <v>692</v>
      </c>
      <c r="C883">
        <v>1</v>
      </c>
    </row>
    <row r="884" spans="1:3" ht="27.75" x14ac:dyDescent="0.2">
      <c r="A884" t="s">
        <v>2245</v>
      </c>
      <c r="B884" s="180" t="s">
        <v>996</v>
      </c>
      <c r="C884">
        <v>1</v>
      </c>
    </row>
    <row r="885" spans="1:3" ht="27.75" x14ac:dyDescent="0.2">
      <c r="A885" t="s">
        <v>2245</v>
      </c>
      <c r="B885" s="180" t="s">
        <v>1174</v>
      </c>
      <c r="C885">
        <v>1</v>
      </c>
    </row>
    <row r="886" spans="1:3" ht="27.75" x14ac:dyDescent="0.2">
      <c r="A886" t="s">
        <v>2245</v>
      </c>
      <c r="B886" s="180" t="s">
        <v>1176</v>
      </c>
      <c r="C886">
        <v>1</v>
      </c>
    </row>
    <row r="887" spans="1:3" ht="27.75" x14ac:dyDescent="0.2">
      <c r="A887" t="s">
        <v>2245</v>
      </c>
      <c r="B887" s="180" t="s">
        <v>1131</v>
      </c>
      <c r="C887">
        <v>1</v>
      </c>
    </row>
    <row r="888" spans="1:3" x14ac:dyDescent="0.2">
      <c r="A888" t="s">
        <v>2245</v>
      </c>
      <c r="B888" s="180" t="s">
        <v>1243</v>
      </c>
      <c r="C888">
        <v>1</v>
      </c>
    </row>
    <row r="889" spans="1:3" x14ac:dyDescent="0.2">
      <c r="A889" t="s">
        <v>2245</v>
      </c>
      <c r="B889" s="180" t="s">
        <v>2789</v>
      </c>
      <c r="C889">
        <v>1</v>
      </c>
    </row>
    <row r="890" spans="1:3" x14ac:dyDescent="0.2">
      <c r="A890" t="s">
        <v>2245</v>
      </c>
      <c r="B890" s="180" t="s">
        <v>3065</v>
      </c>
      <c r="C890">
        <v>1</v>
      </c>
    </row>
    <row r="891" spans="1:3" ht="27.75" x14ac:dyDescent="0.2">
      <c r="A891" t="s">
        <v>2245</v>
      </c>
      <c r="B891" s="180" t="s">
        <v>3008</v>
      </c>
      <c r="C891">
        <v>1</v>
      </c>
    </row>
    <row r="892" spans="1:3" ht="27.75" x14ac:dyDescent="0.2">
      <c r="A892" t="s">
        <v>2245</v>
      </c>
      <c r="B892" s="180" t="s">
        <v>2941</v>
      </c>
      <c r="C892">
        <v>1</v>
      </c>
    </row>
    <row r="893" spans="1:3" ht="27.75" x14ac:dyDescent="0.2">
      <c r="A893" t="s">
        <v>4183</v>
      </c>
      <c r="B893" s="180" t="s">
        <v>241</v>
      </c>
      <c r="C893">
        <v>1</v>
      </c>
    </row>
    <row r="894" spans="1:3" ht="27.75" x14ac:dyDescent="0.2">
      <c r="A894" t="s">
        <v>4183</v>
      </c>
      <c r="B894" s="180" t="s">
        <v>322</v>
      </c>
      <c r="C894">
        <v>1</v>
      </c>
    </row>
    <row r="895" spans="1:3" x14ac:dyDescent="0.2">
      <c r="A895" t="s">
        <v>4183</v>
      </c>
      <c r="B895" s="180" t="s">
        <v>242</v>
      </c>
      <c r="C895">
        <v>1</v>
      </c>
    </row>
    <row r="896" spans="1:3" ht="27.75" x14ac:dyDescent="0.2">
      <c r="A896" t="s">
        <v>2481</v>
      </c>
      <c r="B896" s="180" t="s">
        <v>750</v>
      </c>
      <c r="C896">
        <v>1</v>
      </c>
    </row>
    <row r="897" spans="1:3" x14ac:dyDescent="0.2">
      <c r="A897" t="s">
        <v>2481</v>
      </c>
      <c r="B897" s="180" t="s">
        <v>3668</v>
      </c>
      <c r="C897">
        <v>1</v>
      </c>
    </row>
    <row r="898" spans="1:3" x14ac:dyDescent="0.2">
      <c r="A898" t="s">
        <v>2481</v>
      </c>
      <c r="B898" s="180" t="s">
        <v>2482</v>
      </c>
      <c r="C898">
        <v>1</v>
      </c>
    </row>
    <row r="899" spans="1:3" x14ac:dyDescent="0.2">
      <c r="A899" t="s">
        <v>3629</v>
      </c>
      <c r="B899" s="180" t="s">
        <v>834</v>
      </c>
      <c r="C899">
        <v>1</v>
      </c>
    </row>
    <row r="900" spans="1:3" x14ac:dyDescent="0.2">
      <c r="A900" t="s">
        <v>3629</v>
      </c>
      <c r="B900" s="180" t="s">
        <v>1869</v>
      </c>
      <c r="C900">
        <v>1</v>
      </c>
    </row>
    <row r="901" spans="1:3" ht="27.75" x14ac:dyDescent="0.2">
      <c r="A901" t="s">
        <v>3629</v>
      </c>
      <c r="B901" s="180" t="s">
        <v>1867</v>
      </c>
      <c r="C901">
        <v>1</v>
      </c>
    </row>
    <row r="902" spans="1:3" ht="27.75" x14ac:dyDescent="0.2">
      <c r="A902" t="s">
        <v>3629</v>
      </c>
      <c r="B902" s="180" t="s">
        <v>1868</v>
      </c>
      <c r="C902">
        <v>1</v>
      </c>
    </row>
    <row r="903" spans="1:3" x14ac:dyDescent="0.2">
      <c r="A903" t="s">
        <v>3629</v>
      </c>
      <c r="B903" s="180" t="s">
        <v>1863</v>
      </c>
      <c r="C903">
        <v>1</v>
      </c>
    </row>
    <row r="904" spans="1:3" x14ac:dyDescent="0.2">
      <c r="A904" t="s">
        <v>3629</v>
      </c>
      <c r="B904" s="180" t="s">
        <v>3630</v>
      </c>
      <c r="C904">
        <v>1</v>
      </c>
    </row>
    <row r="905" spans="1:3" x14ac:dyDescent="0.2">
      <c r="A905" t="s">
        <v>3143</v>
      </c>
      <c r="B905" s="180" t="s">
        <v>1686</v>
      </c>
      <c r="C905">
        <v>1</v>
      </c>
    </row>
    <row r="906" spans="1:3" x14ac:dyDescent="0.2">
      <c r="A906" t="s">
        <v>4184</v>
      </c>
      <c r="B906" s="180" t="s">
        <v>86</v>
      </c>
      <c r="C906">
        <v>1</v>
      </c>
    </row>
    <row r="907" spans="1:3" x14ac:dyDescent="0.2">
      <c r="A907" t="s">
        <v>4184</v>
      </c>
      <c r="B907" s="180" t="s">
        <v>85</v>
      </c>
      <c r="C907">
        <v>1</v>
      </c>
    </row>
    <row r="908" spans="1:3" x14ac:dyDescent="0.2">
      <c r="A908" t="s">
        <v>4184</v>
      </c>
      <c r="B908" s="180" t="s">
        <v>788</v>
      </c>
      <c r="C908">
        <v>1</v>
      </c>
    </row>
    <row r="909" spans="1:3" ht="27.75" x14ac:dyDescent="0.2">
      <c r="A909" t="s">
        <v>2092</v>
      </c>
      <c r="B909" s="180" t="s">
        <v>950</v>
      </c>
      <c r="C909">
        <v>1</v>
      </c>
    </row>
    <row r="910" spans="1:3" x14ac:dyDescent="0.2">
      <c r="A910" t="s">
        <v>2092</v>
      </c>
      <c r="B910" s="180" t="s">
        <v>3159</v>
      </c>
      <c r="C910">
        <v>1</v>
      </c>
    </row>
    <row r="911" spans="1:3" x14ac:dyDescent="0.2">
      <c r="A911" t="s">
        <v>2641</v>
      </c>
      <c r="B911" s="180" t="s">
        <v>1200</v>
      </c>
      <c r="C911">
        <v>1</v>
      </c>
    </row>
    <row r="912" spans="1:3" x14ac:dyDescent="0.2">
      <c r="A912" t="s">
        <v>2641</v>
      </c>
      <c r="B912" s="180" t="s">
        <v>252</v>
      </c>
      <c r="C912">
        <v>1</v>
      </c>
    </row>
    <row r="913" spans="1:3" x14ac:dyDescent="0.2">
      <c r="A913" t="s">
        <v>2641</v>
      </c>
      <c r="B913" s="180" t="s">
        <v>465</v>
      </c>
      <c r="C913">
        <v>1</v>
      </c>
    </row>
    <row r="914" spans="1:3" x14ac:dyDescent="0.2">
      <c r="A914" t="s">
        <v>2641</v>
      </c>
      <c r="B914" s="180" t="s">
        <v>737</v>
      </c>
      <c r="C914">
        <v>1</v>
      </c>
    </row>
    <row r="915" spans="1:3" x14ac:dyDescent="0.2">
      <c r="A915" t="s">
        <v>2641</v>
      </c>
      <c r="B915" s="180" t="s">
        <v>1101</v>
      </c>
      <c r="C915">
        <v>1</v>
      </c>
    </row>
    <row r="916" spans="1:3" x14ac:dyDescent="0.2">
      <c r="A916" t="s">
        <v>2641</v>
      </c>
      <c r="B916" s="180" t="s">
        <v>571</v>
      </c>
      <c r="C916">
        <v>1</v>
      </c>
    </row>
    <row r="917" spans="1:3" x14ac:dyDescent="0.2">
      <c r="A917" t="s">
        <v>2641</v>
      </c>
      <c r="B917" s="180" t="s">
        <v>622</v>
      </c>
      <c r="C917">
        <v>1</v>
      </c>
    </row>
    <row r="918" spans="1:3" x14ac:dyDescent="0.2">
      <c r="A918" t="s">
        <v>2641</v>
      </c>
      <c r="B918" s="180" t="s">
        <v>387</v>
      </c>
      <c r="C918">
        <v>1</v>
      </c>
    </row>
    <row r="919" spans="1:3" x14ac:dyDescent="0.2">
      <c r="A919" t="s">
        <v>2641</v>
      </c>
      <c r="B919" s="180" t="s">
        <v>822</v>
      </c>
      <c r="C919">
        <v>1</v>
      </c>
    </row>
    <row r="920" spans="1:3" x14ac:dyDescent="0.2">
      <c r="A920" t="s">
        <v>2641</v>
      </c>
      <c r="B920" s="180" t="s">
        <v>1202</v>
      </c>
      <c r="C920">
        <v>1</v>
      </c>
    </row>
    <row r="921" spans="1:3" x14ac:dyDescent="0.2">
      <c r="A921" t="s">
        <v>2641</v>
      </c>
      <c r="B921" s="180" t="s">
        <v>1263</v>
      </c>
      <c r="C921">
        <v>1</v>
      </c>
    </row>
    <row r="922" spans="1:3" x14ac:dyDescent="0.2">
      <c r="A922" t="s">
        <v>2641</v>
      </c>
      <c r="B922" s="180" t="s">
        <v>1201</v>
      </c>
      <c r="C922">
        <v>1</v>
      </c>
    </row>
    <row r="923" spans="1:3" x14ac:dyDescent="0.2">
      <c r="A923" t="s">
        <v>2199</v>
      </c>
      <c r="B923" s="180" t="s">
        <v>2023</v>
      </c>
      <c r="C923">
        <v>1</v>
      </c>
    </row>
    <row r="924" spans="1:3" x14ac:dyDescent="0.2">
      <c r="A924" t="s">
        <v>2199</v>
      </c>
      <c r="B924" s="180" t="s">
        <v>2982</v>
      </c>
      <c r="C924">
        <v>1</v>
      </c>
    </row>
    <row r="925" spans="1:3" x14ac:dyDescent="0.2">
      <c r="A925" t="s">
        <v>3935</v>
      </c>
      <c r="B925" s="180" t="s">
        <v>3936</v>
      </c>
      <c r="C925">
        <v>1</v>
      </c>
    </row>
    <row r="926" spans="1:3" x14ac:dyDescent="0.2">
      <c r="A926" t="s">
        <v>4185</v>
      </c>
      <c r="B926" s="180" t="s">
        <v>3583</v>
      </c>
      <c r="C926">
        <v>1</v>
      </c>
    </row>
    <row r="927" spans="1:3" x14ac:dyDescent="0.2">
      <c r="A927" t="s">
        <v>4186</v>
      </c>
      <c r="B927" s="180" t="s">
        <v>1917</v>
      </c>
      <c r="C927">
        <v>1</v>
      </c>
    </row>
    <row r="928" spans="1:3" x14ac:dyDescent="0.2">
      <c r="A928" t="s">
        <v>2147</v>
      </c>
      <c r="B928" s="180" t="s">
        <v>2148</v>
      </c>
      <c r="C928">
        <v>1</v>
      </c>
    </row>
    <row r="929" spans="1:3" x14ac:dyDescent="0.2">
      <c r="A929" t="s">
        <v>2680</v>
      </c>
      <c r="B929" s="180" t="s">
        <v>2681</v>
      </c>
      <c r="C929">
        <v>1</v>
      </c>
    </row>
    <row r="930" spans="1:3" x14ac:dyDescent="0.2">
      <c r="A930" t="s">
        <v>2680</v>
      </c>
      <c r="B930" s="180" t="s">
        <v>4063</v>
      </c>
      <c r="C930">
        <v>1</v>
      </c>
    </row>
    <row r="931" spans="1:3" ht="27.75" x14ac:dyDescent="0.2">
      <c r="A931" t="s">
        <v>4187</v>
      </c>
      <c r="B931" s="180" t="s">
        <v>1970</v>
      </c>
      <c r="C931">
        <v>1</v>
      </c>
    </row>
    <row r="932" spans="1:3" ht="27.75" x14ac:dyDescent="0.2">
      <c r="A932" t="s">
        <v>4188</v>
      </c>
      <c r="B932" s="180" t="s">
        <v>651</v>
      </c>
      <c r="C932">
        <v>1</v>
      </c>
    </row>
    <row r="933" spans="1:3" ht="27.75" x14ac:dyDescent="0.2">
      <c r="A933" t="s">
        <v>4188</v>
      </c>
      <c r="B933" s="180" t="s">
        <v>650</v>
      </c>
      <c r="C933">
        <v>1</v>
      </c>
    </row>
    <row r="934" spans="1:3" x14ac:dyDescent="0.2">
      <c r="A934" t="s">
        <v>4188</v>
      </c>
      <c r="B934" s="180" t="s">
        <v>682</v>
      </c>
      <c r="C934">
        <v>1</v>
      </c>
    </row>
    <row r="935" spans="1:3" x14ac:dyDescent="0.2">
      <c r="A935" t="s">
        <v>4188</v>
      </c>
      <c r="B935" s="180" t="s">
        <v>683</v>
      </c>
      <c r="C935">
        <v>1</v>
      </c>
    </row>
    <row r="936" spans="1:3" x14ac:dyDescent="0.2">
      <c r="A936" t="s">
        <v>4188</v>
      </c>
      <c r="B936" s="180" t="s">
        <v>684</v>
      </c>
      <c r="C936">
        <v>1</v>
      </c>
    </row>
    <row r="937" spans="1:3" ht="27.75" x14ac:dyDescent="0.2">
      <c r="A937" t="s">
        <v>4189</v>
      </c>
      <c r="B937" s="180" t="s">
        <v>1705</v>
      </c>
      <c r="C937">
        <v>1</v>
      </c>
    </row>
    <row r="938" spans="1:3" x14ac:dyDescent="0.2">
      <c r="A938" t="s">
        <v>4190</v>
      </c>
      <c r="B938" s="180" t="s">
        <v>529</v>
      </c>
      <c r="C938">
        <v>1</v>
      </c>
    </row>
    <row r="939" spans="1:3" x14ac:dyDescent="0.2">
      <c r="A939" t="s">
        <v>4191</v>
      </c>
      <c r="B939" s="180" t="s">
        <v>970</v>
      </c>
      <c r="C939">
        <v>1</v>
      </c>
    </row>
    <row r="940" spans="1:3" x14ac:dyDescent="0.2">
      <c r="A940" t="s">
        <v>2043</v>
      </c>
      <c r="B940" s="180" t="s">
        <v>1085</v>
      </c>
      <c r="C940">
        <v>1</v>
      </c>
    </row>
    <row r="941" spans="1:3" x14ac:dyDescent="0.2">
      <c r="A941" t="s">
        <v>2043</v>
      </c>
      <c r="B941" s="180" t="s">
        <v>1714</v>
      </c>
      <c r="C941">
        <v>1</v>
      </c>
    </row>
    <row r="942" spans="1:3" x14ac:dyDescent="0.2">
      <c r="A942" t="s">
        <v>2043</v>
      </c>
      <c r="B942" s="180" t="s">
        <v>66</v>
      </c>
      <c r="C942">
        <v>1</v>
      </c>
    </row>
    <row r="943" spans="1:3" ht="27.75" x14ac:dyDescent="0.2">
      <c r="A943" t="s">
        <v>2043</v>
      </c>
      <c r="B943" s="180" t="s">
        <v>211</v>
      </c>
      <c r="C943">
        <v>1</v>
      </c>
    </row>
    <row r="944" spans="1:3" x14ac:dyDescent="0.2">
      <c r="A944" t="s">
        <v>2043</v>
      </c>
      <c r="B944" s="180" t="s">
        <v>436</v>
      </c>
      <c r="C944">
        <v>1</v>
      </c>
    </row>
    <row r="945" spans="1:3" x14ac:dyDescent="0.2">
      <c r="A945" t="s">
        <v>2043</v>
      </c>
      <c r="B945" s="180" t="s">
        <v>847</v>
      </c>
      <c r="C945">
        <v>1</v>
      </c>
    </row>
    <row r="946" spans="1:3" x14ac:dyDescent="0.2">
      <c r="A946" t="s">
        <v>2043</v>
      </c>
      <c r="B946" s="180" t="s">
        <v>675</v>
      </c>
      <c r="C946">
        <v>1</v>
      </c>
    </row>
    <row r="947" spans="1:3" x14ac:dyDescent="0.2">
      <c r="A947" t="s">
        <v>2043</v>
      </c>
      <c r="B947" s="180" t="s">
        <v>3954</v>
      </c>
      <c r="C947">
        <v>1</v>
      </c>
    </row>
    <row r="948" spans="1:3" x14ac:dyDescent="0.2">
      <c r="A948" t="s">
        <v>3960</v>
      </c>
      <c r="B948" s="180" t="s">
        <v>3961</v>
      </c>
      <c r="C948">
        <v>1</v>
      </c>
    </row>
    <row r="949" spans="1:3" x14ac:dyDescent="0.2">
      <c r="A949" t="s">
        <v>3960</v>
      </c>
      <c r="B949" s="180" t="s">
        <v>3962</v>
      </c>
      <c r="C949">
        <v>1</v>
      </c>
    </row>
    <row r="950" spans="1:3" x14ac:dyDescent="0.2">
      <c r="A950" t="s">
        <v>2499</v>
      </c>
      <c r="B950" s="180" t="s">
        <v>2500</v>
      </c>
      <c r="C950">
        <v>1</v>
      </c>
    </row>
    <row r="951" spans="1:3" x14ac:dyDescent="0.2">
      <c r="A951" t="s">
        <v>4193</v>
      </c>
      <c r="B951" s="180" t="s">
        <v>1193</v>
      </c>
      <c r="C951">
        <v>1</v>
      </c>
    </row>
    <row r="952" spans="1:3" x14ac:dyDescent="0.2">
      <c r="A952" t="s">
        <v>4194</v>
      </c>
      <c r="B952" s="180" t="s">
        <v>185</v>
      </c>
      <c r="C952">
        <v>1</v>
      </c>
    </row>
    <row r="953" spans="1:3" x14ac:dyDescent="0.2">
      <c r="A953" t="s">
        <v>4195</v>
      </c>
      <c r="B953" s="180" t="s">
        <v>3669</v>
      </c>
      <c r="C953">
        <v>1</v>
      </c>
    </row>
    <row r="954" spans="1:3" x14ac:dyDescent="0.2">
      <c r="A954" t="s">
        <v>4196</v>
      </c>
      <c r="B954" s="180" t="s">
        <v>1051</v>
      </c>
      <c r="C954">
        <v>1</v>
      </c>
    </row>
    <row r="955" spans="1:3" x14ac:dyDescent="0.2">
      <c r="A955" t="s">
        <v>4197</v>
      </c>
      <c r="B955" s="180" t="s">
        <v>1625</v>
      </c>
      <c r="C955">
        <v>1</v>
      </c>
    </row>
    <row r="956" spans="1:3" ht="27.75" x14ac:dyDescent="0.2">
      <c r="A956" t="s">
        <v>4198</v>
      </c>
      <c r="B956" s="180" t="s">
        <v>1749</v>
      </c>
      <c r="C956">
        <v>1</v>
      </c>
    </row>
    <row r="957" spans="1:3" ht="27.75" x14ac:dyDescent="0.2">
      <c r="A957" t="s">
        <v>4198</v>
      </c>
      <c r="B957" s="180" t="s">
        <v>1741</v>
      </c>
      <c r="C957">
        <v>1</v>
      </c>
    </row>
    <row r="958" spans="1:3" x14ac:dyDescent="0.2">
      <c r="A958" t="s">
        <v>4199</v>
      </c>
      <c r="B958" s="180" t="s">
        <v>1226</v>
      </c>
      <c r="C958">
        <v>1</v>
      </c>
    </row>
    <row r="959" spans="1:3" x14ac:dyDescent="0.2">
      <c r="A959" t="s">
        <v>4199</v>
      </c>
      <c r="B959" s="180" t="s">
        <v>1217</v>
      </c>
      <c r="C959">
        <v>1</v>
      </c>
    </row>
    <row r="960" spans="1:3" ht="27.75" x14ac:dyDescent="0.2">
      <c r="A960" t="s">
        <v>4200</v>
      </c>
      <c r="B960" s="180" t="s">
        <v>546</v>
      </c>
      <c r="C960">
        <v>1</v>
      </c>
    </row>
    <row r="961" spans="1:3" x14ac:dyDescent="0.2">
      <c r="A961" t="s">
        <v>4201</v>
      </c>
      <c r="B961" s="180" t="s">
        <v>1011</v>
      </c>
      <c r="C961">
        <v>1</v>
      </c>
    </row>
    <row r="962" spans="1:3" ht="27.75" x14ac:dyDescent="0.2">
      <c r="A962" t="s">
        <v>4202</v>
      </c>
      <c r="B962" s="180" t="s">
        <v>1242</v>
      </c>
      <c r="C962">
        <v>1</v>
      </c>
    </row>
    <row r="963" spans="1:3" x14ac:dyDescent="0.2">
      <c r="A963" t="s">
        <v>4203</v>
      </c>
      <c r="B963" s="180" t="s">
        <v>2594</v>
      </c>
      <c r="C963">
        <v>1</v>
      </c>
    </row>
    <row r="964" spans="1:3" x14ac:dyDescent="0.2">
      <c r="A964" t="s">
        <v>4204</v>
      </c>
      <c r="B964" s="180" t="s">
        <v>1094</v>
      </c>
      <c r="C964">
        <v>1</v>
      </c>
    </row>
    <row r="965" spans="1:3" x14ac:dyDescent="0.2">
      <c r="A965" t="s">
        <v>4205</v>
      </c>
      <c r="B965" s="180" t="s">
        <v>204</v>
      </c>
      <c r="C965">
        <v>1</v>
      </c>
    </row>
    <row r="966" spans="1:3" x14ac:dyDescent="0.2">
      <c r="A966" t="s">
        <v>4205</v>
      </c>
      <c r="B966" s="180" t="s">
        <v>205</v>
      </c>
      <c r="C966">
        <v>1</v>
      </c>
    </row>
    <row r="967" spans="1:3" x14ac:dyDescent="0.2">
      <c r="A967" t="s">
        <v>2281</v>
      </c>
      <c r="B967" s="180" t="s">
        <v>1796</v>
      </c>
      <c r="C967">
        <v>1</v>
      </c>
    </row>
    <row r="968" spans="1:3" x14ac:dyDescent="0.2">
      <c r="A968" t="s">
        <v>2281</v>
      </c>
      <c r="B968" s="180" t="s">
        <v>1761</v>
      </c>
      <c r="C968">
        <v>1</v>
      </c>
    </row>
    <row r="969" spans="1:3" x14ac:dyDescent="0.2">
      <c r="A969" t="s">
        <v>2281</v>
      </c>
      <c r="B969" s="180" t="s">
        <v>2643</v>
      </c>
      <c r="C969">
        <v>1</v>
      </c>
    </row>
    <row r="970" spans="1:3" x14ac:dyDescent="0.2">
      <c r="A970" t="s">
        <v>2281</v>
      </c>
      <c r="B970" s="180" t="s">
        <v>2642</v>
      </c>
      <c r="C970">
        <v>1</v>
      </c>
    </row>
    <row r="971" spans="1:3" x14ac:dyDescent="0.2">
      <c r="A971" t="s">
        <v>2281</v>
      </c>
      <c r="B971" s="180" t="s">
        <v>1634</v>
      </c>
      <c r="C971">
        <v>1</v>
      </c>
    </row>
    <row r="972" spans="1:3" x14ac:dyDescent="0.2">
      <c r="A972" t="s">
        <v>2281</v>
      </c>
      <c r="B972" s="180" t="s">
        <v>1817</v>
      </c>
      <c r="C972">
        <v>1</v>
      </c>
    </row>
    <row r="973" spans="1:3" x14ac:dyDescent="0.2">
      <c r="A973" t="s">
        <v>2281</v>
      </c>
      <c r="B973" s="180" t="s">
        <v>1628</v>
      </c>
      <c r="C973">
        <v>1</v>
      </c>
    </row>
    <row r="974" spans="1:3" x14ac:dyDescent="0.2">
      <c r="A974" t="s">
        <v>2281</v>
      </c>
      <c r="B974" s="180" t="s">
        <v>1818</v>
      </c>
      <c r="C974">
        <v>1</v>
      </c>
    </row>
    <row r="975" spans="1:3" x14ac:dyDescent="0.2">
      <c r="A975" t="s">
        <v>2281</v>
      </c>
      <c r="B975" s="180" t="s">
        <v>1635</v>
      </c>
      <c r="C975">
        <v>1</v>
      </c>
    </row>
    <row r="976" spans="1:3" x14ac:dyDescent="0.2">
      <c r="A976" t="s">
        <v>2281</v>
      </c>
      <c r="B976" s="180" t="s">
        <v>1642</v>
      </c>
      <c r="C976">
        <v>1</v>
      </c>
    </row>
    <row r="977" spans="1:3" x14ac:dyDescent="0.2">
      <c r="A977" t="s">
        <v>2281</v>
      </c>
      <c r="B977" s="180" t="s">
        <v>1646</v>
      </c>
      <c r="C977">
        <v>1</v>
      </c>
    </row>
    <row r="978" spans="1:3" x14ac:dyDescent="0.2">
      <c r="A978" t="s">
        <v>2281</v>
      </c>
      <c r="B978" s="180" t="s">
        <v>1287</v>
      </c>
      <c r="C978">
        <v>1</v>
      </c>
    </row>
    <row r="979" spans="1:3" x14ac:dyDescent="0.2">
      <c r="A979" t="s">
        <v>2281</v>
      </c>
      <c r="B979" s="180" t="s">
        <v>1630</v>
      </c>
      <c r="C979">
        <v>1</v>
      </c>
    </row>
    <row r="980" spans="1:3" x14ac:dyDescent="0.2">
      <c r="A980" t="s">
        <v>2281</v>
      </c>
      <c r="B980" s="180" t="s">
        <v>1631</v>
      </c>
      <c r="C980">
        <v>1</v>
      </c>
    </row>
    <row r="981" spans="1:3" x14ac:dyDescent="0.2">
      <c r="A981" t="s">
        <v>2281</v>
      </c>
      <c r="B981" s="180" t="s">
        <v>1289</v>
      </c>
      <c r="C981">
        <v>1</v>
      </c>
    </row>
    <row r="982" spans="1:3" x14ac:dyDescent="0.2">
      <c r="A982" t="s">
        <v>2281</v>
      </c>
      <c r="B982" s="180" t="s">
        <v>1632</v>
      </c>
      <c r="C982">
        <v>1</v>
      </c>
    </row>
    <row r="983" spans="1:3" x14ac:dyDescent="0.2">
      <c r="A983" t="s">
        <v>2281</v>
      </c>
      <c r="B983" s="180" t="s">
        <v>1659</v>
      </c>
      <c r="C983">
        <v>1</v>
      </c>
    </row>
    <row r="984" spans="1:3" x14ac:dyDescent="0.2">
      <c r="A984" t="s">
        <v>2281</v>
      </c>
      <c r="B984" s="180" t="s">
        <v>1656</v>
      </c>
      <c r="C984">
        <v>1</v>
      </c>
    </row>
    <row r="985" spans="1:3" x14ac:dyDescent="0.2">
      <c r="A985" t="s">
        <v>2281</v>
      </c>
      <c r="B985" s="180" t="s">
        <v>1648</v>
      </c>
      <c r="C985">
        <v>1</v>
      </c>
    </row>
    <row r="986" spans="1:3" x14ac:dyDescent="0.2">
      <c r="A986" t="s">
        <v>2281</v>
      </c>
      <c r="B986" s="180" t="s">
        <v>1655</v>
      </c>
      <c r="C986">
        <v>1</v>
      </c>
    </row>
    <row r="987" spans="1:3" x14ac:dyDescent="0.2">
      <c r="A987" t="s">
        <v>2281</v>
      </c>
      <c r="B987" s="180" t="s">
        <v>1819</v>
      </c>
      <c r="C987">
        <v>1</v>
      </c>
    </row>
    <row r="988" spans="1:3" x14ac:dyDescent="0.2">
      <c r="A988" t="s">
        <v>2281</v>
      </c>
      <c r="B988" s="180" t="s">
        <v>1276</v>
      </c>
      <c r="C988">
        <v>1</v>
      </c>
    </row>
    <row r="989" spans="1:3" x14ac:dyDescent="0.2">
      <c r="A989" t="s">
        <v>2281</v>
      </c>
      <c r="B989" s="180" t="s">
        <v>1820</v>
      </c>
      <c r="C989">
        <v>1</v>
      </c>
    </row>
    <row r="990" spans="1:3" x14ac:dyDescent="0.2">
      <c r="A990" t="s">
        <v>2281</v>
      </c>
      <c r="B990" s="180" t="s">
        <v>1821</v>
      </c>
      <c r="C990">
        <v>1</v>
      </c>
    </row>
    <row r="991" spans="1:3" x14ac:dyDescent="0.2">
      <c r="A991" t="s">
        <v>2281</v>
      </c>
      <c r="B991" s="180" t="s">
        <v>1824</v>
      </c>
      <c r="C991">
        <v>1</v>
      </c>
    </row>
    <row r="992" spans="1:3" x14ac:dyDescent="0.2">
      <c r="A992" t="s">
        <v>2281</v>
      </c>
      <c r="B992" s="180" t="s">
        <v>1296</v>
      </c>
      <c r="C992">
        <v>1</v>
      </c>
    </row>
    <row r="993" spans="1:3" x14ac:dyDescent="0.2">
      <c r="A993" t="s">
        <v>2281</v>
      </c>
      <c r="B993" s="180" t="s">
        <v>1297</v>
      </c>
      <c r="C993">
        <v>1</v>
      </c>
    </row>
    <row r="994" spans="1:3" x14ac:dyDescent="0.2">
      <c r="A994" t="s">
        <v>2281</v>
      </c>
      <c r="B994" s="180" t="s">
        <v>1650</v>
      </c>
      <c r="C994">
        <v>1</v>
      </c>
    </row>
    <row r="995" spans="1:3" x14ac:dyDescent="0.2">
      <c r="A995" t="s">
        <v>2281</v>
      </c>
      <c r="B995" s="180" t="s">
        <v>1825</v>
      </c>
      <c r="C995">
        <v>1</v>
      </c>
    </row>
    <row r="996" spans="1:3" x14ac:dyDescent="0.2">
      <c r="A996" t="s">
        <v>2281</v>
      </c>
      <c r="B996" s="180" t="s">
        <v>1827</v>
      </c>
      <c r="C996">
        <v>1</v>
      </c>
    </row>
    <row r="997" spans="1:3" x14ac:dyDescent="0.2">
      <c r="A997" t="s">
        <v>2281</v>
      </c>
      <c r="B997" s="180" t="s">
        <v>1828</v>
      </c>
      <c r="C997">
        <v>1</v>
      </c>
    </row>
    <row r="998" spans="1:3" x14ac:dyDescent="0.2">
      <c r="A998" t="s">
        <v>2281</v>
      </c>
      <c r="B998" s="180" t="s">
        <v>1629</v>
      </c>
      <c r="C998">
        <v>1</v>
      </c>
    </row>
    <row r="999" spans="1:3" x14ac:dyDescent="0.2">
      <c r="A999" t="s">
        <v>2281</v>
      </c>
      <c r="B999" s="180" t="s">
        <v>1654</v>
      </c>
      <c r="C999">
        <v>1</v>
      </c>
    </row>
    <row r="1000" spans="1:3" x14ac:dyDescent="0.2">
      <c r="A1000" t="s">
        <v>2281</v>
      </c>
      <c r="B1000" s="180" t="s">
        <v>1288</v>
      </c>
      <c r="C1000">
        <v>1</v>
      </c>
    </row>
    <row r="1001" spans="1:3" x14ac:dyDescent="0.2">
      <c r="A1001" t="s">
        <v>2281</v>
      </c>
      <c r="B1001" s="180" t="s">
        <v>1660</v>
      </c>
      <c r="C1001">
        <v>1</v>
      </c>
    </row>
    <row r="1002" spans="1:3" x14ac:dyDescent="0.2">
      <c r="A1002" t="s">
        <v>2281</v>
      </c>
      <c r="B1002" s="180" t="s">
        <v>1647</v>
      </c>
      <c r="C1002">
        <v>1</v>
      </c>
    </row>
    <row r="1003" spans="1:3" x14ac:dyDescent="0.2">
      <c r="A1003" t="s">
        <v>2281</v>
      </c>
      <c r="B1003" s="180" t="s">
        <v>1760</v>
      </c>
      <c r="C1003">
        <v>1</v>
      </c>
    </row>
    <row r="1004" spans="1:3" x14ac:dyDescent="0.2">
      <c r="A1004" t="s">
        <v>2281</v>
      </c>
      <c r="B1004" s="180" t="s">
        <v>1281</v>
      </c>
      <c r="C1004">
        <v>1</v>
      </c>
    </row>
    <row r="1005" spans="1:3" x14ac:dyDescent="0.2">
      <c r="A1005" t="s">
        <v>2281</v>
      </c>
      <c r="B1005" s="180" t="s">
        <v>1283</v>
      </c>
      <c r="C1005">
        <v>1</v>
      </c>
    </row>
    <row r="1006" spans="1:3" x14ac:dyDescent="0.2">
      <c r="A1006" t="s">
        <v>2281</v>
      </c>
      <c r="B1006" s="180" t="s">
        <v>1643</v>
      </c>
      <c r="C1006">
        <v>1</v>
      </c>
    </row>
    <row r="1007" spans="1:3" x14ac:dyDescent="0.2">
      <c r="A1007" t="s">
        <v>2281</v>
      </c>
      <c r="B1007" s="180" t="s">
        <v>1649</v>
      </c>
      <c r="C1007">
        <v>1</v>
      </c>
    </row>
    <row r="1008" spans="1:3" x14ac:dyDescent="0.2">
      <c r="A1008" t="s">
        <v>2281</v>
      </c>
      <c r="B1008" s="180" t="s">
        <v>1798</v>
      </c>
      <c r="C1008">
        <v>1</v>
      </c>
    </row>
    <row r="1009" spans="1:3" x14ac:dyDescent="0.2">
      <c r="A1009" t="s">
        <v>2281</v>
      </c>
      <c r="B1009" s="180" t="s">
        <v>1797</v>
      </c>
      <c r="C1009">
        <v>1</v>
      </c>
    </row>
    <row r="1010" spans="1:3" x14ac:dyDescent="0.2">
      <c r="A1010" t="s">
        <v>2281</v>
      </c>
      <c r="B1010" s="180" t="s">
        <v>1799</v>
      </c>
      <c r="C1010">
        <v>1</v>
      </c>
    </row>
    <row r="1011" spans="1:3" x14ac:dyDescent="0.2">
      <c r="A1011" t="s">
        <v>2281</v>
      </c>
      <c r="B1011" s="180" t="s">
        <v>1293</v>
      </c>
      <c r="C1011">
        <v>1</v>
      </c>
    </row>
    <row r="1012" spans="1:3" x14ac:dyDescent="0.2">
      <c r="A1012" t="s">
        <v>2281</v>
      </c>
      <c r="B1012" s="180" t="s">
        <v>1637</v>
      </c>
      <c r="C1012">
        <v>1</v>
      </c>
    </row>
    <row r="1013" spans="1:3" x14ac:dyDescent="0.2">
      <c r="A1013" t="s">
        <v>2281</v>
      </c>
      <c r="B1013" s="180" t="s">
        <v>1829</v>
      </c>
      <c r="C1013">
        <v>1</v>
      </c>
    </row>
    <row r="1014" spans="1:3" x14ac:dyDescent="0.2">
      <c r="A1014" t="s">
        <v>2281</v>
      </c>
      <c r="B1014" s="180" t="s">
        <v>2824</v>
      </c>
      <c r="C1014">
        <v>1</v>
      </c>
    </row>
    <row r="1015" spans="1:3" x14ac:dyDescent="0.2">
      <c r="A1015" t="s">
        <v>2281</v>
      </c>
      <c r="B1015" s="180" t="s">
        <v>1275</v>
      </c>
      <c r="C1015">
        <v>1</v>
      </c>
    </row>
    <row r="1016" spans="1:3" x14ac:dyDescent="0.2">
      <c r="A1016" t="s">
        <v>2281</v>
      </c>
      <c r="B1016" s="180" t="s">
        <v>1645</v>
      </c>
      <c r="C1016">
        <v>1</v>
      </c>
    </row>
    <row r="1017" spans="1:3" x14ac:dyDescent="0.2">
      <c r="A1017" t="s">
        <v>2281</v>
      </c>
      <c r="B1017" s="180" t="s">
        <v>1651</v>
      </c>
      <c r="C1017">
        <v>1</v>
      </c>
    </row>
    <row r="1018" spans="1:3" x14ac:dyDescent="0.2">
      <c r="A1018" t="s">
        <v>2281</v>
      </c>
      <c r="B1018" s="180" t="s">
        <v>2830</v>
      </c>
      <c r="C1018">
        <v>1</v>
      </c>
    </row>
    <row r="1019" spans="1:3" x14ac:dyDescent="0.2">
      <c r="A1019" t="s">
        <v>2281</v>
      </c>
      <c r="B1019" s="180" t="s">
        <v>2306</v>
      </c>
      <c r="C1019">
        <v>1</v>
      </c>
    </row>
    <row r="1020" spans="1:3" x14ac:dyDescent="0.2">
      <c r="A1020" t="s">
        <v>2281</v>
      </c>
      <c r="B1020" s="180" t="s">
        <v>2307</v>
      </c>
      <c r="C1020">
        <v>1</v>
      </c>
    </row>
    <row r="1021" spans="1:3" x14ac:dyDescent="0.2">
      <c r="A1021" t="s">
        <v>2281</v>
      </c>
      <c r="B1021" s="180" t="s">
        <v>4030</v>
      </c>
      <c r="C1021">
        <v>1</v>
      </c>
    </row>
    <row r="1022" spans="1:3" x14ac:dyDescent="0.2">
      <c r="A1022" t="s">
        <v>2281</v>
      </c>
      <c r="B1022" s="180" t="s">
        <v>2309</v>
      </c>
      <c r="C1022">
        <v>1</v>
      </c>
    </row>
    <row r="1023" spans="1:3" x14ac:dyDescent="0.2">
      <c r="A1023" t="s">
        <v>2281</v>
      </c>
      <c r="B1023" s="180" t="s">
        <v>2310</v>
      </c>
      <c r="C1023">
        <v>1</v>
      </c>
    </row>
    <row r="1024" spans="1:3" x14ac:dyDescent="0.2">
      <c r="A1024" t="s">
        <v>2281</v>
      </c>
      <c r="B1024" s="180" t="s">
        <v>2290</v>
      </c>
      <c r="C1024">
        <v>1</v>
      </c>
    </row>
    <row r="1025" spans="1:3" x14ac:dyDescent="0.2">
      <c r="A1025" t="s">
        <v>2281</v>
      </c>
      <c r="B1025" s="180" t="s">
        <v>4031</v>
      </c>
      <c r="C1025">
        <v>1</v>
      </c>
    </row>
    <row r="1026" spans="1:3" x14ac:dyDescent="0.2">
      <c r="A1026" t="s">
        <v>2281</v>
      </c>
      <c r="B1026" s="180" t="s">
        <v>4032</v>
      </c>
      <c r="C1026">
        <v>1</v>
      </c>
    </row>
    <row r="1027" spans="1:3" x14ac:dyDescent="0.2">
      <c r="A1027" t="s">
        <v>2281</v>
      </c>
      <c r="B1027" s="180" t="s">
        <v>4033</v>
      </c>
      <c r="C1027">
        <v>1</v>
      </c>
    </row>
    <row r="1028" spans="1:3" x14ac:dyDescent="0.2">
      <c r="A1028" t="s">
        <v>2281</v>
      </c>
      <c r="B1028" s="180" t="s">
        <v>2552</v>
      </c>
      <c r="C1028">
        <v>1</v>
      </c>
    </row>
    <row r="1029" spans="1:3" x14ac:dyDescent="0.2">
      <c r="A1029" t="s">
        <v>2281</v>
      </c>
      <c r="B1029" s="180" t="s">
        <v>2554</v>
      </c>
      <c r="C1029">
        <v>1</v>
      </c>
    </row>
    <row r="1030" spans="1:3" x14ac:dyDescent="0.2">
      <c r="A1030" t="s">
        <v>2281</v>
      </c>
      <c r="B1030" s="180" t="s">
        <v>2555</v>
      </c>
      <c r="C1030">
        <v>1</v>
      </c>
    </row>
    <row r="1031" spans="1:3" x14ac:dyDescent="0.2">
      <c r="A1031" t="s">
        <v>2281</v>
      </c>
      <c r="B1031" s="180" t="s">
        <v>4039</v>
      </c>
      <c r="C1031">
        <v>1</v>
      </c>
    </row>
    <row r="1032" spans="1:3" x14ac:dyDescent="0.2">
      <c r="A1032" t="s">
        <v>2281</v>
      </c>
      <c r="B1032" s="180" t="s">
        <v>4041</v>
      </c>
      <c r="C1032">
        <v>1</v>
      </c>
    </row>
    <row r="1033" spans="1:3" x14ac:dyDescent="0.2">
      <c r="A1033" t="s">
        <v>2281</v>
      </c>
      <c r="B1033" s="180" t="s">
        <v>4050</v>
      </c>
      <c r="C1033">
        <v>1</v>
      </c>
    </row>
    <row r="1034" spans="1:3" x14ac:dyDescent="0.2">
      <c r="A1034" t="s">
        <v>2281</v>
      </c>
      <c r="B1034" s="180" t="s">
        <v>4051</v>
      </c>
      <c r="C1034">
        <v>1</v>
      </c>
    </row>
    <row r="1035" spans="1:3" x14ac:dyDescent="0.2">
      <c r="A1035" t="s">
        <v>2281</v>
      </c>
      <c r="B1035" s="180" t="s">
        <v>4043</v>
      </c>
      <c r="C1035">
        <v>1</v>
      </c>
    </row>
    <row r="1036" spans="1:3" x14ac:dyDescent="0.2">
      <c r="A1036" t="s">
        <v>2281</v>
      </c>
      <c r="B1036" s="180" t="s">
        <v>4045</v>
      </c>
      <c r="C1036">
        <v>1</v>
      </c>
    </row>
    <row r="1037" spans="1:3" x14ac:dyDescent="0.2">
      <c r="A1037" t="s">
        <v>2281</v>
      </c>
      <c r="B1037" s="180" t="s">
        <v>2293</v>
      </c>
      <c r="C1037">
        <v>1</v>
      </c>
    </row>
    <row r="1038" spans="1:3" x14ac:dyDescent="0.2">
      <c r="A1038" t="s">
        <v>2281</v>
      </c>
      <c r="B1038" s="180" t="s">
        <v>2294</v>
      </c>
      <c r="C1038">
        <v>1</v>
      </c>
    </row>
    <row r="1039" spans="1:3" x14ac:dyDescent="0.2">
      <c r="A1039" t="s">
        <v>2281</v>
      </c>
      <c r="B1039" s="180" t="s">
        <v>2291</v>
      </c>
      <c r="C1039">
        <v>1</v>
      </c>
    </row>
    <row r="1040" spans="1:3" x14ac:dyDescent="0.2">
      <c r="A1040" t="s">
        <v>2281</v>
      </c>
      <c r="B1040" s="180" t="s">
        <v>2292</v>
      </c>
      <c r="C1040">
        <v>1</v>
      </c>
    </row>
    <row r="1041" spans="1:3" x14ac:dyDescent="0.2">
      <c r="A1041" t="s">
        <v>2281</v>
      </c>
      <c r="B1041" s="180" t="s">
        <v>2553</v>
      </c>
      <c r="C1041">
        <v>1</v>
      </c>
    </row>
    <row r="1042" spans="1:3" x14ac:dyDescent="0.2">
      <c r="A1042" t="s">
        <v>2281</v>
      </c>
      <c r="B1042" s="180" t="s">
        <v>4034</v>
      </c>
      <c r="C1042">
        <v>1</v>
      </c>
    </row>
    <row r="1043" spans="1:3" x14ac:dyDescent="0.2">
      <c r="A1043" t="s">
        <v>2281</v>
      </c>
      <c r="B1043" s="180" t="s">
        <v>4047</v>
      </c>
      <c r="C1043">
        <v>1</v>
      </c>
    </row>
    <row r="1044" spans="1:3" x14ac:dyDescent="0.2">
      <c r="A1044" t="s">
        <v>2281</v>
      </c>
      <c r="B1044" s="180" t="s">
        <v>4048</v>
      </c>
      <c r="C1044">
        <v>1</v>
      </c>
    </row>
    <row r="1045" spans="1:3" x14ac:dyDescent="0.2">
      <c r="A1045" t="s">
        <v>2281</v>
      </c>
      <c r="B1045" s="180" t="s">
        <v>4052</v>
      </c>
      <c r="C1045">
        <v>1</v>
      </c>
    </row>
    <row r="1046" spans="1:3" x14ac:dyDescent="0.2">
      <c r="A1046" t="s">
        <v>2281</v>
      </c>
      <c r="B1046" s="180" t="s">
        <v>2311</v>
      </c>
      <c r="C1046">
        <v>1</v>
      </c>
    </row>
    <row r="1047" spans="1:3" x14ac:dyDescent="0.2">
      <c r="A1047" t="s">
        <v>2281</v>
      </c>
      <c r="B1047" s="180" t="s">
        <v>4036</v>
      </c>
      <c r="C1047">
        <v>1</v>
      </c>
    </row>
    <row r="1048" spans="1:3" x14ac:dyDescent="0.2">
      <c r="A1048" t="s">
        <v>2281</v>
      </c>
      <c r="B1048" s="180" t="s">
        <v>2313</v>
      </c>
      <c r="C1048">
        <v>1</v>
      </c>
    </row>
    <row r="1049" spans="1:3" x14ac:dyDescent="0.2">
      <c r="A1049" t="s">
        <v>2281</v>
      </c>
      <c r="B1049" s="180" t="s">
        <v>2557</v>
      </c>
      <c r="C1049">
        <v>1</v>
      </c>
    </row>
    <row r="1050" spans="1:3" x14ac:dyDescent="0.2">
      <c r="A1050" t="s">
        <v>2281</v>
      </c>
      <c r="B1050" s="180" t="s">
        <v>2312</v>
      </c>
      <c r="C1050">
        <v>1</v>
      </c>
    </row>
    <row r="1051" spans="1:3" x14ac:dyDescent="0.2">
      <c r="A1051" t="s">
        <v>2281</v>
      </c>
      <c r="B1051" s="180" t="s">
        <v>2295</v>
      </c>
      <c r="C1051">
        <v>1</v>
      </c>
    </row>
    <row r="1052" spans="1:3" x14ac:dyDescent="0.2">
      <c r="A1052" t="s">
        <v>2281</v>
      </c>
      <c r="B1052" s="180" t="s">
        <v>2296</v>
      </c>
      <c r="C1052">
        <v>1</v>
      </c>
    </row>
    <row r="1053" spans="1:3" ht="27.75" x14ac:dyDescent="0.2">
      <c r="A1053" t="s">
        <v>2772</v>
      </c>
      <c r="B1053" s="180" t="s">
        <v>727</v>
      </c>
      <c r="C1053">
        <v>1</v>
      </c>
    </row>
    <row r="1054" spans="1:3" x14ac:dyDescent="0.2">
      <c r="A1054" t="s">
        <v>2772</v>
      </c>
      <c r="B1054" s="180" t="s">
        <v>182</v>
      </c>
      <c r="C1054">
        <v>1</v>
      </c>
    </row>
    <row r="1055" spans="1:3" x14ac:dyDescent="0.2">
      <c r="A1055" t="s">
        <v>2609</v>
      </c>
      <c r="B1055" s="180" t="s">
        <v>676</v>
      </c>
      <c r="C1055">
        <v>1</v>
      </c>
    </row>
    <row r="1056" spans="1:3" x14ac:dyDescent="0.2">
      <c r="A1056" t="s">
        <v>2609</v>
      </c>
      <c r="B1056" s="180" t="s">
        <v>1780</v>
      </c>
      <c r="C1056">
        <v>1</v>
      </c>
    </row>
    <row r="1057" spans="1:3" x14ac:dyDescent="0.2">
      <c r="A1057" t="s">
        <v>2609</v>
      </c>
      <c r="B1057" s="180" t="s">
        <v>641</v>
      </c>
      <c r="C1057">
        <v>1</v>
      </c>
    </row>
    <row r="1058" spans="1:3" x14ac:dyDescent="0.2">
      <c r="A1058" t="s">
        <v>2609</v>
      </c>
      <c r="B1058" s="180" t="s">
        <v>680</v>
      </c>
      <c r="C1058">
        <v>1</v>
      </c>
    </row>
    <row r="1059" spans="1:3" x14ac:dyDescent="0.2">
      <c r="A1059" t="s">
        <v>2609</v>
      </c>
      <c r="B1059" s="180" t="s">
        <v>728</v>
      </c>
      <c r="C1059">
        <v>1</v>
      </c>
    </row>
    <row r="1060" spans="1:3" ht="27.75" x14ac:dyDescent="0.2">
      <c r="A1060" t="s">
        <v>2609</v>
      </c>
      <c r="B1060" s="180" t="s">
        <v>1673</v>
      </c>
      <c r="C1060">
        <v>1</v>
      </c>
    </row>
    <row r="1061" spans="1:3" x14ac:dyDescent="0.2">
      <c r="A1061" t="s">
        <v>2609</v>
      </c>
      <c r="B1061" s="180" t="s">
        <v>901</v>
      </c>
      <c r="C1061">
        <v>1</v>
      </c>
    </row>
    <row r="1062" spans="1:3" x14ac:dyDescent="0.2">
      <c r="A1062" t="s">
        <v>2609</v>
      </c>
      <c r="B1062" s="180" t="s">
        <v>787</v>
      </c>
      <c r="C1062">
        <v>1</v>
      </c>
    </row>
    <row r="1063" spans="1:3" x14ac:dyDescent="0.2">
      <c r="A1063" t="s">
        <v>2609</v>
      </c>
      <c r="B1063" s="180" t="s">
        <v>2610</v>
      </c>
      <c r="C1063">
        <v>1</v>
      </c>
    </row>
    <row r="1064" spans="1:3" x14ac:dyDescent="0.2">
      <c r="A1064" t="s">
        <v>2609</v>
      </c>
      <c r="B1064" s="180" t="s">
        <v>2781</v>
      </c>
      <c r="C1064">
        <v>1</v>
      </c>
    </row>
    <row r="1065" spans="1:3" x14ac:dyDescent="0.2">
      <c r="A1065" t="s">
        <v>4208</v>
      </c>
      <c r="B1065" s="180" t="s">
        <v>1596</v>
      </c>
      <c r="C1065">
        <v>1</v>
      </c>
    </row>
    <row r="1066" spans="1:3" x14ac:dyDescent="0.2">
      <c r="A1066" t="s">
        <v>3665</v>
      </c>
      <c r="B1066" s="180" t="s">
        <v>3670</v>
      </c>
      <c r="C1066">
        <v>1</v>
      </c>
    </row>
    <row r="1067" spans="1:3" ht="27.75" x14ac:dyDescent="0.2">
      <c r="A1067" t="s">
        <v>3665</v>
      </c>
      <c r="B1067" s="180" t="s">
        <v>545</v>
      </c>
      <c r="C1067">
        <v>1</v>
      </c>
    </row>
    <row r="1068" spans="1:3" x14ac:dyDescent="0.2">
      <c r="A1068" t="s">
        <v>3665</v>
      </c>
      <c r="B1068" s="180" t="s">
        <v>544</v>
      </c>
      <c r="C1068">
        <v>1</v>
      </c>
    </row>
    <row r="1069" spans="1:3" x14ac:dyDescent="0.2">
      <c r="A1069" t="s">
        <v>3665</v>
      </c>
      <c r="B1069" s="180" t="s">
        <v>2591</v>
      </c>
      <c r="C1069">
        <v>1</v>
      </c>
    </row>
    <row r="1070" spans="1:3" x14ac:dyDescent="0.2">
      <c r="A1070" t="s">
        <v>4210</v>
      </c>
      <c r="B1070" s="180" t="s">
        <v>1669</v>
      </c>
      <c r="C1070">
        <v>1</v>
      </c>
    </row>
    <row r="1071" spans="1:3" x14ac:dyDescent="0.2">
      <c r="A1071" t="s">
        <v>4210</v>
      </c>
      <c r="B1071" s="180" t="s">
        <v>1055</v>
      </c>
      <c r="C1071">
        <v>1</v>
      </c>
    </row>
    <row r="1072" spans="1:3" x14ac:dyDescent="0.2">
      <c r="A1072" t="s">
        <v>4210</v>
      </c>
      <c r="B1072" s="180" t="s">
        <v>1145</v>
      </c>
      <c r="C1072">
        <v>1</v>
      </c>
    </row>
    <row r="1073" spans="1:3" x14ac:dyDescent="0.2">
      <c r="A1073" t="s">
        <v>4210</v>
      </c>
      <c r="B1073" s="180" t="s">
        <v>1185</v>
      </c>
      <c r="C1073">
        <v>1</v>
      </c>
    </row>
    <row r="1074" spans="1:3" x14ac:dyDescent="0.2">
      <c r="A1074" t="s">
        <v>4210</v>
      </c>
      <c r="B1074" s="180" t="s">
        <v>1790</v>
      </c>
      <c r="C1074">
        <v>1</v>
      </c>
    </row>
    <row r="1075" spans="1:3" x14ac:dyDescent="0.2">
      <c r="A1075" t="s">
        <v>4211</v>
      </c>
      <c r="B1075" s="180" t="s">
        <v>507</v>
      </c>
      <c r="C1075">
        <v>1</v>
      </c>
    </row>
    <row r="1076" spans="1:3" x14ac:dyDescent="0.2">
      <c r="A1076" t="s">
        <v>4211</v>
      </c>
      <c r="B1076" s="180" t="s">
        <v>509</v>
      </c>
      <c r="C1076">
        <v>1</v>
      </c>
    </row>
    <row r="1077" spans="1:3" x14ac:dyDescent="0.2">
      <c r="A1077" t="s">
        <v>2621</v>
      </c>
      <c r="B1077" s="180" t="s">
        <v>1595</v>
      </c>
      <c r="C1077">
        <v>1</v>
      </c>
    </row>
    <row r="1078" spans="1:3" ht="27.75" x14ac:dyDescent="0.2">
      <c r="A1078" t="s">
        <v>2621</v>
      </c>
      <c r="B1078" s="180" t="s">
        <v>1235</v>
      </c>
      <c r="C1078">
        <v>1</v>
      </c>
    </row>
    <row r="1079" spans="1:3" x14ac:dyDescent="0.2">
      <c r="A1079" t="s">
        <v>2621</v>
      </c>
      <c r="B1079" s="180" t="s">
        <v>1599</v>
      </c>
      <c r="C1079">
        <v>1</v>
      </c>
    </row>
    <row r="1080" spans="1:3" x14ac:dyDescent="0.2">
      <c r="A1080" t="s">
        <v>2621</v>
      </c>
      <c r="B1080" s="180" t="s">
        <v>1218</v>
      </c>
      <c r="C1080">
        <v>1</v>
      </c>
    </row>
    <row r="1081" spans="1:3" x14ac:dyDescent="0.2">
      <c r="A1081" t="s">
        <v>2621</v>
      </c>
      <c r="B1081" s="180" t="s">
        <v>1219</v>
      </c>
      <c r="C1081">
        <v>1</v>
      </c>
    </row>
    <row r="1082" spans="1:3" x14ac:dyDescent="0.2">
      <c r="A1082" t="s">
        <v>2621</v>
      </c>
      <c r="B1082" s="180" t="s">
        <v>1766</v>
      </c>
      <c r="C1082">
        <v>1</v>
      </c>
    </row>
    <row r="1083" spans="1:3" x14ac:dyDescent="0.2">
      <c r="A1083" t="s">
        <v>2621</v>
      </c>
      <c r="B1083" s="180" t="s">
        <v>1133</v>
      </c>
      <c r="C1083">
        <v>1</v>
      </c>
    </row>
    <row r="1084" spans="1:3" x14ac:dyDescent="0.2">
      <c r="A1084" t="s">
        <v>2621</v>
      </c>
      <c r="B1084" s="180" t="s">
        <v>791</v>
      </c>
      <c r="C1084">
        <v>1</v>
      </c>
    </row>
    <row r="1085" spans="1:3" x14ac:dyDescent="0.2">
      <c r="A1085" t="s">
        <v>2621</v>
      </c>
      <c r="B1085" s="180" t="s">
        <v>4061</v>
      </c>
      <c r="C1085">
        <v>1</v>
      </c>
    </row>
    <row r="1086" spans="1:3" x14ac:dyDescent="0.2">
      <c r="A1086" t="s">
        <v>2621</v>
      </c>
      <c r="B1086" s="180" t="s">
        <v>2683</v>
      </c>
      <c r="C1086">
        <v>1</v>
      </c>
    </row>
    <row r="1087" spans="1:3" x14ac:dyDescent="0.2">
      <c r="A1087" t="s">
        <v>2621</v>
      </c>
      <c r="B1087" s="180" t="s">
        <v>4131</v>
      </c>
      <c r="C1087">
        <v>1</v>
      </c>
    </row>
    <row r="1088" spans="1:3" x14ac:dyDescent="0.2">
      <c r="A1088" t="s">
        <v>2621</v>
      </c>
      <c r="B1088" s="180" t="s">
        <v>2753</v>
      </c>
      <c r="C1088">
        <v>1</v>
      </c>
    </row>
    <row r="1089" spans="1:3" x14ac:dyDescent="0.2">
      <c r="A1089" t="s">
        <v>2621</v>
      </c>
      <c r="B1089" s="180" t="s">
        <v>4013</v>
      </c>
      <c r="C1089">
        <v>1</v>
      </c>
    </row>
    <row r="1090" spans="1:3" x14ac:dyDescent="0.2">
      <c r="A1090" t="s">
        <v>1385</v>
      </c>
      <c r="B1090" s="180" t="s">
        <v>756</v>
      </c>
      <c r="C1090">
        <v>1</v>
      </c>
    </row>
    <row r="1091" spans="1:3" x14ac:dyDescent="0.2">
      <c r="A1091" t="s">
        <v>1385</v>
      </c>
      <c r="B1091" s="180" t="s">
        <v>475</v>
      </c>
      <c r="C1091">
        <v>1</v>
      </c>
    </row>
    <row r="1092" spans="1:3" x14ac:dyDescent="0.2">
      <c r="A1092" t="s">
        <v>1385</v>
      </c>
      <c r="B1092" s="180" t="s">
        <v>302</v>
      </c>
      <c r="C1092">
        <v>1</v>
      </c>
    </row>
    <row r="1093" spans="1:3" x14ac:dyDescent="0.2">
      <c r="A1093" t="s">
        <v>1385</v>
      </c>
      <c r="B1093" s="180" t="s">
        <v>452</v>
      </c>
      <c r="C1093">
        <v>1</v>
      </c>
    </row>
    <row r="1094" spans="1:3" x14ac:dyDescent="0.2">
      <c r="A1094" t="s">
        <v>1385</v>
      </c>
      <c r="B1094" s="180" t="s">
        <v>473</v>
      </c>
      <c r="C1094">
        <v>1</v>
      </c>
    </row>
    <row r="1095" spans="1:3" x14ac:dyDescent="0.2">
      <c r="A1095" t="s">
        <v>1385</v>
      </c>
      <c r="B1095" s="180" t="s">
        <v>469</v>
      </c>
      <c r="C1095">
        <v>1</v>
      </c>
    </row>
    <row r="1096" spans="1:3" x14ac:dyDescent="0.2">
      <c r="A1096" t="s">
        <v>1385</v>
      </c>
      <c r="B1096" s="180" t="s">
        <v>472</v>
      </c>
      <c r="C1096">
        <v>1</v>
      </c>
    </row>
    <row r="1097" spans="1:3" ht="27.75" x14ac:dyDescent="0.2">
      <c r="A1097" t="s">
        <v>4213</v>
      </c>
      <c r="B1097" s="180" t="s">
        <v>1864</v>
      </c>
      <c r="C1097">
        <v>1</v>
      </c>
    </row>
    <row r="1098" spans="1:3" x14ac:dyDescent="0.2">
      <c r="A1098" t="s">
        <v>3918</v>
      </c>
      <c r="B1098" s="180" t="s">
        <v>3919</v>
      </c>
      <c r="C1098">
        <v>1</v>
      </c>
    </row>
    <row r="1099" spans="1:3" x14ac:dyDescent="0.2">
      <c r="A1099" t="s">
        <v>2259</v>
      </c>
      <c r="B1099" s="180" t="s">
        <v>312</v>
      </c>
      <c r="C1099">
        <v>1</v>
      </c>
    </row>
    <row r="1100" spans="1:3" x14ac:dyDescent="0.2">
      <c r="A1100" t="s">
        <v>2259</v>
      </c>
      <c r="B1100" s="180" t="s">
        <v>1060</v>
      </c>
      <c r="C1100">
        <v>1</v>
      </c>
    </row>
    <row r="1101" spans="1:3" x14ac:dyDescent="0.2">
      <c r="A1101" t="s">
        <v>2259</v>
      </c>
      <c r="B1101" s="180" t="s">
        <v>3949</v>
      </c>
      <c r="C1101">
        <v>1</v>
      </c>
    </row>
    <row r="1102" spans="1:3" x14ac:dyDescent="0.2">
      <c r="A1102" t="s">
        <v>2259</v>
      </c>
      <c r="B1102" s="180" t="s">
        <v>2260</v>
      </c>
      <c r="C1102">
        <v>1</v>
      </c>
    </row>
    <row r="1103" spans="1:3" ht="27.75" x14ac:dyDescent="0.2">
      <c r="A1103" t="s">
        <v>2693</v>
      </c>
      <c r="B1103" s="180" t="s">
        <v>1170</v>
      </c>
      <c r="C1103">
        <v>1</v>
      </c>
    </row>
    <row r="1104" spans="1:3" ht="27.75" x14ac:dyDescent="0.2">
      <c r="A1104" t="s">
        <v>2693</v>
      </c>
      <c r="B1104" s="180" t="s">
        <v>2694</v>
      </c>
      <c r="C1104">
        <v>1</v>
      </c>
    </row>
    <row r="1105" spans="1:3" ht="27.75" x14ac:dyDescent="0.2">
      <c r="A1105" t="s">
        <v>4214</v>
      </c>
      <c r="B1105" s="180" t="s">
        <v>207</v>
      </c>
      <c r="C1105">
        <v>1</v>
      </c>
    </row>
    <row r="1106" spans="1:3" ht="27.75" x14ac:dyDescent="0.2">
      <c r="A1106" t="s">
        <v>4215</v>
      </c>
      <c r="B1106" s="180" t="s">
        <v>627</v>
      </c>
      <c r="C1106">
        <v>1</v>
      </c>
    </row>
    <row r="1107" spans="1:3" ht="27.75" x14ac:dyDescent="0.2">
      <c r="A1107" t="s">
        <v>4216</v>
      </c>
      <c r="B1107" s="180" t="s">
        <v>1019</v>
      </c>
      <c r="C1107">
        <v>1</v>
      </c>
    </row>
    <row r="1108" spans="1:3" x14ac:dyDescent="0.2">
      <c r="A1108" t="s">
        <v>4217</v>
      </c>
      <c r="B1108" s="180" t="s">
        <v>1728</v>
      </c>
      <c r="C1108">
        <v>1</v>
      </c>
    </row>
    <row r="1109" spans="1:3" x14ac:dyDescent="0.2">
      <c r="A1109" t="s">
        <v>4218</v>
      </c>
      <c r="B1109" s="180" t="s">
        <v>460</v>
      </c>
      <c r="C1109">
        <v>1</v>
      </c>
    </row>
    <row r="1110" spans="1:3" x14ac:dyDescent="0.2">
      <c r="A1110" t="s">
        <v>4218</v>
      </c>
      <c r="B1110" s="180" t="s">
        <v>2005</v>
      </c>
      <c r="C1110">
        <v>1</v>
      </c>
    </row>
    <row r="1111" spans="1:3" x14ac:dyDescent="0.2">
      <c r="A1111" t="s">
        <v>3084</v>
      </c>
      <c r="B1111" s="180" t="s">
        <v>3085</v>
      </c>
      <c r="C1111">
        <v>1</v>
      </c>
    </row>
    <row r="1112" spans="1:3" x14ac:dyDescent="0.2">
      <c r="A1112" t="s">
        <v>2994</v>
      </c>
      <c r="B1112" s="180" t="s">
        <v>2995</v>
      </c>
      <c r="C1112">
        <v>1</v>
      </c>
    </row>
    <row r="1113" spans="1:3" ht="27.75" x14ac:dyDescent="0.2">
      <c r="A1113" t="s">
        <v>2741</v>
      </c>
      <c r="B1113" s="180" t="s">
        <v>1303</v>
      </c>
      <c r="C1113">
        <v>1</v>
      </c>
    </row>
    <row r="1114" spans="1:3" x14ac:dyDescent="0.2">
      <c r="A1114" t="s">
        <v>2741</v>
      </c>
      <c r="B1114" s="180" t="s">
        <v>1161</v>
      </c>
      <c r="C1114">
        <v>1</v>
      </c>
    </row>
    <row r="1115" spans="1:3" x14ac:dyDescent="0.2">
      <c r="A1115" t="s">
        <v>2741</v>
      </c>
      <c r="B1115" s="180" t="s">
        <v>3600</v>
      </c>
      <c r="C1115">
        <v>1</v>
      </c>
    </row>
    <row r="1116" spans="1:3" x14ac:dyDescent="0.2">
      <c r="A1116" t="s">
        <v>2570</v>
      </c>
      <c r="B1116" s="180" t="s">
        <v>652</v>
      </c>
      <c r="C1116">
        <v>1</v>
      </c>
    </row>
    <row r="1117" spans="1:3" x14ac:dyDescent="0.2">
      <c r="A1117" t="s">
        <v>2570</v>
      </c>
      <c r="B1117" s="180" t="s">
        <v>2571</v>
      </c>
      <c r="C1117">
        <v>1</v>
      </c>
    </row>
    <row r="1118" spans="1:3" x14ac:dyDescent="0.2">
      <c r="A1118" t="s">
        <v>4143</v>
      </c>
      <c r="B1118" s="180" t="s">
        <v>4144</v>
      </c>
      <c r="C1118">
        <v>1</v>
      </c>
    </row>
    <row r="1119" spans="1:3" x14ac:dyDescent="0.2">
      <c r="A1119" t="s">
        <v>3626</v>
      </c>
      <c r="B1119" s="180" t="s">
        <v>3627</v>
      </c>
      <c r="C1119">
        <v>1</v>
      </c>
    </row>
    <row r="1120" spans="1:3" x14ac:dyDescent="0.2">
      <c r="A1120" t="s">
        <v>2989</v>
      </c>
      <c r="B1120" s="180" t="s">
        <v>1704</v>
      </c>
      <c r="C1120">
        <v>1</v>
      </c>
    </row>
    <row r="1121" spans="1:3" x14ac:dyDescent="0.2">
      <c r="A1121" t="s">
        <v>2989</v>
      </c>
      <c r="B1121" s="180" t="s">
        <v>566</v>
      </c>
      <c r="C1121">
        <v>1</v>
      </c>
    </row>
    <row r="1122" spans="1:3" x14ac:dyDescent="0.2">
      <c r="A1122" t="s">
        <v>2989</v>
      </c>
      <c r="B1122" s="180" t="s">
        <v>4105</v>
      </c>
      <c r="C1122">
        <v>1</v>
      </c>
    </row>
    <row r="1123" spans="1:3" x14ac:dyDescent="0.2">
      <c r="A1123" t="s">
        <v>2989</v>
      </c>
      <c r="B1123" s="180" t="s">
        <v>2991</v>
      </c>
      <c r="C1123">
        <v>1</v>
      </c>
    </row>
    <row r="1124" spans="1:3" x14ac:dyDescent="0.2">
      <c r="A1124" t="s">
        <v>2989</v>
      </c>
      <c r="B1124" s="180" t="s">
        <v>2990</v>
      </c>
      <c r="C1124">
        <v>1</v>
      </c>
    </row>
    <row r="1125" spans="1:3" x14ac:dyDescent="0.2">
      <c r="A1125" t="s">
        <v>4221</v>
      </c>
      <c r="B1125" s="180" t="s">
        <v>1082</v>
      </c>
      <c r="C1125">
        <v>1</v>
      </c>
    </row>
    <row r="1126" spans="1:3" x14ac:dyDescent="0.2">
      <c r="A1126" t="s">
        <v>4221</v>
      </c>
      <c r="B1126" s="180" t="s">
        <v>1083</v>
      </c>
      <c r="C1126">
        <v>1</v>
      </c>
    </row>
    <row r="1127" spans="1:3" x14ac:dyDescent="0.2">
      <c r="A1127" t="s">
        <v>4222</v>
      </c>
      <c r="B1127" s="180" t="s">
        <v>175</v>
      </c>
      <c r="C1127">
        <v>1</v>
      </c>
    </row>
    <row r="1128" spans="1:3" x14ac:dyDescent="0.2">
      <c r="A1128" t="s">
        <v>4223</v>
      </c>
      <c r="B1128" s="180" t="s">
        <v>1214</v>
      </c>
      <c r="C1128">
        <v>1</v>
      </c>
    </row>
    <row r="1129" spans="1:3" x14ac:dyDescent="0.2">
      <c r="A1129" t="s">
        <v>4223</v>
      </c>
      <c r="B1129" s="180" t="s">
        <v>1213</v>
      </c>
      <c r="C1129">
        <v>1</v>
      </c>
    </row>
    <row r="1130" spans="1:3" x14ac:dyDescent="0.2">
      <c r="A1130" t="s">
        <v>3024</v>
      </c>
      <c r="B1130" s="180" t="s">
        <v>3025</v>
      </c>
      <c r="C1130">
        <v>1</v>
      </c>
    </row>
    <row r="1131" spans="1:3" x14ac:dyDescent="0.2">
      <c r="A1131" t="s">
        <v>4224</v>
      </c>
      <c r="B1131" s="180" t="s">
        <v>1914</v>
      </c>
      <c r="C1131">
        <v>1</v>
      </c>
    </row>
    <row r="1132" spans="1:3" x14ac:dyDescent="0.2">
      <c r="A1132" t="s">
        <v>4225</v>
      </c>
      <c r="B1132" s="180" t="s">
        <v>340</v>
      </c>
      <c r="C1132">
        <v>1</v>
      </c>
    </row>
    <row r="1133" spans="1:3" x14ac:dyDescent="0.2">
      <c r="A1133" t="s">
        <v>4226</v>
      </c>
      <c r="B1133" s="180" t="s">
        <v>1963</v>
      </c>
      <c r="C1133">
        <v>1</v>
      </c>
    </row>
    <row r="1134" spans="1:3" x14ac:dyDescent="0.2">
      <c r="A1134" t="s">
        <v>2596</v>
      </c>
      <c r="B1134" s="180" t="s">
        <v>2597</v>
      </c>
      <c r="C1134">
        <v>1</v>
      </c>
    </row>
    <row r="1135" spans="1:3" x14ac:dyDescent="0.2">
      <c r="A1135" t="s">
        <v>2596</v>
      </c>
      <c r="B1135" s="180" t="s">
        <v>1892</v>
      </c>
      <c r="C1135">
        <v>1</v>
      </c>
    </row>
    <row r="1136" spans="1:3" ht="27.75" x14ac:dyDescent="0.2">
      <c r="A1136" t="s">
        <v>2596</v>
      </c>
      <c r="B1136" s="180" t="s">
        <v>2000</v>
      </c>
      <c r="C1136">
        <v>1</v>
      </c>
    </row>
    <row r="1137" spans="1:3" x14ac:dyDescent="0.2">
      <c r="A1137" t="s">
        <v>2596</v>
      </c>
      <c r="B1137" s="180" t="s">
        <v>3841</v>
      </c>
      <c r="C1137">
        <v>1</v>
      </c>
    </row>
    <row r="1138" spans="1:3" x14ac:dyDescent="0.2">
      <c r="A1138" t="s">
        <v>2596</v>
      </c>
      <c r="B1138" s="180" t="s">
        <v>3814</v>
      </c>
      <c r="C1138">
        <v>1</v>
      </c>
    </row>
    <row r="1139" spans="1:3" x14ac:dyDescent="0.2">
      <c r="A1139" t="s">
        <v>2596</v>
      </c>
      <c r="B1139" s="180" t="s">
        <v>3952</v>
      </c>
      <c r="C1139">
        <v>1</v>
      </c>
    </row>
    <row r="1140" spans="1:3" x14ac:dyDescent="0.2">
      <c r="A1140" t="s">
        <v>2495</v>
      </c>
      <c r="B1140" s="180" t="s">
        <v>2496</v>
      </c>
      <c r="C1140">
        <v>1</v>
      </c>
    </row>
    <row r="1141" spans="1:3" x14ac:dyDescent="0.2">
      <c r="A1141" t="s">
        <v>4228</v>
      </c>
      <c r="B1141" s="180" t="s">
        <v>84</v>
      </c>
      <c r="C1141">
        <v>1</v>
      </c>
    </row>
    <row r="1142" spans="1:3" ht="27.75" x14ac:dyDescent="0.2">
      <c r="A1142" t="s">
        <v>4229</v>
      </c>
      <c r="B1142" s="180" t="s">
        <v>218</v>
      </c>
      <c r="C1142">
        <v>1</v>
      </c>
    </row>
    <row r="1143" spans="1:3" x14ac:dyDescent="0.2">
      <c r="A1143" t="s">
        <v>4230</v>
      </c>
      <c r="B1143" s="180" t="s">
        <v>1049</v>
      </c>
      <c r="C1143">
        <v>1</v>
      </c>
    </row>
    <row r="1144" spans="1:3" x14ac:dyDescent="0.2">
      <c r="A1144" t="s">
        <v>4231</v>
      </c>
      <c r="B1144" s="180" t="s">
        <v>555</v>
      </c>
      <c r="C1144">
        <v>1</v>
      </c>
    </row>
    <row r="1145" spans="1:3" x14ac:dyDescent="0.2">
      <c r="A1145" t="s">
        <v>4232</v>
      </c>
      <c r="B1145" s="180" t="s">
        <v>2030</v>
      </c>
      <c r="C1145">
        <v>1</v>
      </c>
    </row>
    <row r="1146" spans="1:3" x14ac:dyDescent="0.2">
      <c r="A1146" t="s">
        <v>4233</v>
      </c>
      <c r="B1146" s="180" t="s">
        <v>1107</v>
      </c>
      <c r="C1146">
        <v>1</v>
      </c>
    </row>
    <row r="1147" spans="1:3" x14ac:dyDescent="0.2">
      <c r="A1147" t="s">
        <v>3172</v>
      </c>
      <c r="B1147" s="180" t="s">
        <v>3173</v>
      </c>
      <c r="C1147">
        <v>1</v>
      </c>
    </row>
    <row r="1148" spans="1:3" x14ac:dyDescent="0.2">
      <c r="A1148" t="s">
        <v>4234</v>
      </c>
      <c r="B1148" s="180" t="s">
        <v>611</v>
      </c>
      <c r="C1148">
        <v>1</v>
      </c>
    </row>
    <row r="1149" spans="1:3" x14ac:dyDescent="0.2">
      <c r="A1149" t="s">
        <v>4235</v>
      </c>
      <c r="B1149" s="180" t="s">
        <v>1004</v>
      </c>
      <c r="C1149">
        <v>1</v>
      </c>
    </row>
    <row r="1150" spans="1:3" x14ac:dyDescent="0.2">
      <c r="A1150" t="s">
        <v>2584</v>
      </c>
      <c r="B1150" s="180" t="s">
        <v>1134</v>
      </c>
      <c r="C1150">
        <v>1</v>
      </c>
    </row>
    <row r="1151" spans="1:3" x14ac:dyDescent="0.2">
      <c r="A1151" t="s">
        <v>2584</v>
      </c>
      <c r="B1151" s="180" t="s">
        <v>60</v>
      </c>
      <c r="C1151">
        <v>1</v>
      </c>
    </row>
    <row r="1152" spans="1:3" x14ac:dyDescent="0.2">
      <c r="A1152" t="s">
        <v>2584</v>
      </c>
      <c r="B1152" s="180" t="s">
        <v>877</v>
      </c>
      <c r="C1152">
        <v>1</v>
      </c>
    </row>
    <row r="1153" spans="1:3" x14ac:dyDescent="0.2">
      <c r="A1153" t="s">
        <v>2584</v>
      </c>
      <c r="B1153" s="180" t="s">
        <v>783</v>
      </c>
      <c r="C1153">
        <v>1</v>
      </c>
    </row>
    <row r="1154" spans="1:3" x14ac:dyDescent="0.2">
      <c r="A1154" t="s">
        <v>2766</v>
      </c>
      <c r="B1154" s="180" t="s">
        <v>1800</v>
      </c>
      <c r="C1154">
        <v>1</v>
      </c>
    </row>
    <row r="1155" spans="1:3" ht="27.75" x14ac:dyDescent="0.2">
      <c r="A1155" t="s">
        <v>4237</v>
      </c>
      <c r="B1155" s="180" t="s">
        <v>358</v>
      </c>
      <c r="C1155">
        <v>1</v>
      </c>
    </row>
    <row r="1156" spans="1:3" ht="27.75" x14ac:dyDescent="0.2">
      <c r="A1156" t="s">
        <v>4238</v>
      </c>
      <c r="B1156" s="180" t="s">
        <v>3672</v>
      </c>
      <c r="C1156">
        <v>1</v>
      </c>
    </row>
    <row r="1157" spans="1:3" ht="27.75" x14ac:dyDescent="0.2">
      <c r="A1157" t="s">
        <v>2081</v>
      </c>
      <c r="B1157" s="180" t="s">
        <v>576</v>
      </c>
      <c r="C1157">
        <v>1</v>
      </c>
    </row>
    <row r="1158" spans="1:3" ht="27.75" x14ac:dyDescent="0.2">
      <c r="A1158" t="s">
        <v>2081</v>
      </c>
      <c r="B1158" s="180" t="s">
        <v>577</v>
      </c>
      <c r="C1158">
        <v>1</v>
      </c>
    </row>
    <row r="1159" spans="1:3" x14ac:dyDescent="0.2">
      <c r="A1159" t="s">
        <v>2081</v>
      </c>
      <c r="B1159" s="180" t="s">
        <v>1851</v>
      </c>
      <c r="C1159">
        <v>1</v>
      </c>
    </row>
    <row r="1160" spans="1:3" x14ac:dyDescent="0.2">
      <c r="A1160" t="s">
        <v>2081</v>
      </c>
      <c r="B1160" s="180" t="s">
        <v>731</v>
      </c>
      <c r="C1160">
        <v>1</v>
      </c>
    </row>
    <row r="1161" spans="1:3" x14ac:dyDescent="0.2">
      <c r="A1161" t="s">
        <v>2081</v>
      </c>
      <c r="B1161" s="180" t="s">
        <v>1212</v>
      </c>
      <c r="C1161">
        <v>1</v>
      </c>
    </row>
    <row r="1162" spans="1:3" x14ac:dyDescent="0.2">
      <c r="A1162" t="s">
        <v>2081</v>
      </c>
      <c r="B1162" s="180" t="s">
        <v>3017</v>
      </c>
      <c r="C1162">
        <v>1</v>
      </c>
    </row>
    <row r="1163" spans="1:3" ht="27.75" x14ac:dyDescent="0.2">
      <c r="A1163" t="s">
        <v>2734</v>
      </c>
      <c r="B1163" s="180" t="s">
        <v>2735</v>
      </c>
      <c r="C1163">
        <v>1</v>
      </c>
    </row>
    <row r="1164" spans="1:3" x14ac:dyDescent="0.2">
      <c r="A1164" t="s">
        <v>4239</v>
      </c>
      <c r="B1164" s="180" t="s">
        <v>599</v>
      </c>
      <c r="C1164">
        <v>1</v>
      </c>
    </row>
    <row r="1165" spans="1:3" x14ac:dyDescent="0.2">
      <c r="A1165" t="s">
        <v>4240</v>
      </c>
      <c r="B1165" s="180" t="s">
        <v>1921</v>
      </c>
      <c r="C1165">
        <v>1</v>
      </c>
    </row>
    <row r="1166" spans="1:3" x14ac:dyDescent="0.2">
      <c r="A1166" t="s">
        <v>4240</v>
      </c>
      <c r="B1166" s="180" t="s">
        <v>1920</v>
      </c>
      <c r="C1166">
        <v>1</v>
      </c>
    </row>
    <row r="1167" spans="1:3" x14ac:dyDescent="0.2">
      <c r="A1167" t="s">
        <v>4241</v>
      </c>
      <c r="B1167" s="180" t="s">
        <v>1906</v>
      </c>
      <c r="C1167">
        <v>1</v>
      </c>
    </row>
    <row r="1168" spans="1:3" x14ac:dyDescent="0.2">
      <c r="A1168" t="s">
        <v>4242</v>
      </c>
      <c r="B1168" s="180" t="s">
        <v>836</v>
      </c>
      <c r="C1168">
        <v>1</v>
      </c>
    </row>
    <row r="1169" spans="1:3" x14ac:dyDescent="0.2">
      <c r="A1169" t="s">
        <v>4243</v>
      </c>
      <c r="B1169" s="180" t="s">
        <v>3671</v>
      </c>
      <c r="C1169">
        <v>1</v>
      </c>
    </row>
    <row r="1170" spans="1:3" x14ac:dyDescent="0.2">
      <c r="A1170" t="s">
        <v>4245</v>
      </c>
      <c r="B1170" s="180" t="s">
        <v>333</v>
      </c>
      <c r="C1170">
        <v>1</v>
      </c>
    </row>
    <row r="1171" spans="1:3" x14ac:dyDescent="0.2">
      <c r="A1171" t="s">
        <v>2652</v>
      </c>
      <c r="B1171" s="180" t="s">
        <v>3674</v>
      </c>
      <c r="C1171">
        <v>1</v>
      </c>
    </row>
    <row r="1172" spans="1:3" x14ac:dyDescent="0.2">
      <c r="A1172" t="s">
        <v>3010</v>
      </c>
      <c r="B1172" s="180" t="s">
        <v>3011</v>
      </c>
      <c r="C1172">
        <v>1</v>
      </c>
    </row>
    <row r="1173" spans="1:3" x14ac:dyDescent="0.2">
      <c r="A1173" t="s">
        <v>2084</v>
      </c>
      <c r="B1173" s="180" t="s">
        <v>921</v>
      </c>
      <c r="C1173">
        <v>1</v>
      </c>
    </row>
    <row r="1174" spans="1:3" x14ac:dyDescent="0.2">
      <c r="A1174" t="s">
        <v>2084</v>
      </c>
      <c r="B1174" s="180" t="s">
        <v>3098</v>
      </c>
      <c r="C1174">
        <v>1</v>
      </c>
    </row>
    <row r="1175" spans="1:3" x14ac:dyDescent="0.2">
      <c r="A1175" t="s">
        <v>2084</v>
      </c>
      <c r="B1175" s="180" t="s">
        <v>2761</v>
      </c>
      <c r="C1175">
        <v>1</v>
      </c>
    </row>
    <row r="1176" spans="1:3" ht="27.75" x14ac:dyDescent="0.2">
      <c r="A1176" t="s">
        <v>4248</v>
      </c>
      <c r="B1176" s="180" t="s">
        <v>1744</v>
      </c>
      <c r="C1176">
        <v>1</v>
      </c>
    </row>
    <row r="1177" spans="1:3" x14ac:dyDescent="0.2">
      <c r="A1177" t="s">
        <v>4248</v>
      </c>
      <c r="B1177" s="180" t="s">
        <v>1745</v>
      </c>
      <c r="C1177">
        <v>1</v>
      </c>
    </row>
    <row r="1178" spans="1:3" x14ac:dyDescent="0.2">
      <c r="A1178" t="s">
        <v>4248</v>
      </c>
      <c r="B1178" s="180" t="s">
        <v>1742</v>
      </c>
      <c r="C1178">
        <v>1</v>
      </c>
    </row>
    <row r="1179" spans="1:3" x14ac:dyDescent="0.2">
      <c r="A1179" t="s">
        <v>4248</v>
      </c>
      <c r="B1179" s="180" t="s">
        <v>1748</v>
      </c>
      <c r="C1179">
        <v>1</v>
      </c>
    </row>
    <row r="1180" spans="1:3" x14ac:dyDescent="0.2">
      <c r="A1180" t="s">
        <v>4248</v>
      </c>
      <c r="B1180" s="180" t="s">
        <v>1746</v>
      </c>
      <c r="C1180">
        <v>1</v>
      </c>
    </row>
    <row r="1181" spans="1:3" ht="27.75" x14ac:dyDescent="0.2">
      <c r="A1181" t="s">
        <v>4248</v>
      </c>
      <c r="B1181" s="180" t="s">
        <v>3666</v>
      </c>
      <c r="C1181">
        <v>1</v>
      </c>
    </row>
    <row r="1182" spans="1:3" x14ac:dyDescent="0.2">
      <c r="A1182" t="s">
        <v>2075</v>
      </c>
      <c r="B1182" s="180" t="s">
        <v>1190</v>
      </c>
      <c r="C1182">
        <v>1</v>
      </c>
    </row>
    <row r="1183" spans="1:3" x14ac:dyDescent="0.2">
      <c r="A1183" t="s">
        <v>2075</v>
      </c>
      <c r="B1183" s="180" t="s">
        <v>116</v>
      </c>
      <c r="C1183">
        <v>1</v>
      </c>
    </row>
    <row r="1184" spans="1:3" x14ac:dyDescent="0.2">
      <c r="A1184" t="s">
        <v>2075</v>
      </c>
      <c r="B1184" s="180" t="s">
        <v>292</v>
      </c>
      <c r="C1184">
        <v>1</v>
      </c>
    </row>
    <row r="1185" spans="1:3" x14ac:dyDescent="0.2">
      <c r="A1185" t="s">
        <v>2075</v>
      </c>
      <c r="B1185" s="180" t="s">
        <v>1672</v>
      </c>
      <c r="C1185">
        <v>1</v>
      </c>
    </row>
    <row r="1186" spans="1:3" x14ac:dyDescent="0.2">
      <c r="A1186" t="s">
        <v>2075</v>
      </c>
      <c r="B1186" s="180" t="s">
        <v>1924</v>
      </c>
      <c r="C1186">
        <v>1</v>
      </c>
    </row>
    <row r="1187" spans="1:3" x14ac:dyDescent="0.2">
      <c r="A1187" t="s">
        <v>2075</v>
      </c>
      <c r="B1187" s="180" t="s">
        <v>1130</v>
      </c>
      <c r="C1187">
        <v>1</v>
      </c>
    </row>
    <row r="1188" spans="1:3" x14ac:dyDescent="0.2">
      <c r="A1188" t="s">
        <v>2075</v>
      </c>
      <c r="B1188" s="180" t="s">
        <v>47</v>
      </c>
      <c r="C1188">
        <v>1</v>
      </c>
    </row>
    <row r="1189" spans="1:3" x14ac:dyDescent="0.2">
      <c r="A1189" t="s">
        <v>2075</v>
      </c>
      <c r="B1189" s="180" t="s">
        <v>1928</v>
      </c>
      <c r="C1189">
        <v>1</v>
      </c>
    </row>
    <row r="1190" spans="1:3" x14ac:dyDescent="0.2">
      <c r="A1190" t="s">
        <v>2075</v>
      </c>
      <c r="B1190" s="180" t="s">
        <v>1778</v>
      </c>
      <c r="C1190">
        <v>1</v>
      </c>
    </row>
    <row r="1191" spans="1:3" x14ac:dyDescent="0.2">
      <c r="A1191" t="s">
        <v>2075</v>
      </c>
      <c r="B1191" s="180" t="s">
        <v>1171</v>
      </c>
      <c r="C1191">
        <v>1</v>
      </c>
    </row>
    <row r="1192" spans="1:3" x14ac:dyDescent="0.2">
      <c r="A1192" t="s">
        <v>2075</v>
      </c>
      <c r="B1192" s="180" t="s">
        <v>1037</v>
      </c>
      <c r="C1192">
        <v>1</v>
      </c>
    </row>
    <row r="1193" spans="1:3" x14ac:dyDescent="0.2">
      <c r="A1193" t="s">
        <v>2075</v>
      </c>
      <c r="B1193" s="180" t="s">
        <v>1178</v>
      </c>
      <c r="C1193">
        <v>1</v>
      </c>
    </row>
    <row r="1194" spans="1:3" x14ac:dyDescent="0.2">
      <c r="A1194" t="s">
        <v>2075</v>
      </c>
      <c r="B1194" s="180" t="s">
        <v>1139</v>
      </c>
      <c r="C1194">
        <v>1</v>
      </c>
    </row>
    <row r="1195" spans="1:3" ht="27.75" x14ac:dyDescent="0.2">
      <c r="A1195" t="s">
        <v>2075</v>
      </c>
      <c r="B1195" s="180" t="s">
        <v>199</v>
      </c>
      <c r="C1195">
        <v>1</v>
      </c>
    </row>
    <row r="1196" spans="1:3" x14ac:dyDescent="0.2">
      <c r="A1196" t="s">
        <v>2075</v>
      </c>
      <c r="B1196" s="180" t="s">
        <v>990</v>
      </c>
      <c r="C1196">
        <v>1</v>
      </c>
    </row>
    <row r="1197" spans="1:3" x14ac:dyDescent="0.2">
      <c r="A1197" t="s">
        <v>2075</v>
      </c>
      <c r="B1197" s="180" t="s">
        <v>1210</v>
      </c>
      <c r="C1197">
        <v>1</v>
      </c>
    </row>
    <row r="1198" spans="1:3" x14ac:dyDescent="0.2">
      <c r="A1198" t="s">
        <v>4249</v>
      </c>
      <c r="B1198" s="180" t="s">
        <v>644</v>
      </c>
      <c r="C1198">
        <v>1</v>
      </c>
    </row>
    <row r="1199" spans="1:3" x14ac:dyDescent="0.2">
      <c r="A1199" t="s">
        <v>2877</v>
      </c>
      <c r="B1199" s="180" t="s">
        <v>2878</v>
      </c>
      <c r="C1199">
        <v>1</v>
      </c>
    </row>
    <row r="1200" spans="1:3" x14ac:dyDescent="0.2">
      <c r="A1200" t="s">
        <v>2877</v>
      </c>
      <c r="B1200" s="180" t="s">
        <v>956</v>
      </c>
      <c r="C1200">
        <v>1</v>
      </c>
    </row>
    <row r="1201" spans="1:3" ht="27.75" x14ac:dyDescent="0.2">
      <c r="A1201" t="s">
        <v>2877</v>
      </c>
      <c r="B1201" s="180" t="s">
        <v>957</v>
      </c>
      <c r="C1201">
        <v>1</v>
      </c>
    </row>
    <row r="1202" spans="1:3" x14ac:dyDescent="0.2">
      <c r="A1202" t="s">
        <v>4250</v>
      </c>
      <c r="B1202" s="180" t="s">
        <v>1743</v>
      </c>
      <c r="C1202">
        <v>1</v>
      </c>
    </row>
    <row r="1203" spans="1:3" x14ac:dyDescent="0.2">
      <c r="A1203" t="s">
        <v>4250</v>
      </c>
      <c r="B1203" s="180" t="s">
        <v>1747</v>
      </c>
      <c r="C1203">
        <v>1</v>
      </c>
    </row>
    <row r="1204" spans="1:3" x14ac:dyDescent="0.2">
      <c r="A1204" t="s">
        <v>4251</v>
      </c>
      <c r="B1204" s="180" t="s">
        <v>1884</v>
      </c>
      <c r="C1204">
        <v>1</v>
      </c>
    </row>
    <row r="1205" spans="1:3" ht="27.75" x14ac:dyDescent="0.2">
      <c r="A1205" t="s">
        <v>4252</v>
      </c>
      <c r="B1205" s="180" t="s">
        <v>1018</v>
      </c>
      <c r="C1205">
        <v>1</v>
      </c>
    </row>
    <row r="1206" spans="1:3" ht="27.75" x14ac:dyDescent="0.2">
      <c r="A1206" t="s">
        <v>3810</v>
      </c>
      <c r="B1206" s="180" t="s">
        <v>3811</v>
      </c>
      <c r="C1206">
        <v>1</v>
      </c>
    </row>
    <row r="1207" spans="1:3" ht="27.75" x14ac:dyDescent="0.2">
      <c r="A1207" t="s">
        <v>4254</v>
      </c>
      <c r="B1207" s="180" t="s">
        <v>658</v>
      </c>
      <c r="C1207">
        <v>1</v>
      </c>
    </row>
    <row r="1208" spans="1:3" x14ac:dyDescent="0.2">
      <c r="A1208" t="s">
        <v>2150</v>
      </c>
      <c r="B1208" s="180" t="s">
        <v>2151</v>
      </c>
      <c r="C1208">
        <v>1</v>
      </c>
    </row>
    <row r="1209" spans="1:3" x14ac:dyDescent="0.2">
      <c r="A1209" t="s">
        <v>2267</v>
      </c>
      <c r="B1209" s="180" t="s">
        <v>143</v>
      </c>
      <c r="C1209">
        <v>1</v>
      </c>
    </row>
    <row r="1210" spans="1:3" ht="27.75" x14ac:dyDescent="0.2">
      <c r="A1210" t="s">
        <v>2267</v>
      </c>
      <c r="B1210" s="180" t="s">
        <v>1895</v>
      </c>
      <c r="C1210">
        <v>1</v>
      </c>
    </row>
    <row r="1211" spans="1:3" x14ac:dyDescent="0.2">
      <c r="A1211" t="s">
        <v>2267</v>
      </c>
      <c r="B1211" s="180" t="s">
        <v>290</v>
      </c>
      <c r="C1211">
        <v>1</v>
      </c>
    </row>
    <row r="1212" spans="1:3" x14ac:dyDescent="0.2">
      <c r="A1212" t="s">
        <v>2655</v>
      </c>
      <c r="B1212" s="180" t="s">
        <v>1726</v>
      </c>
      <c r="C1212">
        <v>1</v>
      </c>
    </row>
    <row r="1213" spans="1:3" x14ac:dyDescent="0.2">
      <c r="A1213" t="s">
        <v>2655</v>
      </c>
      <c r="B1213" s="180" t="s">
        <v>872</v>
      </c>
      <c r="C1213">
        <v>1</v>
      </c>
    </row>
    <row r="1214" spans="1:3" x14ac:dyDescent="0.2">
      <c r="A1214" t="s">
        <v>2655</v>
      </c>
      <c r="B1214" s="180" t="s">
        <v>1616</v>
      </c>
      <c r="C1214">
        <v>1</v>
      </c>
    </row>
    <row r="1215" spans="1:3" x14ac:dyDescent="0.2">
      <c r="A1215" t="s">
        <v>2655</v>
      </c>
      <c r="B1215" s="180" t="s">
        <v>1989</v>
      </c>
      <c r="C1215">
        <v>1</v>
      </c>
    </row>
    <row r="1216" spans="1:3" ht="27.75" x14ac:dyDescent="0.2">
      <c r="A1216" t="s">
        <v>2655</v>
      </c>
      <c r="B1216" s="180" t="s">
        <v>1961</v>
      </c>
      <c r="C1216">
        <v>1</v>
      </c>
    </row>
    <row r="1217" spans="1:3" x14ac:dyDescent="0.2">
      <c r="A1217" t="s">
        <v>2655</v>
      </c>
      <c r="B1217" s="180" t="s">
        <v>2278</v>
      </c>
      <c r="C1217">
        <v>1</v>
      </c>
    </row>
    <row r="1218" spans="1:3" x14ac:dyDescent="0.2">
      <c r="A1218" t="s">
        <v>2655</v>
      </c>
      <c r="B1218" s="180" t="s">
        <v>3679</v>
      </c>
      <c r="C1218">
        <v>1</v>
      </c>
    </row>
    <row r="1219" spans="1:3" x14ac:dyDescent="0.2">
      <c r="A1219" t="s">
        <v>2655</v>
      </c>
      <c r="B1219" s="180" t="s">
        <v>1988</v>
      </c>
      <c r="C1219">
        <v>1</v>
      </c>
    </row>
    <row r="1220" spans="1:3" ht="27.75" x14ac:dyDescent="0.2">
      <c r="A1220" t="s">
        <v>2655</v>
      </c>
      <c r="B1220" s="180" t="s">
        <v>1611</v>
      </c>
      <c r="C1220">
        <v>1</v>
      </c>
    </row>
    <row r="1221" spans="1:3" ht="27.75" x14ac:dyDescent="0.2">
      <c r="A1221" t="s">
        <v>2655</v>
      </c>
      <c r="B1221" s="180" t="s">
        <v>1612</v>
      </c>
      <c r="C1221">
        <v>1</v>
      </c>
    </row>
    <row r="1222" spans="1:3" x14ac:dyDescent="0.2">
      <c r="A1222" t="s">
        <v>2655</v>
      </c>
      <c r="B1222" s="180" t="s">
        <v>3916</v>
      </c>
      <c r="C1222">
        <v>1</v>
      </c>
    </row>
    <row r="1223" spans="1:3" x14ac:dyDescent="0.2">
      <c r="A1223" t="s">
        <v>2189</v>
      </c>
      <c r="B1223" s="180" t="s">
        <v>2191</v>
      </c>
      <c r="C1223">
        <v>1</v>
      </c>
    </row>
    <row r="1224" spans="1:3" x14ac:dyDescent="0.2">
      <c r="A1224" t="s">
        <v>2189</v>
      </c>
      <c r="B1224" s="180" t="s">
        <v>1187</v>
      </c>
      <c r="C1224">
        <v>1</v>
      </c>
    </row>
    <row r="1225" spans="1:3" x14ac:dyDescent="0.2">
      <c r="A1225" t="s">
        <v>2189</v>
      </c>
      <c r="B1225" s="180" t="s">
        <v>1186</v>
      </c>
      <c r="C1225">
        <v>1</v>
      </c>
    </row>
    <row r="1226" spans="1:3" ht="27.75" x14ac:dyDescent="0.2">
      <c r="A1226" t="s">
        <v>2189</v>
      </c>
      <c r="B1226" s="180" t="s">
        <v>958</v>
      </c>
      <c r="C1226">
        <v>1</v>
      </c>
    </row>
    <row r="1227" spans="1:3" x14ac:dyDescent="0.2">
      <c r="A1227" t="s">
        <v>2189</v>
      </c>
      <c r="B1227" s="180" t="s">
        <v>955</v>
      </c>
      <c r="C1227">
        <v>1</v>
      </c>
    </row>
    <row r="1228" spans="1:3" x14ac:dyDescent="0.2">
      <c r="A1228" t="s">
        <v>2189</v>
      </c>
      <c r="B1228" s="180" t="s">
        <v>2193</v>
      </c>
      <c r="C1228">
        <v>1</v>
      </c>
    </row>
    <row r="1229" spans="1:3" x14ac:dyDescent="0.2">
      <c r="A1229" t="s">
        <v>4255</v>
      </c>
      <c r="B1229" s="180" t="s">
        <v>1664</v>
      </c>
      <c r="C1229">
        <v>1</v>
      </c>
    </row>
    <row r="1230" spans="1:3" ht="27.75" x14ac:dyDescent="0.2">
      <c r="A1230" t="s">
        <v>4255</v>
      </c>
      <c r="B1230" s="180" t="s">
        <v>1709</v>
      </c>
      <c r="C1230">
        <v>1</v>
      </c>
    </row>
    <row r="1231" spans="1:3" x14ac:dyDescent="0.2">
      <c r="A1231" t="s">
        <v>4256</v>
      </c>
      <c r="B1231" s="180" t="s">
        <v>887</v>
      </c>
      <c r="C1231">
        <v>1</v>
      </c>
    </row>
    <row r="1232" spans="1:3" x14ac:dyDescent="0.2">
      <c r="A1232" t="s">
        <v>4257</v>
      </c>
      <c r="B1232" s="180" t="s">
        <v>1271</v>
      </c>
      <c r="C1232">
        <v>1</v>
      </c>
    </row>
    <row r="1233" spans="1:3" x14ac:dyDescent="0.2">
      <c r="A1233" t="s">
        <v>2523</v>
      </c>
      <c r="B1233" s="180" t="s">
        <v>2524</v>
      </c>
      <c r="C1233">
        <v>1</v>
      </c>
    </row>
    <row r="1234" spans="1:3" x14ac:dyDescent="0.2">
      <c r="A1234" t="s">
        <v>3034</v>
      </c>
      <c r="B1234" s="180" t="s">
        <v>3035</v>
      </c>
      <c r="C1234">
        <v>1</v>
      </c>
    </row>
    <row r="1235" spans="1:3" x14ac:dyDescent="0.2">
      <c r="A1235" t="s">
        <v>2573</v>
      </c>
      <c r="B1235" s="180" t="s">
        <v>48</v>
      </c>
      <c r="C1235">
        <v>1</v>
      </c>
    </row>
    <row r="1236" spans="1:3" ht="27.75" x14ac:dyDescent="0.2">
      <c r="A1236" t="s">
        <v>2573</v>
      </c>
      <c r="B1236" s="180" t="s">
        <v>200</v>
      </c>
      <c r="C1236">
        <v>1</v>
      </c>
    </row>
    <row r="1237" spans="1:3" x14ac:dyDescent="0.2">
      <c r="A1237" t="s">
        <v>2573</v>
      </c>
      <c r="B1237" s="180" t="s">
        <v>201</v>
      </c>
      <c r="C1237">
        <v>1</v>
      </c>
    </row>
    <row r="1238" spans="1:3" ht="27.75" x14ac:dyDescent="0.2">
      <c r="A1238" t="s">
        <v>2573</v>
      </c>
      <c r="B1238" s="180" t="s">
        <v>108</v>
      </c>
      <c r="C1238">
        <v>1</v>
      </c>
    </row>
    <row r="1239" spans="1:3" ht="27.75" x14ac:dyDescent="0.2">
      <c r="A1239" t="s">
        <v>2573</v>
      </c>
      <c r="B1239" s="180" t="s">
        <v>1881</v>
      </c>
      <c r="C1239">
        <v>1</v>
      </c>
    </row>
    <row r="1240" spans="1:3" x14ac:dyDescent="0.2">
      <c r="A1240" t="s">
        <v>2573</v>
      </c>
      <c r="B1240" s="180" t="s">
        <v>2574</v>
      </c>
      <c r="C1240">
        <v>1</v>
      </c>
    </row>
    <row r="1241" spans="1:3" x14ac:dyDescent="0.2">
      <c r="A1241" t="s">
        <v>2573</v>
      </c>
      <c r="B1241" s="180" t="s">
        <v>2607</v>
      </c>
      <c r="C1241">
        <v>1</v>
      </c>
    </row>
    <row r="1242" spans="1:3" x14ac:dyDescent="0.2">
      <c r="A1242" t="s">
        <v>4258</v>
      </c>
      <c r="B1242" s="180" t="s">
        <v>875</v>
      </c>
      <c r="C1242">
        <v>1</v>
      </c>
    </row>
    <row r="1243" spans="1:3" x14ac:dyDescent="0.2">
      <c r="A1243" t="s">
        <v>3754</v>
      </c>
      <c r="B1243" s="180" t="s">
        <v>1931</v>
      </c>
      <c r="C1243">
        <v>1</v>
      </c>
    </row>
    <row r="1244" spans="1:3" x14ac:dyDescent="0.2">
      <c r="A1244" t="s">
        <v>3754</v>
      </c>
      <c r="B1244" s="180" t="s">
        <v>190</v>
      </c>
      <c r="C1244">
        <v>1</v>
      </c>
    </row>
    <row r="1245" spans="1:3" ht="27.75" x14ac:dyDescent="0.2">
      <c r="A1245" t="s">
        <v>3754</v>
      </c>
      <c r="B1245" s="180" t="s">
        <v>191</v>
      </c>
      <c r="C1245">
        <v>1</v>
      </c>
    </row>
    <row r="1246" spans="1:3" x14ac:dyDescent="0.2">
      <c r="A1246" t="s">
        <v>3754</v>
      </c>
      <c r="B1246" s="180" t="s">
        <v>3675</v>
      </c>
      <c r="C1246">
        <v>1</v>
      </c>
    </row>
    <row r="1247" spans="1:3" x14ac:dyDescent="0.2">
      <c r="A1247" t="s">
        <v>4259</v>
      </c>
      <c r="B1247" s="180" t="s">
        <v>614</v>
      </c>
      <c r="C1247">
        <v>1</v>
      </c>
    </row>
    <row r="1248" spans="1:3" x14ac:dyDescent="0.2">
      <c r="A1248" t="s">
        <v>4260</v>
      </c>
      <c r="B1248" s="180" t="s">
        <v>2020</v>
      </c>
      <c r="C1248">
        <v>1</v>
      </c>
    </row>
    <row r="1249" spans="1:3" x14ac:dyDescent="0.2">
      <c r="A1249" t="s">
        <v>4261</v>
      </c>
      <c r="B1249" s="180" t="s">
        <v>125</v>
      </c>
      <c r="C1249">
        <v>1</v>
      </c>
    </row>
    <row r="1250" spans="1:3" x14ac:dyDescent="0.2">
      <c r="A1250" t="s">
        <v>4262</v>
      </c>
      <c r="B1250" s="180" t="s">
        <v>1754</v>
      </c>
      <c r="C1250">
        <v>1</v>
      </c>
    </row>
    <row r="1251" spans="1:3" x14ac:dyDescent="0.2">
      <c r="A1251" t="s">
        <v>4262</v>
      </c>
      <c r="B1251" s="180" t="s">
        <v>1209</v>
      </c>
      <c r="C1251">
        <v>1</v>
      </c>
    </row>
    <row r="1252" spans="1:3" x14ac:dyDescent="0.2">
      <c r="A1252" t="s">
        <v>2728</v>
      </c>
      <c r="B1252" s="180" t="s">
        <v>980</v>
      </c>
      <c r="C1252">
        <v>1</v>
      </c>
    </row>
    <row r="1253" spans="1:3" x14ac:dyDescent="0.2">
      <c r="A1253" t="s">
        <v>3161</v>
      </c>
      <c r="B1253" s="180" t="s">
        <v>3162</v>
      </c>
      <c r="C1253">
        <v>1</v>
      </c>
    </row>
    <row r="1254" spans="1:3" ht="27.75" x14ac:dyDescent="0.2">
      <c r="A1254" t="s">
        <v>2928</v>
      </c>
      <c r="B1254" s="180" t="s">
        <v>639</v>
      </c>
      <c r="C1254">
        <v>1</v>
      </c>
    </row>
    <row r="1255" spans="1:3" ht="27.75" x14ac:dyDescent="0.2">
      <c r="A1255" t="s">
        <v>2928</v>
      </c>
      <c r="B1255" s="180" t="s">
        <v>1091</v>
      </c>
      <c r="C1255">
        <v>1</v>
      </c>
    </row>
    <row r="1256" spans="1:3" ht="27.75" x14ac:dyDescent="0.2">
      <c r="A1256" t="s">
        <v>2928</v>
      </c>
      <c r="B1256" s="180" t="s">
        <v>981</v>
      </c>
      <c r="C1256">
        <v>1</v>
      </c>
    </row>
    <row r="1257" spans="1:3" x14ac:dyDescent="0.2">
      <c r="A1257" t="s">
        <v>2928</v>
      </c>
      <c r="B1257" s="180" t="s">
        <v>687</v>
      </c>
      <c r="C1257">
        <v>1</v>
      </c>
    </row>
    <row r="1258" spans="1:3" x14ac:dyDescent="0.2">
      <c r="A1258" t="s">
        <v>4264</v>
      </c>
      <c r="B1258" s="180" t="s">
        <v>93</v>
      </c>
      <c r="C1258">
        <v>1</v>
      </c>
    </row>
    <row r="1259" spans="1:3" x14ac:dyDescent="0.2">
      <c r="A1259" t="s">
        <v>4264</v>
      </c>
      <c r="B1259" s="180" t="s">
        <v>1959</v>
      </c>
      <c r="C1259">
        <v>1</v>
      </c>
    </row>
    <row r="1260" spans="1:3" x14ac:dyDescent="0.2">
      <c r="A1260" t="s">
        <v>4264</v>
      </c>
      <c r="B1260" s="180" t="s">
        <v>1958</v>
      </c>
      <c r="C1260">
        <v>1</v>
      </c>
    </row>
    <row r="1261" spans="1:3" x14ac:dyDescent="0.2">
      <c r="A1261" t="s">
        <v>4264</v>
      </c>
      <c r="B1261" s="180" t="s">
        <v>1957</v>
      </c>
      <c r="C1261">
        <v>1</v>
      </c>
    </row>
    <row r="1262" spans="1:3" x14ac:dyDescent="0.2">
      <c r="A1262" t="s">
        <v>4264</v>
      </c>
      <c r="B1262" s="180" t="s">
        <v>1022</v>
      </c>
      <c r="C1262">
        <v>1</v>
      </c>
    </row>
    <row r="1263" spans="1:3" x14ac:dyDescent="0.2">
      <c r="A1263" t="s">
        <v>4264</v>
      </c>
      <c r="B1263" s="180" t="s">
        <v>1021</v>
      </c>
      <c r="C1263">
        <v>1</v>
      </c>
    </row>
    <row r="1264" spans="1:3" x14ac:dyDescent="0.2">
      <c r="A1264" t="s">
        <v>4264</v>
      </c>
      <c r="B1264" s="180" t="s">
        <v>932</v>
      </c>
      <c r="C1264">
        <v>1</v>
      </c>
    </row>
    <row r="1265" spans="1:3" x14ac:dyDescent="0.2">
      <c r="A1265" t="s">
        <v>4264</v>
      </c>
      <c r="B1265" s="180" t="s">
        <v>933</v>
      </c>
      <c r="C1265">
        <v>1</v>
      </c>
    </row>
    <row r="1266" spans="1:3" x14ac:dyDescent="0.2">
      <c r="A1266" t="s">
        <v>4264</v>
      </c>
      <c r="B1266" s="180" t="s">
        <v>934</v>
      </c>
      <c r="C1266">
        <v>1</v>
      </c>
    </row>
    <row r="1267" spans="1:3" x14ac:dyDescent="0.2">
      <c r="A1267" t="s">
        <v>2138</v>
      </c>
      <c r="B1267" s="180" t="s">
        <v>835</v>
      </c>
      <c r="C1267">
        <v>1</v>
      </c>
    </row>
    <row r="1268" spans="1:3" x14ac:dyDescent="0.2">
      <c r="A1268" t="s">
        <v>2138</v>
      </c>
      <c r="B1268" s="180" t="s">
        <v>288</v>
      </c>
      <c r="C1268">
        <v>1</v>
      </c>
    </row>
    <row r="1269" spans="1:3" x14ac:dyDescent="0.2">
      <c r="A1269" t="s">
        <v>2138</v>
      </c>
      <c r="B1269" s="180" t="s">
        <v>113</v>
      </c>
      <c r="C1269">
        <v>1</v>
      </c>
    </row>
    <row r="1270" spans="1:3" x14ac:dyDescent="0.2">
      <c r="A1270" t="s">
        <v>2138</v>
      </c>
      <c r="B1270" s="180" t="s">
        <v>62</v>
      </c>
      <c r="C1270">
        <v>1</v>
      </c>
    </row>
    <row r="1271" spans="1:3" x14ac:dyDescent="0.2">
      <c r="A1271" t="s">
        <v>2138</v>
      </c>
      <c r="B1271" s="180" t="s">
        <v>664</v>
      </c>
      <c r="C1271">
        <v>1</v>
      </c>
    </row>
    <row r="1272" spans="1:3" x14ac:dyDescent="0.2">
      <c r="A1272" t="s">
        <v>2138</v>
      </c>
      <c r="B1272" s="180" t="s">
        <v>665</v>
      </c>
      <c r="C1272">
        <v>1</v>
      </c>
    </row>
    <row r="1273" spans="1:3" x14ac:dyDescent="0.2">
      <c r="A1273" t="s">
        <v>2138</v>
      </c>
      <c r="B1273" s="180" t="s">
        <v>667</v>
      </c>
      <c r="C1273">
        <v>1</v>
      </c>
    </row>
    <row r="1274" spans="1:3" x14ac:dyDescent="0.2">
      <c r="A1274" t="s">
        <v>2138</v>
      </c>
      <c r="B1274" s="180" t="s">
        <v>281</v>
      </c>
      <c r="C1274">
        <v>1</v>
      </c>
    </row>
    <row r="1275" spans="1:3" x14ac:dyDescent="0.2">
      <c r="A1275" t="s">
        <v>2138</v>
      </c>
      <c r="B1275" s="180" t="s">
        <v>1307</v>
      </c>
      <c r="C1275">
        <v>1</v>
      </c>
    </row>
    <row r="1276" spans="1:3" x14ac:dyDescent="0.2">
      <c r="A1276" t="s">
        <v>2138</v>
      </c>
      <c r="B1276" s="180" t="s">
        <v>1152</v>
      </c>
      <c r="C1276">
        <v>1</v>
      </c>
    </row>
    <row r="1277" spans="1:3" x14ac:dyDescent="0.2">
      <c r="A1277" t="s">
        <v>2138</v>
      </c>
      <c r="B1277" s="180" t="s">
        <v>752</v>
      </c>
      <c r="C1277">
        <v>1</v>
      </c>
    </row>
    <row r="1278" spans="1:3" x14ac:dyDescent="0.2">
      <c r="A1278" t="s">
        <v>2138</v>
      </c>
      <c r="B1278" s="180" t="s">
        <v>1856</v>
      </c>
      <c r="C1278">
        <v>1</v>
      </c>
    </row>
    <row r="1279" spans="1:3" x14ac:dyDescent="0.2">
      <c r="A1279" t="s">
        <v>2138</v>
      </c>
      <c r="B1279" s="180" t="s">
        <v>1124</v>
      </c>
      <c r="C1279">
        <v>1</v>
      </c>
    </row>
    <row r="1280" spans="1:3" x14ac:dyDescent="0.2">
      <c r="A1280" t="s">
        <v>2138</v>
      </c>
      <c r="B1280" s="180" t="s">
        <v>3871</v>
      </c>
      <c r="C1280">
        <v>1</v>
      </c>
    </row>
    <row r="1281" spans="1:3" x14ac:dyDescent="0.2">
      <c r="A1281" t="s">
        <v>2138</v>
      </c>
      <c r="B1281" s="180" t="s">
        <v>4080</v>
      </c>
      <c r="C1281">
        <v>1</v>
      </c>
    </row>
    <row r="1282" spans="1:3" x14ac:dyDescent="0.2">
      <c r="A1282" t="s">
        <v>2626</v>
      </c>
      <c r="B1282" s="180" t="s">
        <v>2627</v>
      </c>
      <c r="C1282">
        <v>1</v>
      </c>
    </row>
    <row r="1283" spans="1:3" ht="27.75" x14ac:dyDescent="0.2">
      <c r="A1283" t="s">
        <v>4265</v>
      </c>
      <c r="B1283" s="180" t="s">
        <v>998</v>
      </c>
      <c r="C1283">
        <v>1</v>
      </c>
    </row>
    <row r="1284" spans="1:3" x14ac:dyDescent="0.2">
      <c r="A1284" t="s">
        <v>2800</v>
      </c>
      <c r="B1284" s="180" t="s">
        <v>1719</v>
      </c>
      <c r="C1284">
        <v>1</v>
      </c>
    </row>
    <row r="1285" spans="1:3" x14ac:dyDescent="0.2">
      <c r="A1285" t="s">
        <v>2800</v>
      </c>
      <c r="B1285" s="180" t="s">
        <v>2801</v>
      </c>
      <c r="C1285">
        <v>1</v>
      </c>
    </row>
    <row r="1286" spans="1:3" x14ac:dyDescent="0.2">
      <c r="A1286" t="s">
        <v>2920</v>
      </c>
      <c r="B1286" s="180" t="s">
        <v>77</v>
      </c>
      <c r="C1286">
        <v>1</v>
      </c>
    </row>
    <row r="1287" spans="1:3" x14ac:dyDescent="0.2">
      <c r="A1287" t="s">
        <v>2920</v>
      </c>
      <c r="B1287" s="180" t="s">
        <v>434</v>
      </c>
      <c r="C1287">
        <v>1</v>
      </c>
    </row>
    <row r="1288" spans="1:3" x14ac:dyDescent="0.2">
      <c r="A1288" t="s">
        <v>2920</v>
      </c>
      <c r="B1288" s="180" t="s">
        <v>3857</v>
      </c>
      <c r="C1288">
        <v>1</v>
      </c>
    </row>
    <row r="1289" spans="1:3" x14ac:dyDescent="0.2">
      <c r="A1289" t="s">
        <v>2668</v>
      </c>
      <c r="B1289" s="180" t="s">
        <v>2669</v>
      </c>
      <c r="C1289">
        <v>1</v>
      </c>
    </row>
    <row r="1290" spans="1:3" x14ac:dyDescent="0.2">
      <c r="A1290" t="s">
        <v>3757</v>
      </c>
      <c r="B1290" s="180" t="s">
        <v>4111</v>
      </c>
      <c r="C1290">
        <v>1</v>
      </c>
    </row>
    <row r="1291" spans="1:3" x14ac:dyDescent="0.2">
      <c r="A1291" t="s">
        <v>4266</v>
      </c>
      <c r="B1291" s="180" t="s">
        <v>506</v>
      </c>
      <c r="C1291">
        <v>1</v>
      </c>
    </row>
    <row r="1292" spans="1:3" x14ac:dyDescent="0.2">
      <c r="A1292" t="s">
        <v>4267</v>
      </c>
      <c r="B1292" s="180" t="s">
        <v>784</v>
      </c>
      <c r="C1292">
        <v>1</v>
      </c>
    </row>
    <row r="1293" spans="1:3" x14ac:dyDescent="0.2">
      <c r="A1293" t="s">
        <v>2078</v>
      </c>
      <c r="B1293" s="180" t="s">
        <v>286</v>
      </c>
      <c r="C1293">
        <v>1</v>
      </c>
    </row>
    <row r="1294" spans="1:3" x14ac:dyDescent="0.2">
      <c r="A1294" t="s">
        <v>2078</v>
      </c>
      <c r="B1294" s="180" t="s">
        <v>1144</v>
      </c>
      <c r="C1294">
        <v>1</v>
      </c>
    </row>
    <row r="1295" spans="1:3" ht="27.75" x14ac:dyDescent="0.2">
      <c r="A1295" t="s">
        <v>2078</v>
      </c>
      <c r="B1295" s="180" t="s">
        <v>1158</v>
      </c>
      <c r="C1295">
        <v>1</v>
      </c>
    </row>
    <row r="1296" spans="1:3" ht="27.75" x14ac:dyDescent="0.2">
      <c r="A1296" t="s">
        <v>2078</v>
      </c>
      <c r="B1296" s="180" t="s">
        <v>674</v>
      </c>
      <c r="C1296">
        <v>1</v>
      </c>
    </row>
    <row r="1297" spans="1:3" ht="27.75" x14ac:dyDescent="0.2">
      <c r="A1297" t="s">
        <v>2078</v>
      </c>
      <c r="B1297" s="180" t="s">
        <v>1162</v>
      </c>
      <c r="C1297">
        <v>1</v>
      </c>
    </row>
    <row r="1298" spans="1:3" ht="27.75" x14ac:dyDescent="0.2">
      <c r="A1298" t="s">
        <v>2078</v>
      </c>
      <c r="B1298" s="180" t="s">
        <v>279</v>
      </c>
      <c r="C1298">
        <v>1</v>
      </c>
    </row>
    <row r="1299" spans="1:3" x14ac:dyDescent="0.2">
      <c r="A1299" t="s">
        <v>2078</v>
      </c>
      <c r="B1299" s="180" t="s">
        <v>1163</v>
      </c>
      <c r="C1299">
        <v>1</v>
      </c>
    </row>
    <row r="1300" spans="1:3" x14ac:dyDescent="0.2">
      <c r="A1300" t="s">
        <v>2078</v>
      </c>
      <c r="B1300" s="180" t="s">
        <v>1858</v>
      </c>
      <c r="C1300">
        <v>1</v>
      </c>
    </row>
    <row r="1301" spans="1:3" x14ac:dyDescent="0.2">
      <c r="A1301" t="s">
        <v>2078</v>
      </c>
      <c r="B1301" s="180" t="s">
        <v>1308</v>
      </c>
      <c r="C1301">
        <v>1</v>
      </c>
    </row>
    <row r="1302" spans="1:3" ht="27.75" x14ac:dyDescent="0.2">
      <c r="A1302" t="s">
        <v>2078</v>
      </c>
      <c r="B1302" s="180" t="s">
        <v>318</v>
      </c>
      <c r="C1302">
        <v>1</v>
      </c>
    </row>
    <row r="1303" spans="1:3" x14ac:dyDescent="0.2">
      <c r="A1303" t="s">
        <v>2078</v>
      </c>
      <c r="B1303" s="180" t="s">
        <v>275</v>
      </c>
      <c r="C1303">
        <v>1</v>
      </c>
    </row>
    <row r="1304" spans="1:3" ht="27.75" x14ac:dyDescent="0.2">
      <c r="A1304" t="s">
        <v>2078</v>
      </c>
      <c r="B1304" s="180" t="s">
        <v>429</v>
      </c>
      <c r="C1304">
        <v>1</v>
      </c>
    </row>
    <row r="1305" spans="1:3" ht="27.75" x14ac:dyDescent="0.2">
      <c r="A1305" t="s">
        <v>2078</v>
      </c>
      <c r="B1305" s="180" t="s">
        <v>785</v>
      </c>
      <c r="C1305">
        <v>1</v>
      </c>
    </row>
    <row r="1306" spans="1:3" x14ac:dyDescent="0.2">
      <c r="A1306" t="s">
        <v>2078</v>
      </c>
      <c r="B1306" s="180" t="s">
        <v>467</v>
      </c>
      <c r="C1306">
        <v>1</v>
      </c>
    </row>
    <row r="1307" spans="1:3" x14ac:dyDescent="0.2">
      <c r="A1307" t="s">
        <v>2078</v>
      </c>
      <c r="B1307" s="180" t="s">
        <v>88</v>
      </c>
      <c r="C1307">
        <v>1</v>
      </c>
    </row>
    <row r="1308" spans="1:3" x14ac:dyDescent="0.2">
      <c r="A1308" t="s">
        <v>2078</v>
      </c>
      <c r="B1308" s="180" t="s">
        <v>1779</v>
      </c>
      <c r="C1308">
        <v>1</v>
      </c>
    </row>
    <row r="1309" spans="1:3" x14ac:dyDescent="0.2">
      <c r="A1309" t="s">
        <v>2078</v>
      </c>
      <c r="B1309" s="180" t="s">
        <v>1301</v>
      </c>
      <c r="C1309">
        <v>1</v>
      </c>
    </row>
    <row r="1310" spans="1:3" x14ac:dyDescent="0.2">
      <c r="A1310" t="s">
        <v>2078</v>
      </c>
      <c r="B1310" s="180" t="s">
        <v>3818</v>
      </c>
      <c r="C1310">
        <v>1</v>
      </c>
    </row>
    <row r="1311" spans="1:3" x14ac:dyDescent="0.2">
      <c r="A1311" t="s">
        <v>2713</v>
      </c>
      <c r="B1311" s="180" t="s">
        <v>1188</v>
      </c>
      <c r="C1311">
        <v>1</v>
      </c>
    </row>
    <row r="1312" spans="1:3" x14ac:dyDescent="0.2">
      <c r="A1312" t="s">
        <v>2713</v>
      </c>
      <c r="B1312" s="180" t="s">
        <v>44</v>
      </c>
      <c r="C1312">
        <v>1</v>
      </c>
    </row>
    <row r="1313" spans="1:3" ht="27.75" x14ac:dyDescent="0.2">
      <c r="A1313" t="s">
        <v>2713</v>
      </c>
      <c r="B1313" s="180" t="s">
        <v>1250</v>
      </c>
      <c r="C1313">
        <v>1</v>
      </c>
    </row>
    <row r="1314" spans="1:3" ht="27.75" x14ac:dyDescent="0.2">
      <c r="A1314" t="s">
        <v>2713</v>
      </c>
      <c r="B1314" s="180" t="s">
        <v>1302</v>
      </c>
      <c r="C1314">
        <v>1</v>
      </c>
    </row>
    <row r="1315" spans="1:3" ht="27.75" x14ac:dyDescent="0.2">
      <c r="A1315" t="s">
        <v>2713</v>
      </c>
      <c r="B1315" s="180" t="s">
        <v>646</v>
      </c>
      <c r="C1315">
        <v>1</v>
      </c>
    </row>
    <row r="1316" spans="1:3" ht="27.75" x14ac:dyDescent="0.2">
      <c r="A1316" t="s">
        <v>2713</v>
      </c>
      <c r="B1316" s="180" t="s">
        <v>1056</v>
      </c>
      <c r="C1316">
        <v>1</v>
      </c>
    </row>
    <row r="1317" spans="1:3" x14ac:dyDescent="0.2">
      <c r="A1317" t="s">
        <v>2713</v>
      </c>
      <c r="B1317" s="180" t="s">
        <v>390</v>
      </c>
      <c r="C1317">
        <v>1</v>
      </c>
    </row>
    <row r="1318" spans="1:3" x14ac:dyDescent="0.2">
      <c r="A1318" t="s">
        <v>2713</v>
      </c>
      <c r="B1318" s="180" t="s">
        <v>498</v>
      </c>
      <c r="C1318">
        <v>1</v>
      </c>
    </row>
    <row r="1319" spans="1:3" x14ac:dyDescent="0.2">
      <c r="A1319" t="s">
        <v>2713</v>
      </c>
      <c r="B1319" s="180" t="s">
        <v>782</v>
      </c>
      <c r="C1319">
        <v>1</v>
      </c>
    </row>
    <row r="1320" spans="1:3" x14ac:dyDescent="0.2">
      <c r="A1320" t="s">
        <v>2713</v>
      </c>
      <c r="B1320" s="180" t="s">
        <v>679</v>
      </c>
      <c r="C1320">
        <v>1</v>
      </c>
    </row>
    <row r="1321" spans="1:3" x14ac:dyDescent="0.2">
      <c r="A1321" t="s">
        <v>2713</v>
      </c>
      <c r="B1321" s="180" t="s">
        <v>2975</v>
      </c>
      <c r="C1321">
        <v>1</v>
      </c>
    </row>
    <row r="1322" spans="1:3" x14ac:dyDescent="0.2">
      <c r="A1322" t="s">
        <v>2618</v>
      </c>
      <c r="B1322" s="180" t="s">
        <v>3933</v>
      </c>
      <c r="C1322">
        <v>1</v>
      </c>
    </row>
    <row r="1323" spans="1:3" x14ac:dyDescent="0.2">
      <c r="A1323" t="s">
        <v>2845</v>
      </c>
      <c r="B1323" s="180" t="s">
        <v>2846</v>
      </c>
      <c r="C1323">
        <v>1</v>
      </c>
    </row>
    <row r="1324" spans="1:3" ht="27.75" x14ac:dyDescent="0.2">
      <c r="A1324" t="s">
        <v>4269</v>
      </c>
      <c r="B1324" s="180" t="s">
        <v>502</v>
      </c>
      <c r="C1324">
        <v>1</v>
      </c>
    </row>
    <row r="1325" spans="1:3" ht="27.75" x14ac:dyDescent="0.2">
      <c r="A1325" t="s">
        <v>2195</v>
      </c>
      <c r="B1325" s="180" t="s">
        <v>3105</v>
      </c>
      <c r="C1325">
        <v>1</v>
      </c>
    </row>
    <row r="1326" spans="1:3" ht="27.75" x14ac:dyDescent="0.2">
      <c r="A1326" t="s">
        <v>2195</v>
      </c>
      <c r="B1326" s="180" t="s">
        <v>995</v>
      </c>
      <c r="C1326">
        <v>1</v>
      </c>
    </row>
    <row r="1327" spans="1:3" x14ac:dyDescent="0.2">
      <c r="A1327" t="s">
        <v>2195</v>
      </c>
      <c r="B1327" s="180" t="s">
        <v>1092</v>
      </c>
      <c r="C1327">
        <v>1</v>
      </c>
    </row>
    <row r="1328" spans="1:3" ht="27.75" x14ac:dyDescent="0.2">
      <c r="A1328" t="s">
        <v>2195</v>
      </c>
      <c r="B1328" s="180" t="s">
        <v>68</v>
      </c>
      <c r="C1328">
        <v>1</v>
      </c>
    </row>
    <row r="1329" spans="1:3" x14ac:dyDescent="0.2">
      <c r="A1329" t="s">
        <v>2040</v>
      </c>
      <c r="B1329" s="180" t="s">
        <v>2746</v>
      </c>
      <c r="C1329">
        <v>1</v>
      </c>
    </row>
    <row r="1330" spans="1:3" x14ac:dyDescent="0.2">
      <c r="A1330" t="s">
        <v>2040</v>
      </c>
      <c r="B1330" s="180" t="s">
        <v>2215</v>
      </c>
      <c r="C1330">
        <v>1</v>
      </c>
    </row>
    <row r="1331" spans="1:3" x14ac:dyDescent="0.2">
      <c r="A1331" t="s">
        <v>2040</v>
      </c>
      <c r="B1331" s="180" t="s">
        <v>2101</v>
      </c>
      <c r="C1331">
        <v>1</v>
      </c>
    </row>
    <row r="1332" spans="1:3" x14ac:dyDescent="0.2">
      <c r="A1332" t="s">
        <v>2040</v>
      </c>
      <c r="B1332" s="180" t="s">
        <v>3152</v>
      </c>
      <c r="C1332">
        <v>1</v>
      </c>
    </row>
    <row r="1333" spans="1:3" x14ac:dyDescent="0.2">
      <c r="A1333" t="s">
        <v>2040</v>
      </c>
      <c r="B1333" s="180" t="s">
        <v>2217</v>
      </c>
      <c r="C1333">
        <v>1</v>
      </c>
    </row>
    <row r="1334" spans="1:3" x14ac:dyDescent="0.2">
      <c r="A1334" t="s">
        <v>2040</v>
      </c>
      <c r="B1334" s="180" t="s">
        <v>2777</v>
      </c>
      <c r="C1334">
        <v>1</v>
      </c>
    </row>
    <row r="1335" spans="1:3" x14ac:dyDescent="0.2">
      <c r="A1335" t="s">
        <v>2040</v>
      </c>
      <c r="B1335" s="180" t="s">
        <v>4094</v>
      </c>
      <c r="C1335">
        <v>1</v>
      </c>
    </row>
    <row r="1336" spans="1:3" x14ac:dyDescent="0.2">
      <c r="A1336" t="s">
        <v>2040</v>
      </c>
      <c r="B1336" s="180" t="s">
        <v>4148</v>
      </c>
      <c r="C1336">
        <v>1</v>
      </c>
    </row>
    <row r="1337" spans="1:3" x14ac:dyDescent="0.2">
      <c r="A1337" t="s">
        <v>2040</v>
      </c>
      <c r="B1337" s="180" t="s">
        <v>1194</v>
      </c>
      <c r="C1337">
        <v>1</v>
      </c>
    </row>
    <row r="1338" spans="1:3" x14ac:dyDescent="0.2">
      <c r="A1338" t="s">
        <v>2040</v>
      </c>
      <c r="B1338" s="180" t="s">
        <v>1899</v>
      </c>
      <c r="C1338">
        <v>1</v>
      </c>
    </row>
    <row r="1339" spans="1:3" x14ac:dyDescent="0.2">
      <c r="A1339" t="s">
        <v>2040</v>
      </c>
      <c r="B1339" s="180" t="s">
        <v>2013</v>
      </c>
      <c r="C1339">
        <v>1</v>
      </c>
    </row>
    <row r="1340" spans="1:3" ht="27.75" x14ac:dyDescent="0.2">
      <c r="A1340" t="s">
        <v>2040</v>
      </c>
      <c r="B1340" s="180" t="s">
        <v>230</v>
      </c>
      <c r="C1340">
        <v>1</v>
      </c>
    </row>
    <row r="1341" spans="1:3" x14ac:dyDescent="0.2">
      <c r="A1341" t="s">
        <v>2040</v>
      </c>
      <c r="B1341" s="180" t="s">
        <v>983</v>
      </c>
      <c r="C1341">
        <v>1</v>
      </c>
    </row>
    <row r="1342" spans="1:3" x14ac:dyDescent="0.2">
      <c r="A1342" t="s">
        <v>2040</v>
      </c>
      <c r="B1342" s="180" t="s">
        <v>549</v>
      </c>
      <c r="C1342">
        <v>1</v>
      </c>
    </row>
    <row r="1343" spans="1:3" x14ac:dyDescent="0.2">
      <c r="A1343" t="s">
        <v>2040</v>
      </c>
      <c r="B1343" s="180" t="s">
        <v>391</v>
      </c>
      <c r="C1343">
        <v>1</v>
      </c>
    </row>
    <row r="1344" spans="1:3" x14ac:dyDescent="0.2">
      <c r="A1344" t="s">
        <v>2040</v>
      </c>
      <c r="B1344" s="180" t="s">
        <v>943</v>
      </c>
      <c r="C1344">
        <v>1</v>
      </c>
    </row>
    <row r="1345" spans="1:3" x14ac:dyDescent="0.2">
      <c r="A1345" t="s">
        <v>2040</v>
      </c>
      <c r="B1345" s="180" t="s">
        <v>613</v>
      </c>
      <c r="C1345">
        <v>1</v>
      </c>
    </row>
    <row r="1346" spans="1:3" x14ac:dyDescent="0.2">
      <c r="A1346" t="s">
        <v>2040</v>
      </c>
      <c r="B1346" s="180" t="s">
        <v>749</v>
      </c>
      <c r="C1346">
        <v>1</v>
      </c>
    </row>
    <row r="1347" spans="1:3" x14ac:dyDescent="0.2">
      <c r="A1347" t="s">
        <v>2040</v>
      </c>
      <c r="B1347" s="180" t="s">
        <v>1132</v>
      </c>
      <c r="C1347">
        <v>1</v>
      </c>
    </row>
    <row r="1348" spans="1:3" x14ac:dyDescent="0.2">
      <c r="A1348" t="s">
        <v>2040</v>
      </c>
      <c r="B1348" s="180" t="s">
        <v>778</v>
      </c>
      <c r="C1348">
        <v>1</v>
      </c>
    </row>
    <row r="1349" spans="1:3" x14ac:dyDescent="0.2">
      <c r="A1349" t="s">
        <v>2040</v>
      </c>
      <c r="B1349" s="180" t="s">
        <v>1117</v>
      </c>
      <c r="C1349">
        <v>1</v>
      </c>
    </row>
    <row r="1350" spans="1:3" x14ac:dyDescent="0.2">
      <c r="A1350" t="s">
        <v>2040</v>
      </c>
      <c r="B1350" s="180" t="s">
        <v>115</v>
      </c>
      <c r="C1350">
        <v>1</v>
      </c>
    </row>
    <row r="1351" spans="1:3" x14ac:dyDescent="0.2">
      <c r="A1351" t="s">
        <v>2040</v>
      </c>
      <c r="B1351" s="180" t="s">
        <v>1232</v>
      </c>
      <c r="C1351">
        <v>1</v>
      </c>
    </row>
    <row r="1352" spans="1:3" x14ac:dyDescent="0.2">
      <c r="A1352" t="s">
        <v>2040</v>
      </c>
      <c r="B1352" s="180" t="s">
        <v>1676</v>
      </c>
      <c r="C1352">
        <v>1</v>
      </c>
    </row>
    <row r="1353" spans="1:3" x14ac:dyDescent="0.2">
      <c r="A1353" t="s">
        <v>2040</v>
      </c>
      <c r="B1353" s="180" t="s">
        <v>686</v>
      </c>
      <c r="C1353">
        <v>1</v>
      </c>
    </row>
    <row r="1354" spans="1:3" x14ac:dyDescent="0.2">
      <c r="A1354" t="s">
        <v>2040</v>
      </c>
      <c r="B1354" s="180" t="s">
        <v>1189</v>
      </c>
      <c r="C1354">
        <v>1</v>
      </c>
    </row>
    <row r="1355" spans="1:3" x14ac:dyDescent="0.2">
      <c r="A1355" t="s">
        <v>2040</v>
      </c>
      <c r="B1355" s="180" t="s">
        <v>1182</v>
      </c>
      <c r="C1355">
        <v>1</v>
      </c>
    </row>
    <row r="1356" spans="1:3" x14ac:dyDescent="0.2">
      <c r="A1356" t="s">
        <v>2040</v>
      </c>
      <c r="B1356" s="180" t="s">
        <v>1234</v>
      </c>
      <c r="C1356">
        <v>1</v>
      </c>
    </row>
    <row r="1357" spans="1:3" x14ac:dyDescent="0.2">
      <c r="A1357" t="s">
        <v>2040</v>
      </c>
      <c r="B1357" s="180" t="s">
        <v>690</v>
      </c>
      <c r="C1357">
        <v>1</v>
      </c>
    </row>
    <row r="1358" spans="1:3" x14ac:dyDescent="0.2">
      <c r="A1358" t="s">
        <v>2040</v>
      </c>
      <c r="B1358" s="180" t="s">
        <v>1160</v>
      </c>
      <c r="C1358">
        <v>1</v>
      </c>
    </row>
    <row r="1359" spans="1:3" x14ac:dyDescent="0.2">
      <c r="A1359" t="s">
        <v>2040</v>
      </c>
      <c r="B1359" s="180" t="s">
        <v>1140</v>
      </c>
      <c r="C1359">
        <v>1</v>
      </c>
    </row>
    <row r="1360" spans="1:3" x14ac:dyDescent="0.2">
      <c r="A1360" t="s">
        <v>2040</v>
      </c>
      <c r="B1360" s="180" t="s">
        <v>1597</v>
      </c>
      <c r="C1360">
        <v>1</v>
      </c>
    </row>
    <row r="1361" spans="1:3" x14ac:dyDescent="0.2">
      <c r="A1361" t="s">
        <v>2040</v>
      </c>
      <c r="B1361" s="180" t="s">
        <v>1177</v>
      </c>
      <c r="C1361">
        <v>1</v>
      </c>
    </row>
    <row r="1362" spans="1:3" x14ac:dyDescent="0.2">
      <c r="A1362" t="s">
        <v>2040</v>
      </c>
      <c r="B1362" s="180" t="s">
        <v>1076</v>
      </c>
      <c r="C1362">
        <v>1</v>
      </c>
    </row>
    <row r="1363" spans="1:3" x14ac:dyDescent="0.2">
      <c r="A1363" t="s">
        <v>2040</v>
      </c>
      <c r="B1363" s="180" t="s">
        <v>678</v>
      </c>
      <c r="C1363">
        <v>1</v>
      </c>
    </row>
    <row r="1364" spans="1:3" x14ac:dyDescent="0.2">
      <c r="A1364" t="s">
        <v>2040</v>
      </c>
      <c r="B1364" s="180" t="s">
        <v>1180</v>
      </c>
      <c r="C1364">
        <v>1</v>
      </c>
    </row>
    <row r="1365" spans="1:3" x14ac:dyDescent="0.2">
      <c r="A1365" t="s">
        <v>2040</v>
      </c>
      <c r="B1365" s="180" t="s">
        <v>1679</v>
      </c>
      <c r="C1365">
        <v>1</v>
      </c>
    </row>
    <row r="1366" spans="1:3" x14ac:dyDescent="0.2">
      <c r="A1366" t="s">
        <v>2040</v>
      </c>
      <c r="B1366" s="180" t="s">
        <v>1159</v>
      </c>
      <c r="C1366">
        <v>1</v>
      </c>
    </row>
    <row r="1367" spans="1:3" x14ac:dyDescent="0.2">
      <c r="A1367" t="s">
        <v>2040</v>
      </c>
      <c r="B1367" s="180" t="s">
        <v>1753</v>
      </c>
      <c r="C1367">
        <v>1</v>
      </c>
    </row>
    <row r="1368" spans="1:3" x14ac:dyDescent="0.2">
      <c r="A1368" t="s">
        <v>2040</v>
      </c>
      <c r="B1368" s="180" t="s">
        <v>1165</v>
      </c>
      <c r="C1368">
        <v>1</v>
      </c>
    </row>
    <row r="1369" spans="1:3" x14ac:dyDescent="0.2">
      <c r="A1369" t="s">
        <v>2040</v>
      </c>
      <c r="B1369" s="180" t="s">
        <v>34</v>
      </c>
      <c r="C1369">
        <v>1</v>
      </c>
    </row>
    <row r="1370" spans="1:3" x14ac:dyDescent="0.2">
      <c r="A1370" t="s">
        <v>2040</v>
      </c>
      <c r="B1370" s="180" t="s">
        <v>123</v>
      </c>
      <c r="C1370">
        <v>1</v>
      </c>
    </row>
    <row r="1371" spans="1:3" x14ac:dyDescent="0.2">
      <c r="A1371" t="s">
        <v>2040</v>
      </c>
      <c r="B1371" s="180" t="s">
        <v>36</v>
      </c>
      <c r="C1371">
        <v>1</v>
      </c>
    </row>
    <row r="1372" spans="1:3" x14ac:dyDescent="0.2">
      <c r="A1372" t="s">
        <v>2040</v>
      </c>
      <c r="B1372" s="180" t="s">
        <v>603</v>
      </c>
      <c r="C1372">
        <v>1</v>
      </c>
    </row>
    <row r="1373" spans="1:3" x14ac:dyDescent="0.2">
      <c r="A1373" t="s">
        <v>2040</v>
      </c>
      <c r="B1373" s="180" t="s">
        <v>142</v>
      </c>
      <c r="C1373">
        <v>1</v>
      </c>
    </row>
    <row r="1374" spans="1:3" x14ac:dyDescent="0.2">
      <c r="A1374" t="s">
        <v>2040</v>
      </c>
      <c r="B1374" s="180" t="s">
        <v>829</v>
      </c>
      <c r="C1374">
        <v>1</v>
      </c>
    </row>
    <row r="1375" spans="1:3" x14ac:dyDescent="0.2">
      <c r="A1375" t="s">
        <v>2040</v>
      </c>
      <c r="B1375" s="180" t="s">
        <v>415</v>
      </c>
      <c r="C1375">
        <v>1</v>
      </c>
    </row>
    <row r="1376" spans="1:3" x14ac:dyDescent="0.2">
      <c r="A1376" t="s">
        <v>2040</v>
      </c>
      <c r="B1376" s="180" t="s">
        <v>368</v>
      </c>
      <c r="C1376">
        <v>1</v>
      </c>
    </row>
    <row r="1377" spans="1:3" x14ac:dyDescent="0.2">
      <c r="A1377" t="s">
        <v>2040</v>
      </c>
      <c r="B1377" s="180" t="s">
        <v>882</v>
      </c>
      <c r="C1377">
        <v>1</v>
      </c>
    </row>
    <row r="1378" spans="1:3" x14ac:dyDescent="0.2">
      <c r="A1378" t="s">
        <v>2040</v>
      </c>
      <c r="B1378" s="180" t="s">
        <v>270</v>
      </c>
      <c r="C1378">
        <v>1</v>
      </c>
    </row>
    <row r="1379" spans="1:3" x14ac:dyDescent="0.2">
      <c r="A1379" t="s">
        <v>2040</v>
      </c>
      <c r="B1379" s="180" t="s">
        <v>504</v>
      </c>
      <c r="C1379">
        <v>1</v>
      </c>
    </row>
    <row r="1380" spans="1:3" x14ac:dyDescent="0.2">
      <c r="A1380" t="s">
        <v>2040</v>
      </c>
      <c r="B1380" s="180" t="s">
        <v>208</v>
      </c>
      <c r="C1380">
        <v>1</v>
      </c>
    </row>
    <row r="1381" spans="1:3" x14ac:dyDescent="0.2">
      <c r="A1381" t="s">
        <v>2040</v>
      </c>
      <c r="B1381" s="180" t="s">
        <v>315</v>
      </c>
      <c r="C1381">
        <v>1</v>
      </c>
    </row>
    <row r="1382" spans="1:3" x14ac:dyDescent="0.2">
      <c r="A1382" t="s">
        <v>2040</v>
      </c>
      <c r="B1382" s="180" t="s">
        <v>1812</v>
      </c>
      <c r="C1382">
        <v>1</v>
      </c>
    </row>
    <row r="1383" spans="1:3" x14ac:dyDescent="0.2">
      <c r="A1383" t="s">
        <v>2040</v>
      </c>
      <c r="B1383" s="180" t="s">
        <v>416</v>
      </c>
      <c r="C1383">
        <v>1</v>
      </c>
    </row>
    <row r="1384" spans="1:3" x14ac:dyDescent="0.2">
      <c r="A1384" t="s">
        <v>2040</v>
      </c>
      <c r="B1384" s="180" t="s">
        <v>1932</v>
      </c>
      <c r="C1384">
        <v>1</v>
      </c>
    </row>
    <row r="1385" spans="1:3" x14ac:dyDescent="0.2">
      <c r="A1385" t="s">
        <v>2040</v>
      </c>
      <c r="B1385" s="180" t="s">
        <v>268</v>
      </c>
      <c r="C1385">
        <v>1</v>
      </c>
    </row>
    <row r="1386" spans="1:3" x14ac:dyDescent="0.2">
      <c r="A1386" t="s">
        <v>2040</v>
      </c>
      <c r="B1386" s="180" t="s">
        <v>1151</v>
      </c>
      <c r="C1386">
        <v>1</v>
      </c>
    </row>
    <row r="1387" spans="1:3" x14ac:dyDescent="0.2">
      <c r="A1387" t="s">
        <v>2040</v>
      </c>
      <c r="B1387" s="180" t="s">
        <v>112</v>
      </c>
      <c r="C1387">
        <v>1</v>
      </c>
    </row>
    <row r="1388" spans="1:3" x14ac:dyDescent="0.2">
      <c r="A1388" t="s">
        <v>2040</v>
      </c>
      <c r="B1388" s="180" t="s">
        <v>54</v>
      </c>
      <c r="C1388">
        <v>1</v>
      </c>
    </row>
    <row r="1389" spans="1:3" x14ac:dyDescent="0.2">
      <c r="A1389" t="s">
        <v>2040</v>
      </c>
      <c r="B1389" s="180" t="s">
        <v>1240</v>
      </c>
      <c r="C1389">
        <v>1</v>
      </c>
    </row>
    <row r="1390" spans="1:3" x14ac:dyDescent="0.2">
      <c r="A1390" t="s">
        <v>2040</v>
      </c>
      <c r="B1390" s="180" t="s">
        <v>231</v>
      </c>
      <c r="C1390">
        <v>1</v>
      </c>
    </row>
    <row r="1391" spans="1:3" x14ac:dyDescent="0.2">
      <c r="A1391" t="s">
        <v>2040</v>
      </c>
      <c r="B1391" s="180" t="s">
        <v>1933</v>
      </c>
      <c r="C1391">
        <v>1</v>
      </c>
    </row>
    <row r="1392" spans="1:3" x14ac:dyDescent="0.2">
      <c r="A1392" t="s">
        <v>2040</v>
      </c>
      <c r="B1392" s="180" t="s">
        <v>1156</v>
      </c>
      <c r="C1392">
        <v>1</v>
      </c>
    </row>
    <row r="1393" spans="1:3" x14ac:dyDescent="0.2">
      <c r="A1393" t="s">
        <v>2040</v>
      </c>
      <c r="B1393" s="180" t="s">
        <v>1157</v>
      </c>
      <c r="C1393">
        <v>1</v>
      </c>
    </row>
    <row r="1394" spans="1:3" x14ac:dyDescent="0.2">
      <c r="A1394" t="s">
        <v>2040</v>
      </c>
      <c r="B1394" s="180" t="s">
        <v>1703</v>
      </c>
      <c r="C1394">
        <v>1</v>
      </c>
    </row>
    <row r="1395" spans="1:3" ht="27.75" x14ac:dyDescent="0.2">
      <c r="A1395" t="s">
        <v>2040</v>
      </c>
      <c r="B1395" s="180" t="s">
        <v>370</v>
      </c>
      <c r="C1395">
        <v>1</v>
      </c>
    </row>
    <row r="1396" spans="1:3" x14ac:dyDescent="0.2">
      <c r="A1396" t="s">
        <v>2040</v>
      </c>
      <c r="B1396" s="180" t="s">
        <v>1852</v>
      </c>
      <c r="C1396">
        <v>1</v>
      </c>
    </row>
    <row r="1397" spans="1:3" x14ac:dyDescent="0.2">
      <c r="A1397" t="s">
        <v>2040</v>
      </c>
      <c r="B1397" s="180" t="s">
        <v>2779</v>
      </c>
      <c r="C1397">
        <v>1</v>
      </c>
    </row>
    <row r="1398" spans="1:3" x14ac:dyDescent="0.2">
      <c r="A1398" t="s">
        <v>2040</v>
      </c>
      <c r="B1398" s="180" t="s">
        <v>2115</v>
      </c>
      <c r="C1398">
        <v>1</v>
      </c>
    </row>
    <row r="1399" spans="1:3" x14ac:dyDescent="0.2">
      <c r="A1399" t="s">
        <v>2040</v>
      </c>
      <c r="B1399" s="180" t="s">
        <v>4076</v>
      </c>
      <c r="C1399">
        <v>1</v>
      </c>
    </row>
    <row r="1400" spans="1:3" x14ac:dyDescent="0.2">
      <c r="A1400" t="s">
        <v>2040</v>
      </c>
      <c r="B1400" s="180" t="s">
        <v>2316</v>
      </c>
      <c r="C1400">
        <v>1</v>
      </c>
    </row>
    <row r="1401" spans="1:3" x14ac:dyDescent="0.2">
      <c r="A1401" t="s">
        <v>2040</v>
      </c>
      <c r="B1401" s="180" t="s">
        <v>3854</v>
      </c>
      <c r="C1401">
        <v>1</v>
      </c>
    </row>
    <row r="1402" spans="1:3" x14ac:dyDescent="0.2">
      <c r="A1402" t="s">
        <v>2040</v>
      </c>
      <c r="B1402" s="180" t="s">
        <v>2046</v>
      </c>
      <c r="C1402">
        <v>1</v>
      </c>
    </row>
    <row r="1403" spans="1:3" x14ac:dyDescent="0.2">
      <c r="A1403" t="s">
        <v>2040</v>
      </c>
      <c r="B1403" s="180" t="s">
        <v>3613</v>
      </c>
      <c r="C1403">
        <v>1</v>
      </c>
    </row>
    <row r="1404" spans="1:3" x14ac:dyDescent="0.2">
      <c r="A1404" t="s">
        <v>2040</v>
      </c>
      <c r="B1404" s="180" t="s">
        <v>2580</v>
      </c>
      <c r="C1404">
        <v>1</v>
      </c>
    </row>
    <row r="1405" spans="1:3" x14ac:dyDescent="0.2">
      <c r="A1405" t="s">
        <v>2040</v>
      </c>
      <c r="B1405" s="180" t="s">
        <v>2243</v>
      </c>
      <c r="C1405">
        <v>1</v>
      </c>
    </row>
    <row r="1406" spans="1:3" x14ac:dyDescent="0.2">
      <c r="A1406" t="s">
        <v>2040</v>
      </c>
      <c r="B1406" s="180" t="s">
        <v>3103</v>
      </c>
      <c r="C1406">
        <v>1</v>
      </c>
    </row>
    <row r="1407" spans="1:3" x14ac:dyDescent="0.2">
      <c r="A1407" t="s">
        <v>2040</v>
      </c>
      <c r="B1407" s="180" t="s">
        <v>3015</v>
      </c>
      <c r="C1407">
        <v>1</v>
      </c>
    </row>
    <row r="1408" spans="1:3" x14ac:dyDescent="0.2">
      <c r="A1408" t="s">
        <v>2040</v>
      </c>
      <c r="B1408" s="180" t="s">
        <v>3170</v>
      </c>
      <c r="C1408">
        <v>1</v>
      </c>
    </row>
    <row r="1409" spans="1:3" x14ac:dyDescent="0.2">
      <c r="A1409" t="s">
        <v>2040</v>
      </c>
      <c r="B1409" s="180" t="s">
        <v>3639</v>
      </c>
      <c r="C1409">
        <v>1</v>
      </c>
    </row>
    <row r="1410" spans="1:3" x14ac:dyDescent="0.2">
      <c r="A1410" t="s">
        <v>2040</v>
      </c>
      <c r="B1410" s="180" t="s">
        <v>2972</v>
      </c>
      <c r="C1410">
        <v>1</v>
      </c>
    </row>
    <row r="1411" spans="1:3" x14ac:dyDescent="0.2">
      <c r="A1411" t="s">
        <v>2040</v>
      </c>
      <c r="B1411" s="180" t="s">
        <v>3816</v>
      </c>
      <c r="C1411">
        <v>1</v>
      </c>
    </row>
    <row r="1412" spans="1:3" x14ac:dyDescent="0.2">
      <c r="A1412" t="s">
        <v>2040</v>
      </c>
      <c r="B1412" s="180" t="s">
        <v>2228</v>
      </c>
      <c r="C1412">
        <v>1</v>
      </c>
    </row>
    <row r="1413" spans="1:3" x14ac:dyDescent="0.2">
      <c r="A1413" t="s">
        <v>2040</v>
      </c>
      <c r="B1413" s="180" t="s">
        <v>3042</v>
      </c>
      <c r="C1413">
        <v>1</v>
      </c>
    </row>
    <row r="1414" spans="1:3" x14ac:dyDescent="0.2">
      <c r="A1414" t="s">
        <v>2040</v>
      </c>
      <c r="B1414" s="180" t="s">
        <v>3847</v>
      </c>
      <c r="C1414">
        <v>1</v>
      </c>
    </row>
    <row r="1415" spans="1:3" x14ac:dyDescent="0.2">
      <c r="A1415" t="s">
        <v>1412</v>
      </c>
      <c r="B1415" s="180" t="s">
        <v>769</v>
      </c>
      <c r="C1415">
        <v>1</v>
      </c>
    </row>
    <row r="1416" spans="1:3" x14ac:dyDescent="0.2">
      <c r="A1416" t="s">
        <v>1412</v>
      </c>
      <c r="B1416" s="180" t="s">
        <v>768</v>
      </c>
      <c r="C1416">
        <v>1</v>
      </c>
    </row>
    <row r="1417" spans="1:3" x14ac:dyDescent="0.2">
      <c r="A1417" t="s">
        <v>1412</v>
      </c>
      <c r="B1417" s="180" t="s">
        <v>712</v>
      </c>
      <c r="C1417">
        <v>1</v>
      </c>
    </row>
    <row r="1418" spans="1:3" x14ac:dyDescent="0.2">
      <c r="A1418" t="s">
        <v>1412</v>
      </c>
      <c r="B1418" s="180" t="s">
        <v>918</v>
      </c>
      <c r="C1418">
        <v>1</v>
      </c>
    </row>
    <row r="1419" spans="1:3" x14ac:dyDescent="0.2">
      <c r="A1419" t="s">
        <v>1412</v>
      </c>
      <c r="B1419" s="180" t="s">
        <v>917</v>
      </c>
      <c r="C1419">
        <v>1</v>
      </c>
    </row>
    <row r="1420" spans="1:3" x14ac:dyDescent="0.2">
      <c r="A1420" t="s">
        <v>1412</v>
      </c>
      <c r="B1420" s="180" t="s">
        <v>716</v>
      </c>
      <c r="C1420">
        <v>1</v>
      </c>
    </row>
    <row r="1421" spans="1:3" x14ac:dyDescent="0.2">
      <c r="A1421" t="s">
        <v>1412</v>
      </c>
      <c r="B1421" s="180" t="s">
        <v>762</v>
      </c>
      <c r="C1421">
        <v>1</v>
      </c>
    </row>
    <row r="1422" spans="1:3" x14ac:dyDescent="0.2">
      <c r="A1422" t="s">
        <v>1412</v>
      </c>
      <c r="B1422" s="180" t="s">
        <v>531</v>
      </c>
      <c r="C1422">
        <v>1</v>
      </c>
    </row>
    <row r="1423" spans="1:3" x14ac:dyDescent="0.2">
      <c r="A1423" t="s">
        <v>1412</v>
      </c>
      <c r="B1423" s="180" t="s">
        <v>770</v>
      </c>
      <c r="C1423">
        <v>1</v>
      </c>
    </row>
    <row r="1424" spans="1:3" x14ac:dyDescent="0.2">
      <c r="A1424" t="s">
        <v>1412</v>
      </c>
      <c r="B1424" s="180" t="s">
        <v>916</v>
      </c>
      <c r="C1424">
        <v>1</v>
      </c>
    </row>
    <row r="1425" spans="1:3" x14ac:dyDescent="0.2">
      <c r="A1425" t="s">
        <v>1412</v>
      </c>
      <c r="B1425" s="180" t="s">
        <v>766</v>
      </c>
      <c r="C1425">
        <v>1</v>
      </c>
    </row>
    <row r="1426" spans="1:3" x14ac:dyDescent="0.2">
      <c r="A1426" t="s">
        <v>1412</v>
      </c>
      <c r="B1426" s="180" t="s">
        <v>913</v>
      </c>
      <c r="C1426">
        <v>1</v>
      </c>
    </row>
    <row r="1427" spans="1:3" x14ac:dyDescent="0.2">
      <c r="A1427" t="s">
        <v>1412</v>
      </c>
      <c r="B1427" s="180" t="s">
        <v>767</v>
      </c>
      <c r="C1427">
        <v>1</v>
      </c>
    </row>
    <row r="1428" spans="1:3" x14ac:dyDescent="0.2">
      <c r="A1428" t="s">
        <v>3820</v>
      </c>
      <c r="B1428" s="180" t="s">
        <v>3821</v>
      </c>
      <c r="C1428">
        <v>1</v>
      </c>
    </row>
    <row r="1429" spans="1:3" x14ac:dyDescent="0.2">
      <c r="A1429" t="s">
        <v>4270</v>
      </c>
      <c r="B1429" s="180" t="s">
        <v>1840</v>
      </c>
      <c r="C1429">
        <v>1</v>
      </c>
    </row>
    <row r="1430" spans="1:3" x14ac:dyDescent="0.2">
      <c r="A1430" t="s">
        <v>4084</v>
      </c>
      <c r="B1430" s="180" t="s">
        <v>4085</v>
      </c>
      <c r="C1430">
        <v>1</v>
      </c>
    </row>
    <row r="1431" spans="1:3" ht="27.75" x14ac:dyDescent="0.2">
      <c r="A1431" t="s">
        <v>4271</v>
      </c>
      <c r="B1431" s="180" t="s">
        <v>437</v>
      </c>
      <c r="C1431">
        <v>1</v>
      </c>
    </row>
    <row r="1432" spans="1:3" x14ac:dyDescent="0.2">
      <c r="A1432" t="s">
        <v>4271</v>
      </c>
      <c r="B1432" s="180" t="s">
        <v>186</v>
      </c>
      <c r="C1432">
        <v>1</v>
      </c>
    </row>
    <row r="1433" spans="1:3" x14ac:dyDescent="0.2">
      <c r="A1433" t="s">
        <v>4271</v>
      </c>
      <c r="B1433" s="180" t="s">
        <v>277</v>
      </c>
      <c r="C1433">
        <v>1</v>
      </c>
    </row>
    <row r="1434" spans="1:3" x14ac:dyDescent="0.2">
      <c r="A1434" t="s">
        <v>4271</v>
      </c>
      <c r="B1434" s="180" t="s">
        <v>3676</v>
      </c>
      <c r="C1434">
        <v>1</v>
      </c>
    </row>
    <row r="1435" spans="1:3" x14ac:dyDescent="0.2">
      <c r="A1435" t="s">
        <v>2161</v>
      </c>
      <c r="B1435" s="180" t="s">
        <v>2172</v>
      </c>
      <c r="C1435">
        <v>1</v>
      </c>
    </row>
    <row r="1436" spans="1:3" x14ac:dyDescent="0.2">
      <c r="A1436" t="s">
        <v>2161</v>
      </c>
      <c r="B1436" s="180" t="s">
        <v>2467</v>
      </c>
      <c r="C1436">
        <v>1</v>
      </c>
    </row>
    <row r="1437" spans="1:3" x14ac:dyDescent="0.2">
      <c r="A1437" t="s">
        <v>2161</v>
      </c>
      <c r="B1437" s="180" t="s">
        <v>2176</v>
      </c>
      <c r="C1437">
        <v>1</v>
      </c>
    </row>
    <row r="1438" spans="1:3" x14ac:dyDescent="0.2">
      <c r="A1438" t="s">
        <v>2161</v>
      </c>
      <c r="B1438" s="180" t="s">
        <v>1126</v>
      </c>
      <c r="C1438">
        <v>1</v>
      </c>
    </row>
    <row r="1439" spans="1:3" ht="27.75" x14ac:dyDescent="0.2">
      <c r="A1439" t="s">
        <v>2161</v>
      </c>
      <c r="B1439" s="180" t="s">
        <v>2008</v>
      </c>
      <c r="C1439">
        <v>1</v>
      </c>
    </row>
    <row r="1440" spans="1:3" ht="27.75" x14ac:dyDescent="0.2">
      <c r="A1440" t="s">
        <v>2161</v>
      </c>
      <c r="B1440" s="180" t="s">
        <v>790</v>
      </c>
      <c r="C1440">
        <v>1</v>
      </c>
    </row>
    <row r="1441" spans="1:3" x14ac:dyDescent="0.2">
      <c r="A1441" t="s">
        <v>2161</v>
      </c>
      <c r="B1441" s="180" t="s">
        <v>87</v>
      </c>
      <c r="C1441">
        <v>1</v>
      </c>
    </row>
    <row r="1442" spans="1:3" x14ac:dyDescent="0.2">
      <c r="A1442" t="s">
        <v>2161</v>
      </c>
      <c r="B1442" s="180" t="s">
        <v>649</v>
      </c>
      <c r="C1442">
        <v>1</v>
      </c>
    </row>
    <row r="1443" spans="1:3" ht="27.75" x14ac:dyDescent="0.2">
      <c r="A1443" t="s">
        <v>2161</v>
      </c>
      <c r="B1443" s="180" t="s">
        <v>993</v>
      </c>
      <c r="C1443">
        <v>1</v>
      </c>
    </row>
    <row r="1444" spans="1:3" x14ac:dyDescent="0.2">
      <c r="A1444" t="s">
        <v>2161</v>
      </c>
      <c r="B1444" s="180" t="s">
        <v>2174</v>
      </c>
      <c r="C1444">
        <v>1</v>
      </c>
    </row>
    <row r="1445" spans="1:3" x14ac:dyDescent="0.2">
      <c r="A1445" t="s">
        <v>2161</v>
      </c>
      <c r="B1445" s="180" t="s">
        <v>2168</v>
      </c>
      <c r="C1445">
        <v>1</v>
      </c>
    </row>
    <row r="1446" spans="1:3" x14ac:dyDescent="0.2">
      <c r="A1446" t="s">
        <v>2161</v>
      </c>
      <c r="B1446" s="180" t="s">
        <v>2170</v>
      </c>
      <c r="C1446">
        <v>1</v>
      </c>
    </row>
    <row r="1447" spans="1:3" x14ac:dyDescent="0.2">
      <c r="A1447" t="s">
        <v>2797</v>
      </c>
      <c r="B1447" s="180" t="s">
        <v>1946</v>
      </c>
      <c r="C1447">
        <v>1</v>
      </c>
    </row>
    <row r="1448" spans="1:3" x14ac:dyDescent="0.2">
      <c r="A1448" t="s">
        <v>2797</v>
      </c>
      <c r="B1448" s="180" t="s">
        <v>1976</v>
      </c>
      <c r="C1448">
        <v>1</v>
      </c>
    </row>
    <row r="1449" spans="1:3" x14ac:dyDescent="0.2">
      <c r="A1449" t="s">
        <v>2797</v>
      </c>
      <c r="B1449" s="180" t="s">
        <v>1667</v>
      </c>
      <c r="C1449">
        <v>1</v>
      </c>
    </row>
    <row r="1450" spans="1:3" x14ac:dyDescent="0.2">
      <c r="A1450" t="s">
        <v>2797</v>
      </c>
      <c r="B1450" s="180" t="s">
        <v>2538</v>
      </c>
      <c r="C1450">
        <v>1</v>
      </c>
    </row>
    <row r="1451" spans="1:3" x14ac:dyDescent="0.2">
      <c r="A1451" t="s">
        <v>2797</v>
      </c>
      <c r="B1451" s="180" t="s">
        <v>4011</v>
      </c>
      <c r="C1451">
        <v>1</v>
      </c>
    </row>
    <row r="1452" spans="1:3" x14ac:dyDescent="0.2">
      <c r="A1452" t="s">
        <v>2797</v>
      </c>
      <c r="B1452" s="180" t="s">
        <v>3647</v>
      </c>
      <c r="C1452">
        <v>1</v>
      </c>
    </row>
    <row r="1453" spans="1:3" x14ac:dyDescent="0.2">
      <c r="A1453" t="s">
        <v>2797</v>
      </c>
      <c r="B1453" s="180" t="s">
        <v>2798</v>
      </c>
      <c r="C1453">
        <v>1</v>
      </c>
    </row>
    <row r="1454" spans="1:3" x14ac:dyDescent="0.2">
      <c r="A1454" t="s">
        <v>2264</v>
      </c>
      <c r="B1454" s="180" t="s">
        <v>313</v>
      </c>
      <c r="C1454">
        <v>1</v>
      </c>
    </row>
    <row r="1455" spans="1:3" x14ac:dyDescent="0.2">
      <c r="A1455" t="s">
        <v>2322</v>
      </c>
      <c r="B1455" s="180" t="s">
        <v>2323</v>
      </c>
      <c r="C1455">
        <v>1</v>
      </c>
    </row>
    <row r="1456" spans="1:3" x14ac:dyDescent="0.2">
      <c r="A1456" t="s">
        <v>2322</v>
      </c>
      <c r="B1456" s="180" t="s">
        <v>2324</v>
      </c>
      <c r="C1456">
        <v>1</v>
      </c>
    </row>
    <row r="1457" spans="1:3" x14ac:dyDescent="0.2">
      <c r="A1457" t="s">
        <v>2322</v>
      </c>
      <c r="B1457" s="180" t="s">
        <v>978</v>
      </c>
      <c r="C1457">
        <v>1</v>
      </c>
    </row>
    <row r="1458" spans="1:3" ht="27.75" x14ac:dyDescent="0.2">
      <c r="A1458" t="s">
        <v>2322</v>
      </c>
      <c r="B1458" s="180" t="s">
        <v>979</v>
      </c>
      <c r="C1458">
        <v>1</v>
      </c>
    </row>
    <row r="1459" spans="1:3" x14ac:dyDescent="0.2">
      <c r="A1459" t="s">
        <v>2322</v>
      </c>
      <c r="B1459" s="180" t="s">
        <v>1252</v>
      </c>
      <c r="C1459">
        <v>1</v>
      </c>
    </row>
    <row r="1460" spans="1:3" x14ac:dyDescent="0.2">
      <c r="A1460" t="s">
        <v>4274</v>
      </c>
      <c r="B1460" s="180" t="s">
        <v>1620</v>
      </c>
      <c r="C1460">
        <v>1</v>
      </c>
    </row>
    <row r="1461" spans="1:3" x14ac:dyDescent="0.2">
      <c r="A1461" t="s">
        <v>4274</v>
      </c>
      <c r="B1461" s="180" t="s">
        <v>1621</v>
      </c>
      <c r="C1461">
        <v>1</v>
      </c>
    </row>
    <row r="1462" spans="1:3" ht="27.75" x14ac:dyDescent="0.2">
      <c r="A1462" t="s">
        <v>4275</v>
      </c>
      <c r="B1462" s="180" t="s">
        <v>196</v>
      </c>
      <c r="C1462">
        <v>1</v>
      </c>
    </row>
    <row r="1463" spans="1:3" ht="27.75" x14ac:dyDescent="0.2">
      <c r="A1463" t="s">
        <v>4275</v>
      </c>
      <c r="B1463" s="180" t="s">
        <v>274</v>
      </c>
      <c r="C1463">
        <v>1</v>
      </c>
    </row>
    <row r="1464" spans="1:3" x14ac:dyDescent="0.2">
      <c r="A1464" t="s">
        <v>4276</v>
      </c>
      <c r="B1464" s="180" t="s">
        <v>363</v>
      </c>
      <c r="C1464">
        <v>1</v>
      </c>
    </row>
    <row r="1465" spans="1:3" x14ac:dyDescent="0.2">
      <c r="A1465" t="s">
        <v>4276</v>
      </c>
      <c r="B1465" s="180" t="s">
        <v>448</v>
      </c>
      <c r="C1465">
        <v>1</v>
      </c>
    </row>
    <row r="1466" spans="1:3" x14ac:dyDescent="0.2">
      <c r="A1466" t="s">
        <v>4276</v>
      </c>
      <c r="B1466" s="180" t="s">
        <v>226</v>
      </c>
      <c r="C1466">
        <v>1</v>
      </c>
    </row>
    <row r="1467" spans="1:3" x14ac:dyDescent="0.2">
      <c r="A1467" t="s">
        <v>4276</v>
      </c>
      <c r="B1467" s="180" t="s">
        <v>225</v>
      </c>
      <c r="C1467">
        <v>1</v>
      </c>
    </row>
    <row r="1468" spans="1:3" x14ac:dyDescent="0.2">
      <c r="A1468" t="s">
        <v>4276</v>
      </c>
      <c r="B1468" s="180" t="s">
        <v>968</v>
      </c>
      <c r="C1468">
        <v>1</v>
      </c>
    </row>
    <row r="1469" spans="1:3" ht="27.75" x14ac:dyDescent="0.2">
      <c r="A1469" t="s">
        <v>4277</v>
      </c>
      <c r="B1469" s="180" t="s">
        <v>1183</v>
      </c>
      <c r="C1469">
        <v>1</v>
      </c>
    </row>
    <row r="1470" spans="1:3" x14ac:dyDescent="0.2">
      <c r="A1470" t="s">
        <v>4277</v>
      </c>
      <c r="B1470" s="180" t="s">
        <v>53</v>
      </c>
      <c r="C1470">
        <v>1</v>
      </c>
    </row>
    <row r="1471" spans="1:3" x14ac:dyDescent="0.2">
      <c r="A1471" t="s">
        <v>2072</v>
      </c>
      <c r="B1471" s="180" t="s">
        <v>3859</v>
      </c>
      <c r="C1471">
        <v>1</v>
      </c>
    </row>
    <row r="1472" spans="1:3" x14ac:dyDescent="0.2">
      <c r="A1472" t="s">
        <v>2072</v>
      </c>
      <c r="B1472" s="180" t="s">
        <v>4133</v>
      </c>
      <c r="C1472">
        <v>1</v>
      </c>
    </row>
    <row r="1473" spans="1:3" x14ac:dyDescent="0.2">
      <c r="A1473" t="s">
        <v>2072</v>
      </c>
      <c r="B1473" s="180" t="s">
        <v>4004</v>
      </c>
      <c r="C1473">
        <v>1</v>
      </c>
    </row>
    <row r="1474" spans="1:3" x14ac:dyDescent="0.2">
      <c r="A1474" t="s">
        <v>2072</v>
      </c>
      <c r="B1474" s="180" t="s">
        <v>1204</v>
      </c>
      <c r="C1474">
        <v>1</v>
      </c>
    </row>
    <row r="1475" spans="1:3" x14ac:dyDescent="0.2">
      <c r="A1475" t="s">
        <v>2072</v>
      </c>
      <c r="B1475" s="180" t="s">
        <v>462</v>
      </c>
      <c r="C1475">
        <v>1</v>
      </c>
    </row>
    <row r="1476" spans="1:3" x14ac:dyDescent="0.2">
      <c r="A1476" t="s">
        <v>2072</v>
      </c>
      <c r="B1476" s="180" t="s">
        <v>4006</v>
      </c>
      <c r="C1476">
        <v>1</v>
      </c>
    </row>
    <row r="1477" spans="1:3" x14ac:dyDescent="0.2">
      <c r="A1477" t="s">
        <v>2072</v>
      </c>
      <c r="B1477" s="180" t="s">
        <v>4008</v>
      </c>
      <c r="C1477">
        <v>1</v>
      </c>
    </row>
    <row r="1478" spans="1:3" x14ac:dyDescent="0.2">
      <c r="A1478" t="s">
        <v>4279</v>
      </c>
      <c r="B1478" s="180" t="s">
        <v>89</v>
      </c>
      <c r="C1478">
        <v>1</v>
      </c>
    </row>
    <row r="1479" spans="1:3" ht="27.75" x14ac:dyDescent="0.2">
      <c r="A1479" t="s">
        <v>4280</v>
      </c>
      <c r="B1479" s="180" t="s">
        <v>1948</v>
      </c>
      <c r="C1479">
        <v>1</v>
      </c>
    </row>
    <row r="1480" spans="1:3" x14ac:dyDescent="0.2">
      <c r="A1480" t="s">
        <v>3587</v>
      </c>
      <c r="B1480" s="180" t="s">
        <v>3588</v>
      </c>
      <c r="C1480">
        <v>1</v>
      </c>
    </row>
    <row r="1481" spans="1:3" x14ac:dyDescent="0.2">
      <c r="A1481" t="s">
        <v>2490</v>
      </c>
      <c r="B1481" s="180" t="s">
        <v>781</v>
      </c>
      <c r="C1481">
        <v>1</v>
      </c>
    </row>
    <row r="1482" spans="1:3" x14ac:dyDescent="0.2">
      <c r="A1482" t="s">
        <v>2490</v>
      </c>
      <c r="B1482" s="180" t="s">
        <v>2724</v>
      </c>
      <c r="C1482">
        <v>1</v>
      </c>
    </row>
    <row r="1483" spans="1:3" x14ac:dyDescent="0.2">
      <c r="A1483" t="s">
        <v>4282</v>
      </c>
      <c r="B1483" s="180" t="s">
        <v>677</v>
      </c>
      <c r="C1483">
        <v>1</v>
      </c>
    </row>
    <row r="1484" spans="1:3" x14ac:dyDescent="0.2">
      <c r="A1484" t="s">
        <v>2860</v>
      </c>
      <c r="B1484" s="180" t="s">
        <v>1142</v>
      </c>
      <c r="C1484">
        <v>1</v>
      </c>
    </row>
    <row r="1485" spans="1:3" x14ac:dyDescent="0.2">
      <c r="A1485" t="s">
        <v>2860</v>
      </c>
      <c r="B1485" s="180" t="s">
        <v>2861</v>
      </c>
      <c r="C1485">
        <v>1</v>
      </c>
    </row>
    <row r="1486" spans="1:3" x14ac:dyDescent="0.2">
      <c r="A1486" t="s">
        <v>4283</v>
      </c>
      <c r="B1486" s="180" t="s">
        <v>3680</v>
      </c>
      <c r="C1486">
        <v>1</v>
      </c>
    </row>
    <row r="1487" spans="1:3" x14ac:dyDescent="0.2">
      <c r="A1487" t="s">
        <v>4283</v>
      </c>
      <c r="B1487" s="180" t="s">
        <v>1737</v>
      </c>
      <c r="C1487">
        <v>1</v>
      </c>
    </row>
    <row r="1488" spans="1:3" x14ac:dyDescent="0.2">
      <c r="A1488" t="s">
        <v>4283</v>
      </c>
      <c r="B1488" s="180" t="s">
        <v>860</v>
      </c>
      <c r="C1488">
        <v>1</v>
      </c>
    </row>
    <row r="1489" spans="1:3" ht="27.75" x14ac:dyDescent="0.2">
      <c r="A1489" t="s">
        <v>4283</v>
      </c>
      <c r="B1489" s="180" t="s">
        <v>482</v>
      </c>
      <c r="C1489">
        <v>1</v>
      </c>
    </row>
    <row r="1490" spans="1:3" ht="27.75" x14ac:dyDescent="0.2">
      <c r="A1490" t="s">
        <v>4283</v>
      </c>
      <c r="B1490" s="180" t="s">
        <v>591</v>
      </c>
      <c r="C1490">
        <v>1</v>
      </c>
    </row>
    <row r="1491" spans="1:3" ht="27.75" x14ac:dyDescent="0.2">
      <c r="A1491" t="s">
        <v>4283</v>
      </c>
      <c r="B1491" s="180" t="s">
        <v>815</v>
      </c>
      <c r="C1491">
        <v>1</v>
      </c>
    </row>
    <row r="1492" spans="1:3" ht="27.75" x14ac:dyDescent="0.2">
      <c r="A1492" t="s">
        <v>4283</v>
      </c>
      <c r="B1492" s="180" t="s">
        <v>814</v>
      </c>
      <c r="C1492">
        <v>1</v>
      </c>
    </row>
    <row r="1493" spans="1:3" x14ac:dyDescent="0.2">
      <c r="A1493" t="s">
        <v>3828</v>
      </c>
      <c r="B1493" s="180" t="s">
        <v>3829</v>
      </c>
      <c r="C1493">
        <v>1</v>
      </c>
    </row>
    <row r="1494" spans="1:3" x14ac:dyDescent="0.2">
      <c r="A1494" t="s">
        <v>4284</v>
      </c>
      <c r="B1494" s="180" t="s">
        <v>1710</v>
      </c>
      <c r="C1494">
        <v>1</v>
      </c>
    </row>
    <row r="1495" spans="1:3" x14ac:dyDescent="0.2">
      <c r="A1495" t="s">
        <v>4285</v>
      </c>
      <c r="B1495" s="180" t="s">
        <v>189</v>
      </c>
      <c r="C1495">
        <v>1</v>
      </c>
    </row>
    <row r="1496" spans="1:3" ht="27.75" x14ac:dyDescent="0.2">
      <c r="A1496" t="s">
        <v>4285</v>
      </c>
      <c r="B1496" s="180" t="s">
        <v>1720</v>
      </c>
      <c r="C1496">
        <v>1</v>
      </c>
    </row>
    <row r="1497" spans="1:3" x14ac:dyDescent="0.2">
      <c r="A1497" t="s">
        <v>3991</v>
      </c>
      <c r="B1497" s="180" t="s">
        <v>3992</v>
      </c>
      <c r="C1497">
        <v>1</v>
      </c>
    </row>
    <row r="1498" spans="1:3" x14ac:dyDescent="0.2">
      <c r="A1498" t="s">
        <v>4096</v>
      </c>
      <c r="B1498" s="180" t="s">
        <v>1221</v>
      </c>
      <c r="C1498">
        <v>1</v>
      </c>
    </row>
    <row r="1499" spans="1:3" x14ac:dyDescent="0.2">
      <c r="A1499" t="s">
        <v>4096</v>
      </c>
      <c r="B1499" s="180" t="s">
        <v>4097</v>
      </c>
      <c r="C1499">
        <v>1</v>
      </c>
    </row>
    <row r="1500" spans="1:3" x14ac:dyDescent="0.2">
      <c r="A1500" t="s">
        <v>4287</v>
      </c>
      <c r="B1500" s="180" t="s">
        <v>811</v>
      </c>
      <c r="C1500">
        <v>1</v>
      </c>
    </row>
    <row r="1501" spans="1:3" x14ac:dyDescent="0.2">
      <c r="A1501" t="s">
        <v>3000</v>
      </c>
      <c r="B1501" s="180" t="s">
        <v>1688</v>
      </c>
      <c r="C1501">
        <v>1</v>
      </c>
    </row>
    <row r="1502" spans="1:3" x14ac:dyDescent="0.2">
      <c r="A1502" t="s">
        <v>3000</v>
      </c>
      <c r="B1502" s="180" t="s">
        <v>3777</v>
      </c>
      <c r="C1502">
        <v>1</v>
      </c>
    </row>
    <row r="1503" spans="1:3" x14ac:dyDescent="0.2">
      <c r="A1503" t="s">
        <v>3000</v>
      </c>
      <c r="B1503" s="180" t="s">
        <v>1032</v>
      </c>
      <c r="C1503">
        <v>1</v>
      </c>
    </row>
    <row r="1504" spans="1:3" x14ac:dyDescent="0.2">
      <c r="A1504" t="s">
        <v>3000</v>
      </c>
      <c r="B1504" s="180" t="s">
        <v>1064</v>
      </c>
      <c r="C1504">
        <v>1</v>
      </c>
    </row>
    <row r="1505" spans="1:3" x14ac:dyDescent="0.2">
      <c r="A1505" t="s">
        <v>3000</v>
      </c>
      <c r="B1505" s="180" t="s">
        <v>1030</v>
      </c>
      <c r="C1505">
        <v>1</v>
      </c>
    </row>
    <row r="1506" spans="1:3" x14ac:dyDescent="0.2">
      <c r="A1506" t="s">
        <v>3000</v>
      </c>
      <c r="B1506" s="180" t="s">
        <v>807</v>
      </c>
      <c r="C1506">
        <v>1</v>
      </c>
    </row>
    <row r="1507" spans="1:3" x14ac:dyDescent="0.2">
      <c r="A1507" t="s">
        <v>3000</v>
      </c>
      <c r="B1507" s="180" t="s">
        <v>3780</v>
      </c>
      <c r="C1507">
        <v>1</v>
      </c>
    </row>
    <row r="1508" spans="1:3" x14ac:dyDescent="0.2">
      <c r="A1508" t="s">
        <v>3000</v>
      </c>
      <c r="B1508" s="180" t="s">
        <v>411</v>
      </c>
      <c r="C1508">
        <v>1</v>
      </c>
    </row>
    <row r="1509" spans="1:3" x14ac:dyDescent="0.2">
      <c r="A1509" t="s">
        <v>3000</v>
      </c>
      <c r="B1509" s="180" t="s">
        <v>413</v>
      </c>
      <c r="C1509">
        <v>1</v>
      </c>
    </row>
    <row r="1510" spans="1:3" x14ac:dyDescent="0.2">
      <c r="A1510" t="s">
        <v>3000</v>
      </c>
      <c r="B1510" s="180" t="s">
        <v>3779</v>
      </c>
      <c r="C1510">
        <v>1</v>
      </c>
    </row>
    <row r="1511" spans="1:3" x14ac:dyDescent="0.2">
      <c r="A1511" t="s">
        <v>3000</v>
      </c>
      <c r="B1511" s="180" t="s">
        <v>1109</v>
      </c>
      <c r="C1511">
        <v>1</v>
      </c>
    </row>
    <row r="1512" spans="1:3" x14ac:dyDescent="0.2">
      <c r="A1512" t="s">
        <v>3000</v>
      </c>
      <c r="B1512" s="180" t="s">
        <v>1110</v>
      </c>
      <c r="C1512">
        <v>1</v>
      </c>
    </row>
    <row r="1513" spans="1:3" x14ac:dyDescent="0.2">
      <c r="A1513" t="s">
        <v>3000</v>
      </c>
      <c r="B1513" s="180" t="s">
        <v>1255</v>
      </c>
      <c r="C1513">
        <v>1</v>
      </c>
    </row>
    <row r="1514" spans="1:3" x14ac:dyDescent="0.2">
      <c r="A1514" t="s">
        <v>3147</v>
      </c>
      <c r="B1514" s="180" t="s">
        <v>3148</v>
      </c>
      <c r="C1514">
        <v>1</v>
      </c>
    </row>
    <row r="1515" spans="1:3" x14ac:dyDescent="0.2">
      <c r="A1515" t="s">
        <v>4288</v>
      </c>
      <c r="B1515" s="180" t="s">
        <v>316</v>
      </c>
      <c r="C1515">
        <v>1</v>
      </c>
    </row>
    <row r="1516" spans="1:3" ht="27.75" x14ac:dyDescent="0.2">
      <c r="A1516" t="s">
        <v>4288</v>
      </c>
      <c r="B1516" s="180" t="s">
        <v>167</v>
      </c>
      <c r="C1516">
        <v>1</v>
      </c>
    </row>
    <row r="1517" spans="1:3" x14ac:dyDescent="0.2">
      <c r="A1517" t="s">
        <v>4288</v>
      </c>
      <c r="B1517" s="180" t="s">
        <v>615</v>
      </c>
      <c r="C1517">
        <v>1</v>
      </c>
    </row>
    <row r="1518" spans="1:3" x14ac:dyDescent="0.2">
      <c r="A1518" t="s">
        <v>4289</v>
      </c>
      <c r="B1518" s="180" t="s">
        <v>961</v>
      </c>
      <c r="C1518">
        <v>1</v>
      </c>
    </row>
    <row r="1519" spans="1:3" x14ac:dyDescent="0.2">
      <c r="A1519" t="s">
        <v>4290</v>
      </c>
      <c r="B1519" s="180" t="s">
        <v>1006</v>
      </c>
      <c r="C1519">
        <v>1</v>
      </c>
    </row>
    <row r="1520" spans="1:3" x14ac:dyDescent="0.2">
      <c r="A1520" t="s">
        <v>4291</v>
      </c>
      <c r="B1520" s="180" t="s">
        <v>159</v>
      </c>
      <c r="C1520">
        <v>1</v>
      </c>
    </row>
    <row r="1521" spans="1:3" x14ac:dyDescent="0.2">
      <c r="A1521" t="s">
        <v>3758</v>
      </c>
      <c r="B1521" s="180" t="s">
        <v>1604</v>
      </c>
      <c r="C1521">
        <v>1</v>
      </c>
    </row>
    <row r="1522" spans="1:3" x14ac:dyDescent="0.2">
      <c r="A1522" t="s">
        <v>3758</v>
      </c>
      <c r="B1522" s="180" t="s">
        <v>272</v>
      </c>
      <c r="C1522">
        <v>1</v>
      </c>
    </row>
    <row r="1523" spans="1:3" x14ac:dyDescent="0.2">
      <c r="A1523" t="s">
        <v>4292</v>
      </c>
      <c r="B1523" s="180" t="s">
        <v>1149</v>
      </c>
      <c r="C1523">
        <v>1</v>
      </c>
    </row>
    <row r="1524" spans="1:3" x14ac:dyDescent="0.2">
      <c r="A1524" t="s">
        <v>4293</v>
      </c>
      <c r="B1524" s="180" t="s">
        <v>361</v>
      </c>
      <c r="C1524">
        <v>1</v>
      </c>
    </row>
    <row r="1525" spans="1:3" x14ac:dyDescent="0.2">
      <c r="A1525" t="s">
        <v>4294</v>
      </c>
      <c r="B1525" s="180" t="s">
        <v>91</v>
      </c>
      <c r="C1525">
        <v>1</v>
      </c>
    </row>
    <row r="1526" spans="1:3" x14ac:dyDescent="0.2">
      <c r="A1526" t="s">
        <v>4294</v>
      </c>
      <c r="B1526" s="180" t="s">
        <v>631</v>
      </c>
      <c r="C1526">
        <v>1</v>
      </c>
    </row>
    <row r="1527" spans="1:3" x14ac:dyDescent="0.2">
      <c r="A1527" t="s">
        <v>4294</v>
      </c>
      <c r="B1527" s="180" t="s">
        <v>700</v>
      </c>
      <c r="C1527">
        <v>1</v>
      </c>
    </row>
    <row r="1528" spans="1:3" x14ac:dyDescent="0.2">
      <c r="A1528" t="s">
        <v>4294</v>
      </c>
      <c r="B1528" s="180" t="s">
        <v>1617</v>
      </c>
      <c r="C1528">
        <v>1</v>
      </c>
    </row>
    <row r="1529" spans="1:3" ht="27.75" x14ac:dyDescent="0.2">
      <c r="A1529" t="s">
        <v>4294</v>
      </c>
      <c r="B1529" s="180" t="s">
        <v>632</v>
      </c>
      <c r="C1529">
        <v>1</v>
      </c>
    </row>
    <row r="1530" spans="1:3" x14ac:dyDescent="0.2">
      <c r="A1530" t="s">
        <v>4294</v>
      </c>
      <c r="B1530" s="180" t="s">
        <v>936</v>
      </c>
      <c r="C1530">
        <v>1</v>
      </c>
    </row>
    <row r="1531" spans="1:3" x14ac:dyDescent="0.2">
      <c r="A1531" t="s">
        <v>4294</v>
      </c>
      <c r="B1531" s="180" t="s">
        <v>1901</v>
      </c>
      <c r="C1531">
        <v>1</v>
      </c>
    </row>
    <row r="1532" spans="1:3" x14ac:dyDescent="0.2">
      <c r="A1532" t="s">
        <v>4294</v>
      </c>
      <c r="B1532" s="180" t="s">
        <v>1912</v>
      </c>
      <c r="C1532">
        <v>1</v>
      </c>
    </row>
    <row r="1533" spans="1:3" x14ac:dyDescent="0.2">
      <c r="A1533" t="s">
        <v>3921</v>
      </c>
      <c r="B1533" s="180" t="s">
        <v>3922</v>
      </c>
      <c r="C1533">
        <v>1</v>
      </c>
    </row>
    <row r="1534" spans="1:3" x14ac:dyDescent="0.2">
      <c r="A1534" t="s">
        <v>4295</v>
      </c>
      <c r="B1534" s="180" t="s">
        <v>39</v>
      </c>
      <c r="C1534">
        <v>1</v>
      </c>
    </row>
    <row r="1535" spans="1:3" x14ac:dyDescent="0.2">
      <c r="A1535" t="s">
        <v>3849</v>
      </c>
      <c r="B1535" s="180" t="s">
        <v>3850</v>
      </c>
      <c r="C1535">
        <v>1</v>
      </c>
    </row>
    <row r="1536" spans="1:3" x14ac:dyDescent="0.2">
      <c r="A1536" t="s">
        <v>3650</v>
      </c>
      <c r="B1536" s="180" t="s">
        <v>3651</v>
      </c>
      <c r="C1536">
        <v>1</v>
      </c>
    </row>
    <row r="1537" spans="1:3" ht="27.75" x14ac:dyDescent="0.2">
      <c r="A1537" t="s">
        <v>3759</v>
      </c>
      <c r="B1537" s="180" t="s">
        <v>1607</v>
      </c>
      <c r="C1537">
        <v>1</v>
      </c>
    </row>
    <row r="1538" spans="1:3" x14ac:dyDescent="0.2">
      <c r="A1538" t="s">
        <v>3759</v>
      </c>
      <c r="B1538" s="180" t="s">
        <v>3782</v>
      </c>
      <c r="C1538">
        <v>1</v>
      </c>
    </row>
    <row r="1539" spans="1:3" x14ac:dyDescent="0.2">
      <c r="A1539" t="s">
        <v>4296</v>
      </c>
      <c r="B1539" s="180" t="s">
        <v>604</v>
      </c>
      <c r="C1539">
        <v>1</v>
      </c>
    </row>
    <row r="1540" spans="1:3" x14ac:dyDescent="0.2">
      <c r="A1540" t="s">
        <v>4296</v>
      </c>
      <c r="B1540" s="180" t="s">
        <v>166</v>
      </c>
      <c r="C1540">
        <v>1</v>
      </c>
    </row>
    <row r="1541" spans="1:3" x14ac:dyDescent="0.2">
      <c r="A1541" t="s">
        <v>4296</v>
      </c>
      <c r="B1541" s="180" t="s">
        <v>311</v>
      </c>
      <c r="C1541">
        <v>1</v>
      </c>
    </row>
    <row r="1542" spans="1:3" x14ac:dyDescent="0.2">
      <c r="A1542" t="s">
        <v>4297</v>
      </c>
      <c r="B1542" s="180" t="s">
        <v>171</v>
      </c>
      <c r="C1542">
        <v>1</v>
      </c>
    </row>
    <row r="1543" spans="1:3" x14ac:dyDescent="0.2">
      <c r="A1543" t="s">
        <v>2183</v>
      </c>
      <c r="B1543" s="180" t="s">
        <v>4087</v>
      </c>
      <c r="C1543">
        <v>1</v>
      </c>
    </row>
    <row r="1544" spans="1:3" x14ac:dyDescent="0.2">
      <c r="A1544" t="s">
        <v>2044</v>
      </c>
      <c r="B1544" s="180" t="s">
        <v>3893</v>
      </c>
      <c r="C1544">
        <v>1</v>
      </c>
    </row>
    <row r="1545" spans="1:3" x14ac:dyDescent="0.2">
      <c r="A1545" t="s">
        <v>2044</v>
      </c>
      <c r="B1545" s="180" t="s">
        <v>1876</v>
      </c>
      <c r="C1545">
        <v>1</v>
      </c>
    </row>
    <row r="1546" spans="1:3" x14ac:dyDescent="0.2">
      <c r="A1546" t="s">
        <v>2044</v>
      </c>
      <c r="B1546" s="180" t="s">
        <v>173</v>
      </c>
      <c r="C1546">
        <v>1</v>
      </c>
    </row>
    <row r="1547" spans="1:3" x14ac:dyDescent="0.2">
      <c r="A1547" t="s">
        <v>2044</v>
      </c>
      <c r="B1547" s="180" t="s">
        <v>51</v>
      </c>
      <c r="C1547">
        <v>1</v>
      </c>
    </row>
    <row r="1548" spans="1:3" x14ac:dyDescent="0.2">
      <c r="A1548" t="s">
        <v>2044</v>
      </c>
      <c r="B1548" s="180" t="s">
        <v>1770</v>
      </c>
      <c r="C1548">
        <v>1</v>
      </c>
    </row>
    <row r="1549" spans="1:3" x14ac:dyDescent="0.2">
      <c r="A1549" t="s">
        <v>2044</v>
      </c>
      <c r="B1549" s="180" t="s">
        <v>43</v>
      </c>
      <c r="C1549">
        <v>1</v>
      </c>
    </row>
    <row r="1550" spans="1:3" x14ac:dyDescent="0.2">
      <c r="A1550" t="s">
        <v>2044</v>
      </c>
      <c r="B1550" s="180" t="s">
        <v>1179</v>
      </c>
      <c r="C1550">
        <v>1</v>
      </c>
    </row>
    <row r="1551" spans="1:3" x14ac:dyDescent="0.2">
      <c r="A1551" t="s">
        <v>2044</v>
      </c>
      <c r="B1551" s="180" t="s">
        <v>693</v>
      </c>
      <c r="C1551">
        <v>1</v>
      </c>
    </row>
    <row r="1552" spans="1:3" x14ac:dyDescent="0.2">
      <c r="A1552" t="s">
        <v>2044</v>
      </c>
      <c r="B1552" s="180" t="s">
        <v>2717</v>
      </c>
      <c r="C1552">
        <v>1</v>
      </c>
    </row>
    <row r="1553" spans="1:3" x14ac:dyDescent="0.2">
      <c r="A1553" t="s">
        <v>2044</v>
      </c>
      <c r="B1553" s="180" t="s">
        <v>2783</v>
      </c>
      <c r="C1553">
        <v>1</v>
      </c>
    </row>
    <row r="1554" spans="1:3" x14ac:dyDescent="0.2">
      <c r="A1554" t="s">
        <v>2044</v>
      </c>
      <c r="B1554" s="180" t="s">
        <v>3977</v>
      </c>
      <c r="C1554">
        <v>1</v>
      </c>
    </row>
    <row r="1555" spans="1:3" x14ac:dyDescent="0.2">
      <c r="A1555" t="s">
        <v>2044</v>
      </c>
      <c r="B1555" s="180" t="s">
        <v>2205</v>
      </c>
      <c r="C1555">
        <v>1</v>
      </c>
    </row>
    <row r="1556" spans="1:3" x14ac:dyDescent="0.2">
      <c r="A1556" t="s">
        <v>2044</v>
      </c>
      <c r="B1556" s="180" t="s">
        <v>4120</v>
      </c>
      <c r="C1556">
        <v>1</v>
      </c>
    </row>
    <row r="1557" spans="1:3" x14ac:dyDescent="0.2">
      <c r="A1557" t="s">
        <v>2044</v>
      </c>
      <c r="B1557" s="180" t="s">
        <v>2236</v>
      </c>
      <c r="C1557">
        <v>1</v>
      </c>
    </row>
    <row r="1558" spans="1:3" x14ac:dyDescent="0.2">
      <c r="A1558" t="s">
        <v>2903</v>
      </c>
      <c r="B1558" s="180" t="s">
        <v>2951</v>
      </c>
      <c r="C1558">
        <v>1</v>
      </c>
    </row>
    <row r="1559" spans="1:3" x14ac:dyDescent="0.2">
      <c r="A1559" t="s">
        <v>2903</v>
      </c>
      <c r="B1559" s="180" t="s">
        <v>774</v>
      </c>
      <c r="C1559">
        <v>1</v>
      </c>
    </row>
    <row r="1560" spans="1:3" x14ac:dyDescent="0.2">
      <c r="A1560" t="s">
        <v>2903</v>
      </c>
      <c r="B1560" s="180" t="s">
        <v>492</v>
      </c>
      <c r="C1560">
        <v>1</v>
      </c>
    </row>
    <row r="1561" spans="1:3" x14ac:dyDescent="0.2">
      <c r="A1561" t="s">
        <v>2903</v>
      </c>
      <c r="B1561" s="180" t="s">
        <v>135</v>
      </c>
      <c r="C1561">
        <v>1</v>
      </c>
    </row>
    <row r="1562" spans="1:3" x14ac:dyDescent="0.2">
      <c r="A1562" t="s">
        <v>2903</v>
      </c>
      <c r="B1562" s="180" t="s">
        <v>3677</v>
      </c>
      <c r="C1562">
        <v>1</v>
      </c>
    </row>
    <row r="1563" spans="1:3" x14ac:dyDescent="0.2">
      <c r="A1563" t="s">
        <v>2903</v>
      </c>
      <c r="B1563" s="180" t="s">
        <v>1668</v>
      </c>
      <c r="C1563">
        <v>1</v>
      </c>
    </row>
    <row r="1564" spans="1:3" x14ac:dyDescent="0.2">
      <c r="A1564" t="s">
        <v>2903</v>
      </c>
      <c r="B1564" s="180" t="s">
        <v>1792</v>
      </c>
      <c r="C1564">
        <v>1</v>
      </c>
    </row>
    <row r="1565" spans="1:3" x14ac:dyDescent="0.2">
      <c r="A1565" t="s">
        <v>2903</v>
      </c>
      <c r="B1565" s="180" t="s">
        <v>58</v>
      </c>
      <c r="C1565">
        <v>1</v>
      </c>
    </row>
    <row r="1566" spans="1:3" x14ac:dyDescent="0.2">
      <c r="A1566" t="s">
        <v>2903</v>
      </c>
      <c r="B1566" s="180" t="s">
        <v>722</v>
      </c>
      <c r="C1566">
        <v>1</v>
      </c>
    </row>
    <row r="1567" spans="1:3" x14ac:dyDescent="0.2">
      <c r="A1567" t="s">
        <v>2903</v>
      </c>
      <c r="B1567" s="180" t="s">
        <v>1835</v>
      </c>
      <c r="C1567">
        <v>1</v>
      </c>
    </row>
    <row r="1568" spans="1:3" x14ac:dyDescent="0.2">
      <c r="A1568" t="s">
        <v>2903</v>
      </c>
      <c r="B1568" s="180" t="s">
        <v>1791</v>
      </c>
      <c r="C1568">
        <v>1</v>
      </c>
    </row>
    <row r="1569" spans="1:3" x14ac:dyDescent="0.2">
      <c r="A1569" t="s">
        <v>2903</v>
      </c>
      <c r="B1569" s="180" t="s">
        <v>2956</v>
      </c>
      <c r="C1569">
        <v>1</v>
      </c>
    </row>
    <row r="1570" spans="1:3" x14ac:dyDescent="0.2">
      <c r="A1570" t="s">
        <v>2903</v>
      </c>
      <c r="B1570" s="180" t="s">
        <v>2954</v>
      </c>
      <c r="C1570">
        <v>1</v>
      </c>
    </row>
    <row r="1571" spans="1:3" x14ac:dyDescent="0.2">
      <c r="A1571" t="s">
        <v>562</v>
      </c>
      <c r="B1571" s="180" t="s">
        <v>1024</v>
      </c>
      <c r="C1571">
        <v>1</v>
      </c>
    </row>
    <row r="1572" spans="1:3" x14ac:dyDescent="0.2">
      <c r="A1572" t="s">
        <v>562</v>
      </c>
      <c r="B1572" s="180" t="s">
        <v>1043</v>
      </c>
      <c r="C1572">
        <v>1</v>
      </c>
    </row>
    <row r="1573" spans="1:3" x14ac:dyDescent="0.2">
      <c r="A1573" t="s">
        <v>562</v>
      </c>
      <c r="B1573" s="180" t="s">
        <v>1099</v>
      </c>
      <c r="C1573">
        <v>1</v>
      </c>
    </row>
    <row r="1574" spans="1:3" x14ac:dyDescent="0.2">
      <c r="A1574" t="s">
        <v>562</v>
      </c>
      <c r="B1574" s="180" t="s">
        <v>1103</v>
      </c>
      <c r="C1574">
        <v>1</v>
      </c>
    </row>
    <row r="1575" spans="1:3" x14ac:dyDescent="0.2">
      <c r="A1575" t="s">
        <v>562</v>
      </c>
      <c r="B1575" s="180" t="s">
        <v>1980</v>
      </c>
      <c r="C1575">
        <v>1</v>
      </c>
    </row>
    <row r="1576" spans="1:3" x14ac:dyDescent="0.2">
      <c r="A1576" t="s">
        <v>2041</v>
      </c>
      <c r="B1576" s="180" t="s">
        <v>2048</v>
      </c>
      <c r="C1576">
        <v>1</v>
      </c>
    </row>
    <row r="1577" spans="1:3" ht="27.75" x14ac:dyDescent="0.2">
      <c r="A1577" t="s">
        <v>2041</v>
      </c>
      <c r="B1577" s="180" t="s">
        <v>3634</v>
      </c>
      <c r="C1577">
        <v>1</v>
      </c>
    </row>
    <row r="1578" spans="1:3" x14ac:dyDescent="0.2">
      <c r="A1578" t="s">
        <v>2041</v>
      </c>
      <c r="B1578" s="180" t="s">
        <v>3924</v>
      </c>
      <c r="C1578">
        <v>1</v>
      </c>
    </row>
    <row r="1579" spans="1:3" ht="27.75" x14ac:dyDescent="0.2">
      <c r="A1579" t="s">
        <v>2041</v>
      </c>
      <c r="B1579" s="180" t="s">
        <v>673</v>
      </c>
      <c r="C1579">
        <v>1</v>
      </c>
    </row>
    <row r="1580" spans="1:3" x14ac:dyDescent="0.2">
      <c r="A1580" t="s">
        <v>2041</v>
      </c>
      <c r="B1580" s="180" t="s">
        <v>879</v>
      </c>
      <c r="C1580">
        <v>1</v>
      </c>
    </row>
    <row r="1581" spans="1:3" x14ac:dyDescent="0.2">
      <c r="A1581" t="s">
        <v>2041</v>
      </c>
      <c r="B1581" s="180" t="s">
        <v>1964</v>
      </c>
      <c r="C1581">
        <v>1</v>
      </c>
    </row>
    <row r="1582" spans="1:3" x14ac:dyDescent="0.2">
      <c r="A1582" t="s">
        <v>2041</v>
      </c>
      <c r="B1582" s="180" t="s">
        <v>1039</v>
      </c>
      <c r="C1582">
        <v>1</v>
      </c>
    </row>
    <row r="1583" spans="1:3" x14ac:dyDescent="0.2">
      <c r="A1583" t="s">
        <v>2041</v>
      </c>
      <c r="B1583" s="180" t="s">
        <v>1228</v>
      </c>
      <c r="C1583">
        <v>1</v>
      </c>
    </row>
    <row r="1584" spans="1:3" x14ac:dyDescent="0.2">
      <c r="A1584" t="s">
        <v>2041</v>
      </c>
      <c r="B1584" s="180" t="s">
        <v>1967</v>
      </c>
      <c r="C1584">
        <v>1</v>
      </c>
    </row>
    <row r="1585" spans="1:3" x14ac:dyDescent="0.2">
      <c r="A1585" t="s">
        <v>2041</v>
      </c>
      <c r="B1585" s="180" t="s">
        <v>3117</v>
      </c>
      <c r="C1585">
        <v>1</v>
      </c>
    </row>
    <row r="1586" spans="1:3" ht="27.75" x14ac:dyDescent="0.2">
      <c r="A1586" t="s">
        <v>3946</v>
      </c>
      <c r="B1586" s="180" t="s">
        <v>3947</v>
      </c>
      <c r="C1586">
        <v>1</v>
      </c>
    </row>
    <row r="1587" spans="1:3" x14ac:dyDescent="0.2">
      <c r="A1587" t="s">
        <v>4301</v>
      </c>
      <c r="B1587" s="180" t="s">
        <v>1009</v>
      </c>
      <c r="C1587">
        <v>1</v>
      </c>
    </row>
    <row r="1588" spans="1:3" x14ac:dyDescent="0.2">
      <c r="A1588" t="s">
        <v>2186</v>
      </c>
      <c r="B1588" s="180" t="s">
        <v>1184</v>
      </c>
      <c r="C1588">
        <v>1</v>
      </c>
    </row>
    <row r="1589" spans="1:3" x14ac:dyDescent="0.2">
      <c r="A1589" t="s">
        <v>2186</v>
      </c>
      <c r="B1589" s="180" t="s">
        <v>107</v>
      </c>
      <c r="C1589">
        <v>1</v>
      </c>
    </row>
    <row r="1590" spans="1:3" ht="27.75" x14ac:dyDescent="0.2">
      <c r="A1590" t="s">
        <v>2186</v>
      </c>
      <c r="B1590" s="180" t="s">
        <v>1862</v>
      </c>
      <c r="C1590">
        <v>1</v>
      </c>
    </row>
    <row r="1591" spans="1:3" x14ac:dyDescent="0.2">
      <c r="A1591" t="s">
        <v>4303</v>
      </c>
      <c r="B1591" s="180" t="s">
        <v>184</v>
      </c>
      <c r="C1591">
        <v>1</v>
      </c>
    </row>
    <row r="1592" spans="1:3" x14ac:dyDescent="0.2">
      <c r="A1592" t="s">
        <v>4304</v>
      </c>
      <c r="B1592" s="180" t="s">
        <v>659</v>
      </c>
      <c r="C1592">
        <v>1</v>
      </c>
    </row>
    <row r="1593" spans="1:3" x14ac:dyDescent="0.2">
      <c r="A1593" t="s">
        <v>2144</v>
      </c>
      <c r="B1593" s="180" t="s">
        <v>2145</v>
      </c>
      <c r="C1593">
        <v>1</v>
      </c>
    </row>
    <row r="1594" spans="1:3" x14ac:dyDescent="0.2">
      <c r="A1594" t="s">
        <v>4305</v>
      </c>
      <c r="B1594" s="180" t="s">
        <v>740</v>
      </c>
      <c r="C1594">
        <v>1</v>
      </c>
    </row>
    <row r="1595" spans="1:3" x14ac:dyDescent="0.2">
      <c r="A1595" t="s">
        <v>3864</v>
      </c>
      <c r="B1595" s="180" t="s">
        <v>3865</v>
      </c>
      <c r="C1595">
        <v>1</v>
      </c>
    </row>
    <row r="1596" spans="1:3" x14ac:dyDescent="0.2">
      <c r="A1596" t="s">
        <v>2530</v>
      </c>
      <c r="B1596" s="180" t="s">
        <v>2848</v>
      </c>
      <c r="C1596">
        <v>1</v>
      </c>
    </row>
    <row r="1597" spans="1:3" ht="27.75" x14ac:dyDescent="0.2">
      <c r="A1597" t="s">
        <v>2530</v>
      </c>
      <c r="B1597" s="180" t="s">
        <v>3112</v>
      </c>
      <c r="C1597">
        <v>1</v>
      </c>
    </row>
    <row r="1598" spans="1:3" x14ac:dyDescent="0.2">
      <c r="A1598" t="s">
        <v>2530</v>
      </c>
      <c r="B1598" s="180" t="s">
        <v>733</v>
      </c>
      <c r="C1598">
        <v>1</v>
      </c>
    </row>
    <row r="1599" spans="1:3" x14ac:dyDescent="0.2">
      <c r="A1599" t="s">
        <v>2530</v>
      </c>
      <c r="B1599" s="180" t="s">
        <v>1890</v>
      </c>
      <c r="C1599">
        <v>1</v>
      </c>
    </row>
    <row r="1600" spans="1:3" x14ac:dyDescent="0.2">
      <c r="A1600" t="s">
        <v>2530</v>
      </c>
      <c r="B1600" s="180" t="s">
        <v>3597</v>
      </c>
      <c r="C1600">
        <v>1</v>
      </c>
    </row>
    <row r="1601" spans="1:3" x14ac:dyDescent="0.2">
      <c r="A1601" t="s">
        <v>2530</v>
      </c>
      <c r="B1601" s="180" t="s">
        <v>2531</v>
      </c>
      <c r="C1601">
        <v>1</v>
      </c>
    </row>
    <row r="1602" spans="1:3" ht="27.75" x14ac:dyDescent="0.2">
      <c r="A1602" t="s">
        <v>2530</v>
      </c>
      <c r="B1602" s="180" t="s">
        <v>3975</v>
      </c>
      <c r="C1602">
        <v>1</v>
      </c>
    </row>
    <row r="1603" spans="1:3" ht="27.75" x14ac:dyDescent="0.2">
      <c r="A1603" t="s">
        <v>2530</v>
      </c>
      <c r="B1603" s="180" t="s">
        <v>3973</v>
      </c>
      <c r="C1603">
        <v>1</v>
      </c>
    </row>
    <row r="1604" spans="1:3" x14ac:dyDescent="0.2">
      <c r="A1604" t="s">
        <v>2665</v>
      </c>
      <c r="B1604" s="180" t="s">
        <v>3835</v>
      </c>
      <c r="C1604">
        <v>1</v>
      </c>
    </row>
    <row r="1605" spans="1:3" x14ac:dyDescent="0.2">
      <c r="A1605" t="s">
        <v>2665</v>
      </c>
      <c r="B1605" s="180" t="s">
        <v>2931</v>
      </c>
      <c r="C1605">
        <v>1</v>
      </c>
    </row>
    <row r="1606" spans="1:3" x14ac:dyDescent="0.2">
      <c r="A1606" t="s">
        <v>2665</v>
      </c>
      <c r="B1606" s="180" t="s">
        <v>1128</v>
      </c>
      <c r="C1606">
        <v>1</v>
      </c>
    </row>
    <row r="1607" spans="1:3" x14ac:dyDescent="0.2">
      <c r="A1607" t="s">
        <v>2665</v>
      </c>
      <c r="B1607" s="180" t="s">
        <v>926</v>
      </c>
      <c r="C1607">
        <v>1</v>
      </c>
    </row>
    <row r="1608" spans="1:3" x14ac:dyDescent="0.2">
      <c r="A1608" t="s">
        <v>2665</v>
      </c>
      <c r="B1608" s="180" t="s">
        <v>335</v>
      </c>
      <c r="C1608">
        <v>1</v>
      </c>
    </row>
    <row r="1609" spans="1:3" x14ac:dyDescent="0.2">
      <c r="A1609" t="s">
        <v>2665</v>
      </c>
      <c r="B1609" s="180" t="s">
        <v>899</v>
      </c>
      <c r="C1609">
        <v>1</v>
      </c>
    </row>
    <row r="1610" spans="1:3" x14ac:dyDescent="0.2">
      <c r="A1610" t="s">
        <v>2665</v>
      </c>
      <c r="B1610" s="180" t="s">
        <v>900</v>
      </c>
      <c r="C1610">
        <v>1</v>
      </c>
    </row>
    <row r="1611" spans="1:3" x14ac:dyDescent="0.2">
      <c r="A1611" t="s">
        <v>2665</v>
      </c>
      <c r="B1611" s="180" t="s">
        <v>2003</v>
      </c>
      <c r="C1611">
        <v>1</v>
      </c>
    </row>
    <row r="1612" spans="1:3" x14ac:dyDescent="0.2">
      <c r="A1612" t="s">
        <v>2665</v>
      </c>
      <c r="B1612" s="180" t="s">
        <v>1603</v>
      </c>
      <c r="C1612">
        <v>1</v>
      </c>
    </row>
    <row r="1613" spans="1:3" x14ac:dyDescent="0.2">
      <c r="A1613" t="s">
        <v>2665</v>
      </c>
      <c r="B1613" s="180" t="s">
        <v>430</v>
      </c>
      <c r="C1613">
        <v>1</v>
      </c>
    </row>
    <row r="1614" spans="1:3" x14ac:dyDescent="0.2">
      <c r="A1614" t="s">
        <v>2665</v>
      </c>
      <c r="B1614" s="180" t="s">
        <v>1857</v>
      </c>
      <c r="C1614">
        <v>1</v>
      </c>
    </row>
    <row r="1615" spans="1:3" x14ac:dyDescent="0.2">
      <c r="A1615" t="s">
        <v>2665</v>
      </c>
      <c r="B1615" s="180" t="s">
        <v>2935</v>
      </c>
      <c r="C1615">
        <v>1</v>
      </c>
    </row>
    <row r="1616" spans="1:3" x14ac:dyDescent="0.2">
      <c r="A1616" t="s">
        <v>2665</v>
      </c>
      <c r="B1616" s="180" t="s">
        <v>4125</v>
      </c>
      <c r="C1616">
        <v>1</v>
      </c>
    </row>
    <row r="1617" spans="1:3" ht="27.75" x14ac:dyDescent="0.2">
      <c r="A1617" t="s">
        <v>2839</v>
      </c>
      <c r="B1617" s="180" t="s">
        <v>65</v>
      </c>
      <c r="C1617">
        <v>1</v>
      </c>
    </row>
    <row r="1618" spans="1:3" x14ac:dyDescent="0.2">
      <c r="A1618" t="s">
        <v>2839</v>
      </c>
      <c r="B1618" s="180" t="s">
        <v>2840</v>
      </c>
      <c r="C1618">
        <v>1</v>
      </c>
    </row>
    <row r="1619" spans="1:3" ht="27.75" x14ac:dyDescent="0.2">
      <c r="A1619" t="s">
        <v>4307</v>
      </c>
      <c r="B1619" s="180" t="s">
        <v>360</v>
      </c>
      <c r="C1619">
        <v>1</v>
      </c>
    </row>
    <row r="1620" spans="1:3" x14ac:dyDescent="0.2">
      <c r="A1620" t="s">
        <v>2486</v>
      </c>
      <c r="B1620" s="180" t="s">
        <v>3657</v>
      </c>
      <c r="C1620">
        <v>1</v>
      </c>
    </row>
    <row r="1621" spans="1:3" x14ac:dyDescent="0.2">
      <c r="A1621" t="s">
        <v>2486</v>
      </c>
      <c r="B1621" s="180" t="s">
        <v>1300</v>
      </c>
      <c r="C1621">
        <v>1</v>
      </c>
    </row>
    <row r="1622" spans="1:3" x14ac:dyDescent="0.2">
      <c r="A1622" t="s">
        <v>2486</v>
      </c>
      <c r="B1622" s="180" t="s">
        <v>2487</v>
      </c>
      <c r="C1622">
        <v>1</v>
      </c>
    </row>
    <row r="1623" spans="1:3" ht="27.75" x14ac:dyDescent="0.2">
      <c r="A1623" t="s">
        <v>4308</v>
      </c>
      <c r="B1623" s="180" t="s">
        <v>653</v>
      </c>
      <c r="C1623">
        <v>1</v>
      </c>
    </row>
    <row r="1624" spans="1:3" x14ac:dyDescent="0.2">
      <c r="A1624" t="s">
        <v>3046</v>
      </c>
      <c r="B1624" s="180" t="s">
        <v>3047</v>
      </c>
      <c r="C1624">
        <v>1</v>
      </c>
    </row>
    <row r="1625" spans="1:3" x14ac:dyDescent="0.2">
      <c r="A1625" t="s">
        <v>4309</v>
      </c>
      <c r="B1625" s="180" t="s">
        <v>202</v>
      </c>
      <c r="C1625">
        <v>1</v>
      </c>
    </row>
    <row r="1626" spans="1:3" x14ac:dyDescent="0.2">
      <c r="A1626" t="s">
        <v>4310</v>
      </c>
      <c r="B1626" s="180" t="s">
        <v>1700</v>
      </c>
      <c r="C1626">
        <v>1</v>
      </c>
    </row>
    <row r="1627" spans="1:3" x14ac:dyDescent="0.2">
      <c r="A1627" t="s">
        <v>2704</v>
      </c>
      <c r="B1627" s="180" t="s">
        <v>3655</v>
      </c>
      <c r="C1627">
        <v>1</v>
      </c>
    </row>
    <row r="1628" spans="1:3" x14ac:dyDescent="0.2">
      <c r="A1628" t="s">
        <v>3058</v>
      </c>
      <c r="B1628" s="180" t="s">
        <v>4135</v>
      </c>
      <c r="C1628">
        <v>1</v>
      </c>
    </row>
    <row r="1629" spans="1:3" x14ac:dyDescent="0.2">
      <c r="A1629" t="s">
        <v>3058</v>
      </c>
      <c r="B1629" s="180" t="s">
        <v>3130</v>
      </c>
      <c r="C1629">
        <v>1</v>
      </c>
    </row>
    <row r="1630" spans="1:3" x14ac:dyDescent="0.2">
      <c r="A1630" t="s">
        <v>3058</v>
      </c>
      <c r="B1630" s="180" t="s">
        <v>1227</v>
      </c>
      <c r="C1630">
        <v>1</v>
      </c>
    </row>
    <row r="1631" spans="1:3" x14ac:dyDescent="0.2">
      <c r="A1631" t="s">
        <v>3058</v>
      </c>
      <c r="B1631" s="180" t="s">
        <v>3079</v>
      </c>
      <c r="C1631">
        <v>1</v>
      </c>
    </row>
    <row r="1632" spans="1:3" x14ac:dyDescent="0.2">
      <c r="A1632" t="s">
        <v>3058</v>
      </c>
      <c r="B1632" s="180" t="s">
        <v>3136</v>
      </c>
      <c r="C1632">
        <v>1</v>
      </c>
    </row>
    <row r="1633" spans="1:3" x14ac:dyDescent="0.2">
      <c r="A1633" t="s">
        <v>3058</v>
      </c>
      <c r="B1633" s="180" t="s">
        <v>3632</v>
      </c>
      <c r="C1633">
        <v>1</v>
      </c>
    </row>
    <row r="1634" spans="1:3" x14ac:dyDescent="0.2">
      <c r="A1634" t="s">
        <v>3058</v>
      </c>
      <c r="B1634" s="180" t="s">
        <v>3059</v>
      </c>
      <c r="C1634">
        <v>1</v>
      </c>
    </row>
    <row r="1635" spans="1:3" x14ac:dyDescent="0.2">
      <c r="A1635" t="s">
        <v>3058</v>
      </c>
      <c r="B1635" s="180" t="s">
        <v>3128</v>
      </c>
      <c r="C1635">
        <v>1</v>
      </c>
    </row>
    <row r="1636" spans="1:3" x14ac:dyDescent="0.2">
      <c r="A1636" t="s">
        <v>3058</v>
      </c>
      <c r="B1636" s="180" t="s">
        <v>3839</v>
      </c>
      <c r="C1636">
        <v>1</v>
      </c>
    </row>
    <row r="1637" spans="1:3" x14ac:dyDescent="0.2">
      <c r="A1637" t="s">
        <v>3907</v>
      </c>
      <c r="B1637" s="180" t="s">
        <v>1619</v>
      </c>
      <c r="C1637">
        <v>1</v>
      </c>
    </row>
    <row r="1638" spans="1:3" x14ac:dyDescent="0.2">
      <c r="A1638" t="s">
        <v>3907</v>
      </c>
      <c r="B1638" s="180" t="s">
        <v>1938</v>
      </c>
      <c r="C1638">
        <v>1</v>
      </c>
    </row>
    <row r="1639" spans="1:3" x14ac:dyDescent="0.2">
      <c r="A1639" t="s">
        <v>3907</v>
      </c>
      <c r="B1639" s="180" t="s">
        <v>1937</v>
      </c>
      <c r="C1639">
        <v>1</v>
      </c>
    </row>
    <row r="1640" spans="1:3" ht="27.75" x14ac:dyDescent="0.2">
      <c r="A1640" t="s">
        <v>3907</v>
      </c>
      <c r="B1640" s="180" t="s">
        <v>699</v>
      </c>
      <c r="C1640">
        <v>1</v>
      </c>
    </row>
    <row r="1641" spans="1:3" x14ac:dyDescent="0.2">
      <c r="A1641" t="s">
        <v>3907</v>
      </c>
      <c r="B1641" s="180" t="s">
        <v>629</v>
      </c>
      <c r="C1641">
        <v>1</v>
      </c>
    </row>
    <row r="1642" spans="1:3" x14ac:dyDescent="0.2">
      <c r="A1642" t="s">
        <v>3907</v>
      </c>
      <c r="B1642" s="180" t="s">
        <v>630</v>
      </c>
      <c r="C1642">
        <v>1</v>
      </c>
    </row>
    <row r="1643" spans="1:3" x14ac:dyDescent="0.2">
      <c r="A1643" t="s">
        <v>3907</v>
      </c>
      <c r="B1643" s="180" t="s">
        <v>1909</v>
      </c>
      <c r="C1643">
        <v>1</v>
      </c>
    </row>
    <row r="1644" spans="1:3" x14ac:dyDescent="0.2">
      <c r="A1644" t="s">
        <v>3907</v>
      </c>
      <c r="B1644" s="180" t="s">
        <v>1939</v>
      </c>
      <c r="C1644">
        <v>1</v>
      </c>
    </row>
    <row r="1645" spans="1:3" x14ac:dyDescent="0.2">
      <c r="A1645" t="s">
        <v>2474</v>
      </c>
      <c r="B1645" s="180" t="s">
        <v>2475</v>
      </c>
      <c r="C1645">
        <v>1</v>
      </c>
    </row>
    <row r="1646" spans="1:3" x14ac:dyDescent="0.2">
      <c r="A1646" t="s">
        <v>2223</v>
      </c>
      <c r="B1646" s="180" t="s">
        <v>1167</v>
      </c>
      <c r="C1646">
        <v>1</v>
      </c>
    </row>
    <row r="1647" spans="1:3" x14ac:dyDescent="0.2">
      <c r="A1647" t="s">
        <v>2223</v>
      </c>
      <c r="B1647" s="180" t="s">
        <v>2224</v>
      </c>
      <c r="C1647">
        <v>1</v>
      </c>
    </row>
    <row r="1648" spans="1:3" ht="27.75" x14ac:dyDescent="0.2">
      <c r="A1648" t="s">
        <v>4313</v>
      </c>
      <c r="B1648" s="180" t="s">
        <v>828</v>
      </c>
      <c r="C1648">
        <v>1</v>
      </c>
    </row>
    <row r="1649" spans="1:3" x14ac:dyDescent="0.2">
      <c r="A1649" t="s">
        <v>4314</v>
      </c>
      <c r="B1649" s="180" t="s">
        <v>254</v>
      </c>
      <c r="C1649">
        <v>1</v>
      </c>
    </row>
    <row r="1650" spans="1:3" ht="27.75" x14ac:dyDescent="0.2">
      <c r="A1650" t="s">
        <v>4316</v>
      </c>
      <c r="B1650" s="180" t="s">
        <v>606</v>
      </c>
      <c r="C1650">
        <v>1</v>
      </c>
    </row>
    <row r="1651" spans="1:3" x14ac:dyDescent="0.2">
      <c r="A1651" t="s">
        <v>2253</v>
      </c>
      <c r="B1651" s="180" t="s">
        <v>1843</v>
      </c>
      <c r="C1651">
        <v>1</v>
      </c>
    </row>
    <row r="1652" spans="1:3" x14ac:dyDescent="0.2">
      <c r="A1652" t="s">
        <v>4140</v>
      </c>
      <c r="B1652" s="180" t="s">
        <v>4141</v>
      </c>
      <c r="C1652">
        <v>1</v>
      </c>
    </row>
    <row r="1653" spans="1:3" x14ac:dyDescent="0.2">
      <c r="A1653" t="s">
        <v>3590</v>
      </c>
      <c r="B1653" s="180" t="s">
        <v>3606</v>
      </c>
      <c r="C1653">
        <v>1</v>
      </c>
    </row>
    <row r="1654" spans="1:3" ht="27.75" x14ac:dyDescent="0.2">
      <c r="A1654" t="s">
        <v>3590</v>
      </c>
      <c r="B1654" s="180" t="s">
        <v>3604</v>
      </c>
      <c r="C1654">
        <v>1</v>
      </c>
    </row>
    <row r="1655" spans="1:3" x14ac:dyDescent="0.2">
      <c r="A1655" t="s">
        <v>3590</v>
      </c>
      <c r="B1655" s="180" t="s">
        <v>3602</v>
      </c>
      <c r="C1655">
        <v>1</v>
      </c>
    </row>
    <row r="1656" spans="1:3" x14ac:dyDescent="0.2">
      <c r="A1656" t="s">
        <v>3590</v>
      </c>
      <c r="B1656" s="180" t="s">
        <v>3608</v>
      </c>
      <c r="C1656">
        <v>1</v>
      </c>
    </row>
    <row r="1657" spans="1:3" x14ac:dyDescent="0.2">
      <c r="A1657" t="s">
        <v>3590</v>
      </c>
      <c r="B1657" s="180" t="s">
        <v>3862</v>
      </c>
      <c r="C1657">
        <v>1</v>
      </c>
    </row>
    <row r="1658" spans="1:3" x14ac:dyDescent="0.2">
      <c r="A1658" t="s">
        <v>4320</v>
      </c>
      <c r="B1658" s="180" t="s">
        <v>179</v>
      </c>
      <c r="C1658">
        <v>1</v>
      </c>
    </row>
    <row r="1659" spans="1:3" x14ac:dyDescent="0.2">
      <c r="A1659" t="s">
        <v>2277</v>
      </c>
      <c r="B1659" s="180" t="s">
        <v>669</v>
      </c>
      <c r="C1659">
        <v>1</v>
      </c>
    </row>
    <row r="1660" spans="1:3" x14ac:dyDescent="0.2">
      <c r="A1660" t="s">
        <v>2277</v>
      </c>
      <c r="B1660" s="180" t="s">
        <v>4113</v>
      </c>
      <c r="C1660">
        <v>1</v>
      </c>
    </row>
    <row r="1661" spans="1:3" x14ac:dyDescent="0.2">
      <c r="A1661" t="s">
        <v>4321</v>
      </c>
      <c r="B1661" s="180" t="s">
        <v>1613</v>
      </c>
      <c r="C1661">
        <v>1</v>
      </c>
    </row>
    <row r="1662" spans="1:3" x14ac:dyDescent="0.2">
      <c r="A1662" t="s">
        <v>2763</v>
      </c>
      <c r="B1662" s="180" t="s">
        <v>2764</v>
      </c>
      <c r="C1662">
        <v>1</v>
      </c>
    </row>
    <row r="1663" spans="1:3" x14ac:dyDescent="0.2">
      <c r="A1663" t="s">
        <v>2763</v>
      </c>
      <c r="B1663" s="180" t="s">
        <v>1224</v>
      </c>
      <c r="C1663">
        <v>1</v>
      </c>
    </row>
    <row r="1664" spans="1:3" x14ac:dyDescent="0.2">
      <c r="A1664" t="s">
        <v>4322</v>
      </c>
      <c r="B1664" s="180" t="s">
        <v>794</v>
      </c>
      <c r="C1664">
        <v>1</v>
      </c>
    </row>
    <row r="1665" spans="1:3" x14ac:dyDescent="0.2">
      <c r="A1665" t="s">
        <v>4322</v>
      </c>
      <c r="B1665" s="180" t="s">
        <v>796</v>
      </c>
      <c r="C1665">
        <v>1</v>
      </c>
    </row>
    <row r="1666" spans="1:3" x14ac:dyDescent="0.2">
      <c r="A1666" t="s">
        <v>4323</v>
      </c>
      <c r="B1666" s="180" t="s">
        <v>725</v>
      </c>
      <c r="C1666">
        <v>1</v>
      </c>
    </row>
    <row r="1667" spans="1:3" x14ac:dyDescent="0.2">
      <c r="A1667" t="s">
        <v>4325</v>
      </c>
      <c r="B1667" s="180" t="s">
        <v>1808</v>
      </c>
      <c r="C1667">
        <v>1</v>
      </c>
    </row>
    <row r="1668" spans="1:3" x14ac:dyDescent="0.2">
      <c r="A1668" t="s">
        <v>4325</v>
      </c>
      <c r="B1668" s="180" t="s">
        <v>1805</v>
      </c>
      <c r="C1668">
        <v>1</v>
      </c>
    </row>
    <row r="1669" spans="1:3" x14ac:dyDescent="0.2">
      <c r="A1669" t="s">
        <v>4325</v>
      </c>
      <c r="B1669" s="180" t="s">
        <v>1309</v>
      </c>
      <c r="C1669">
        <v>1</v>
      </c>
    </row>
    <row r="1670" spans="1:3" x14ac:dyDescent="0.2">
      <c r="A1670" t="s">
        <v>4325</v>
      </c>
      <c r="B1670" s="180" t="s">
        <v>1697</v>
      </c>
      <c r="C1670">
        <v>1</v>
      </c>
    </row>
    <row r="1671" spans="1:3" x14ac:dyDescent="0.2">
      <c r="A1671" t="s">
        <v>4325</v>
      </c>
      <c r="B1671" s="180" t="s">
        <v>1600</v>
      </c>
      <c r="C1671">
        <v>1</v>
      </c>
    </row>
    <row r="1672" spans="1:3" x14ac:dyDescent="0.2">
      <c r="A1672" t="s">
        <v>2250</v>
      </c>
      <c r="B1672" s="180" t="s">
        <v>212</v>
      </c>
      <c r="C1672">
        <v>1</v>
      </c>
    </row>
    <row r="1673" spans="1:3" x14ac:dyDescent="0.2">
      <c r="A1673" t="s">
        <v>2250</v>
      </c>
      <c r="B1673" s="180" t="s">
        <v>3027</v>
      </c>
      <c r="C1673">
        <v>1</v>
      </c>
    </row>
    <row r="1674" spans="1:3" x14ac:dyDescent="0.2">
      <c r="A1674" t="s">
        <v>4326</v>
      </c>
      <c r="B1674" s="180" t="s">
        <v>170</v>
      </c>
      <c r="C1674">
        <v>1</v>
      </c>
    </row>
    <row r="1675" spans="1:3" ht="27.75" x14ac:dyDescent="0.2">
      <c r="A1675" t="s">
        <v>4327</v>
      </c>
      <c r="B1675" s="180" t="s">
        <v>1247</v>
      </c>
      <c r="C1675">
        <v>1</v>
      </c>
    </row>
    <row r="1676" spans="1:3" x14ac:dyDescent="0.2">
      <c r="A1676" t="s">
        <v>4327</v>
      </c>
      <c r="B1676" s="180" t="s">
        <v>1893</v>
      </c>
      <c r="C1676">
        <v>1</v>
      </c>
    </row>
    <row r="1677" spans="1:3" x14ac:dyDescent="0.2">
      <c r="A1677" t="s">
        <v>4329</v>
      </c>
      <c r="B1677" s="180" t="s">
        <v>158</v>
      </c>
      <c r="C1677">
        <v>1</v>
      </c>
    </row>
    <row r="1678" spans="1:3" ht="27.75" x14ac:dyDescent="0.2">
      <c r="A1678" t="s">
        <v>4330</v>
      </c>
      <c r="B1678" s="180" t="s">
        <v>1000</v>
      </c>
      <c r="C1678">
        <v>1</v>
      </c>
    </row>
    <row r="1679" spans="1:3" x14ac:dyDescent="0.2">
      <c r="A1679" t="s">
        <v>4332</v>
      </c>
      <c r="B1679" s="180" t="s">
        <v>1197</v>
      </c>
      <c r="C1679">
        <v>1</v>
      </c>
    </row>
    <row r="1680" spans="1:3" ht="27.75" x14ac:dyDescent="0.2">
      <c r="A1680" t="s">
        <v>4333</v>
      </c>
      <c r="B1680" s="180" t="s">
        <v>325</v>
      </c>
      <c r="C1680">
        <v>1</v>
      </c>
    </row>
    <row r="1681" spans="1:3" x14ac:dyDescent="0.2">
      <c r="A1681" t="s">
        <v>4334</v>
      </c>
      <c r="B1681" s="180" t="s">
        <v>344</v>
      </c>
      <c r="C1681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4"/>
  <sheetViews>
    <sheetView tabSelected="1" topLeftCell="E13" zoomScaleNormal="100" workbookViewId="0">
      <selection activeCell="G61" sqref="G61"/>
    </sheetView>
  </sheetViews>
  <sheetFormatPr defaultRowHeight="15" x14ac:dyDescent="0.2"/>
  <cols>
    <col min="1" max="1" width="12.9140625" customWidth="1"/>
    <col min="2" max="2" width="16.6796875" bestFit="1" customWidth="1"/>
    <col min="3" max="3" width="12.9140625" customWidth="1"/>
    <col min="4" max="4" width="12.5078125" style="1" customWidth="1"/>
    <col min="5" max="5" width="10.76171875" customWidth="1"/>
    <col min="6" max="7" width="11.02734375" customWidth="1"/>
    <col min="8" max="8" width="9.28125" customWidth="1"/>
    <col min="9" max="9" width="12.375" customWidth="1"/>
    <col min="10" max="16" width="5.51171875" bestFit="1" customWidth="1"/>
    <col min="17" max="400" width="6.58984375" bestFit="1" customWidth="1"/>
    <col min="401" max="536" width="7.53125" bestFit="1" customWidth="1"/>
    <col min="537" max="537" width="11.8359375" bestFit="1" customWidth="1"/>
  </cols>
  <sheetData>
    <row r="2" spans="1:9" x14ac:dyDescent="0.2">
      <c r="A2" s="205" t="s">
        <v>1680</v>
      </c>
      <c r="B2" s="205"/>
      <c r="C2" s="158" t="s">
        <v>1522</v>
      </c>
      <c r="D2"/>
    </row>
    <row r="3" spans="1:9" x14ac:dyDescent="0.2">
      <c r="A3" s="154" t="s">
        <v>5</v>
      </c>
      <c r="B3" s="120">
        <f>SUMIFS(Journal!$U:$U,Journal!$T:$T,"",Journal!$G:$G,A3)</f>
        <v>-550886.98385786533</v>
      </c>
      <c r="C3" s="129">
        <f>SUMIFS(Journal!$U:$U,Journal!$T:$T,"",Journal!$G:$G,$A3,Journal!$D:$D,"&lt;&gt;Доставлен")</f>
        <v>-180711.7063522047</v>
      </c>
      <c r="D3"/>
    </row>
    <row r="4" spans="1:9" x14ac:dyDescent="0.2">
      <c r="A4" s="155" t="s">
        <v>6</v>
      </c>
      <c r="B4" s="120">
        <f>SUMIFS(Journal!$U:$U,Journal!$T:$T,"",Journal!$G:$G,A4)</f>
        <v>-35658.156419957144</v>
      </c>
      <c r="C4" s="129">
        <f>SUMIFS(Journal!$U:$U,Journal!$T:$T,"",Journal!$G:$G,$A4,Journal!$D:$D,"&lt;&gt;Доставлен")</f>
        <v>-726.87349586983737</v>
      </c>
      <c r="D4"/>
    </row>
    <row r="5" spans="1:9" x14ac:dyDescent="0.2">
      <c r="A5" s="156" t="s">
        <v>7</v>
      </c>
      <c r="B5" s="120">
        <f>SUMIFS(Journal!$U:$U,Journal!$T:$T,"",Journal!$G:$G,A5)</f>
        <v>-125710.18139345601</v>
      </c>
      <c r="C5" s="129">
        <f>SUMIFS(Journal!$U:$U,Journal!$T:$T,"",Journal!$G:$G,$A5,Journal!$D:$D,"&lt;&gt;Доставлен")</f>
        <v>-2481.7578862962355</v>
      </c>
      <c r="D5"/>
    </row>
    <row r="6" spans="1:9" x14ac:dyDescent="0.2">
      <c r="A6" s="157" t="s">
        <v>8</v>
      </c>
      <c r="B6" s="120">
        <f>SUMIFS(Journal!$U:$U,Journal!$T:$T,"",Journal!$G:$G,A6)</f>
        <v>-88554.209991560027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">
      <c r="A7" s="121" t="s">
        <v>1681</v>
      </c>
      <c r="B7" s="122">
        <f>SUM(B3:B6)</f>
        <v>-800809.53166283853</v>
      </c>
      <c r="C7" s="122">
        <f>SUM(C3:C6)</f>
        <v>-183920.33773437075</v>
      </c>
    </row>
    <row r="8" spans="1:9" x14ac:dyDescent="0.2">
      <c r="B8" s="1"/>
    </row>
    <row r="9" spans="1:9" x14ac:dyDescent="0.2">
      <c r="B9" s="63"/>
      <c r="C9" s="64"/>
      <c r="D9" s="208" t="s">
        <v>0</v>
      </c>
      <c r="E9" s="208"/>
      <c r="F9" s="208"/>
      <c r="G9" s="115"/>
      <c r="H9" s="207" t="s">
        <v>1</v>
      </c>
      <c r="I9" s="62"/>
    </row>
    <row r="10" spans="1:9" x14ac:dyDescent="0.2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7"/>
      <c r="I10" s="62" t="s">
        <v>9</v>
      </c>
    </row>
    <row r="11" spans="1:9" x14ac:dyDescent="0.2">
      <c r="A11" s="52" t="s">
        <v>5459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">
      <c r="A12" s="52" t="s">
        <v>5460</v>
      </c>
      <c r="B12" s="53">
        <v>36480.994999999995</v>
      </c>
      <c r="C12" s="53">
        <f>SUMIF(Journal!$T:$T,A12,Journal!$Q:$Q)</f>
        <v>19600</v>
      </c>
      <c r="D12" s="53">
        <f>SUMIFS(Journal!$U:$U,Journal!$T:$T,$A12,Journal!$G:$G,$D$10)</f>
        <v>8342.1855770468319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0.82988055940156213</v>
      </c>
      <c r="I12" s="53">
        <f>SUM(D12:G12)</f>
        <v>8888.9183945372279</v>
      </c>
    </row>
    <row r="13" spans="1:9" x14ac:dyDescent="0.2">
      <c r="A13" s="52" t="s">
        <v>5461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">
      <c r="A14" s="52" t="s">
        <v>5462</v>
      </c>
      <c r="B14" s="53">
        <v>56582.404999999992</v>
      </c>
      <c r="C14" s="53">
        <f>SUMIF(Journal!$T:$T,A14,Journal!$Q:$Q)</f>
        <v>54927.22</v>
      </c>
      <c r="D14" s="53">
        <f>SUMIFS(Journal!$U:$U,Journal!$T:$T,$A14,Journal!$G:$G,$D$10)</f>
        <v>28060.364290781359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1.1631339913606191</v>
      </c>
      <c r="I14" s="53">
        <f t="shared" si="1"/>
        <v>29534.793909256274</v>
      </c>
    </row>
    <row r="15" spans="1:9" x14ac:dyDescent="0.2">
      <c r="A15" s="52" t="s">
        <v>5463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">
      <c r="A16" s="52" t="s">
        <v>5464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">
      <c r="A17" s="52" t="s">
        <v>5465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">
      <c r="A18" s="52" t="s">
        <v>5466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">
      <c r="A19" s="52" t="s">
        <v>5467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">
      <c r="A20" s="52" t="s">
        <v>5468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">
      <c r="A21" s="52" t="s">
        <v>5469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">
      <c r="A22" s="52" t="s">
        <v>5470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">
      <c r="A23" s="52" t="s">
        <v>5471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">
      <c r="A24" s="52" t="s">
        <v>5472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">
      <c r="A25" s="52" t="s">
        <v>5473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">
      <c r="A26" s="52" t="s">
        <v>5474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">
      <c r="A27" s="52" t="s">
        <v>5475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">
      <c r="A28" s="52" t="s">
        <v>5476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">
      <c r="A29" s="52" t="s">
        <v>5477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">
      <c r="A30" s="52" t="s">
        <v>5478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">
      <c r="A31" s="52" t="s">
        <v>5479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">
      <c r="A32" s="52" t="s">
        <v>5480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">
      <c r="A33" s="52" t="s">
        <v>5481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">
      <c r="A34" s="52" t="s">
        <v>5482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">
      <c r="A35" s="52" t="s">
        <v>5483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54043.982707034185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1965.6715480481155</v>
      </c>
      <c r="G35" s="53">
        <f>SUMIFS(Journal!$U:$U,Journal!$T:$T,$A35,Journal!$G:$G,$G$10)</f>
        <v>0</v>
      </c>
      <c r="H35" s="106">
        <f t="shared" ref="H35" si="14">I35/(C35-I35)</f>
        <v>0.55890059266516279</v>
      </c>
      <c r="I35" s="53">
        <f t="shared" ref="I35" si="15">SUM(D35:G35)</f>
        <v>65565.751228905501</v>
      </c>
    </row>
    <row r="36" spans="1:9" x14ac:dyDescent="0.2">
      <c r="A36" s="52" t="s">
        <v>5484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">
      <c r="A37" s="52" t="s">
        <v>5485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">
      <c r="A38" s="52" t="s">
        <v>5486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">
      <c r="A39" s="52" t="s">
        <v>5487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">
      <c r="A40" s="52" t="s">
        <v>5488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">
      <c r="A41" s="52" t="s">
        <v>5489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">
      <c r="A42" s="52" t="s">
        <v>5490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">
      <c r="A43" s="52" t="s">
        <v>5491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">
      <c r="A44" s="52" t="s">
        <v>5492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">
      <c r="A45" s="52" t="s">
        <v>5493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">
      <c r="A46" s="52" t="s">
        <v>5494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">
      <c r="A47" s="52" t="s">
        <v>5495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">
      <c r="A48" s="52" t="s">
        <v>5496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">
      <c r="A49" s="52" t="s">
        <v>5497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">
      <c r="A50" s="52" t="s">
        <v>5498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100686.91118407114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0.71853048014048382</v>
      </c>
      <c r="I50" s="53">
        <f t="shared" ref="I50" si="45">SUM(D50:G50)</f>
        <v>105404.90037081465</v>
      </c>
    </row>
    <row r="51" spans="1:9" x14ac:dyDescent="0.2">
      <c r="A51" s="52" t="s">
        <v>5499</v>
      </c>
      <c r="B51" s="53">
        <v>158725.43000000005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">
      <c r="A52" s="52" t="s">
        <v>5500</v>
      </c>
      <c r="B52" s="53">
        <v>168580.78999999992</v>
      </c>
      <c r="C52" s="53">
        <f>SUMIF(Journal!$T:$T,A52,Journal!$Q:$Q)</f>
        <v>310000</v>
      </c>
      <c r="D52" s="53">
        <f>SUMIFS(Journal!$U:$U,Journal!$T:$T,$A52,Journal!$G:$G,$D$10)</f>
        <v>112897.1761298302</v>
      </c>
      <c r="E52" s="53">
        <f>SUMIFS(Journal!$U:$U,Journal!$T:$T,$A52,Journal!$G:$G,$E$10)</f>
        <v>9215.8106499429887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:H53" si="48">I52/(C52-I52)</f>
        <v>0.64992776609121816</v>
      </c>
      <c r="I52" s="53">
        <f t="shared" ref="I52" si="49">SUM(D52:G52)</f>
        <v>122112.98677977319</v>
      </c>
    </row>
    <row r="53" spans="1:9" x14ac:dyDescent="0.2">
      <c r="A53" s="52" t="s">
        <v>5501</v>
      </c>
      <c r="B53" s="53">
        <v>3601</v>
      </c>
      <c r="C53" s="53">
        <f>SUMIF(Journal!$T:$T,A53,Journal!$Q:$Q)</f>
        <v>4450</v>
      </c>
      <c r="D53" s="53">
        <f>SUMIFS(Journal!$U:$U,Journal!$T:$T,$A53,Journal!$G:$G,$D$10)</f>
        <v>1641.860286004244</v>
      </c>
      <c r="E53" s="53">
        <f>SUMIFS(Journal!$U:$U,Journal!$T:$T,$A53,Journal!$G:$G,$E$10)</f>
        <v>0</v>
      </c>
      <c r="F53" s="53">
        <f>SUMIFS(Journal!$U:$U,Journal!$T:$T,$A53,Journal!$G:$G,$F$10)</f>
        <v>0</v>
      </c>
      <c r="G53" s="53">
        <f>SUMIFS(Journal!$U:$U,Journal!$T:$T,$A53,Journal!$G:$G,$G$10)</f>
        <v>0</v>
      </c>
      <c r="H53" s="106">
        <f t="shared" ref="H53:H54" si="50">I53/(C53-I53)</f>
        <v>0.58467898795106932</v>
      </c>
      <c r="I53" s="53">
        <f t="shared" ref="I53" si="51">SUM(D53:G53)</f>
        <v>1641.860286004244</v>
      </c>
    </row>
    <row r="54" spans="1:9" x14ac:dyDescent="0.2">
      <c r="A54" s="52" t="s">
        <v>10</v>
      </c>
      <c r="B54" s="53">
        <v>7270855.8840099219</v>
      </c>
      <c r="C54" s="54">
        <f>SUM(C$11:C53)</f>
        <v>10394778.217234202</v>
      </c>
      <c r="D54" s="54">
        <f>SUM(D$11:D53)</f>
        <v>3364377.7598673804</v>
      </c>
      <c r="E54" s="54">
        <f>SUM(E$11:E53)</f>
        <v>451181.04234520294</v>
      </c>
      <c r="F54" s="54">
        <f>SUM(F$11:F53)</f>
        <v>104591.23338366084</v>
      </c>
      <c r="G54" s="54">
        <f>SUM(G$11:G53)</f>
        <v>54499.019290876793</v>
      </c>
      <c r="H54" s="111">
        <f t="shared" si="50"/>
        <v>0.61909175880724232</v>
      </c>
      <c r="I54" s="54">
        <f>SUM(I$11:I53)</f>
        <v>3974649.0548871215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 filterMode="1"/>
  <dimension ref="A1:AF5661"/>
  <sheetViews>
    <sheetView topLeftCell="J1" zoomScale="85" zoomScaleNormal="85" workbookViewId="0">
      <pane ySplit="2" topLeftCell="J3" activePane="bottomLeft" state="frozen"/>
      <selection activeCell="H4889" sqref="H4889:L4899"/>
      <selection pane="bottomLeft" activeCell="Q5661" sqref="Q5661"/>
    </sheetView>
  </sheetViews>
  <sheetFormatPr defaultColWidth="6.58984375" defaultRowHeight="14.25" outlineLevelCol="1" x14ac:dyDescent="0.2"/>
  <cols>
    <col min="1" max="1" width="12.5078125" style="37" bestFit="1" customWidth="1"/>
    <col min="2" max="2" width="11.8359375" style="37" customWidth="1" outlineLevel="1"/>
    <col min="3" max="3" width="10.76171875" style="37" customWidth="1" outlineLevel="1"/>
    <col min="4" max="4" width="13.046875" style="37" customWidth="1" outlineLevel="1"/>
    <col min="5" max="5" width="11.296875" style="38" customWidth="1" outlineLevel="1"/>
    <col min="6" max="6" width="10.625" style="38" customWidth="1" outlineLevel="1"/>
    <col min="7" max="7" width="13.71875" style="2" customWidth="1"/>
    <col min="8" max="8" width="11.703125" style="162" customWidth="1"/>
    <col min="9" max="9" width="15.46875" style="2" customWidth="1"/>
    <col min="10" max="10" width="80.30859375" style="33" customWidth="1"/>
    <col min="11" max="11" width="10.0859375" style="36" customWidth="1" outlineLevel="1"/>
    <col min="12" max="12" width="11.02734375" style="36" customWidth="1" outlineLevel="1"/>
    <col min="13" max="13" width="9.953125" style="36" customWidth="1" outlineLevel="1"/>
    <col min="14" max="14" width="9.68359375" style="36" customWidth="1" outlineLevel="1"/>
    <col min="15" max="15" width="10.22265625" style="36" customWidth="1" outlineLevel="1"/>
    <col min="16" max="17" width="11.296875" style="36" customWidth="1"/>
    <col min="18" max="18" width="10.22265625" style="38" customWidth="1"/>
    <col min="19" max="19" width="22.734375" style="38" customWidth="1"/>
    <col min="20" max="20" width="10.22265625" style="38" customWidth="1"/>
    <col min="21" max="21" width="12.9140625" style="39" customWidth="1"/>
    <col min="22" max="22" width="10.22265625" style="40" customWidth="1"/>
    <col min="23" max="23" width="6.859375" style="33" customWidth="1"/>
    <col min="24" max="24" width="11.8359375" style="35" customWidth="1"/>
    <col min="25" max="25" width="11.56640625" style="35" customWidth="1"/>
    <col min="26" max="26" width="14.9296875" style="33" bestFit="1" customWidth="1"/>
    <col min="27" max="34" width="16.27734375" style="33" customWidth="1"/>
    <col min="35" max="35" width="7.26171875" style="33" bestFit="1" customWidth="1"/>
    <col min="36" max="16384" width="6.58984375" style="33"/>
  </cols>
  <sheetData>
    <row r="1" spans="1:32" s="42" customFormat="1" ht="38.25" customHeight="1" x14ac:dyDescent="0.2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3678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3577</v>
      </c>
      <c r="T1" s="81" t="s">
        <v>28</v>
      </c>
      <c r="U1" s="82" t="s">
        <v>29</v>
      </c>
      <c r="V1" s="83" t="s">
        <v>30</v>
      </c>
      <c r="X1" s="43"/>
      <c r="Y1" s="43" t="s">
        <v>1680</v>
      </c>
    </row>
    <row r="2" spans="1:32" s="28" customFormat="1" x14ac:dyDescent="0.2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SUBTOTAL(3,K$3:K$5655)</f>
        <v>4</v>
      </c>
      <c r="L2" s="90">
        <f t="shared" ref="L2:Q2" si="0">SUBTOTAL(9,L$3:L$5655)</f>
        <v>0</v>
      </c>
      <c r="M2" s="90">
        <f t="shared" si="0"/>
        <v>-1198.8</v>
      </c>
      <c r="N2" s="90">
        <f t="shared" si="0"/>
        <v>36</v>
      </c>
      <c r="O2" s="90">
        <f t="shared" si="0"/>
        <v>0</v>
      </c>
      <c r="P2" s="90">
        <f t="shared" si="0"/>
        <v>4248</v>
      </c>
      <c r="Q2" s="90">
        <f t="shared" si="0"/>
        <v>7050</v>
      </c>
      <c r="R2" s="104">
        <f>SUBTOTAL(3,R$3:R$5655)</f>
        <v>4</v>
      </c>
      <c r="S2" s="104"/>
      <c r="T2" s="104">
        <f>SUBTOTAL(2,T$3:T$5655)</f>
        <v>0</v>
      </c>
      <c r="U2" s="91">
        <f>SUBTOTAL(9,U$3:U$5655)</f>
        <v>2802</v>
      </c>
      <c r="V2" s="92">
        <f>SUBTOTAL(1,V$3:V$5655)</f>
        <v>0.28409417169107093</v>
      </c>
      <c r="X2" s="43"/>
      <c r="Y2" s="91" t="s">
        <v>5</v>
      </c>
      <c r="Z2" s="91">
        <f>SUMIFS($U:$U,$T:$T,"",$G:$G,Y2)</f>
        <v>-550886.98385786533</v>
      </c>
      <c r="AA2" s="91" t="s">
        <v>6</v>
      </c>
      <c r="AB2" s="91">
        <f>SUMIFS($U:$U,$T:$T,"",$G:$G,AA2)</f>
        <v>-35658.156419957144</v>
      </c>
      <c r="AC2" s="91" t="s">
        <v>7</v>
      </c>
      <c r="AD2" s="91">
        <f>SUMIFS($U:$U,$T:$T,"",$G:$G,AC2)</f>
        <v>-125710.18139345601</v>
      </c>
      <c r="AE2" s="91" t="s">
        <v>8</v>
      </c>
      <c r="AF2" s="91">
        <f>SUMIFS($U:$U,$T:$T,"",$G:$G,AE2)</f>
        <v>-88554.209991560027</v>
      </c>
    </row>
    <row r="3" spans="1:32" hidden="1" x14ac:dyDescent="0.2">
      <c r="A3" s="93" t="s">
        <v>31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2087</v>
      </c>
      <c r="I3" s="97" t="s">
        <v>2088</v>
      </c>
      <c r="J3" s="97" t="s">
        <v>3163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3187</v>
      </c>
      <c r="T3" s="95" t="str">
        <f>IF(R3="","",TEXT(R3,"ГГГГ ММ"))</f>
        <v>2022 08</v>
      </c>
      <c r="U3" s="32">
        <f t="shared" ref="U3:U66" si="1">Q3-P3</f>
        <v>-222.00121560308003</v>
      </c>
      <c r="V3" s="22">
        <f t="shared" ref="V3:V66" si="2">IF(Q3&lt;&gt;0,IFERROR(U3/P3,""),"")</f>
        <v>-0.16792814785862803</v>
      </c>
      <c r="X3" s="33"/>
      <c r="Y3" s="33"/>
    </row>
    <row r="4" spans="1:32" hidden="1" x14ac:dyDescent="0.2">
      <c r="A4" s="93" t="s">
        <v>31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2087</v>
      </c>
      <c r="I4" s="97" t="s">
        <v>2088</v>
      </c>
      <c r="J4" s="97" t="s">
        <v>3163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3187</v>
      </c>
      <c r="T4" s="95" t="str">
        <f t="shared" ref="T4:T67" si="4">IF(R4="","",TEXT(R4,"ГГГГ ММ"))</f>
        <v>2022 08</v>
      </c>
      <c r="U4" s="32">
        <f t="shared" si="1"/>
        <v>-222.00121560308003</v>
      </c>
      <c r="V4" s="22">
        <f t="shared" si="2"/>
        <v>-0.16792814785862803</v>
      </c>
      <c r="X4" s="33"/>
      <c r="Y4" s="39"/>
    </row>
    <row r="5" spans="1:32" hidden="1" x14ac:dyDescent="0.2">
      <c r="A5" s="93" t="s">
        <v>31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2087</v>
      </c>
      <c r="I5" s="97" t="s">
        <v>2088</v>
      </c>
      <c r="J5" s="97" t="s">
        <v>3163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44842</v>
      </c>
      <c r="S5" s="31" t="s">
        <v>3187</v>
      </c>
      <c r="T5" s="95" t="str">
        <f t="shared" si="4"/>
        <v>2022 10</v>
      </c>
      <c r="U5" s="32">
        <f t="shared" si="1"/>
        <v>477.99878439691997</v>
      </c>
      <c r="V5" s="22">
        <f t="shared" si="2"/>
        <v>0.36157212168588138</v>
      </c>
      <c r="X5" s="33"/>
      <c r="Y5" s="33"/>
    </row>
    <row r="6" spans="1:32" hidden="1" x14ac:dyDescent="0.2">
      <c r="A6" s="93" t="s">
        <v>31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2706</v>
      </c>
      <c r="I6" s="97" t="s">
        <v>2256</v>
      </c>
      <c r="J6" s="97" t="s">
        <v>2707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3187</v>
      </c>
      <c r="T6" s="95" t="str">
        <f t="shared" si="4"/>
        <v>2022 08</v>
      </c>
      <c r="U6" s="32">
        <f t="shared" si="1"/>
        <v>809.95794652857376</v>
      </c>
      <c r="V6" s="22">
        <f t="shared" si="2"/>
        <v>1.1737805579440863</v>
      </c>
      <c r="X6" s="33"/>
      <c r="Y6" s="33"/>
    </row>
    <row r="7" spans="1:32" hidden="1" x14ac:dyDescent="0.2">
      <c r="A7" s="93" t="s">
        <v>31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2851</v>
      </c>
      <c r="I7" s="97" t="s">
        <v>2256</v>
      </c>
      <c r="J7" s="97" t="s">
        <v>2852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3187</v>
      </c>
      <c r="T7" s="95" t="str">
        <f t="shared" si="4"/>
        <v>2022 08</v>
      </c>
      <c r="U7" s="32">
        <f t="shared" si="1"/>
        <v>807.82580279611534</v>
      </c>
      <c r="V7" s="22">
        <f t="shared" si="2"/>
        <v>1.1670845374754193</v>
      </c>
      <c r="X7" s="33"/>
      <c r="Y7" s="33"/>
    </row>
    <row r="8" spans="1:32" hidden="1" x14ac:dyDescent="0.2">
      <c r="A8" s="93" t="s">
        <v>31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3187</v>
      </c>
      <c r="T8" s="95" t="str">
        <f t="shared" si="4"/>
        <v>2022 09</v>
      </c>
      <c r="U8" s="32">
        <f t="shared" si="1"/>
        <v>275.00971076939288</v>
      </c>
      <c r="V8" s="22">
        <f t="shared" si="2"/>
        <v>1.5715712682032168</v>
      </c>
      <c r="X8" s="33"/>
      <c r="Y8" s="33"/>
    </row>
    <row r="9" spans="1:32" hidden="1" x14ac:dyDescent="0.2">
      <c r="A9" s="93" t="s">
        <v>31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3187</v>
      </c>
      <c r="T9" s="95" t="str">
        <f t="shared" si="4"/>
        <v>2022 08</v>
      </c>
      <c r="U9" s="32">
        <f t="shared" si="1"/>
        <v>182.10537744923636</v>
      </c>
      <c r="V9" s="22">
        <f t="shared" si="2"/>
        <v>0.35162631454314147</v>
      </c>
      <c r="X9" s="33"/>
      <c r="Y9" s="33"/>
    </row>
    <row r="10" spans="1:32" hidden="1" x14ac:dyDescent="0.2">
      <c r="A10" s="93" t="s">
        <v>31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3187</v>
      </c>
      <c r="T10" s="95" t="str">
        <f t="shared" si="4"/>
        <v>2022 08</v>
      </c>
      <c r="U10" s="32">
        <f t="shared" si="1"/>
        <v>405.86480926592048</v>
      </c>
      <c r="V10" s="22">
        <f t="shared" si="2"/>
        <v>0.40825917143746393</v>
      </c>
      <c r="X10" s="33"/>
      <c r="Y10" s="33"/>
    </row>
    <row r="11" spans="1:32" hidden="1" x14ac:dyDescent="0.2">
      <c r="A11" s="93" t="s">
        <v>35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2833</v>
      </c>
      <c r="I11" s="97" t="s">
        <v>2088</v>
      </c>
      <c r="J11" s="97" t="s">
        <v>3930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3187</v>
      </c>
      <c r="T11" s="95" t="str">
        <f t="shared" si="4"/>
        <v>2022 11</v>
      </c>
      <c r="U11" s="32">
        <f t="shared" si="1"/>
        <v>683.49728506787324</v>
      </c>
      <c r="V11" s="22">
        <f t="shared" si="2"/>
        <v>2.1595305595228389</v>
      </c>
      <c r="X11" s="33"/>
      <c r="Y11" s="33"/>
    </row>
    <row r="12" spans="1:32" hidden="1" x14ac:dyDescent="0.2">
      <c r="A12" s="93" t="s">
        <v>35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2833</v>
      </c>
      <c r="I12" s="97" t="s">
        <v>2088</v>
      </c>
      <c r="J12" s="97" t="s">
        <v>3930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3187</v>
      </c>
      <c r="T12" s="95" t="str">
        <f t="shared" si="4"/>
        <v>2023 01</v>
      </c>
      <c r="U12" s="32">
        <f t="shared" si="1"/>
        <v>883.49728506787324</v>
      </c>
      <c r="V12" s="22">
        <f t="shared" si="2"/>
        <v>2.7914366714274066</v>
      </c>
      <c r="X12" s="33"/>
      <c r="Y12" s="33"/>
    </row>
    <row r="13" spans="1:32" hidden="1" x14ac:dyDescent="0.2">
      <c r="A13" s="93" t="s">
        <v>35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2833</v>
      </c>
      <c r="I13" s="97" t="s">
        <v>2088</v>
      </c>
      <c r="J13" s="97" t="s">
        <v>3930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3187</v>
      </c>
      <c r="T13" s="95" t="str">
        <f t="shared" si="4"/>
        <v>2023 05</v>
      </c>
      <c r="U13" s="32">
        <f t="shared" si="1"/>
        <v>783.49728506787324</v>
      </c>
      <c r="V13" s="22">
        <f t="shared" si="2"/>
        <v>2.4754836154751225</v>
      </c>
      <c r="X13" s="33"/>
      <c r="Y13" s="33"/>
    </row>
    <row r="14" spans="1:32" hidden="1" x14ac:dyDescent="0.2">
      <c r="A14" s="93" t="s">
        <v>35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2834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3187</v>
      </c>
      <c r="T14" s="95" t="str">
        <f t="shared" si="4"/>
        <v>2023 05</v>
      </c>
      <c r="U14" s="32">
        <f t="shared" si="1"/>
        <v>1104.3230769230772</v>
      </c>
      <c r="V14" s="22">
        <f t="shared" si="2"/>
        <v>0.92359654653302325</v>
      </c>
      <c r="X14" s="33"/>
      <c r="Y14" s="33"/>
    </row>
    <row r="15" spans="1:32" hidden="1" x14ac:dyDescent="0.2">
      <c r="A15" s="93" t="s">
        <v>35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0" t="str">
        <f>RIGHT(Journal!$J15,9)</f>
        <v>MLI-00954</v>
      </c>
      <c r="I15" s="96" t="str">
        <f t="shared" si="5"/>
        <v>California Gold Nutrition</v>
      </c>
      <c r="J15" s="97" t="s">
        <v>2835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3187</v>
      </c>
      <c r="T15" s="95" t="str">
        <f t="shared" si="4"/>
        <v>2023 06</v>
      </c>
      <c r="U15" s="32">
        <f t="shared" si="1"/>
        <v>904.32307692307722</v>
      </c>
      <c r="V15" s="22">
        <f t="shared" si="2"/>
        <v>0.75632728161710827</v>
      </c>
      <c r="X15" s="33"/>
      <c r="Y15" s="33"/>
    </row>
    <row r="16" spans="1:32" hidden="1" x14ac:dyDescent="0.2">
      <c r="A16" s="93" t="s">
        <v>35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2087</v>
      </c>
      <c r="I16" s="97" t="s">
        <v>2088</v>
      </c>
      <c r="J16" s="97" t="s">
        <v>3163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3187</v>
      </c>
      <c r="T16" s="95" t="str">
        <f t="shared" si="4"/>
        <v>2023 06</v>
      </c>
      <c r="U16" s="32">
        <f t="shared" si="1"/>
        <v>904.32307692307722</v>
      </c>
      <c r="V16" s="22">
        <f t="shared" si="2"/>
        <v>0.75632728161710827</v>
      </c>
      <c r="X16" s="33"/>
      <c r="Y16" s="33"/>
    </row>
    <row r="17" spans="1:25" hidden="1" x14ac:dyDescent="0.2">
      <c r="A17" s="93" t="s">
        <v>35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3187</v>
      </c>
      <c r="T17" s="95" t="str">
        <f t="shared" si="4"/>
        <v>2022 11</v>
      </c>
      <c r="U17" s="32">
        <f t="shared" si="1"/>
        <v>499.74987556561103</v>
      </c>
      <c r="V17" s="22">
        <f t="shared" si="2"/>
        <v>0.99900000251005727</v>
      </c>
      <c r="X17" s="33"/>
      <c r="Y17" s="33"/>
    </row>
    <row r="18" spans="1:25" hidden="1" x14ac:dyDescent="0.2">
      <c r="A18" s="93" t="s">
        <v>35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2266</v>
      </c>
      <c r="I18" s="97" t="s">
        <v>2267</v>
      </c>
      <c r="J18" s="97" t="s">
        <v>2268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3187</v>
      </c>
      <c r="T18" s="95" t="str">
        <f t="shared" si="4"/>
        <v>2022 11</v>
      </c>
      <c r="U18" s="32">
        <f t="shared" si="1"/>
        <v>396.45903846153857</v>
      </c>
      <c r="V18" s="22">
        <f t="shared" si="2"/>
        <v>0.98245054715158608</v>
      </c>
      <c r="X18" s="33"/>
      <c r="Y18" s="33"/>
    </row>
    <row r="19" spans="1:25" hidden="1" x14ac:dyDescent="0.2">
      <c r="A19" s="93" t="s">
        <v>37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3187</v>
      </c>
      <c r="T19" s="95" t="str">
        <f t="shared" si="4"/>
        <v>2022 11</v>
      </c>
      <c r="U19" s="32">
        <f t="shared" si="1"/>
        <v>1413.2182224428998</v>
      </c>
      <c r="V19" s="22">
        <f t="shared" si="2"/>
        <v>16.284734678464456</v>
      </c>
      <c r="X19" s="33"/>
      <c r="Y19" s="33"/>
    </row>
    <row r="20" spans="1:25" hidden="1" x14ac:dyDescent="0.2">
      <c r="A20" s="93" t="s">
        <v>37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2087</v>
      </c>
      <c r="I20" s="97" t="s">
        <v>2088</v>
      </c>
      <c r="J20" s="97" t="s">
        <v>3163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3187</v>
      </c>
      <c r="T20" s="95" t="str">
        <f t="shared" si="4"/>
        <v>2023 07</v>
      </c>
      <c r="U20" s="32">
        <f t="shared" si="1"/>
        <v>919.76782522343592</v>
      </c>
      <c r="V20" s="22">
        <f t="shared" si="2"/>
        <v>0.77931092278310576</v>
      </c>
      <c r="X20" s="33"/>
      <c r="Y20" s="33"/>
    </row>
    <row r="21" spans="1:25" hidden="1" x14ac:dyDescent="0.2">
      <c r="A21" s="93" t="s">
        <v>37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2087</v>
      </c>
      <c r="I21" s="97" t="s">
        <v>2088</v>
      </c>
      <c r="J21" s="97" t="s">
        <v>3163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3187</v>
      </c>
      <c r="T21" s="95" t="str">
        <f t="shared" si="4"/>
        <v>2023 08</v>
      </c>
      <c r="U21" s="32">
        <f t="shared" si="1"/>
        <v>919.76782522343592</v>
      </c>
      <c r="V21" s="22">
        <f t="shared" si="2"/>
        <v>0.77931092278310576</v>
      </c>
      <c r="X21" s="33"/>
      <c r="Y21" s="33"/>
    </row>
    <row r="22" spans="1:25" hidden="1" x14ac:dyDescent="0.2">
      <c r="A22" s="93" t="s">
        <v>37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2833</v>
      </c>
      <c r="I22" s="97" t="s">
        <v>2088</v>
      </c>
      <c r="J22" s="97" t="s">
        <v>3930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3187</v>
      </c>
      <c r="T22" s="95" t="str">
        <f t="shared" si="4"/>
        <v>2023 05</v>
      </c>
      <c r="U22" s="32">
        <f t="shared" si="1"/>
        <v>688.01950968222445</v>
      </c>
      <c r="V22" s="22">
        <f t="shared" si="2"/>
        <v>2.2053286376382859</v>
      </c>
      <c r="X22" s="33"/>
      <c r="Y22" s="33"/>
    </row>
    <row r="23" spans="1:25" hidden="1" x14ac:dyDescent="0.2">
      <c r="A23" s="93" t="s">
        <v>37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2833</v>
      </c>
      <c r="I23" s="97" t="s">
        <v>2088</v>
      </c>
      <c r="J23" s="97" t="s">
        <v>3930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3187</v>
      </c>
      <c r="T23" s="95" t="str">
        <f t="shared" si="4"/>
        <v>2023 05</v>
      </c>
      <c r="U23" s="32">
        <f t="shared" si="1"/>
        <v>688.01950968222445</v>
      </c>
      <c r="V23" s="22">
        <f t="shared" si="2"/>
        <v>2.2053286376382859</v>
      </c>
      <c r="X23" s="33"/>
      <c r="Y23" s="33"/>
    </row>
    <row r="24" spans="1:25" hidden="1" x14ac:dyDescent="0.2">
      <c r="A24" s="93" t="s">
        <v>37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3187</v>
      </c>
      <c r="T24" s="95" t="str">
        <f t="shared" si="4"/>
        <v>2022 11</v>
      </c>
      <c r="U24" s="32">
        <f t="shared" si="1"/>
        <v>309.88391261171796</v>
      </c>
      <c r="V24" s="22">
        <f t="shared" si="2"/>
        <v>0.52512364809980494</v>
      </c>
      <c r="X24" s="33"/>
      <c r="Y24" s="33"/>
    </row>
    <row r="25" spans="1:25" hidden="1" x14ac:dyDescent="0.2">
      <c r="A25" s="93" t="s">
        <v>37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2062</v>
      </c>
      <c r="I25" s="97" t="s">
        <v>2040</v>
      </c>
      <c r="J25" s="97" t="s">
        <v>4360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3187</v>
      </c>
      <c r="T25" s="95" t="str">
        <f t="shared" si="4"/>
        <v>2022 11</v>
      </c>
      <c r="U25" s="32">
        <f t="shared" si="1"/>
        <v>599.06818768619655</v>
      </c>
      <c r="V25" s="22">
        <f t="shared" si="2"/>
        <v>1.4941897082921289</v>
      </c>
      <c r="X25" s="33"/>
      <c r="Y25" s="33"/>
    </row>
    <row r="26" spans="1:25" hidden="1" x14ac:dyDescent="0.2">
      <c r="A26" s="93" t="s">
        <v>37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3076</v>
      </c>
      <c r="I26" s="97" t="s">
        <v>2088</v>
      </c>
      <c r="J26" s="97" t="s">
        <v>3077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3187</v>
      </c>
      <c r="T26" s="95" t="str">
        <f t="shared" si="4"/>
        <v>2022 11</v>
      </c>
      <c r="U26" s="32">
        <f t="shared" si="1"/>
        <v>439.65466732869913</v>
      </c>
      <c r="V26" s="22">
        <f t="shared" si="2"/>
        <v>1.6887365055389156</v>
      </c>
      <c r="X26" s="33"/>
      <c r="Y26" s="33"/>
    </row>
    <row r="27" spans="1:25" hidden="1" x14ac:dyDescent="0.2">
      <c r="A27" s="93" t="s">
        <v>37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3187</v>
      </c>
      <c r="T27" s="95" t="str">
        <f t="shared" si="4"/>
        <v>2022 11</v>
      </c>
      <c r="U27" s="32">
        <f t="shared" si="1"/>
        <v>981.30992055610727</v>
      </c>
      <c r="V27" s="22">
        <f t="shared" si="2"/>
        <v>4.4872173582426838</v>
      </c>
      <c r="X27" s="33"/>
      <c r="Y27" s="33"/>
    </row>
    <row r="28" spans="1:25" hidden="1" x14ac:dyDescent="0.2">
      <c r="A28" s="93" t="s">
        <v>37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2261</v>
      </c>
      <c r="I28" s="97" t="s">
        <v>2043</v>
      </c>
      <c r="J28" s="97" t="s">
        <v>2262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3187</v>
      </c>
      <c r="T28" s="95" t="str">
        <f t="shared" si="4"/>
        <v>2022 11</v>
      </c>
      <c r="U28" s="32">
        <f t="shared" si="1"/>
        <v>797.93541956305853</v>
      </c>
      <c r="V28" s="22">
        <f t="shared" si="2"/>
        <v>1.1365555844826274</v>
      </c>
      <c r="X28" s="33"/>
      <c r="Y28" s="33"/>
    </row>
    <row r="29" spans="1:25" hidden="1" x14ac:dyDescent="0.2">
      <c r="A29" s="98" t="s">
        <v>41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2510</v>
      </c>
      <c r="I29" s="97" t="s">
        <v>2075</v>
      </c>
      <c r="J29" s="97" t="s">
        <v>2511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3187</v>
      </c>
      <c r="T29" s="95" t="str">
        <f t="shared" si="4"/>
        <v>2022 09</v>
      </c>
      <c r="U29" s="32">
        <f t="shared" si="1"/>
        <v>1218.3004069124863</v>
      </c>
      <c r="V29" s="22">
        <f t="shared" si="2"/>
        <v>1.2410114208979617</v>
      </c>
      <c r="X29" s="33"/>
      <c r="Y29" s="33"/>
    </row>
    <row r="30" spans="1:25" hidden="1" x14ac:dyDescent="0.2">
      <c r="A30" s="98" t="s">
        <v>41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3187</v>
      </c>
      <c r="T30" s="95" t="str">
        <f t="shared" si="4"/>
        <v>2022 09</v>
      </c>
      <c r="U30" s="32">
        <f t="shared" si="1"/>
        <v>967.60300684314734</v>
      </c>
      <c r="V30" s="22">
        <f t="shared" si="2"/>
        <v>1.817446415513613</v>
      </c>
      <c r="X30" s="33"/>
      <c r="Y30" s="33"/>
    </row>
    <row r="31" spans="1:25" hidden="1" x14ac:dyDescent="0.2">
      <c r="A31" s="98" t="s">
        <v>41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2464</v>
      </c>
      <c r="I31" s="97" t="s">
        <v>2161</v>
      </c>
      <c r="J31" s="97" t="s">
        <v>2465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3187</v>
      </c>
      <c r="T31" s="95" t="str">
        <f t="shared" si="4"/>
        <v>2022 08</v>
      </c>
      <c r="U31" s="32">
        <f t="shared" si="1"/>
        <v>1164.6921054254221</v>
      </c>
      <c r="V31" s="22">
        <f t="shared" si="2"/>
        <v>2.1757424413683109</v>
      </c>
      <c r="X31" s="33"/>
      <c r="Y31" s="33"/>
    </row>
    <row r="32" spans="1:25" hidden="1" x14ac:dyDescent="0.2">
      <c r="A32" s="93" t="s">
        <v>41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2464</v>
      </c>
      <c r="I32" s="97" t="s">
        <v>2161</v>
      </c>
      <c r="J32" s="97" t="s">
        <v>2465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3187</v>
      </c>
      <c r="T32" s="95" t="str">
        <f t="shared" si="4"/>
        <v>2022 08</v>
      </c>
      <c r="U32" s="32">
        <f t="shared" si="1"/>
        <v>1164.6921054254221</v>
      </c>
      <c r="V32" s="22">
        <f t="shared" si="2"/>
        <v>2.1757424413683109</v>
      </c>
      <c r="X32" s="33"/>
      <c r="Y32" s="33"/>
    </row>
    <row r="33" spans="1:25" hidden="1" x14ac:dyDescent="0.2">
      <c r="A33" s="93" t="s">
        <v>41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2194</v>
      </c>
      <c r="I33" s="97" t="s">
        <v>2195</v>
      </c>
      <c r="J33" s="97" t="s">
        <v>2916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3187</v>
      </c>
      <c r="T33" s="95" t="str">
        <f t="shared" si="4"/>
        <v>2022 08</v>
      </c>
      <c r="U33" s="32">
        <f t="shared" si="1"/>
        <v>1320.1993068201118</v>
      </c>
      <c r="V33" s="22">
        <f t="shared" si="2"/>
        <v>1.6929958108097785</v>
      </c>
      <c r="X33" s="33"/>
      <c r="Y33" s="33"/>
    </row>
    <row r="34" spans="1:25" hidden="1" x14ac:dyDescent="0.2">
      <c r="A34" s="93" t="s">
        <v>41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2125</v>
      </c>
      <c r="I34" s="97" t="s">
        <v>2040</v>
      </c>
      <c r="J34" s="97" t="s">
        <v>3851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3187</v>
      </c>
      <c r="T34" s="95" t="str">
        <f t="shared" si="4"/>
        <v>2022 09</v>
      </c>
      <c r="U34" s="32">
        <f t="shared" si="1"/>
        <v>2.3596177517219985E-3</v>
      </c>
      <c r="V34" s="22">
        <f t="shared" si="2"/>
        <v>2.676615660142501E-6</v>
      </c>
      <c r="X34" s="33"/>
      <c r="Y34" s="33"/>
    </row>
    <row r="35" spans="1:25" hidden="1" x14ac:dyDescent="0.2">
      <c r="A35" s="93" t="s">
        <v>41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2833</v>
      </c>
      <c r="I35" s="97" t="s">
        <v>2088</v>
      </c>
      <c r="J35" s="97" t="s">
        <v>3930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3187</v>
      </c>
      <c r="T35" s="95" t="str">
        <f t="shared" si="4"/>
        <v>2022 09</v>
      </c>
      <c r="U35" s="32">
        <f t="shared" si="1"/>
        <v>688.04664795136023</v>
      </c>
      <c r="V35" s="22">
        <f t="shared" si="2"/>
        <v>3.2462173459444279</v>
      </c>
      <c r="X35" s="33"/>
      <c r="Y35" s="33"/>
    </row>
    <row r="36" spans="1:25" hidden="1" x14ac:dyDescent="0.2">
      <c r="A36" s="93" t="s">
        <v>41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2833</v>
      </c>
      <c r="I36" s="97" t="s">
        <v>2088</v>
      </c>
      <c r="J36" s="97" t="s">
        <v>3930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3187</v>
      </c>
      <c r="T36" s="95" t="str">
        <f t="shared" si="4"/>
        <v>2022 09</v>
      </c>
      <c r="U36" s="32">
        <f t="shared" si="1"/>
        <v>688.04664795136023</v>
      </c>
      <c r="V36" s="22">
        <f t="shared" si="2"/>
        <v>3.2462173459444279</v>
      </c>
      <c r="X36" s="33"/>
      <c r="Y36" s="33"/>
    </row>
    <row r="37" spans="1:25" hidden="1" x14ac:dyDescent="0.2">
      <c r="A37" s="93" t="s">
        <v>41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3187</v>
      </c>
      <c r="T37" s="95" t="str">
        <f t="shared" si="4"/>
        <v>2022 08</v>
      </c>
      <c r="U37" s="32">
        <f t="shared" si="1"/>
        <v>652.07676901527088</v>
      </c>
      <c r="V37" s="22">
        <f t="shared" si="2"/>
        <v>2.6301559818548652</v>
      </c>
      <c r="X37" s="33"/>
      <c r="Y37" s="33"/>
    </row>
    <row r="38" spans="1:25" hidden="1" x14ac:dyDescent="0.2">
      <c r="A38" s="93" t="s">
        <v>41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2255</v>
      </c>
      <c r="I38" s="97" t="s">
        <v>2256</v>
      </c>
      <c r="J38" s="97" t="s">
        <v>2257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3187</v>
      </c>
      <c r="T38" s="95" t="str">
        <f t="shared" si="4"/>
        <v>2022 08</v>
      </c>
      <c r="U38" s="32">
        <f t="shared" si="1"/>
        <v>1387.6383700465128</v>
      </c>
      <c r="V38" s="22">
        <f t="shared" si="2"/>
        <v>1.2474705461609066</v>
      </c>
      <c r="X38" s="33"/>
      <c r="Y38" s="33"/>
    </row>
    <row r="39" spans="1:25" hidden="1" x14ac:dyDescent="0.2">
      <c r="A39" s="93" t="s">
        <v>41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2670</v>
      </c>
      <c r="I39" s="97" t="s">
        <v>2088</v>
      </c>
      <c r="J39" s="97" t="s">
        <v>3987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3187</v>
      </c>
      <c r="T39" s="95" t="str">
        <f t="shared" si="4"/>
        <v>2022 09</v>
      </c>
      <c r="U39" s="32">
        <f t="shared" si="1"/>
        <v>541.12491778217804</v>
      </c>
      <c r="V39" s="22">
        <f t="shared" si="2"/>
        <v>9.191068570913604</v>
      </c>
      <c r="X39" s="33"/>
      <c r="Y39" s="33"/>
    </row>
    <row r="40" spans="1:25" hidden="1" x14ac:dyDescent="0.2">
      <c r="A40" s="93" t="s">
        <v>41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3187</v>
      </c>
      <c r="T40" s="95" t="str">
        <f t="shared" si="4"/>
        <v>2022 08</v>
      </c>
      <c r="U40" s="32">
        <f t="shared" si="1"/>
        <v>522.0773562089754</v>
      </c>
      <c r="V40" s="22">
        <f t="shared" si="2"/>
        <v>1.0923888269191484</v>
      </c>
      <c r="X40" s="33"/>
      <c r="Y40" s="33"/>
    </row>
    <row r="41" spans="1:25" hidden="1" x14ac:dyDescent="0.2">
      <c r="A41" s="93" t="s">
        <v>45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3727</v>
      </c>
      <c r="I41" s="176" t="s">
        <v>3758</v>
      </c>
      <c r="J41" s="97" t="s">
        <v>3781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3187</v>
      </c>
      <c r="T41" s="95" t="str">
        <f t="shared" si="4"/>
        <v>2022 09</v>
      </c>
      <c r="U41" s="32">
        <f t="shared" si="1"/>
        <v>1133.6654352203293</v>
      </c>
      <c r="V41" s="22">
        <f t="shared" si="2"/>
        <v>0.77312876777931794</v>
      </c>
      <c r="X41" s="33"/>
      <c r="Y41" s="33"/>
    </row>
    <row r="42" spans="1:25" hidden="1" x14ac:dyDescent="0.2">
      <c r="A42" s="93" t="s">
        <v>45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3187</v>
      </c>
      <c r="T42" s="95" t="str">
        <f t="shared" si="4"/>
        <v>2022 09</v>
      </c>
      <c r="U42" s="32">
        <f t="shared" si="1"/>
        <v>366.46274127476386</v>
      </c>
      <c r="V42" s="22">
        <f t="shared" si="2"/>
        <v>0.68047797127762821</v>
      </c>
      <c r="X42" s="33"/>
      <c r="Y42" s="33"/>
    </row>
    <row r="43" spans="1:25" hidden="1" x14ac:dyDescent="0.2">
      <c r="A43" s="93" t="s">
        <v>45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2833</v>
      </c>
      <c r="I43" s="97" t="s">
        <v>2088</v>
      </c>
      <c r="J43" s="97" t="s">
        <v>3930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3187</v>
      </c>
      <c r="T43" s="95" t="str">
        <f t="shared" si="4"/>
        <v>2022 09</v>
      </c>
      <c r="U43" s="32">
        <f t="shared" si="1"/>
        <v>646.74361554862514</v>
      </c>
      <c r="V43" s="22">
        <f t="shared" si="2"/>
        <v>2.5537110029808532</v>
      </c>
      <c r="X43" s="33"/>
      <c r="Y43" s="33"/>
    </row>
    <row r="44" spans="1:25" hidden="1" x14ac:dyDescent="0.2">
      <c r="A44" s="93" t="s">
        <v>45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2833</v>
      </c>
      <c r="I44" s="97" t="s">
        <v>2088</v>
      </c>
      <c r="J44" s="97" t="s">
        <v>3930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3187</v>
      </c>
      <c r="T44" s="95" t="str">
        <f t="shared" si="4"/>
        <v>2022 09</v>
      </c>
      <c r="U44" s="32">
        <f t="shared" si="1"/>
        <v>646.74361554862514</v>
      </c>
      <c r="V44" s="22">
        <f t="shared" si="2"/>
        <v>2.5537110029808532</v>
      </c>
      <c r="X44" s="33"/>
      <c r="Y44" s="33"/>
    </row>
    <row r="45" spans="1:25" hidden="1" x14ac:dyDescent="0.2">
      <c r="A45" s="93" t="s">
        <v>45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3187</v>
      </c>
      <c r="T45" s="95" t="str">
        <f t="shared" si="4"/>
        <v>2022 09</v>
      </c>
      <c r="U45" s="32">
        <f t="shared" si="1"/>
        <v>375.23947098916864</v>
      </c>
      <c r="V45" s="22">
        <f t="shared" si="2"/>
        <v>1.0148175414855509</v>
      </c>
      <c r="X45" s="33"/>
      <c r="Y45" s="33"/>
    </row>
    <row r="46" spans="1:25" hidden="1" x14ac:dyDescent="0.2">
      <c r="A46" s="93" t="s">
        <v>45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2771</v>
      </c>
      <c r="I46" s="97" t="s">
        <v>2772</v>
      </c>
      <c r="J46" s="97" t="s">
        <v>2773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3187</v>
      </c>
      <c r="T46" s="95" t="str">
        <f t="shared" si="4"/>
        <v>2022 08</v>
      </c>
      <c r="U46" s="32">
        <f t="shared" si="1"/>
        <v>546.73281749039529</v>
      </c>
      <c r="V46" s="22">
        <f t="shared" si="2"/>
        <v>0.57353575946152602</v>
      </c>
      <c r="X46" s="33"/>
      <c r="Y46" s="33"/>
    </row>
    <row r="47" spans="1:25" hidden="1" x14ac:dyDescent="0.2">
      <c r="A47" s="93" t="s">
        <v>45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2771</v>
      </c>
      <c r="I47" s="97" t="s">
        <v>2772</v>
      </c>
      <c r="J47" s="97" t="s">
        <v>2773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si="2"/>
        <v/>
      </c>
      <c r="X47" s="33"/>
      <c r="Y47" s="33"/>
    </row>
    <row r="48" spans="1:25" hidden="1" x14ac:dyDescent="0.2">
      <c r="A48" s="93" t="s">
        <v>45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2588</v>
      </c>
      <c r="I48" s="97" t="s">
        <v>2040</v>
      </c>
      <c r="J48" s="97" t="s">
        <v>2589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3187</v>
      </c>
      <c r="T48" s="95" t="str">
        <f t="shared" si="4"/>
        <v>2022 08</v>
      </c>
      <c r="U48" s="32">
        <f t="shared" si="1"/>
        <v>369.05805927143115</v>
      </c>
      <c r="V48" s="22">
        <f t="shared" si="2"/>
        <v>0.69510059567907279</v>
      </c>
      <c r="X48" s="33"/>
      <c r="Y48" s="33"/>
    </row>
    <row r="49" spans="1:25" hidden="1" x14ac:dyDescent="0.2">
      <c r="A49" s="93" t="s">
        <v>45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3187</v>
      </c>
      <c r="T49" s="95" t="str">
        <f t="shared" si="4"/>
        <v>2022 10</v>
      </c>
      <c r="U49" s="32">
        <f t="shared" si="1"/>
        <v>131.15023838178115</v>
      </c>
      <c r="V49" s="22">
        <f t="shared" si="2"/>
        <v>0.77672741213766727</v>
      </c>
      <c r="X49" s="33"/>
      <c r="Y49" s="33"/>
    </row>
    <row r="50" spans="1:25" hidden="1" x14ac:dyDescent="0.2">
      <c r="A50" s="93" t="s">
        <v>45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3076</v>
      </c>
      <c r="I50" s="97" t="s">
        <v>2088</v>
      </c>
      <c r="J50" s="97" t="s">
        <v>3077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3187</v>
      </c>
      <c r="T50" s="95" t="str">
        <f t="shared" si="4"/>
        <v>2022 09</v>
      </c>
      <c r="U50" s="32">
        <f t="shared" si="1"/>
        <v>629.65201865105996</v>
      </c>
      <c r="V50" s="22">
        <f t="shared" si="2"/>
        <v>8.9505342808325992</v>
      </c>
      <c r="X50" s="33"/>
      <c r="Y50" s="33"/>
    </row>
    <row r="51" spans="1:25" hidden="1" x14ac:dyDescent="0.2">
      <c r="A51" s="93" t="s">
        <v>45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3187</v>
      </c>
      <c r="T51" s="95" t="str">
        <f t="shared" si="4"/>
        <v>2022 10</v>
      </c>
      <c r="U51" s="32">
        <f t="shared" si="1"/>
        <v>846.69417013342422</v>
      </c>
      <c r="V51" s="22">
        <f t="shared" si="2"/>
        <v>1.1239713494363759</v>
      </c>
      <c r="X51" s="33"/>
      <c r="Y51" s="33"/>
    </row>
    <row r="52" spans="1:25" hidden="1" x14ac:dyDescent="0.2">
      <c r="A52" s="93" t="s">
        <v>50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3187</v>
      </c>
      <c r="T52" s="95" t="str">
        <f t="shared" si="4"/>
        <v>2022 09</v>
      </c>
      <c r="U52" s="32">
        <f t="shared" si="1"/>
        <v>387.5012000144111</v>
      </c>
      <c r="V52" s="22">
        <f t="shared" si="2"/>
        <v>1.0689723663356021</v>
      </c>
      <c r="X52" s="33"/>
      <c r="Y52" s="33"/>
    </row>
    <row r="53" spans="1:25" hidden="1" x14ac:dyDescent="0.2">
      <c r="A53" s="93" t="s">
        <v>50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3187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hidden="1" x14ac:dyDescent="0.2">
      <c r="A54" s="93" t="s">
        <v>50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3187</v>
      </c>
      <c r="T54" s="95" t="str">
        <f t="shared" si="4"/>
        <v>2022 09</v>
      </c>
      <c r="U54" s="32">
        <f t="shared" si="1"/>
        <v>495.37889027128938</v>
      </c>
      <c r="V54" s="22">
        <f t="shared" si="2"/>
        <v>0.81932119520862001</v>
      </c>
      <c r="X54" s="33"/>
      <c r="Y54" s="33"/>
    </row>
    <row r="55" spans="1:25" hidden="1" x14ac:dyDescent="0.2">
      <c r="A55" s="93" t="s">
        <v>50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2478</v>
      </c>
      <c r="I55" s="97" t="s">
        <v>2078</v>
      </c>
      <c r="J55" s="97" t="s">
        <v>2479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3187</v>
      </c>
      <c r="T55" s="95" t="str">
        <f t="shared" si="4"/>
        <v>2022 09</v>
      </c>
      <c r="U55" s="32">
        <f t="shared" si="1"/>
        <v>2632.9089661338553</v>
      </c>
      <c r="V55" s="22">
        <f t="shared" si="2"/>
        <v>1.4489692134641876</v>
      </c>
      <c r="X55" s="33"/>
      <c r="Y55" s="33"/>
    </row>
    <row r="56" spans="1:25" hidden="1" x14ac:dyDescent="0.2">
      <c r="A56" s="93" t="s">
        <v>50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2478</v>
      </c>
      <c r="I56" s="97" t="s">
        <v>2078</v>
      </c>
      <c r="J56" s="97" t="s">
        <v>2479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3187</v>
      </c>
      <c r="T56" s="95" t="str">
        <f t="shared" si="4"/>
        <v>2022 09</v>
      </c>
      <c r="U56" s="32">
        <f t="shared" si="1"/>
        <v>2632.9089661338553</v>
      </c>
      <c r="V56" s="22">
        <f t="shared" si="2"/>
        <v>1.4489692134641876</v>
      </c>
      <c r="X56" s="33"/>
      <c r="Y56" s="33"/>
    </row>
    <row r="57" spans="1:25" hidden="1" x14ac:dyDescent="0.2">
      <c r="A57" s="93" t="s">
        <v>50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2833</v>
      </c>
      <c r="I57" s="97" t="s">
        <v>2088</v>
      </c>
      <c r="J57" s="97" t="s">
        <v>3930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3187</v>
      </c>
      <c r="T57" s="95" t="str">
        <f t="shared" si="4"/>
        <v>2022 10</v>
      </c>
      <c r="U57" s="32">
        <f t="shared" si="1"/>
        <v>667.01840764270014</v>
      </c>
      <c r="V57" s="22">
        <f t="shared" si="2"/>
        <v>2.8629661291857023</v>
      </c>
      <c r="X57" s="33"/>
      <c r="Y57" s="33"/>
    </row>
    <row r="58" spans="1:25" hidden="1" x14ac:dyDescent="0.2">
      <c r="A58" s="93" t="s">
        <v>50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2896</v>
      </c>
      <c r="I58" s="97" t="s">
        <v>2040</v>
      </c>
      <c r="J58" s="97" t="s">
        <v>2897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3187</v>
      </c>
      <c r="T58" s="95" t="str">
        <f t="shared" si="4"/>
        <v>2022 10</v>
      </c>
      <c r="U58" s="32">
        <f t="shared" si="1"/>
        <v>792.5813866745126</v>
      </c>
      <c r="V58" s="22">
        <f t="shared" si="2"/>
        <v>1.1203852595123072</v>
      </c>
      <c r="X58" s="33"/>
      <c r="Y58" s="33"/>
    </row>
    <row r="59" spans="1:25" hidden="1" x14ac:dyDescent="0.2">
      <c r="A59" s="93" t="s">
        <v>50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2896</v>
      </c>
      <c r="I59" s="97" t="s">
        <v>2040</v>
      </c>
      <c r="J59" s="97" t="s">
        <v>2897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3187</v>
      </c>
      <c r="T59" s="95" t="str">
        <f t="shared" si="4"/>
        <v>2022 10</v>
      </c>
      <c r="U59" s="32">
        <f t="shared" si="1"/>
        <v>792.5813866745126</v>
      </c>
      <c r="V59" s="22">
        <f t="shared" si="2"/>
        <v>1.1203852595123072</v>
      </c>
      <c r="X59" s="33"/>
      <c r="Y59" s="33"/>
    </row>
    <row r="60" spans="1:25" hidden="1" x14ac:dyDescent="0.2">
      <c r="A60" s="93" t="s">
        <v>50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3187</v>
      </c>
      <c r="T60" s="95" t="str">
        <f t="shared" si="4"/>
        <v>2022 11</v>
      </c>
      <c r="U60" s="32">
        <f t="shared" si="1"/>
        <v>515.57754554516077</v>
      </c>
      <c r="V60" s="22">
        <f t="shared" si="2"/>
        <v>1.0643138871945625</v>
      </c>
      <c r="X60" s="33"/>
      <c r="Y60" s="33"/>
    </row>
    <row r="61" spans="1:25" hidden="1" x14ac:dyDescent="0.2">
      <c r="A61" s="93" t="s">
        <v>55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3187</v>
      </c>
      <c r="T61" s="95" t="str">
        <f t="shared" si="4"/>
        <v>2022 09</v>
      </c>
      <c r="U61" s="32">
        <f t="shared" si="1"/>
        <v>894.89102044670403</v>
      </c>
      <c r="V61" s="22">
        <f t="shared" si="2"/>
        <v>1.1115153888150924</v>
      </c>
      <c r="X61" s="33"/>
      <c r="Y61" s="33"/>
    </row>
    <row r="62" spans="1:25" hidden="1" x14ac:dyDescent="0.2">
      <c r="A62" s="93" t="s">
        <v>55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3187</v>
      </c>
      <c r="T62" s="95" t="str">
        <f t="shared" si="4"/>
        <v>2022 10</v>
      </c>
      <c r="U62" s="32">
        <f t="shared" si="1"/>
        <v>468.07265169616835</v>
      </c>
      <c r="V62" s="22">
        <f t="shared" si="2"/>
        <v>0.87995598118562968</v>
      </c>
      <c r="X62" s="33"/>
      <c r="Y62" s="33"/>
    </row>
    <row r="63" spans="1:25" hidden="1" x14ac:dyDescent="0.2">
      <c r="A63" s="93" t="s">
        <v>55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3187</v>
      </c>
      <c r="T63" s="95" t="str">
        <f t="shared" si="4"/>
        <v>2022 09</v>
      </c>
      <c r="U63" s="32">
        <f t="shared" si="1"/>
        <v>1151.5268682764017</v>
      </c>
      <c r="V63" s="22">
        <f t="shared" si="2"/>
        <v>0.69854148430820762</v>
      </c>
      <c r="X63" s="33"/>
      <c r="Y63" s="33"/>
    </row>
    <row r="64" spans="1:25" hidden="1" x14ac:dyDescent="0.2">
      <c r="A64" s="93" t="s">
        <v>55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2468</v>
      </c>
      <c r="I64" s="97" t="s">
        <v>2259</v>
      </c>
      <c r="J64" s="97" t="s">
        <v>4447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3187</v>
      </c>
      <c r="T64" s="95" t="str">
        <f t="shared" si="4"/>
        <v>2022 09</v>
      </c>
      <c r="U64" s="32">
        <f t="shared" si="1"/>
        <v>518.04375529048082</v>
      </c>
      <c r="V64" s="22">
        <f t="shared" si="2"/>
        <v>1.3562908381939331</v>
      </c>
      <c r="X64" s="33"/>
      <c r="Y64" s="33"/>
    </row>
    <row r="65" spans="1:25" hidden="1" x14ac:dyDescent="0.2">
      <c r="A65" s="93" t="s">
        <v>55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3187</v>
      </c>
      <c r="T65" s="95" t="str">
        <f t="shared" si="4"/>
        <v>2022 09</v>
      </c>
      <c r="U65" s="32">
        <f t="shared" si="1"/>
        <v>649.44312900469311</v>
      </c>
      <c r="V65" s="22">
        <f t="shared" si="2"/>
        <v>0.92703841171667534</v>
      </c>
      <c r="X65" s="33"/>
      <c r="Y65" s="33"/>
    </row>
    <row r="66" spans="1:25" hidden="1" x14ac:dyDescent="0.2">
      <c r="A66" s="93" t="s">
        <v>55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3187</v>
      </c>
      <c r="T66" s="95" t="str">
        <f t="shared" si="4"/>
        <v>2022 09</v>
      </c>
      <c r="U66" s="32">
        <f t="shared" si="1"/>
        <v>477.02052070386173</v>
      </c>
      <c r="V66" s="22">
        <f t="shared" si="2"/>
        <v>0.83252636078668152</v>
      </c>
      <c r="X66" s="33"/>
      <c r="Y66" s="33"/>
    </row>
    <row r="67" spans="1:25" hidden="1" x14ac:dyDescent="0.2">
      <c r="A67" s="93" t="s">
        <v>55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3187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si="8">IF(Q67&lt;&gt;0,IFERROR(U67/P67,""),"")</f>
        <v>0.89002532023449787</v>
      </c>
      <c r="X67" s="33"/>
      <c r="Y67" s="33"/>
    </row>
    <row r="68" spans="1:25" hidden="1" x14ac:dyDescent="0.2">
      <c r="A68" s="93" t="s">
        <v>55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3187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si="8"/>
        <v>0.87948068862086082</v>
      </c>
      <c r="X68" s="33"/>
      <c r="Y68" s="33"/>
    </row>
    <row r="69" spans="1:25" hidden="1" x14ac:dyDescent="0.2">
      <c r="A69" s="93" t="s">
        <v>55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3187</v>
      </c>
      <c r="T69" s="95" t="str">
        <f t="shared" si="10"/>
        <v>2022 09</v>
      </c>
      <c r="U69" s="32">
        <f t="shared" si="7"/>
        <v>838.07724436932108</v>
      </c>
      <c r="V69" s="22">
        <f t="shared" si="8"/>
        <v>1.2661254462702412</v>
      </c>
      <c r="X69" s="33"/>
      <c r="Y69" s="33"/>
    </row>
    <row r="70" spans="1:25" hidden="1" x14ac:dyDescent="0.2">
      <c r="A70" s="93" t="s">
        <v>63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3187</v>
      </c>
      <c r="T70" s="95" t="str">
        <f t="shared" si="10"/>
        <v>2024 08</v>
      </c>
      <c r="U70" s="32">
        <f t="shared" si="7"/>
        <v>3895.4226235292708</v>
      </c>
      <c r="V70" s="22">
        <f t="shared" si="8"/>
        <v>3.5266181496272013</v>
      </c>
    </row>
    <row r="71" spans="1:25" hidden="1" x14ac:dyDescent="0.2">
      <c r="A71" s="93" t="s">
        <v>63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2059</v>
      </c>
      <c r="I71" s="97" t="s">
        <v>2040</v>
      </c>
      <c r="J71" s="97" t="s">
        <v>4390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3187</v>
      </c>
      <c r="T71" s="95" t="str">
        <f t="shared" si="10"/>
        <v>2023 02</v>
      </c>
      <c r="U71" s="32">
        <f t="shared" si="7"/>
        <v>1.0426793955546145</v>
      </c>
      <c r="V71" s="22">
        <f t="shared" si="8"/>
        <v>1.7817265075865049E-3</v>
      </c>
    </row>
    <row r="72" spans="1:25" hidden="1" x14ac:dyDescent="0.2">
      <c r="A72" s="93" t="s">
        <v>63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2059</v>
      </c>
      <c r="I72" s="97" t="s">
        <v>2040</v>
      </c>
      <c r="J72" s="97" t="s">
        <v>4390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3187</v>
      </c>
      <c r="T72" s="95" t="str">
        <f t="shared" si="10"/>
        <v>2023 02</v>
      </c>
      <c r="U72" s="32">
        <f t="shared" si="7"/>
        <v>1.0426793955546145</v>
      </c>
      <c r="V72" s="22">
        <f t="shared" si="8"/>
        <v>1.7817265075865049E-3</v>
      </c>
    </row>
    <row r="73" spans="1:25" hidden="1" x14ac:dyDescent="0.2">
      <c r="A73" s="93" t="s">
        <v>63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2059</v>
      </c>
      <c r="I73" s="97" t="s">
        <v>2040</v>
      </c>
      <c r="J73" s="97" t="s">
        <v>4390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3187</v>
      </c>
      <c r="T73" s="95" t="str">
        <f t="shared" si="10"/>
        <v>2023 03</v>
      </c>
      <c r="U73" s="32">
        <f t="shared" si="7"/>
        <v>14.792679395554615</v>
      </c>
      <c r="V73" s="22">
        <f t="shared" si="8"/>
        <v>2.5277673184736723E-2</v>
      </c>
    </row>
    <row r="74" spans="1:25" hidden="1" x14ac:dyDescent="0.2">
      <c r="A74" s="93" t="s">
        <v>63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2896</v>
      </c>
      <c r="I74" s="97" t="s">
        <v>2040</v>
      </c>
      <c r="J74" s="97" t="s">
        <v>2897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3187</v>
      </c>
      <c r="T74" s="95" t="str">
        <f t="shared" si="10"/>
        <v>2022 12</v>
      </c>
      <c r="U74" s="32">
        <f t="shared" si="7"/>
        <v>0</v>
      </c>
      <c r="V74" s="22">
        <f t="shared" si="8"/>
        <v>0</v>
      </c>
    </row>
    <row r="75" spans="1:25" hidden="1" x14ac:dyDescent="0.2">
      <c r="A75" s="93" t="s">
        <v>63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3187</v>
      </c>
      <c r="T75" s="95" t="str">
        <f t="shared" si="10"/>
        <v>2023 01</v>
      </c>
      <c r="U75" s="32">
        <f t="shared" si="7"/>
        <v>5.4475452348086719</v>
      </c>
      <c r="V75" s="22">
        <f t="shared" si="8"/>
        <v>2.5546250819552575E-2</v>
      </c>
    </row>
    <row r="76" spans="1:25" hidden="1" x14ac:dyDescent="0.2">
      <c r="A76" s="93" t="s">
        <v>63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3187</v>
      </c>
      <c r="T76" s="95" t="str">
        <f t="shared" si="10"/>
        <v>2023 09</v>
      </c>
      <c r="U76" s="32">
        <f t="shared" si="7"/>
        <v>2321.9447662519642</v>
      </c>
      <c r="V76" s="22">
        <f t="shared" si="8"/>
        <v>2.1538272748598812</v>
      </c>
    </row>
    <row r="77" spans="1:25" hidden="1" x14ac:dyDescent="0.2">
      <c r="A77" s="93" t="s">
        <v>67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3668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3187</v>
      </c>
      <c r="T77" s="95" t="str">
        <f t="shared" si="10"/>
        <v>2022 12</v>
      </c>
      <c r="U77" s="32">
        <f t="shared" si="7"/>
        <v>0.36022752550115911</v>
      </c>
      <c r="V77" s="22">
        <f t="shared" si="8"/>
        <v>1.2226031892294408E-3</v>
      </c>
    </row>
    <row r="78" spans="1:25" hidden="1" x14ac:dyDescent="0.2">
      <c r="A78" s="93" t="s">
        <v>67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3187</v>
      </c>
      <c r="T78" s="95" t="str">
        <f t="shared" si="10"/>
        <v>2022 09</v>
      </c>
      <c r="U78" s="32">
        <f t="shared" si="7"/>
        <v>3.0922495153618001E-3</v>
      </c>
      <c r="V78" s="22">
        <f t="shared" si="8"/>
        <v>6.2032712740965534E-6</v>
      </c>
    </row>
    <row r="79" spans="1:25" hidden="1" x14ac:dyDescent="0.2">
      <c r="A79" s="93" t="s">
        <v>67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3187</v>
      </c>
      <c r="T79" s="95" t="str">
        <f t="shared" si="10"/>
        <v>2022 12</v>
      </c>
      <c r="U79" s="32">
        <f t="shared" si="7"/>
        <v>0</v>
      </c>
      <c r="V79" s="22">
        <f t="shared" si="8"/>
        <v>0</v>
      </c>
    </row>
    <row r="80" spans="1:25" hidden="1" x14ac:dyDescent="0.2">
      <c r="A80" s="93" t="s">
        <v>67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4387</v>
      </c>
      <c r="I80" s="97" t="s">
        <v>2713</v>
      </c>
      <c r="J80" s="97" t="s">
        <v>4388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3187</v>
      </c>
      <c r="T80" s="95" t="str">
        <f t="shared" si="10"/>
        <v>2022 12</v>
      </c>
      <c r="U80" s="32">
        <f t="shared" si="7"/>
        <v>0</v>
      </c>
      <c r="V80" s="22">
        <f t="shared" si="8"/>
        <v>0</v>
      </c>
    </row>
    <row r="81" spans="1:22" hidden="1" x14ac:dyDescent="0.2">
      <c r="A81" s="93" t="s">
        <v>67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71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si="7"/>
        <v>-218.6883758619594</v>
      </c>
      <c r="V81" s="22" t="str">
        <f t="shared" si="8"/>
        <v/>
      </c>
    </row>
    <row r="82" spans="1:22" hidden="1" x14ac:dyDescent="0.2">
      <c r="A82" s="93" t="s">
        <v>67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72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3187</v>
      </c>
      <c r="T82" s="95" t="str">
        <f t="shared" si="10"/>
        <v>2023 01</v>
      </c>
      <c r="U82" s="32">
        <f t="shared" si="7"/>
        <v>0.18919412755406029</v>
      </c>
      <c r="V82" s="22">
        <f t="shared" si="8"/>
        <v>8.1880666363858521E-4</v>
      </c>
    </row>
    <row r="83" spans="1:22" hidden="1" x14ac:dyDescent="0.2">
      <c r="A83" s="93" t="s">
        <v>67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73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3187</v>
      </c>
      <c r="T83" s="95" t="str">
        <f t="shared" si="10"/>
        <v>2023 02</v>
      </c>
      <c r="U83" s="32">
        <f t="shared" si="7"/>
        <v>1.5094219708259971E-2</v>
      </c>
      <c r="V83" s="22">
        <f t="shared" si="8"/>
        <v>7.9449573355662784E-5</v>
      </c>
    </row>
    <row r="84" spans="1:22" hidden="1" x14ac:dyDescent="0.2">
      <c r="A84" s="93" t="s">
        <v>74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75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3187</v>
      </c>
      <c r="T84" s="95" t="str">
        <f t="shared" si="10"/>
        <v>2023 01</v>
      </c>
      <c r="U84" s="32">
        <f t="shared" si="7"/>
        <v>0</v>
      </c>
      <c r="V84" s="22">
        <f t="shared" si="8"/>
        <v>0</v>
      </c>
    </row>
    <row r="85" spans="1:22" hidden="1" x14ac:dyDescent="0.2">
      <c r="A85" s="93" t="s">
        <v>74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2087</v>
      </c>
      <c r="I85" s="97" t="s">
        <v>2088</v>
      </c>
      <c r="J85" s="97" t="s">
        <v>3163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3187</v>
      </c>
      <c r="T85" s="95" t="str">
        <f t="shared" si="10"/>
        <v>2022 12</v>
      </c>
      <c r="U85" s="32">
        <f t="shared" si="7"/>
        <v>0.41659049421753025</v>
      </c>
      <c r="V85" s="22">
        <f t="shared" si="8"/>
        <v>6.0742228133465971E-4</v>
      </c>
    </row>
    <row r="86" spans="1:22" hidden="1" x14ac:dyDescent="0.2">
      <c r="A86" s="93" t="s">
        <v>74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76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3187</v>
      </c>
      <c r="T86" s="95" t="str">
        <f t="shared" si="10"/>
        <v>2022 12</v>
      </c>
      <c r="U86" s="32">
        <f t="shared" si="7"/>
        <v>0</v>
      </c>
      <c r="V86" s="22">
        <f t="shared" si="8"/>
        <v>0</v>
      </c>
    </row>
    <row r="87" spans="1:22" hidden="1" x14ac:dyDescent="0.2">
      <c r="A87" s="93" t="s">
        <v>74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3187</v>
      </c>
      <c r="T87" s="95" t="str">
        <f t="shared" si="10"/>
        <v>2022 12</v>
      </c>
      <c r="U87" s="32">
        <f t="shared" si="7"/>
        <v>0</v>
      </c>
      <c r="V87" s="22">
        <f t="shared" si="8"/>
        <v>0</v>
      </c>
    </row>
    <row r="88" spans="1:22" hidden="1" x14ac:dyDescent="0.2">
      <c r="A88" s="93" t="s">
        <v>74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77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3187</v>
      </c>
      <c r="T88" s="95" t="str">
        <f t="shared" si="10"/>
        <v>2022 12</v>
      </c>
      <c r="U88" s="32">
        <f t="shared" si="7"/>
        <v>0</v>
      </c>
      <c r="V88" s="22">
        <f t="shared" si="8"/>
        <v>0</v>
      </c>
    </row>
    <row r="89" spans="1:22" hidden="1" x14ac:dyDescent="0.2">
      <c r="A89" s="93" t="s">
        <v>74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78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3187</v>
      </c>
      <c r="T89" s="95" t="str">
        <f t="shared" si="10"/>
        <v>2023 02</v>
      </c>
      <c r="U89" s="32">
        <f t="shared" si="7"/>
        <v>3.3585599411537714E-2</v>
      </c>
      <c r="V89" s="22">
        <f t="shared" si="8"/>
        <v>9.0170813026423175E-5</v>
      </c>
    </row>
    <row r="90" spans="1:22" hidden="1" x14ac:dyDescent="0.2">
      <c r="A90" s="93" t="s">
        <v>74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3187</v>
      </c>
      <c r="T90" s="95" t="str">
        <f t="shared" si="10"/>
        <v>2022 12</v>
      </c>
      <c r="U90" s="32">
        <f t="shared" si="7"/>
        <v>0</v>
      </c>
      <c r="V90" s="22">
        <f t="shared" si="8"/>
        <v>0</v>
      </c>
    </row>
    <row r="91" spans="1:22" hidden="1" x14ac:dyDescent="0.2">
      <c r="A91" s="93" t="s">
        <v>74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79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3187</v>
      </c>
      <c r="T91" s="95" t="str">
        <f t="shared" si="10"/>
        <v>2023 01</v>
      </c>
      <c r="U91" s="32">
        <f t="shared" si="7"/>
        <v>0.84097772882540767</v>
      </c>
      <c r="V91" s="22">
        <f t="shared" si="8"/>
        <v>2.9465702314987528E-3</v>
      </c>
    </row>
    <row r="92" spans="1:22" hidden="1" x14ac:dyDescent="0.2">
      <c r="A92" s="93" t="s">
        <v>74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3690</v>
      </c>
      <c r="I92" s="176" t="s">
        <v>2256</v>
      </c>
      <c r="J92" s="97" t="s">
        <v>3732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3187</v>
      </c>
      <c r="T92" s="95" t="str">
        <f t="shared" si="10"/>
        <v>2023 09</v>
      </c>
      <c r="U92" s="32">
        <f t="shared" si="7"/>
        <v>1733.0304213538316</v>
      </c>
      <c r="V92" s="22">
        <f t="shared" si="8"/>
        <v>3.0566550422194223</v>
      </c>
    </row>
    <row r="93" spans="1:22" hidden="1" x14ac:dyDescent="0.2">
      <c r="A93" s="93" t="s">
        <v>74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80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3187</v>
      </c>
      <c r="T93" s="95" t="str">
        <f t="shared" si="10"/>
        <v>2023 01</v>
      </c>
      <c r="U93" s="32">
        <f t="shared" si="7"/>
        <v>173.9401994123152</v>
      </c>
      <c r="V93" s="22">
        <f t="shared" si="8"/>
        <v>1.0634654651530064</v>
      </c>
    </row>
    <row r="94" spans="1:22" hidden="1" x14ac:dyDescent="0.2">
      <c r="A94" s="93" t="s">
        <v>81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2771</v>
      </c>
      <c r="I94" s="97" t="s">
        <v>2772</v>
      </c>
      <c r="J94" s="97" t="s">
        <v>2773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si="8"/>
        <v/>
      </c>
    </row>
    <row r="95" spans="1:22" hidden="1" x14ac:dyDescent="0.2">
      <c r="A95" s="93" t="s">
        <v>81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2771</v>
      </c>
      <c r="I95" s="97" t="s">
        <v>2772</v>
      </c>
      <c r="J95" s="97" t="s">
        <v>2773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si="8"/>
        <v/>
      </c>
    </row>
    <row r="96" spans="1:22" hidden="1" x14ac:dyDescent="0.2">
      <c r="A96" s="93" t="s">
        <v>81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2833</v>
      </c>
      <c r="I96" s="97" t="s">
        <v>2088</v>
      </c>
      <c r="J96" s="97" t="s">
        <v>3930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3187</v>
      </c>
      <c r="T96" s="95" t="str">
        <f t="shared" si="10"/>
        <v>2022 12</v>
      </c>
      <c r="U96" s="32">
        <f t="shared" si="7"/>
        <v>0</v>
      </c>
      <c r="V96" s="22">
        <f t="shared" si="8"/>
        <v>0</v>
      </c>
    </row>
    <row r="97" spans="1:25" hidden="1" x14ac:dyDescent="0.2">
      <c r="A97" s="93" t="s">
        <v>81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2833</v>
      </c>
      <c r="I97" s="97" t="s">
        <v>2088</v>
      </c>
      <c r="J97" s="97" t="s">
        <v>3930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3187</v>
      </c>
      <c r="T97" s="95" t="str">
        <f t="shared" si="10"/>
        <v>2022 12</v>
      </c>
      <c r="U97" s="32">
        <f t="shared" si="7"/>
        <v>0</v>
      </c>
      <c r="V97" s="22">
        <f t="shared" si="8"/>
        <v>0</v>
      </c>
    </row>
    <row r="98" spans="1:25" hidden="1" x14ac:dyDescent="0.2">
      <c r="A98" s="93" t="s">
        <v>81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2833</v>
      </c>
      <c r="I98" s="97" t="s">
        <v>2088</v>
      </c>
      <c r="J98" s="97" t="s">
        <v>3930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3187</v>
      </c>
      <c r="T98" s="95" t="str">
        <f t="shared" si="10"/>
        <v>2022 12</v>
      </c>
      <c r="U98" s="32">
        <f t="shared" si="7"/>
        <v>0</v>
      </c>
      <c r="V98" s="22">
        <f t="shared" si="8"/>
        <v>0</v>
      </c>
    </row>
    <row r="99" spans="1:25" hidden="1" x14ac:dyDescent="0.2">
      <c r="A99" s="93" t="s">
        <v>81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82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3187</v>
      </c>
      <c r="T99" s="95" t="str">
        <f t="shared" si="10"/>
        <v>2024 02</v>
      </c>
      <c r="U99" s="32">
        <f t="shared" si="7"/>
        <v>-2.9206967269601591E-4</v>
      </c>
      <c r="V99" s="22">
        <f t="shared" si="8"/>
        <v>-1.8814037824982539E-6</v>
      </c>
    </row>
    <row r="100" spans="1:25" hidden="1" x14ac:dyDescent="0.2">
      <c r="A100" s="93" t="s">
        <v>81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83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3187</v>
      </c>
      <c r="T100" s="95" t="str">
        <f t="shared" si="10"/>
        <v>2024 02</v>
      </c>
      <c r="U100" s="32">
        <f t="shared" si="7"/>
        <v>-2.9206967269601591E-4</v>
      </c>
      <c r="V100" s="22">
        <f t="shared" si="8"/>
        <v>-1.8814037824982539E-6</v>
      </c>
    </row>
    <row r="101" spans="1:25" hidden="1" x14ac:dyDescent="0.2">
      <c r="A101" s="93" t="s">
        <v>81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2188</v>
      </c>
      <c r="I101" s="97" t="s">
        <v>2189</v>
      </c>
      <c r="J101" s="97" t="s">
        <v>2691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3187</v>
      </c>
      <c r="T101" s="95" t="str">
        <f t="shared" si="10"/>
        <v>2024 02</v>
      </c>
      <c r="U101" s="32">
        <f t="shared" si="7"/>
        <v>5.0699082680694119E-4</v>
      </c>
      <c r="V101" s="22">
        <f t="shared" si="8"/>
        <v>1.3272028787608012E-6</v>
      </c>
    </row>
    <row r="102" spans="1:25" hidden="1" x14ac:dyDescent="0.2">
      <c r="A102" s="93" t="s">
        <v>81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2188</v>
      </c>
      <c r="I102" s="97" t="s">
        <v>2189</v>
      </c>
      <c r="J102" s="97" t="s">
        <v>2691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3187</v>
      </c>
      <c r="T102" s="95" t="str">
        <f t="shared" si="10"/>
        <v>2024 02</v>
      </c>
      <c r="U102" s="32">
        <f t="shared" si="7"/>
        <v>5.0699082680694119E-4</v>
      </c>
      <c r="V102" s="22">
        <f t="shared" si="8"/>
        <v>1.3272028787608012E-6</v>
      </c>
    </row>
    <row r="103" spans="1:25" hidden="1" x14ac:dyDescent="0.2">
      <c r="A103" s="93" t="s">
        <v>81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84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si="8"/>
        <v/>
      </c>
    </row>
    <row r="104" spans="1:25" hidden="1" x14ac:dyDescent="0.2">
      <c r="A104" s="93" t="s">
        <v>81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85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si="8"/>
        <v/>
      </c>
    </row>
    <row r="105" spans="1:25" hidden="1" x14ac:dyDescent="0.2">
      <c r="A105" s="93" t="s">
        <v>81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86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si="8"/>
        <v/>
      </c>
    </row>
    <row r="106" spans="1:25" hidden="1" x14ac:dyDescent="0.2">
      <c r="A106" s="93" t="s">
        <v>81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87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si="8"/>
        <v/>
      </c>
    </row>
    <row r="107" spans="1:25" hidden="1" x14ac:dyDescent="0.2">
      <c r="A107" s="93" t="s">
        <v>81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88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3187</v>
      </c>
      <c r="T107" s="95" t="str">
        <f t="shared" si="10"/>
        <v>2023 01</v>
      </c>
      <c r="U107" s="32">
        <f t="shared" si="7"/>
        <v>0.85610502175546799</v>
      </c>
      <c r="V107" s="22">
        <f t="shared" si="8"/>
        <v>2.3510074823762054E-3</v>
      </c>
    </row>
    <row r="108" spans="1:25" hidden="1" x14ac:dyDescent="0.2">
      <c r="A108" s="93" t="s">
        <v>81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89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si="8"/>
        <v/>
      </c>
    </row>
    <row r="109" spans="1:25" hidden="1" x14ac:dyDescent="0.2">
      <c r="A109" s="93" t="s">
        <v>81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3714</v>
      </c>
      <c r="I109" s="176" t="s">
        <v>2078</v>
      </c>
      <c r="J109" s="97" t="s">
        <v>3765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3187</v>
      </c>
      <c r="T109" s="95" t="str">
        <f t="shared" si="10"/>
        <v>2022 12</v>
      </c>
      <c r="U109" s="32">
        <f t="shared" si="7"/>
        <v>0</v>
      </c>
      <c r="V109" s="22">
        <f t="shared" si="8"/>
        <v>0</v>
      </c>
    </row>
    <row r="110" spans="1:25" hidden="1" x14ac:dyDescent="0.2">
      <c r="A110" s="93" t="s">
        <v>90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3807</v>
      </c>
      <c r="I110" s="96" t="str">
        <f t="shared" si="6"/>
        <v>Scitec Nutrition</v>
      </c>
      <c r="J110" s="97" t="s">
        <v>91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3187</v>
      </c>
      <c r="T110" s="95" t="str">
        <f t="shared" si="10"/>
        <v>2022 09</v>
      </c>
      <c r="U110" s="32">
        <f t="shared" si="7"/>
        <v>555</v>
      </c>
      <c r="V110" s="22">
        <f t="shared" si="8"/>
        <v>0.28534704370179947</v>
      </c>
      <c r="X110" s="33"/>
      <c r="Y110" s="33"/>
    </row>
    <row r="111" spans="1:25" hidden="1" x14ac:dyDescent="0.2">
      <c r="A111" s="93" t="s">
        <v>92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3911</v>
      </c>
      <c r="I111" s="96" t="str">
        <f t="shared" si="6"/>
        <v>Mutant Mass</v>
      </c>
      <c r="J111" s="97" t="s">
        <v>93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3187</v>
      </c>
      <c r="T111" s="95" t="str">
        <f t="shared" si="10"/>
        <v>2022 09</v>
      </c>
      <c r="U111" s="32">
        <f t="shared" si="7"/>
        <v>3981</v>
      </c>
      <c r="V111" s="22">
        <f t="shared" si="8"/>
        <v>0.94358852808722449</v>
      </c>
      <c r="X111" s="33"/>
      <c r="Y111" s="33"/>
    </row>
    <row r="112" spans="1:25" hidden="1" x14ac:dyDescent="0.2">
      <c r="A112" s="93" t="s">
        <v>94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95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3187</v>
      </c>
      <c r="T112" s="95" t="str">
        <f t="shared" si="10"/>
        <v>2023 03</v>
      </c>
      <c r="U112" s="32">
        <f t="shared" si="7"/>
        <v>0.94088404598494435</v>
      </c>
      <c r="V112" s="22">
        <f t="shared" si="8"/>
        <v>1.8437531617007783E-3</v>
      </c>
    </row>
    <row r="113" spans="1:26" hidden="1" x14ac:dyDescent="0.2">
      <c r="A113" s="93" t="s">
        <v>94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96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3187</v>
      </c>
      <c r="T113" s="95" t="str">
        <f t="shared" si="10"/>
        <v>2023 02</v>
      </c>
      <c r="U113" s="32">
        <f t="shared" si="7"/>
        <v>1.2234167394102542</v>
      </c>
      <c r="V113" s="22">
        <f t="shared" si="8"/>
        <v>3.9303205098022197E-3</v>
      </c>
    </row>
    <row r="114" spans="1:26" hidden="1" x14ac:dyDescent="0.2">
      <c r="A114" s="93" t="s">
        <v>94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3187</v>
      </c>
      <c r="T114" s="95" t="str">
        <f t="shared" si="10"/>
        <v>2023 09</v>
      </c>
      <c r="U114" s="32">
        <f t="shared" si="7"/>
        <v>839.2784875584988</v>
      </c>
      <c r="V114" s="22">
        <f t="shared" si="8"/>
        <v>2.3266660252058187</v>
      </c>
    </row>
    <row r="115" spans="1:26" hidden="1" x14ac:dyDescent="0.2">
      <c r="A115" s="93" t="s">
        <v>94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si="8"/>
        <v/>
      </c>
    </row>
    <row r="116" spans="1:26" hidden="1" x14ac:dyDescent="0.2">
      <c r="A116" s="93" t="s">
        <v>94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2833</v>
      </c>
      <c r="I116" s="97" t="s">
        <v>2088</v>
      </c>
      <c r="J116" s="97" t="s">
        <v>3930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3187</v>
      </c>
      <c r="T116" s="95" t="str">
        <f t="shared" si="10"/>
        <v>2022 12</v>
      </c>
      <c r="U116" s="32">
        <f t="shared" si="7"/>
        <v>55.487286251726374</v>
      </c>
      <c r="V116" s="22">
        <f t="shared" si="8"/>
        <v>0.35338841411826621</v>
      </c>
    </row>
    <row r="117" spans="1:26" hidden="1" x14ac:dyDescent="0.2">
      <c r="A117" s="93" t="s">
        <v>94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97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3187</v>
      </c>
      <c r="T117" s="95" t="str">
        <f t="shared" si="10"/>
        <v>2023 01</v>
      </c>
      <c r="U117" s="32">
        <f t="shared" si="7"/>
        <v>0.23186067824451584</v>
      </c>
      <c r="V117" s="22">
        <f t="shared" si="8"/>
        <v>1.1119448840215358E-3</v>
      </c>
    </row>
    <row r="118" spans="1:26" hidden="1" x14ac:dyDescent="0.2">
      <c r="A118" s="93" t="s">
        <v>94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98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3187</v>
      </c>
      <c r="T118" s="95" t="str">
        <f t="shared" si="10"/>
        <v>2022 12</v>
      </c>
      <c r="U118" s="32">
        <f t="shared" si="7"/>
        <v>0.80476634024228133</v>
      </c>
      <c r="V118" s="22">
        <f t="shared" si="8"/>
        <v>3.104865505739538E-3</v>
      </c>
    </row>
    <row r="119" spans="1:26" hidden="1" x14ac:dyDescent="0.2">
      <c r="A119" s="93" t="s">
        <v>94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98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3187</v>
      </c>
      <c r="T119" s="95" t="str">
        <f t="shared" si="10"/>
        <v>2022 12</v>
      </c>
      <c r="U119" s="32">
        <f t="shared" si="7"/>
        <v>0.80476634024228133</v>
      </c>
      <c r="V119" s="22">
        <f t="shared" si="8"/>
        <v>3.104865505739538E-3</v>
      </c>
    </row>
    <row r="120" spans="1:26" hidden="1" x14ac:dyDescent="0.2">
      <c r="A120" s="93" t="s">
        <v>94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99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3187</v>
      </c>
      <c r="T120" s="95" t="str">
        <f t="shared" si="10"/>
        <v>2023 03</v>
      </c>
      <c r="U120" s="32">
        <f t="shared" si="7"/>
        <v>0.11077397772754694</v>
      </c>
      <c r="V120" s="22">
        <f t="shared" si="8"/>
        <v>4.2217426152300962E-4</v>
      </c>
    </row>
    <row r="121" spans="1:26" hidden="1" x14ac:dyDescent="0.2">
      <c r="A121" s="93" t="s">
        <v>94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100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3187</v>
      </c>
      <c r="T121" s="95" t="str">
        <f t="shared" si="10"/>
        <v>2022 12</v>
      </c>
      <c r="U121" s="32">
        <f t="shared" si="7"/>
        <v>0.80476634024228133</v>
      </c>
      <c r="V121" s="22">
        <f t="shared" si="8"/>
        <v>3.104865505739538E-3</v>
      </c>
    </row>
    <row r="122" spans="1:26" hidden="1" x14ac:dyDescent="0.2">
      <c r="A122" s="93" t="s">
        <v>94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2510</v>
      </c>
      <c r="I122" s="97" t="s">
        <v>2075</v>
      </c>
      <c r="J122" s="97" t="s">
        <v>2511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3187</v>
      </c>
      <c r="T122" s="95" t="str">
        <f t="shared" si="10"/>
        <v>2022 12</v>
      </c>
      <c r="U122" s="32">
        <f t="shared" si="7"/>
        <v>0.35360133550113915</v>
      </c>
      <c r="V122" s="22">
        <f t="shared" si="8"/>
        <v>4.1253318692358466E-4</v>
      </c>
    </row>
    <row r="123" spans="1:26" hidden="1" x14ac:dyDescent="0.2">
      <c r="A123" s="93" t="s">
        <v>94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101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3187</v>
      </c>
      <c r="T123" s="95" t="str">
        <f t="shared" si="10"/>
        <v>2023 09</v>
      </c>
      <c r="U123" s="32">
        <f t="shared" si="7"/>
        <v>2225.2954083031182</v>
      </c>
      <c r="V123" s="22">
        <f t="shared" si="8"/>
        <v>2.2830459887636922</v>
      </c>
    </row>
    <row r="124" spans="1:26" hidden="1" x14ac:dyDescent="0.2">
      <c r="A124" s="93" t="s">
        <v>94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2743</v>
      </c>
      <c r="I124" s="97" t="s">
        <v>2088</v>
      </c>
      <c r="J124" s="97" t="s">
        <v>2744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3187</v>
      </c>
      <c r="T124" s="95" t="str">
        <f t="shared" si="10"/>
        <v>2022 12</v>
      </c>
      <c r="U124" s="32">
        <f t="shared" si="7"/>
        <v>0</v>
      </c>
      <c r="V124" s="22">
        <f t="shared" si="8"/>
        <v>0</v>
      </c>
    </row>
    <row r="125" spans="1:26" hidden="1" x14ac:dyDescent="0.2">
      <c r="A125" s="93" t="s">
        <v>94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2743</v>
      </c>
      <c r="I125" s="97" t="s">
        <v>2088</v>
      </c>
      <c r="J125" s="97" t="s">
        <v>2744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3187</v>
      </c>
      <c r="T125" s="95" t="str">
        <f t="shared" si="10"/>
        <v>2022 12</v>
      </c>
      <c r="U125" s="32">
        <f t="shared" si="7"/>
        <v>0</v>
      </c>
      <c r="V125" s="22">
        <f t="shared" si="8"/>
        <v>0</v>
      </c>
    </row>
    <row r="126" spans="1:26" hidden="1" x14ac:dyDescent="0.2">
      <c r="A126" s="93" t="s">
        <v>94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2670</v>
      </c>
      <c r="I126" s="97" t="s">
        <v>2088</v>
      </c>
      <c r="J126" s="97" t="s">
        <v>3987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3187</v>
      </c>
      <c r="T126" s="95" t="str">
        <f t="shared" si="10"/>
        <v>2022 12</v>
      </c>
      <c r="U126" s="32">
        <f t="shared" si="7"/>
        <v>0</v>
      </c>
      <c r="V126" s="22">
        <f t="shared" si="8"/>
        <v>0</v>
      </c>
    </row>
    <row r="127" spans="1:26" hidden="1" x14ac:dyDescent="0.2">
      <c r="A127" s="93" t="s">
        <v>94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102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si="7"/>
        <v>-593.3804517963149</v>
      </c>
      <c r="V127" s="22" t="str">
        <f t="shared" si="8"/>
        <v/>
      </c>
    </row>
    <row r="128" spans="1:26" hidden="1" x14ac:dyDescent="0.2">
      <c r="A128" s="93" t="s">
        <v>103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3714</v>
      </c>
      <c r="I128" s="176" t="s">
        <v>2078</v>
      </c>
      <c r="J128" s="97" t="s">
        <v>3765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3187</v>
      </c>
      <c r="T128" s="95" t="str">
        <f t="shared" si="10"/>
        <v>2022 10</v>
      </c>
      <c r="U128" s="32">
        <f t="shared" si="7"/>
        <v>922.31158772713729</v>
      </c>
      <c r="V128" s="22">
        <f t="shared" si="8"/>
        <v>1.3609670329670329</v>
      </c>
      <c r="X128" s="36"/>
      <c r="Y128" s="36"/>
      <c r="Z128" s="36"/>
    </row>
    <row r="129" spans="1:26" hidden="1" x14ac:dyDescent="0.2">
      <c r="A129" s="93" t="s">
        <v>103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3714</v>
      </c>
      <c r="I129" s="176" t="s">
        <v>2078</v>
      </c>
      <c r="J129" s="97" t="s">
        <v>3765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3187</v>
      </c>
      <c r="T129" s="95" t="str">
        <f t="shared" si="10"/>
        <v>2022 11</v>
      </c>
      <c r="U129" s="32">
        <f t="shared" si="7"/>
        <v>1022.3115877271373</v>
      </c>
      <c r="V129" s="22">
        <f t="shared" si="8"/>
        <v>1.5085274725274724</v>
      </c>
      <c r="X129" s="36"/>
      <c r="Y129" s="36"/>
      <c r="Z129" s="36"/>
    </row>
    <row r="130" spans="1:26" hidden="1" x14ac:dyDescent="0.2">
      <c r="A130" s="93" t="s">
        <v>103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3715</v>
      </c>
      <c r="I130" s="176" t="s">
        <v>2078</v>
      </c>
      <c r="J130" s="97" t="s">
        <v>3766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3187</v>
      </c>
      <c r="T130" s="95" t="str">
        <f t="shared" si="10"/>
        <v>2022 11</v>
      </c>
      <c r="U130" s="32">
        <f t="shared" si="7"/>
        <v>1022.3115877271373</v>
      </c>
      <c r="V130" s="22">
        <f t="shared" si="8"/>
        <v>1.5085274725274724</v>
      </c>
      <c r="X130" s="36"/>
      <c r="Y130" s="36"/>
      <c r="Z130" s="36"/>
    </row>
    <row r="131" spans="1:26" hidden="1" x14ac:dyDescent="0.2">
      <c r="A131" s="93" t="s">
        <v>103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3715</v>
      </c>
      <c r="I131" s="176" t="s">
        <v>2078</v>
      </c>
      <c r="J131" s="97" t="s">
        <v>3766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3187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si="12">IF(Q131&lt;&gt;0,IFERROR(U131/P131,""),"")</f>
        <v>1.5085274725274724</v>
      </c>
      <c r="X131" s="36"/>
      <c r="Y131" s="36"/>
      <c r="Z131" s="36"/>
    </row>
    <row r="132" spans="1:26" hidden="1" x14ac:dyDescent="0.2">
      <c r="A132" s="93" t="s">
        <v>103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3076</v>
      </c>
      <c r="I132" s="97" t="s">
        <v>2088</v>
      </c>
      <c r="J132" s="97" t="s">
        <v>3077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3187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hidden="1" x14ac:dyDescent="0.2">
      <c r="A133" s="93" t="s">
        <v>103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3076</v>
      </c>
      <c r="I133" s="97" t="s">
        <v>2088</v>
      </c>
      <c r="J133" s="97" t="s">
        <v>3077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3187</v>
      </c>
      <c r="T133" s="95" t="str">
        <f t="shared" si="14"/>
        <v>2022 11</v>
      </c>
      <c r="U133" s="32">
        <f t="shared" si="11"/>
        <v>506.37473935061064</v>
      </c>
      <c r="V133" s="22">
        <f t="shared" si="12"/>
        <v>2.6152307692307692</v>
      </c>
      <c r="X133" s="36"/>
      <c r="Y133" s="36"/>
      <c r="Z133" s="36"/>
    </row>
    <row r="134" spans="1:26" hidden="1" x14ac:dyDescent="0.2">
      <c r="A134" s="93" t="s">
        <v>103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3187</v>
      </c>
      <c r="T134" s="95" t="str">
        <f t="shared" si="14"/>
        <v>2022 10</v>
      </c>
      <c r="U134" s="32">
        <f t="shared" si="11"/>
        <v>1064.343163538874</v>
      </c>
      <c r="V134" s="22">
        <f t="shared" si="12"/>
        <v>2.4430769230769229</v>
      </c>
      <c r="X134" s="36"/>
      <c r="Y134" s="36"/>
      <c r="Z134" s="36"/>
    </row>
    <row r="135" spans="1:26" hidden="1" x14ac:dyDescent="0.2">
      <c r="A135" s="93" t="s">
        <v>103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2671</v>
      </c>
      <c r="I135" s="97" t="s">
        <v>2040</v>
      </c>
      <c r="J135" s="97" t="s">
        <v>2672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3187</v>
      </c>
      <c r="T135" s="95" t="str">
        <f t="shared" si="14"/>
        <v>2022 10</v>
      </c>
      <c r="U135" s="32">
        <f t="shared" si="11"/>
        <v>825.49895740244267</v>
      </c>
      <c r="V135" s="22">
        <f t="shared" si="12"/>
        <v>1.0658461538461539</v>
      </c>
      <c r="X135" s="36"/>
      <c r="Y135" s="36"/>
      <c r="Z135" s="36"/>
    </row>
    <row r="136" spans="1:26" hidden="1" x14ac:dyDescent="0.2">
      <c r="A136" s="93" t="s">
        <v>103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3719</v>
      </c>
      <c r="I136" s="176" t="s">
        <v>2040</v>
      </c>
      <c r="J136" s="97" t="s">
        <v>3770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3187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hidden="1" x14ac:dyDescent="0.2">
      <c r="A137" s="93" t="s">
        <v>103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2833</v>
      </c>
      <c r="I137" s="97" t="s">
        <v>2088</v>
      </c>
      <c r="J137" s="97" t="s">
        <v>3930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3187</v>
      </c>
      <c r="T137" s="95" t="str">
        <f t="shared" si="14"/>
        <v>2022 10</v>
      </c>
      <c r="U137" s="32">
        <f t="shared" si="11"/>
        <v>532.11200476616023</v>
      </c>
      <c r="V137" s="22">
        <f t="shared" si="12"/>
        <v>1.4463967611336033</v>
      </c>
      <c r="X137" s="36"/>
      <c r="Y137" s="36"/>
      <c r="Z137" s="36"/>
    </row>
    <row r="138" spans="1:26" hidden="1" x14ac:dyDescent="0.2">
      <c r="A138" s="93" t="s">
        <v>103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3697</v>
      </c>
      <c r="I138" s="176" t="s">
        <v>2088</v>
      </c>
      <c r="J138" s="97" t="s">
        <v>3741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3187</v>
      </c>
      <c r="T138" s="95" t="str">
        <f t="shared" si="14"/>
        <v>2022 10</v>
      </c>
      <c r="U138" s="32">
        <f t="shared" si="11"/>
        <v>1215.8176943699732</v>
      </c>
      <c r="V138" s="22">
        <f t="shared" si="12"/>
        <v>1.5504273504273505</v>
      </c>
      <c r="X138" s="36"/>
      <c r="Y138" s="36"/>
      <c r="Z138" s="36"/>
    </row>
    <row r="139" spans="1:26" hidden="1" x14ac:dyDescent="0.2">
      <c r="A139" s="93" t="s">
        <v>103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104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3187</v>
      </c>
      <c r="T139" s="95" t="str">
        <f t="shared" si="14"/>
        <v>2022 11</v>
      </c>
      <c r="U139" s="32">
        <f t="shared" si="11"/>
        <v>599.76169198689308</v>
      </c>
      <c r="V139" s="22">
        <f t="shared" si="12"/>
        <v>0.99920595533498768</v>
      </c>
      <c r="X139" s="36"/>
      <c r="Y139" s="36"/>
      <c r="Z139" s="36"/>
    </row>
    <row r="140" spans="1:26" hidden="1" x14ac:dyDescent="0.2">
      <c r="A140" s="93" t="s">
        <v>103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105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3187</v>
      </c>
      <c r="T140" s="95" t="str">
        <f t="shared" si="14"/>
        <v>2022 10</v>
      </c>
      <c r="U140" s="32">
        <f t="shared" si="11"/>
        <v>628.80548108430139</v>
      </c>
      <c r="V140" s="22">
        <f t="shared" si="12"/>
        <v>1.1008604954367665</v>
      </c>
      <c r="X140" s="36"/>
      <c r="Y140" s="36"/>
      <c r="Z140" s="36"/>
    </row>
    <row r="141" spans="1:26" hidden="1" x14ac:dyDescent="0.2">
      <c r="A141" s="93" t="s">
        <v>103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3187</v>
      </c>
      <c r="T141" s="95" t="str">
        <f t="shared" si="14"/>
        <v>2022 10</v>
      </c>
      <c r="U141" s="32">
        <f t="shared" si="11"/>
        <v>591.0485552576705</v>
      </c>
      <c r="V141" s="22">
        <f t="shared" si="12"/>
        <v>0.97060046471811168</v>
      </c>
      <c r="X141" s="36"/>
      <c r="Y141" s="36"/>
      <c r="Z141" s="36"/>
    </row>
    <row r="142" spans="1:26" hidden="1" x14ac:dyDescent="0.2">
      <c r="A142" s="93" t="s">
        <v>103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3187</v>
      </c>
      <c r="T142" s="95" t="str">
        <f t="shared" si="14"/>
        <v>2022 10</v>
      </c>
      <c r="U142" s="32">
        <f t="shared" si="11"/>
        <v>591.0485552576705</v>
      </c>
      <c r="V142" s="22">
        <f t="shared" si="12"/>
        <v>0.97060046471811168</v>
      </c>
      <c r="X142" s="36"/>
      <c r="Y142" s="36"/>
      <c r="Z142" s="36"/>
    </row>
    <row r="143" spans="1:26" hidden="1" x14ac:dyDescent="0.2">
      <c r="A143" s="93" t="s">
        <v>103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4387</v>
      </c>
      <c r="I143" s="97" t="s">
        <v>2713</v>
      </c>
      <c r="J143" s="97" t="s">
        <v>4388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3187</v>
      </c>
      <c r="T143" s="95" t="str">
        <f t="shared" si="14"/>
        <v>2022 10</v>
      </c>
      <c r="U143" s="32">
        <f t="shared" si="11"/>
        <v>648.16800714924034</v>
      </c>
      <c r="V143" s="22">
        <f t="shared" si="12"/>
        <v>1.174574898785425</v>
      </c>
      <c r="X143" s="36"/>
      <c r="Y143" s="36"/>
      <c r="Z143" s="36"/>
    </row>
    <row r="144" spans="1:26" hidden="1" x14ac:dyDescent="0.2">
      <c r="A144" s="93" t="s">
        <v>103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3723</v>
      </c>
      <c r="I144" s="176" t="s">
        <v>2040</v>
      </c>
      <c r="J144" s="97" t="s">
        <v>3774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3187</v>
      </c>
      <c r="T144" s="95" t="str">
        <f t="shared" si="14"/>
        <v>2022 11</v>
      </c>
      <c r="U144" s="32">
        <f t="shared" si="11"/>
        <v>1028.686327077748</v>
      </c>
      <c r="V144" s="22">
        <f t="shared" si="12"/>
        <v>1.1806153846153846</v>
      </c>
      <c r="X144" s="36"/>
      <c r="Y144" s="36"/>
      <c r="Z144" s="36"/>
    </row>
    <row r="145" spans="1:26" hidden="1" x14ac:dyDescent="0.2">
      <c r="A145" s="93" t="s">
        <v>103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2671</v>
      </c>
      <c r="I145" s="97" t="s">
        <v>2040</v>
      </c>
      <c r="J145" s="97" t="s">
        <v>2672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3187</v>
      </c>
      <c r="T145" s="95" t="str">
        <f t="shared" si="14"/>
        <v>2022 10</v>
      </c>
      <c r="U145" s="32">
        <f t="shared" si="11"/>
        <v>925.49895740244267</v>
      </c>
      <c r="V145" s="22">
        <f t="shared" si="12"/>
        <v>1.1949615384615384</v>
      </c>
      <c r="X145" s="36"/>
      <c r="Y145" s="36"/>
      <c r="Z145" s="36"/>
    </row>
    <row r="146" spans="1:26" hidden="1" x14ac:dyDescent="0.2">
      <c r="A146" s="93" t="s">
        <v>103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2671</v>
      </c>
      <c r="I146" s="97" t="s">
        <v>2040</v>
      </c>
      <c r="J146" s="97" t="s">
        <v>2672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3187</v>
      </c>
      <c r="T146" s="95" t="str">
        <f t="shared" si="14"/>
        <v>2022 10</v>
      </c>
      <c r="U146" s="32">
        <f t="shared" si="11"/>
        <v>925.49895740244267</v>
      </c>
      <c r="V146" s="22">
        <f t="shared" si="12"/>
        <v>1.1949615384615384</v>
      </c>
      <c r="X146" s="36"/>
      <c r="Y146" s="36"/>
      <c r="Z146" s="36"/>
    </row>
    <row r="147" spans="1:26" hidden="1" x14ac:dyDescent="0.2">
      <c r="A147" s="93" t="s">
        <v>103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2671</v>
      </c>
      <c r="I147" s="97" t="s">
        <v>2040</v>
      </c>
      <c r="J147" s="97" t="s">
        <v>2672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3187</v>
      </c>
      <c r="T147" s="95" t="str">
        <f t="shared" si="14"/>
        <v>2022 10</v>
      </c>
      <c r="U147" s="32">
        <f t="shared" si="11"/>
        <v>925.49895740244267</v>
      </c>
      <c r="V147" s="22">
        <f t="shared" si="12"/>
        <v>1.1949615384615384</v>
      </c>
      <c r="X147" s="36"/>
      <c r="Y147" s="36"/>
      <c r="Z147" s="36"/>
    </row>
    <row r="148" spans="1:26" hidden="1" x14ac:dyDescent="0.2">
      <c r="A148" s="93" t="s">
        <v>103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2833</v>
      </c>
      <c r="I148" s="97" t="s">
        <v>2088</v>
      </c>
      <c r="J148" s="97" t="s">
        <v>3930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3187</v>
      </c>
      <c r="T148" s="95" t="str">
        <f t="shared" si="14"/>
        <v>2022 10</v>
      </c>
      <c r="U148" s="32">
        <f t="shared" si="11"/>
        <v>532.11200476616023</v>
      </c>
      <c r="V148" s="22">
        <f t="shared" si="12"/>
        <v>1.4463967611336033</v>
      </c>
      <c r="X148" s="36"/>
      <c r="Y148" s="36"/>
      <c r="Z148" s="36"/>
    </row>
    <row r="149" spans="1:26" hidden="1" x14ac:dyDescent="0.2">
      <c r="A149" s="93" t="s">
        <v>103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104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3187</v>
      </c>
      <c r="T149" s="95" t="str">
        <f t="shared" si="14"/>
        <v>2022 10</v>
      </c>
      <c r="U149" s="32">
        <f t="shared" si="11"/>
        <v>599.76169198689308</v>
      </c>
      <c r="V149" s="22">
        <f t="shared" si="12"/>
        <v>0.99920595533498768</v>
      </c>
      <c r="X149" s="36"/>
      <c r="Y149" s="36"/>
      <c r="Z149" s="36"/>
    </row>
    <row r="150" spans="1:26" hidden="1" x14ac:dyDescent="0.2">
      <c r="A150" s="93" t="s">
        <v>106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107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si="12"/>
        <v/>
      </c>
      <c r="X150" s="33"/>
      <c r="Y150" s="33"/>
    </row>
    <row r="151" spans="1:26" hidden="1" x14ac:dyDescent="0.2">
      <c r="A151" s="93" t="s">
        <v>106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3709</v>
      </c>
      <c r="I151" s="176" t="s">
        <v>2728</v>
      </c>
      <c r="J151" s="97" t="s">
        <v>3760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3187</v>
      </c>
      <c r="T151" s="95" t="str">
        <f t="shared" si="14"/>
        <v>2022 11</v>
      </c>
      <c r="U151" s="32">
        <f t="shared" si="11"/>
        <v>938.13559322033893</v>
      </c>
      <c r="V151" s="22">
        <f t="shared" si="12"/>
        <v>1.0884955752212389</v>
      </c>
      <c r="X151" s="33"/>
      <c r="Y151" s="33"/>
    </row>
    <row r="152" spans="1:26" hidden="1" x14ac:dyDescent="0.2">
      <c r="A152" s="93" t="s">
        <v>106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108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3187</v>
      </c>
      <c r="T152" s="95" t="str">
        <f t="shared" si="14"/>
        <v>2023 04</v>
      </c>
      <c r="U152" s="32">
        <f t="shared" si="11"/>
        <v>678.09322033898309</v>
      </c>
      <c r="V152" s="22">
        <f t="shared" si="12"/>
        <v>1.2992611837298045</v>
      </c>
      <c r="X152" s="33"/>
      <c r="Y152" s="33"/>
    </row>
    <row r="153" spans="1:26" hidden="1" x14ac:dyDescent="0.2">
      <c r="A153" s="93" t="s">
        <v>106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109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3187</v>
      </c>
      <c r="T153" s="95" t="str">
        <f t="shared" si="14"/>
        <v>2022 11</v>
      </c>
      <c r="U153" s="32">
        <f t="shared" si="11"/>
        <v>657.83898305084745</v>
      </c>
      <c r="V153" s="22">
        <f t="shared" si="12"/>
        <v>0.88638310019982869</v>
      </c>
      <c r="X153" s="33"/>
      <c r="Y153" s="33"/>
    </row>
    <row r="154" spans="1:26" hidden="1" x14ac:dyDescent="0.2">
      <c r="A154" s="93" t="s">
        <v>106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2163</v>
      </c>
      <c r="I154" s="97" t="s">
        <v>2161</v>
      </c>
      <c r="J154" s="97" t="s">
        <v>2164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3187</v>
      </c>
      <c r="T154" s="95" t="str">
        <f t="shared" si="14"/>
        <v>2022 10</v>
      </c>
      <c r="U154" s="32">
        <f t="shared" si="11"/>
        <v>521.73728813559319</v>
      </c>
      <c r="V154" s="22">
        <f t="shared" si="12"/>
        <v>1.3792987565811581</v>
      </c>
      <c r="X154" s="33"/>
      <c r="Y154" s="33"/>
    </row>
    <row r="155" spans="1:26" hidden="1" x14ac:dyDescent="0.2">
      <c r="A155" s="93" t="s">
        <v>106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2963</v>
      </c>
      <c r="I155" s="97" t="s">
        <v>2078</v>
      </c>
      <c r="J155" s="97" t="s">
        <v>2964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3187</v>
      </c>
      <c r="T155" s="95" t="str">
        <f t="shared" si="14"/>
        <v>2022 11</v>
      </c>
      <c r="U155" s="32">
        <f t="shared" si="11"/>
        <v>735.55084745762713</v>
      </c>
      <c r="V155" s="22">
        <f t="shared" si="12"/>
        <v>1.5837058662530792</v>
      </c>
      <c r="X155" s="33"/>
      <c r="Y155" s="33"/>
    </row>
    <row r="156" spans="1:26" hidden="1" x14ac:dyDescent="0.2">
      <c r="A156" s="93" t="s">
        <v>106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110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3187</v>
      </c>
      <c r="T156" s="95" t="str">
        <f t="shared" si="14"/>
        <v>2024 01</v>
      </c>
      <c r="U156" s="32">
        <f t="shared" si="11"/>
        <v>1325.4237288135594</v>
      </c>
      <c r="V156" s="22">
        <f t="shared" si="12"/>
        <v>2.306784660766962</v>
      </c>
      <c r="X156" s="33"/>
      <c r="Y156" s="33"/>
    </row>
    <row r="157" spans="1:26" hidden="1" x14ac:dyDescent="0.2">
      <c r="A157" s="93" t="s">
        <v>106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111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3187</v>
      </c>
      <c r="T157" s="95" t="str">
        <f t="shared" si="14"/>
        <v>2022 10</v>
      </c>
      <c r="U157" s="32">
        <f t="shared" si="11"/>
        <v>488.77118644067798</v>
      </c>
      <c r="V157" s="22">
        <f t="shared" si="12"/>
        <v>1.5704560925799864</v>
      </c>
      <c r="X157" s="33"/>
      <c r="Y157" s="33"/>
    </row>
    <row r="158" spans="1:26" hidden="1" x14ac:dyDescent="0.2">
      <c r="A158" s="93" t="s">
        <v>106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112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3187</v>
      </c>
      <c r="T158" s="95" t="str">
        <f t="shared" si="14"/>
        <v>2022 11</v>
      </c>
      <c r="U158" s="32">
        <f t="shared" si="11"/>
        <v>569.61864406779659</v>
      </c>
      <c r="V158" s="22">
        <f t="shared" si="12"/>
        <v>1.7241246633320506</v>
      </c>
      <c r="X158" s="33"/>
      <c r="Y158" s="33"/>
    </row>
    <row r="159" spans="1:26" hidden="1" x14ac:dyDescent="0.2">
      <c r="A159" s="93" t="s">
        <v>106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113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3187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hidden="1" x14ac:dyDescent="0.2">
      <c r="A160" s="93" t="s">
        <v>106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3187</v>
      </c>
      <c r="T160" s="95" t="str">
        <f t="shared" si="14"/>
        <v>2022 10</v>
      </c>
      <c r="U160" s="32">
        <f t="shared" si="11"/>
        <v>644.57627118644064</v>
      </c>
      <c r="V160" s="22">
        <f t="shared" si="12"/>
        <v>1.1605126640219712</v>
      </c>
      <c r="X160" s="33"/>
      <c r="Y160" s="33"/>
    </row>
    <row r="161" spans="1:25" hidden="1" x14ac:dyDescent="0.2">
      <c r="A161" s="93" t="s">
        <v>106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114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3187</v>
      </c>
      <c r="T161" s="95" t="str">
        <f t="shared" si="14"/>
        <v>2022 11</v>
      </c>
      <c r="U161" s="32">
        <f t="shared" si="11"/>
        <v>551.01694915254234</v>
      </c>
      <c r="V161" s="22">
        <f t="shared" si="12"/>
        <v>2.213070115724983</v>
      </c>
      <c r="X161" s="33"/>
      <c r="Y161" s="33"/>
    </row>
    <row r="162" spans="1:25" hidden="1" x14ac:dyDescent="0.2">
      <c r="A162" s="93" t="s">
        <v>106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3710</v>
      </c>
      <c r="I162" s="176" t="s">
        <v>2138</v>
      </c>
      <c r="J162" s="97" t="s">
        <v>3762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3187</v>
      </c>
      <c r="T162" s="95" t="str">
        <f t="shared" si="14"/>
        <v>2022 09</v>
      </c>
      <c r="U162" s="32">
        <f t="shared" si="11"/>
        <v>-3.3898305082402658E-4</v>
      </c>
      <c r="V162" s="22">
        <f t="shared" si="12"/>
        <v>-4.7197640114731723E-7</v>
      </c>
      <c r="X162" s="33"/>
      <c r="Y162" s="33"/>
    </row>
    <row r="163" spans="1:25" hidden="1" x14ac:dyDescent="0.2">
      <c r="A163" s="93" t="s">
        <v>106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115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3187</v>
      </c>
      <c r="T163" s="95" t="str">
        <f t="shared" si="14"/>
        <v>2022 11</v>
      </c>
      <c r="U163" s="32">
        <f t="shared" si="11"/>
        <v>435.55084745762713</v>
      </c>
      <c r="V163" s="22">
        <f t="shared" si="12"/>
        <v>0.93777939968980939</v>
      </c>
      <c r="X163" s="33"/>
      <c r="Y163" s="33"/>
    </row>
    <row r="164" spans="1:25" hidden="1" x14ac:dyDescent="0.2">
      <c r="A164" s="93" t="s">
        <v>106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2261</v>
      </c>
      <c r="I164" s="97" t="s">
        <v>2043</v>
      </c>
      <c r="J164" s="97" t="s">
        <v>2262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3187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hidden="1" x14ac:dyDescent="0.2">
      <c r="A165" s="93" t="s">
        <v>106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116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3187</v>
      </c>
      <c r="T165" s="95" t="str">
        <f t="shared" si="14"/>
        <v>2022 11</v>
      </c>
      <c r="U165" s="32">
        <f t="shared" si="11"/>
        <v>569.61864406779659</v>
      </c>
      <c r="V165" s="22">
        <f t="shared" si="12"/>
        <v>1.7241246633320506</v>
      </c>
      <c r="X165" s="33"/>
      <c r="Y165" s="33"/>
    </row>
    <row r="166" spans="1:25" hidden="1" x14ac:dyDescent="0.2">
      <c r="A166" s="93" t="s">
        <v>106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3717</v>
      </c>
      <c r="I166" s="176" t="s">
        <v>2078</v>
      </c>
      <c r="J166" s="97" t="s">
        <v>3768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3187</v>
      </c>
      <c r="T166" s="95" t="str">
        <f t="shared" si="14"/>
        <v>2022 10</v>
      </c>
      <c r="U166" s="32">
        <f t="shared" si="11"/>
        <v>976.99152542372883</v>
      </c>
      <c r="V166" s="22">
        <f t="shared" si="12"/>
        <v>1.3512864091894743</v>
      </c>
      <c r="X166" s="33"/>
      <c r="Y166" s="33"/>
    </row>
    <row r="167" spans="1:25" hidden="1" x14ac:dyDescent="0.2">
      <c r="A167" s="93" t="s">
        <v>106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2743</v>
      </c>
      <c r="I167" s="97" t="s">
        <v>2088</v>
      </c>
      <c r="J167" s="97" t="s">
        <v>2744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3187</v>
      </c>
      <c r="T167" s="95" t="str">
        <f t="shared" si="14"/>
        <v>2022 10</v>
      </c>
      <c r="U167" s="32">
        <f t="shared" si="11"/>
        <v>445.12711864406782</v>
      </c>
      <c r="V167" s="22">
        <f t="shared" si="12"/>
        <v>0.97857475547275274</v>
      </c>
      <c r="X167" s="33"/>
      <c r="Y167" s="33"/>
    </row>
    <row r="168" spans="1:25" hidden="1" x14ac:dyDescent="0.2">
      <c r="A168" s="93" t="s">
        <v>106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2743</v>
      </c>
      <c r="I168" s="97" t="s">
        <v>2088</v>
      </c>
      <c r="J168" s="97" t="s">
        <v>2744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3187</v>
      </c>
      <c r="T168" s="95" t="str">
        <f t="shared" si="14"/>
        <v>2022 10</v>
      </c>
      <c r="U168" s="32">
        <f t="shared" si="11"/>
        <v>445.12711864406782</v>
      </c>
      <c r="V168" s="22">
        <f t="shared" si="12"/>
        <v>0.97857475547275274</v>
      </c>
      <c r="X168" s="33"/>
      <c r="Y168" s="33"/>
    </row>
    <row r="169" spans="1:25" hidden="1" x14ac:dyDescent="0.2">
      <c r="A169" s="93" t="s">
        <v>106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2261</v>
      </c>
      <c r="I169" s="97" t="s">
        <v>2043</v>
      </c>
      <c r="J169" s="97" t="s">
        <v>2262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3187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hidden="1" x14ac:dyDescent="0.2">
      <c r="A170" s="93" t="s">
        <v>106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111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3187</v>
      </c>
      <c r="T170" s="95" t="str">
        <f t="shared" si="14"/>
        <v>2022 11</v>
      </c>
      <c r="U170" s="32">
        <f t="shared" si="11"/>
        <v>488.77118644067798</v>
      </c>
      <c r="V170" s="22">
        <f t="shared" si="12"/>
        <v>1.5704560925799864</v>
      </c>
      <c r="X170" s="33"/>
      <c r="Y170" s="33"/>
    </row>
    <row r="171" spans="1:25" hidden="1" x14ac:dyDescent="0.2">
      <c r="A171" s="93" t="s">
        <v>106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3710</v>
      </c>
      <c r="I171" s="176" t="s">
        <v>2138</v>
      </c>
      <c r="J171" s="97" t="s">
        <v>3762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3187</v>
      </c>
      <c r="T171" s="95" t="str">
        <f t="shared" si="14"/>
        <v>2022 10</v>
      </c>
      <c r="U171" s="32">
        <f t="shared" si="11"/>
        <v>981.77966101694915</v>
      </c>
      <c r="V171" s="22">
        <f t="shared" si="12"/>
        <v>1.3669616519174042</v>
      </c>
      <c r="X171" s="33"/>
      <c r="Y171" s="33"/>
    </row>
    <row r="172" spans="1:25" hidden="1" x14ac:dyDescent="0.2">
      <c r="A172" s="93" t="s">
        <v>117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118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3187</v>
      </c>
      <c r="T172" s="95" t="str">
        <f t="shared" si="14"/>
        <v>2022 10</v>
      </c>
      <c r="U172" s="32">
        <f t="shared" si="11"/>
        <v>760.0793800931317</v>
      </c>
      <c r="V172" s="22">
        <f t="shared" si="12"/>
        <v>1.0272444903465465</v>
      </c>
      <c r="X172" s="33"/>
      <c r="Y172" s="33"/>
    </row>
    <row r="173" spans="1:25" hidden="1" x14ac:dyDescent="0.2">
      <c r="A173" s="93" t="s">
        <v>117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1063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3187</v>
      </c>
      <c r="T173" s="95" t="str">
        <f t="shared" si="14"/>
        <v>2022 11</v>
      </c>
      <c r="U173" s="32">
        <f t="shared" si="11"/>
        <v>539.79561990686852</v>
      </c>
      <c r="V173" s="22">
        <f t="shared" si="12"/>
        <v>0.46525907777002035</v>
      </c>
      <c r="X173" s="33"/>
      <c r="Y173" s="33"/>
    </row>
    <row r="174" spans="1:25" hidden="1" x14ac:dyDescent="0.2">
      <c r="A174" s="93" t="s">
        <v>119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2087</v>
      </c>
      <c r="I174" s="97" t="s">
        <v>2088</v>
      </c>
      <c r="J174" s="97" t="s">
        <v>3163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3187</v>
      </c>
      <c r="T174" s="95" t="str">
        <f t="shared" si="14"/>
        <v>2022 10</v>
      </c>
      <c r="U174" s="32">
        <f t="shared" si="11"/>
        <v>1000</v>
      </c>
      <c r="V174" s="22">
        <f t="shared" si="12"/>
        <v>1</v>
      </c>
      <c r="X174" s="33"/>
      <c r="Y174" s="33"/>
    </row>
    <row r="175" spans="1:25" hidden="1" x14ac:dyDescent="0.2">
      <c r="A175" s="93" t="s">
        <v>119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2087</v>
      </c>
      <c r="I175" s="97" t="s">
        <v>2088</v>
      </c>
      <c r="J175" s="97" t="s">
        <v>3163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3187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hidden="1" x14ac:dyDescent="0.2">
      <c r="A176" s="93" t="s">
        <v>119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2087</v>
      </c>
      <c r="I176" s="97" t="s">
        <v>2088</v>
      </c>
      <c r="J176" s="97" t="s">
        <v>3163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3187</v>
      </c>
      <c r="T176" s="95" t="str">
        <f t="shared" si="14"/>
        <v>2022 10</v>
      </c>
      <c r="U176" s="32">
        <f t="shared" si="11"/>
        <v>1000</v>
      </c>
      <c r="V176" s="22">
        <f t="shared" si="12"/>
        <v>1</v>
      </c>
      <c r="X176" s="33"/>
      <c r="Y176" s="33"/>
    </row>
    <row r="177" spans="1:25" hidden="1" x14ac:dyDescent="0.2">
      <c r="A177" s="93" t="s">
        <v>119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2087</v>
      </c>
      <c r="I177" s="97" t="s">
        <v>2088</v>
      </c>
      <c r="J177" s="97" t="s">
        <v>3163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3187</v>
      </c>
      <c r="T177" s="95" t="str">
        <f t="shared" si="14"/>
        <v>2022 11</v>
      </c>
      <c r="U177" s="32">
        <f t="shared" si="11"/>
        <v>1000</v>
      </c>
      <c r="V177" s="22">
        <f t="shared" si="12"/>
        <v>1</v>
      </c>
      <c r="X177" s="33"/>
      <c r="Y177" s="33"/>
    </row>
    <row r="178" spans="1:25" hidden="1" x14ac:dyDescent="0.2">
      <c r="A178" s="93" t="s">
        <v>119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2087</v>
      </c>
      <c r="I178" s="97" t="s">
        <v>2088</v>
      </c>
      <c r="J178" s="97" t="s">
        <v>3163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3187</v>
      </c>
      <c r="T178" s="95" t="str">
        <f t="shared" si="14"/>
        <v>2022 11</v>
      </c>
      <c r="U178" s="32">
        <f t="shared" si="11"/>
        <v>1000</v>
      </c>
      <c r="V178" s="22">
        <f t="shared" si="12"/>
        <v>1</v>
      </c>
      <c r="X178" s="33"/>
      <c r="Y178" s="33"/>
    </row>
    <row r="179" spans="1:25" hidden="1" x14ac:dyDescent="0.2">
      <c r="A179" s="93" t="s">
        <v>119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2087</v>
      </c>
      <c r="I179" s="97" t="s">
        <v>2088</v>
      </c>
      <c r="J179" s="97" t="s">
        <v>3163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3187</v>
      </c>
      <c r="T179" s="95" t="str">
        <f t="shared" si="14"/>
        <v>2022 11</v>
      </c>
      <c r="U179" s="32">
        <f t="shared" si="11"/>
        <v>1000</v>
      </c>
      <c r="V179" s="22">
        <f t="shared" si="12"/>
        <v>1</v>
      </c>
      <c r="X179" s="33"/>
      <c r="Y179" s="33"/>
    </row>
    <row r="180" spans="1:25" hidden="1" x14ac:dyDescent="0.2">
      <c r="A180" s="93" t="s">
        <v>119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2087</v>
      </c>
      <c r="I180" s="97" t="s">
        <v>2088</v>
      </c>
      <c r="J180" s="97" t="s">
        <v>3163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3187</v>
      </c>
      <c r="T180" s="95" t="str">
        <f t="shared" si="14"/>
        <v>2022 11</v>
      </c>
      <c r="U180" s="32">
        <f t="shared" si="11"/>
        <v>1000</v>
      </c>
      <c r="V180" s="22">
        <f t="shared" si="12"/>
        <v>1</v>
      </c>
      <c r="X180" s="33"/>
      <c r="Y180" s="33"/>
    </row>
    <row r="181" spans="1:25" hidden="1" x14ac:dyDescent="0.2">
      <c r="A181" s="93" t="s">
        <v>119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2087</v>
      </c>
      <c r="I181" s="97" t="s">
        <v>2088</v>
      </c>
      <c r="J181" s="97" t="s">
        <v>3163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3187</v>
      </c>
      <c r="T181" s="95" t="str">
        <f t="shared" si="14"/>
        <v>2022 11</v>
      </c>
      <c r="U181" s="32">
        <f t="shared" si="11"/>
        <v>1000</v>
      </c>
      <c r="V181" s="22">
        <f t="shared" si="12"/>
        <v>1</v>
      </c>
      <c r="X181" s="33"/>
      <c r="Y181" s="33"/>
    </row>
    <row r="182" spans="1:25" hidden="1" x14ac:dyDescent="0.2">
      <c r="A182" s="93" t="s">
        <v>119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2087</v>
      </c>
      <c r="I182" s="97" t="s">
        <v>2088</v>
      </c>
      <c r="J182" s="97" t="s">
        <v>3163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3187</v>
      </c>
      <c r="T182" s="95" t="str">
        <f t="shared" si="14"/>
        <v>2022 11</v>
      </c>
      <c r="U182" s="32">
        <f t="shared" si="11"/>
        <v>1000</v>
      </c>
      <c r="V182" s="22">
        <f t="shared" si="12"/>
        <v>1</v>
      </c>
      <c r="X182" s="33"/>
      <c r="Y182" s="33"/>
    </row>
    <row r="183" spans="1:25" hidden="1" x14ac:dyDescent="0.2">
      <c r="A183" s="93" t="s">
        <v>119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2087</v>
      </c>
      <c r="I183" s="97" t="s">
        <v>2088</v>
      </c>
      <c r="J183" s="97" t="s">
        <v>3163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3187</v>
      </c>
      <c r="T183" s="95" t="str">
        <f t="shared" si="14"/>
        <v>2022 11</v>
      </c>
      <c r="U183" s="32">
        <f t="shared" si="11"/>
        <v>1000</v>
      </c>
      <c r="V183" s="22">
        <f t="shared" si="12"/>
        <v>1</v>
      </c>
      <c r="X183" s="33"/>
      <c r="Y183" s="33"/>
    </row>
    <row r="184" spans="1:25" hidden="1" x14ac:dyDescent="0.2">
      <c r="A184" s="93" t="s">
        <v>120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3688</v>
      </c>
      <c r="I184" s="176" t="s">
        <v>2256</v>
      </c>
      <c r="J184" s="97" t="s">
        <v>3730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3187</v>
      </c>
      <c r="T184" s="95" t="str">
        <f t="shared" si="14"/>
        <v>2022 10</v>
      </c>
      <c r="U184" s="32">
        <f t="shared" si="11"/>
        <v>611.35135135135135</v>
      </c>
      <c r="V184" s="22">
        <f t="shared" si="12"/>
        <v>1.573018080667594</v>
      </c>
      <c r="X184" s="33"/>
      <c r="Y184" s="33"/>
    </row>
    <row r="185" spans="1:25" hidden="1" x14ac:dyDescent="0.2">
      <c r="A185" s="93" t="s">
        <v>120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3688</v>
      </c>
      <c r="I185" s="176" t="s">
        <v>2256</v>
      </c>
      <c r="J185" s="97" t="s">
        <v>3730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3187</v>
      </c>
      <c r="T185" s="95" t="str">
        <f t="shared" si="14"/>
        <v>2022 11</v>
      </c>
      <c r="U185" s="32">
        <f t="shared" si="11"/>
        <v>711.35135135135135</v>
      </c>
      <c r="V185" s="22">
        <f t="shared" si="12"/>
        <v>1.8303198887343533</v>
      </c>
      <c r="X185" s="33"/>
      <c r="Y185" s="33"/>
    </row>
    <row r="186" spans="1:25" hidden="1" x14ac:dyDescent="0.2">
      <c r="A186" s="93" t="s">
        <v>120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2915</v>
      </c>
      <c r="I186" s="97" t="s">
        <v>2138</v>
      </c>
      <c r="J186" s="97" t="s">
        <v>4415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3187</v>
      </c>
      <c r="T186" s="95" t="str">
        <f t="shared" si="14"/>
        <v>2022 11</v>
      </c>
      <c r="U186" s="32">
        <f t="shared" si="11"/>
        <v>381.97758734344097</v>
      </c>
      <c r="V186" s="22">
        <f t="shared" si="12"/>
        <v>1.7520106428009914</v>
      </c>
      <c r="X186" s="33"/>
      <c r="Y186" s="33"/>
    </row>
    <row r="187" spans="1:25" hidden="1" x14ac:dyDescent="0.2">
      <c r="A187" s="93" t="s">
        <v>120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2915</v>
      </c>
      <c r="I187" s="97" t="s">
        <v>2138</v>
      </c>
      <c r="J187" s="97" t="s">
        <v>4415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3187</v>
      </c>
      <c r="T187" s="95" t="str">
        <f t="shared" si="14"/>
        <v>2022 11</v>
      </c>
      <c r="U187" s="32">
        <f t="shared" si="11"/>
        <v>381.97758734344097</v>
      </c>
      <c r="V187" s="22">
        <f t="shared" si="12"/>
        <v>1.7520106428009914</v>
      </c>
      <c r="X187" s="33"/>
      <c r="Y187" s="33"/>
    </row>
    <row r="188" spans="1:25" hidden="1" x14ac:dyDescent="0.2">
      <c r="A188" s="93" t="s">
        <v>120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121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3187</v>
      </c>
      <c r="T188" s="95" t="str">
        <f t="shared" si="14"/>
        <v>2022 11</v>
      </c>
      <c r="U188" s="32">
        <f t="shared" si="11"/>
        <v>568.2267633487146</v>
      </c>
      <c r="V188" s="22">
        <f t="shared" si="12"/>
        <v>1.7126962050466921</v>
      </c>
      <c r="X188" s="33"/>
      <c r="Y188" s="33"/>
    </row>
    <row r="189" spans="1:25" hidden="1" x14ac:dyDescent="0.2">
      <c r="A189" s="93" t="s">
        <v>120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121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3187</v>
      </c>
      <c r="T189" s="95" t="str">
        <f t="shared" si="14"/>
        <v>2023 01</v>
      </c>
      <c r="U189" s="32">
        <f t="shared" si="11"/>
        <v>568.2267633487146</v>
      </c>
      <c r="V189" s="22">
        <f t="shared" si="12"/>
        <v>1.7126962050466921</v>
      </c>
      <c r="X189" s="33"/>
      <c r="Y189" s="33"/>
    </row>
    <row r="190" spans="1:25" hidden="1" x14ac:dyDescent="0.2">
      <c r="A190" s="93" t="s">
        <v>120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3699</v>
      </c>
      <c r="I190" s="176" t="s">
        <v>2043</v>
      </c>
      <c r="J190" s="97" t="s">
        <v>3743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3187</v>
      </c>
      <c r="T190" s="95" t="str">
        <f t="shared" si="14"/>
        <v>2022 10</v>
      </c>
      <c r="U190" s="32">
        <f t="shared" si="11"/>
        <v>697.60052735662498</v>
      </c>
      <c r="V190" s="22">
        <f t="shared" si="12"/>
        <v>1.3885375390348231</v>
      </c>
      <c r="X190" s="33"/>
      <c r="Y190" s="33"/>
    </row>
    <row r="191" spans="1:25" hidden="1" x14ac:dyDescent="0.2">
      <c r="A191" s="93" t="s">
        <v>120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3699</v>
      </c>
      <c r="I191" s="176" t="s">
        <v>2043</v>
      </c>
      <c r="J191" s="97" t="s">
        <v>3743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3187</v>
      </c>
      <c r="T191" s="95" t="str">
        <f t="shared" si="14"/>
        <v>2022 11</v>
      </c>
      <c r="U191" s="32">
        <f t="shared" si="11"/>
        <v>997.60052735662498</v>
      </c>
      <c r="V191" s="22">
        <f t="shared" si="12"/>
        <v>1.985671923793529</v>
      </c>
      <c r="X191" s="33"/>
      <c r="Y191" s="33"/>
    </row>
    <row r="192" spans="1:25" ht="15" hidden="1" customHeight="1" x14ac:dyDescent="0.2">
      <c r="A192" s="93" t="s">
        <v>120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3719</v>
      </c>
      <c r="I192" s="176" t="s">
        <v>2040</v>
      </c>
      <c r="J192" s="97" t="s">
        <v>3770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3187</v>
      </c>
      <c r="T192" s="95" t="str">
        <f t="shared" si="14"/>
        <v>2022 11</v>
      </c>
      <c r="U192" s="32">
        <f t="shared" si="11"/>
        <v>673.4344100197759</v>
      </c>
      <c r="V192" s="22">
        <f t="shared" si="12"/>
        <v>1.5787358986246331</v>
      </c>
      <c r="X192" s="33"/>
      <c r="Y192" s="33"/>
    </row>
    <row r="193" spans="1:25" hidden="1" x14ac:dyDescent="0.2">
      <c r="A193" s="93" t="s">
        <v>120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3719</v>
      </c>
      <c r="I193" s="176" t="s">
        <v>2040</v>
      </c>
      <c r="J193" s="97" t="s">
        <v>3770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3187</v>
      </c>
      <c r="T193" s="95" t="str">
        <f t="shared" si="14"/>
        <v>2022 11</v>
      </c>
      <c r="U193" s="32">
        <f t="shared" si="11"/>
        <v>673.4344100197759</v>
      </c>
      <c r="V193" s="22">
        <f t="shared" si="12"/>
        <v>1.5787358986246331</v>
      </c>
      <c r="X193" s="33"/>
      <c r="Y193" s="33"/>
    </row>
    <row r="194" spans="1:25" hidden="1" x14ac:dyDescent="0.2">
      <c r="A194" s="93" t="s">
        <v>120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2670</v>
      </c>
      <c r="I194" s="97" t="s">
        <v>2088</v>
      </c>
      <c r="J194" s="97" t="s">
        <v>3987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3187</v>
      </c>
      <c r="T194" s="95" t="str">
        <f t="shared" si="14"/>
        <v>2022 11</v>
      </c>
      <c r="U194" s="32">
        <f t="shared" si="11"/>
        <v>510.4152933421226</v>
      </c>
      <c r="V194" s="22">
        <f t="shared" si="12"/>
        <v>2.692280945757997</v>
      </c>
      <c r="X194" s="33"/>
      <c r="Y194" s="33"/>
    </row>
    <row r="195" spans="1:25" hidden="1" x14ac:dyDescent="0.2">
      <c r="A195" s="93" t="s">
        <v>120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2833</v>
      </c>
      <c r="I195" s="97" t="s">
        <v>2088</v>
      </c>
      <c r="J195" s="97" t="s">
        <v>3930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3187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si="17">IF(Q195&lt;&gt;0,IFERROR(U195/P195,""),"")</f>
        <v>1.4985359783324794</v>
      </c>
      <c r="X195" s="33"/>
      <c r="Y195" s="33"/>
    </row>
    <row r="196" spans="1:25" hidden="1" x14ac:dyDescent="0.2">
      <c r="A196" s="93" t="s">
        <v>120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2833</v>
      </c>
      <c r="I196" s="97" t="s">
        <v>2088</v>
      </c>
      <c r="J196" s="97" t="s">
        <v>3930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3187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si="17"/>
        <v>1.4985359783324794</v>
      </c>
      <c r="X196" s="33"/>
      <c r="Y196" s="33"/>
    </row>
    <row r="197" spans="1:25" hidden="1" x14ac:dyDescent="0.2">
      <c r="A197" s="93" t="s">
        <v>120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2833</v>
      </c>
      <c r="I197" s="97" t="s">
        <v>2088</v>
      </c>
      <c r="J197" s="97" t="s">
        <v>3930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3187</v>
      </c>
      <c r="T197" s="95" t="str">
        <f t="shared" si="19"/>
        <v>2022 10</v>
      </c>
      <c r="U197" s="32">
        <f t="shared" si="16"/>
        <v>539.78905735003298</v>
      </c>
      <c r="V197" s="22">
        <f t="shared" si="17"/>
        <v>1.4985359783324794</v>
      </c>
      <c r="X197" s="33"/>
      <c r="Y197" s="33"/>
    </row>
    <row r="198" spans="1:25" hidden="1" x14ac:dyDescent="0.2">
      <c r="A198" s="93" t="s">
        <v>120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3697</v>
      </c>
      <c r="I198" s="176" t="s">
        <v>2088</v>
      </c>
      <c r="J198" s="97" t="s">
        <v>3741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3187</v>
      </c>
      <c r="T198" s="95" t="str">
        <f t="shared" si="19"/>
        <v>2022 10</v>
      </c>
      <c r="U198" s="32">
        <f t="shared" si="16"/>
        <v>1232.1819380355964</v>
      </c>
      <c r="V198" s="22">
        <f t="shared" si="17"/>
        <v>1.6047837359844774</v>
      </c>
      <c r="X198" s="33"/>
      <c r="Y198" s="33"/>
    </row>
    <row r="199" spans="1:25" hidden="1" x14ac:dyDescent="0.2">
      <c r="A199" s="93" t="s">
        <v>120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2743</v>
      </c>
      <c r="I199" s="97" t="s">
        <v>2088</v>
      </c>
      <c r="J199" s="97" t="s">
        <v>2744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3187</v>
      </c>
      <c r="T199" s="95" t="str">
        <f t="shared" si="19"/>
        <v>2023 02</v>
      </c>
      <c r="U199" s="32">
        <f t="shared" si="16"/>
        <v>354.47593935398811</v>
      </c>
      <c r="V199" s="22">
        <f t="shared" si="17"/>
        <v>0.79563814991270376</v>
      </c>
      <c r="X199" s="33"/>
      <c r="Y199" s="33"/>
    </row>
    <row r="200" spans="1:25" hidden="1" x14ac:dyDescent="0.2">
      <c r="A200" s="93" t="s">
        <v>120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3187</v>
      </c>
      <c r="T200" s="95" t="str">
        <f t="shared" si="19"/>
        <v>2022 11</v>
      </c>
      <c r="U200" s="32">
        <f t="shared" si="16"/>
        <v>1286.7172050098879</v>
      </c>
      <c r="V200" s="22">
        <f t="shared" si="17"/>
        <v>6.0329160871580907</v>
      </c>
      <c r="X200" s="33"/>
      <c r="Y200" s="33"/>
    </row>
    <row r="201" spans="1:25" hidden="1" x14ac:dyDescent="0.2">
      <c r="A201" s="93" t="s">
        <v>120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2671</v>
      </c>
      <c r="I201" s="97" t="s">
        <v>2040</v>
      </c>
      <c r="J201" s="97" t="s">
        <v>2672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3187</v>
      </c>
      <c r="T201" s="95" t="str">
        <f t="shared" si="19"/>
        <v>2022 11</v>
      </c>
      <c r="U201" s="32">
        <f t="shared" si="16"/>
        <v>1041.6611733684904</v>
      </c>
      <c r="V201" s="22">
        <f t="shared" si="17"/>
        <v>1.3736091794158551</v>
      </c>
      <c r="X201" s="33"/>
      <c r="Y201" s="33"/>
    </row>
    <row r="202" spans="1:25" hidden="1" x14ac:dyDescent="0.2">
      <c r="A202" s="93" t="s">
        <v>122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3721</v>
      </c>
      <c r="I202" s="176" t="s">
        <v>2040</v>
      </c>
      <c r="J202" s="97" t="s">
        <v>3772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3187</v>
      </c>
      <c r="T202" s="95" t="str">
        <f t="shared" si="19"/>
        <v>2022 10</v>
      </c>
      <c r="U202" s="32">
        <f t="shared" si="16"/>
        <v>-2.071740897122254E-3</v>
      </c>
      <c r="V202" s="22">
        <f t="shared" si="17"/>
        <v>-3.9295412847214964E-6</v>
      </c>
      <c r="X202" s="33"/>
      <c r="Y202" s="33"/>
    </row>
    <row r="203" spans="1:25" hidden="1" x14ac:dyDescent="0.2">
      <c r="A203" s="93" t="s">
        <v>122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3187</v>
      </c>
      <c r="T203" s="95" t="str">
        <f t="shared" si="19"/>
        <v>2022 11</v>
      </c>
      <c r="U203" s="32">
        <f t="shared" si="16"/>
        <v>442.73304182950881</v>
      </c>
      <c r="V203" s="22">
        <f t="shared" si="17"/>
        <v>1.0870831353919232</v>
      </c>
      <c r="X203" s="33"/>
      <c r="Y203" s="33"/>
    </row>
    <row r="204" spans="1:25" hidden="1" x14ac:dyDescent="0.2">
      <c r="A204" s="93" t="s">
        <v>122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3187</v>
      </c>
      <c r="T204" s="95" t="str">
        <f t="shared" si="19"/>
        <v>2022 11</v>
      </c>
      <c r="U204" s="32">
        <f t="shared" si="16"/>
        <v>442.73304182950881</v>
      </c>
      <c r="V204" s="22">
        <f t="shared" si="17"/>
        <v>1.0870831353919232</v>
      </c>
      <c r="X204" s="33"/>
      <c r="Y204" s="33"/>
    </row>
    <row r="205" spans="1:25" hidden="1" x14ac:dyDescent="0.2">
      <c r="A205" s="93" t="s">
        <v>122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2896</v>
      </c>
      <c r="I205" s="97" t="s">
        <v>2040</v>
      </c>
      <c r="J205" s="97" t="s">
        <v>2897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3187</v>
      </c>
      <c r="T205" s="95" t="str">
        <f t="shared" si="19"/>
        <v>2022 11</v>
      </c>
      <c r="U205" s="32">
        <f t="shared" si="16"/>
        <v>874.46503888867369</v>
      </c>
      <c r="V205" s="22">
        <f t="shared" si="17"/>
        <v>1.2052693333333326</v>
      </c>
      <c r="X205" s="33"/>
      <c r="Y205" s="33"/>
    </row>
    <row r="206" spans="1:25" hidden="1" x14ac:dyDescent="0.2">
      <c r="A206" s="93" t="s">
        <v>122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2896</v>
      </c>
      <c r="I206" s="97" t="s">
        <v>2040</v>
      </c>
      <c r="J206" s="97" t="s">
        <v>2897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3187</v>
      </c>
      <c r="T206" s="95" t="str">
        <f t="shared" si="19"/>
        <v>2022 11</v>
      </c>
      <c r="U206" s="32">
        <f t="shared" si="16"/>
        <v>1774.4650388886737</v>
      </c>
      <c r="V206" s="22">
        <f t="shared" si="17"/>
        <v>2.4457333333333322</v>
      </c>
      <c r="X206" s="33"/>
      <c r="Y206" s="33"/>
    </row>
    <row r="207" spans="1:25" hidden="1" x14ac:dyDescent="0.2">
      <c r="A207" s="93" t="s">
        <v>122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2896</v>
      </c>
      <c r="I207" s="97" t="s">
        <v>2040</v>
      </c>
      <c r="J207" s="97" t="s">
        <v>2897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3187</v>
      </c>
      <c r="T207" s="95" t="str">
        <f t="shared" si="19"/>
        <v>2022 11</v>
      </c>
      <c r="U207" s="32">
        <f t="shared" si="16"/>
        <v>874.46503888867369</v>
      </c>
      <c r="V207" s="22">
        <f t="shared" si="17"/>
        <v>1.2052693333333326</v>
      </c>
      <c r="X207" s="33"/>
      <c r="Y207" s="33"/>
    </row>
    <row r="208" spans="1:25" hidden="1" x14ac:dyDescent="0.2">
      <c r="A208" s="93" t="s">
        <v>122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2896</v>
      </c>
      <c r="I208" s="97" t="s">
        <v>2040</v>
      </c>
      <c r="J208" s="97" t="s">
        <v>2897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3187</v>
      </c>
      <c r="T208" s="95" t="str">
        <f t="shared" si="19"/>
        <v>2022 11</v>
      </c>
      <c r="U208" s="32">
        <f t="shared" si="16"/>
        <v>874.46503888867369</v>
      </c>
      <c r="V208" s="22">
        <f t="shared" si="17"/>
        <v>1.2052693333333326</v>
      </c>
      <c r="X208" s="33"/>
      <c r="Y208" s="33"/>
    </row>
    <row r="209" spans="1:25" hidden="1" x14ac:dyDescent="0.2">
      <c r="A209" s="93" t="s">
        <v>122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2896</v>
      </c>
      <c r="I209" s="97" t="s">
        <v>2040</v>
      </c>
      <c r="J209" s="97" t="s">
        <v>2897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3187</v>
      </c>
      <c r="T209" s="95" t="str">
        <f t="shared" si="19"/>
        <v>2023 01</v>
      </c>
      <c r="U209" s="32">
        <f t="shared" si="16"/>
        <v>1274.4650388886737</v>
      </c>
      <c r="V209" s="22">
        <f t="shared" si="17"/>
        <v>1.7565866666666659</v>
      </c>
      <c r="X209" s="33"/>
      <c r="Y209" s="33"/>
    </row>
    <row r="210" spans="1:25" hidden="1" x14ac:dyDescent="0.2">
      <c r="A210" s="93" t="s">
        <v>122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123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3187</v>
      </c>
      <c r="T210" s="95" t="str">
        <f t="shared" si="19"/>
        <v>2022 12</v>
      </c>
      <c r="U210" s="32">
        <f t="shared" si="16"/>
        <v>1586.4102464884102</v>
      </c>
      <c r="V210" s="22">
        <f t="shared" si="17"/>
        <v>0.98315587529975945</v>
      </c>
      <c r="X210" s="33"/>
      <c r="Y210" s="33"/>
    </row>
    <row r="211" spans="1:25" hidden="1" x14ac:dyDescent="0.2">
      <c r="A211" s="93" t="s">
        <v>122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2261</v>
      </c>
      <c r="I211" s="97" t="s">
        <v>2043</v>
      </c>
      <c r="J211" s="97" t="s">
        <v>2262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3187</v>
      </c>
      <c r="T211" s="95" t="str">
        <f t="shared" si="19"/>
        <v>2023 01</v>
      </c>
      <c r="U211" s="32">
        <f t="shared" si="16"/>
        <v>945.69128971094676</v>
      </c>
      <c r="V211" s="22">
        <f t="shared" si="17"/>
        <v>1.7060732984293188</v>
      </c>
      <c r="X211" s="33"/>
      <c r="Y211" s="33"/>
    </row>
    <row r="212" spans="1:25" hidden="1" x14ac:dyDescent="0.2">
      <c r="A212" s="93" t="s">
        <v>122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2261</v>
      </c>
      <c r="I212" s="97" t="s">
        <v>2043</v>
      </c>
      <c r="J212" s="97" t="s">
        <v>2262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3187</v>
      </c>
      <c r="T212" s="95" t="str">
        <f t="shared" si="19"/>
        <v>2023 01</v>
      </c>
      <c r="U212" s="32">
        <f t="shared" si="16"/>
        <v>1095.6912897109469</v>
      </c>
      <c r="V212" s="22">
        <f t="shared" si="17"/>
        <v>1.9766806282722509</v>
      </c>
      <c r="X212" s="33"/>
      <c r="Y212" s="33"/>
    </row>
    <row r="213" spans="1:25" hidden="1" x14ac:dyDescent="0.2">
      <c r="A213" s="93" t="s">
        <v>122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2261</v>
      </c>
      <c r="I213" s="97" t="s">
        <v>2043</v>
      </c>
      <c r="J213" s="97" t="s">
        <v>2262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3187</v>
      </c>
      <c r="T213" s="95" t="str">
        <f t="shared" si="19"/>
        <v>2023 03</v>
      </c>
      <c r="U213" s="32">
        <f t="shared" si="16"/>
        <v>1145.6912897109469</v>
      </c>
      <c r="V213" s="22">
        <f t="shared" si="17"/>
        <v>2.066883071553228</v>
      </c>
      <c r="X213" s="33"/>
      <c r="Y213" s="33"/>
    </row>
    <row r="214" spans="1:25" hidden="1" x14ac:dyDescent="0.2">
      <c r="A214" s="93" t="s">
        <v>122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2261</v>
      </c>
      <c r="I214" s="97" t="s">
        <v>2043</v>
      </c>
      <c r="J214" s="97" t="s">
        <v>2262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3187</v>
      </c>
      <c r="T214" s="95" t="str">
        <f t="shared" si="19"/>
        <v>2022 09</v>
      </c>
      <c r="U214" s="32">
        <f t="shared" si="16"/>
        <v>1.2897109467076007E-3</v>
      </c>
      <c r="V214" s="22">
        <f t="shared" si="17"/>
        <v>2.3267015703849575E-6</v>
      </c>
      <c r="X214" s="33"/>
      <c r="Y214" s="33"/>
    </row>
    <row r="215" spans="1:25" hidden="1" x14ac:dyDescent="0.2">
      <c r="A215" s="93" t="s">
        <v>122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2261</v>
      </c>
      <c r="I215" s="97" t="s">
        <v>2043</v>
      </c>
      <c r="J215" s="97" t="s">
        <v>2262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3187</v>
      </c>
      <c r="T215" s="95" t="str">
        <f t="shared" si="19"/>
        <v>2023 03</v>
      </c>
      <c r="U215" s="32">
        <f t="shared" si="16"/>
        <v>1045.6912897109469</v>
      </c>
      <c r="V215" s="22">
        <f t="shared" si="17"/>
        <v>1.8864781849912737</v>
      </c>
      <c r="X215" s="33"/>
      <c r="Y215" s="33"/>
    </row>
    <row r="216" spans="1:25" hidden="1" x14ac:dyDescent="0.2">
      <c r="A216" s="93" t="s">
        <v>122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3187</v>
      </c>
      <c r="T216" s="95" t="str">
        <f t="shared" si="19"/>
        <v>2022 12</v>
      </c>
      <c r="U216" s="32">
        <f t="shared" si="16"/>
        <v>910.25809697016587</v>
      </c>
      <c r="V216" s="22">
        <f t="shared" si="17"/>
        <v>1.3197082748948101</v>
      </c>
      <c r="X216" s="33"/>
      <c r="Y216" s="33"/>
    </row>
    <row r="217" spans="1:25" hidden="1" x14ac:dyDescent="0.2">
      <c r="A217" s="93" t="s">
        <v>122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3187</v>
      </c>
      <c r="T217" s="95" t="str">
        <f t="shared" si="19"/>
        <v>2022 12</v>
      </c>
      <c r="U217" s="32">
        <f t="shared" si="16"/>
        <v>910.25809697016587</v>
      </c>
      <c r="V217" s="22">
        <f t="shared" si="17"/>
        <v>1.3197082748948101</v>
      </c>
      <c r="X217" s="33"/>
      <c r="Y217" s="33"/>
    </row>
    <row r="218" spans="1:25" hidden="1" x14ac:dyDescent="0.2">
      <c r="A218" s="93" t="s">
        <v>122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3187</v>
      </c>
      <c r="T218" s="95" t="str">
        <f t="shared" si="19"/>
        <v>2022 12</v>
      </c>
      <c r="U218" s="32">
        <f t="shared" si="16"/>
        <v>1010.2580969701659</v>
      </c>
      <c r="V218" s="22">
        <f t="shared" si="17"/>
        <v>1.4646900420757358</v>
      </c>
      <c r="X218" s="33"/>
      <c r="Y218" s="33"/>
    </row>
    <row r="219" spans="1:25" hidden="1" x14ac:dyDescent="0.2">
      <c r="A219" s="93" t="s">
        <v>122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2087</v>
      </c>
      <c r="I219" s="97" t="s">
        <v>2088</v>
      </c>
      <c r="J219" s="97" t="s">
        <v>3163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3187</v>
      </c>
      <c r="T219" s="95" t="str">
        <f t="shared" si="19"/>
        <v>2022 11</v>
      </c>
      <c r="U219" s="32">
        <f t="shared" si="16"/>
        <v>1032.620051851565</v>
      </c>
      <c r="V219" s="22">
        <f t="shared" si="17"/>
        <v>1.0674399999999995</v>
      </c>
      <c r="X219" s="33"/>
      <c r="Y219" s="33"/>
    </row>
    <row r="220" spans="1:25" hidden="1" x14ac:dyDescent="0.2">
      <c r="A220" s="93" t="s">
        <v>122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2087</v>
      </c>
      <c r="I220" s="97" t="s">
        <v>2088</v>
      </c>
      <c r="J220" s="97" t="s">
        <v>3163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3187</v>
      </c>
      <c r="T220" s="95" t="str">
        <f t="shared" si="19"/>
        <v>2022 11</v>
      </c>
      <c r="U220" s="32">
        <f t="shared" si="16"/>
        <v>1032.620051851565</v>
      </c>
      <c r="V220" s="22">
        <f t="shared" si="17"/>
        <v>1.0674399999999995</v>
      </c>
      <c r="X220" s="33"/>
      <c r="Y220" s="33"/>
    </row>
    <row r="221" spans="1:25" hidden="1" x14ac:dyDescent="0.2">
      <c r="A221" s="93" t="s">
        <v>122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2087</v>
      </c>
      <c r="I221" s="97" t="s">
        <v>2088</v>
      </c>
      <c r="J221" s="97" t="s">
        <v>3163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3187</v>
      </c>
      <c r="T221" s="95" t="str">
        <f t="shared" si="19"/>
        <v>2022 12</v>
      </c>
      <c r="U221" s="32">
        <f t="shared" si="16"/>
        <v>1032.620051851565</v>
      </c>
      <c r="V221" s="22">
        <f t="shared" si="17"/>
        <v>1.0674399999999995</v>
      </c>
      <c r="X221" s="33"/>
      <c r="Y221" s="33"/>
    </row>
    <row r="222" spans="1:25" hidden="1" x14ac:dyDescent="0.2">
      <c r="A222" s="93" t="s">
        <v>122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2087</v>
      </c>
      <c r="I222" s="97" t="s">
        <v>2088</v>
      </c>
      <c r="J222" s="97" t="s">
        <v>3163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3187</v>
      </c>
      <c r="T222" s="95" t="str">
        <f t="shared" si="19"/>
        <v>2022 12</v>
      </c>
      <c r="U222" s="32">
        <f t="shared" si="16"/>
        <v>982.62005185156499</v>
      </c>
      <c r="V222" s="22">
        <f t="shared" si="17"/>
        <v>1.0157539999999996</v>
      </c>
      <c r="X222" s="33"/>
      <c r="Y222" s="33"/>
    </row>
    <row r="223" spans="1:25" hidden="1" x14ac:dyDescent="0.2">
      <c r="A223" s="93" t="s">
        <v>122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2087</v>
      </c>
      <c r="I223" s="97" t="s">
        <v>2088</v>
      </c>
      <c r="J223" s="97" t="s">
        <v>3163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3187</v>
      </c>
      <c r="T223" s="95" t="str">
        <f t="shared" si="19"/>
        <v>2022 12</v>
      </c>
      <c r="U223" s="32">
        <f t="shared" si="16"/>
        <v>932.62005185156499</v>
      </c>
      <c r="V223" s="22">
        <f t="shared" si="17"/>
        <v>0.96406799999999959</v>
      </c>
      <c r="X223" s="33"/>
      <c r="Y223" s="33"/>
    </row>
    <row r="224" spans="1:25" hidden="1" x14ac:dyDescent="0.2">
      <c r="A224" s="93" t="s">
        <v>122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2087</v>
      </c>
      <c r="I224" s="97" t="s">
        <v>2088</v>
      </c>
      <c r="J224" s="97" t="s">
        <v>3163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3187</v>
      </c>
      <c r="T224" s="95" t="str">
        <f t="shared" si="19"/>
        <v>2023 01</v>
      </c>
      <c r="U224" s="32">
        <f t="shared" si="16"/>
        <v>1432.620051851565</v>
      </c>
      <c r="V224" s="22">
        <f t="shared" si="17"/>
        <v>1.4809279999999994</v>
      </c>
      <c r="X224" s="33"/>
      <c r="Y224" s="33"/>
    </row>
    <row r="225" spans="1:25" hidden="1" x14ac:dyDescent="0.2">
      <c r="A225" s="93" t="s">
        <v>122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2087</v>
      </c>
      <c r="I225" s="97" t="s">
        <v>2088</v>
      </c>
      <c r="J225" s="97" t="s">
        <v>3163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3187</v>
      </c>
      <c r="T225" s="95" t="str">
        <f t="shared" si="19"/>
        <v>2023 01</v>
      </c>
      <c r="U225" s="32">
        <f t="shared" si="16"/>
        <v>1532.620051851565</v>
      </c>
      <c r="V225" s="22">
        <f t="shared" si="17"/>
        <v>1.5842999999999994</v>
      </c>
      <c r="X225" s="33"/>
      <c r="Y225" s="33"/>
    </row>
    <row r="226" spans="1:25" hidden="1" x14ac:dyDescent="0.2">
      <c r="A226" s="93" t="s">
        <v>122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2087</v>
      </c>
      <c r="I226" s="97" t="s">
        <v>2088</v>
      </c>
      <c r="J226" s="97" t="s">
        <v>3163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3187</v>
      </c>
      <c r="T226" s="95" t="str">
        <f t="shared" si="19"/>
        <v>2023 01</v>
      </c>
      <c r="U226" s="32">
        <f t="shared" si="16"/>
        <v>1332.620051851565</v>
      </c>
      <c r="V226" s="22">
        <f t="shared" si="17"/>
        <v>1.3775559999999993</v>
      </c>
      <c r="X226" s="33"/>
      <c r="Y226" s="33"/>
    </row>
    <row r="227" spans="1:25" hidden="1" x14ac:dyDescent="0.2">
      <c r="A227" s="93" t="s">
        <v>122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2087</v>
      </c>
      <c r="I227" s="97" t="s">
        <v>2088</v>
      </c>
      <c r="J227" s="97" t="s">
        <v>3163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3187</v>
      </c>
      <c r="T227" s="95" t="str">
        <f t="shared" si="19"/>
        <v>2023 01</v>
      </c>
      <c r="U227" s="32">
        <f t="shared" si="16"/>
        <v>1332.620051851565</v>
      </c>
      <c r="V227" s="22">
        <f t="shared" si="17"/>
        <v>1.3775559999999993</v>
      </c>
      <c r="X227" s="33"/>
      <c r="Y227" s="33"/>
    </row>
    <row r="228" spans="1:25" hidden="1" x14ac:dyDescent="0.2">
      <c r="A228" s="93" t="s">
        <v>122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2087</v>
      </c>
      <c r="I228" s="97" t="s">
        <v>2088</v>
      </c>
      <c r="J228" s="97" t="s">
        <v>3163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3187</v>
      </c>
      <c r="T228" s="95" t="str">
        <f t="shared" si="19"/>
        <v>2023 01</v>
      </c>
      <c r="U228" s="32">
        <f t="shared" si="16"/>
        <v>1332.620051851565</v>
      </c>
      <c r="V228" s="22">
        <f t="shared" si="17"/>
        <v>1.3775559999999993</v>
      </c>
      <c r="X228" s="33"/>
      <c r="Y228" s="33"/>
    </row>
    <row r="229" spans="1:25" hidden="1" x14ac:dyDescent="0.2">
      <c r="A229" s="93" t="s">
        <v>122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2671</v>
      </c>
      <c r="I229" s="97" t="s">
        <v>2040</v>
      </c>
      <c r="J229" s="97" t="s">
        <v>2672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3187</v>
      </c>
      <c r="T229" s="95" t="str">
        <f t="shared" si="19"/>
        <v>2022 12</v>
      </c>
      <c r="U229" s="32">
        <f t="shared" si="16"/>
        <v>904.20616801454923</v>
      </c>
      <c r="V229" s="22">
        <f t="shared" si="17"/>
        <v>1.0093909287257017</v>
      </c>
      <c r="X229" s="33"/>
      <c r="Y229" s="33"/>
    </row>
    <row r="230" spans="1:25" hidden="1" x14ac:dyDescent="0.2">
      <c r="A230" s="93" t="s">
        <v>122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2671</v>
      </c>
      <c r="I230" s="97" t="s">
        <v>2040</v>
      </c>
      <c r="J230" s="97" t="s">
        <v>2672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3187</v>
      </c>
      <c r="T230" s="95" t="str">
        <f t="shared" si="19"/>
        <v>2022 12</v>
      </c>
      <c r="U230" s="32">
        <f t="shared" si="16"/>
        <v>904.20616801454923</v>
      </c>
      <c r="V230" s="22">
        <f t="shared" si="17"/>
        <v>1.0093909287257017</v>
      </c>
      <c r="X230" s="33"/>
      <c r="Y230" s="33"/>
    </row>
    <row r="231" spans="1:25" hidden="1" x14ac:dyDescent="0.2">
      <c r="A231" s="93" t="s">
        <v>122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2671</v>
      </c>
      <c r="I231" s="97" t="s">
        <v>2040</v>
      </c>
      <c r="J231" s="97" t="s">
        <v>2672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3187</v>
      </c>
      <c r="T231" s="95" t="str">
        <f t="shared" si="19"/>
        <v>2022 12</v>
      </c>
      <c r="U231" s="32">
        <f t="shared" si="16"/>
        <v>904.20616801454923</v>
      </c>
      <c r="V231" s="22">
        <f t="shared" si="17"/>
        <v>1.0093909287257017</v>
      </c>
      <c r="X231" s="33"/>
      <c r="Y231" s="33"/>
    </row>
    <row r="232" spans="1:25" hidden="1" x14ac:dyDescent="0.2">
      <c r="A232" s="93" t="s">
        <v>122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2671</v>
      </c>
      <c r="I232" s="97" t="s">
        <v>2040</v>
      </c>
      <c r="J232" s="97" t="s">
        <v>2672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3187</v>
      </c>
      <c r="T232" s="95" t="str">
        <f t="shared" si="19"/>
        <v>2023 01</v>
      </c>
      <c r="U232" s="32">
        <f t="shared" si="16"/>
        <v>1304.2061680145493</v>
      </c>
      <c r="V232" s="22">
        <f t="shared" si="17"/>
        <v>1.4559222462203021</v>
      </c>
      <c r="X232" s="33"/>
      <c r="Y232" s="33"/>
    </row>
    <row r="233" spans="1:25" hidden="1" x14ac:dyDescent="0.2">
      <c r="A233" s="93" t="s">
        <v>122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2727</v>
      </c>
      <c r="I233" s="97" t="s">
        <v>2728</v>
      </c>
      <c r="J233" s="97" t="s">
        <v>3925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3187</v>
      </c>
      <c r="T233" s="95" t="str">
        <f t="shared" si="19"/>
        <v>2022 12</v>
      </c>
      <c r="U233" s="32">
        <f t="shared" si="16"/>
        <v>530.76461711101638</v>
      </c>
      <c r="V233" s="22">
        <f t="shared" si="17"/>
        <v>1.6626121212121203</v>
      </c>
      <c r="X233" s="33"/>
      <c r="Y233" s="33"/>
    </row>
    <row r="234" spans="1:25" ht="12.75" hidden="1" customHeight="1" x14ac:dyDescent="0.2">
      <c r="A234" s="93" t="s">
        <v>124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3683</v>
      </c>
      <c r="I234" s="96" t="str">
        <f t="shared" si="20"/>
        <v>MoodBooster</v>
      </c>
      <c r="J234" s="97" t="s">
        <v>125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3187</v>
      </c>
      <c r="T234" s="95" t="str">
        <f t="shared" si="19"/>
        <v>2022 10</v>
      </c>
      <c r="U234" s="32">
        <f t="shared" si="16"/>
        <v>583.19999999999993</v>
      </c>
      <c r="V234" s="22">
        <f t="shared" si="17"/>
        <v>0.81361607142857129</v>
      </c>
      <c r="X234" s="33"/>
      <c r="Y234" s="33"/>
    </row>
    <row r="235" spans="1:25" hidden="1" x14ac:dyDescent="0.2">
      <c r="A235" s="93" t="s">
        <v>126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127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3187</v>
      </c>
      <c r="T235" s="95" t="str">
        <f t="shared" si="19"/>
        <v>2022 11</v>
      </c>
      <c r="U235" s="32">
        <f t="shared" si="16"/>
        <v>661.33339971856162</v>
      </c>
      <c r="V235" s="22">
        <f t="shared" si="17"/>
        <v>1.5075991636798092</v>
      </c>
      <c r="X235" s="33"/>
      <c r="Y235" s="33"/>
    </row>
    <row r="236" spans="1:25" hidden="1" x14ac:dyDescent="0.2">
      <c r="A236" s="93" t="s">
        <v>126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3076</v>
      </c>
      <c r="I236" s="97" t="s">
        <v>2088</v>
      </c>
      <c r="J236" s="97" t="s">
        <v>3077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3187</v>
      </c>
      <c r="T236" s="95" t="str">
        <f t="shared" si="19"/>
        <v>2022 11</v>
      </c>
      <c r="U236" s="32">
        <f t="shared" si="16"/>
        <v>505.03706654158293</v>
      </c>
      <c r="V236" s="22">
        <f t="shared" si="17"/>
        <v>2.5904260752688173</v>
      </c>
      <c r="X236" s="33"/>
      <c r="Y236" s="33"/>
    </row>
    <row r="237" spans="1:25" hidden="1" x14ac:dyDescent="0.2">
      <c r="A237" s="93" t="s">
        <v>126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3076</v>
      </c>
      <c r="I237" s="97" t="s">
        <v>2088</v>
      </c>
      <c r="J237" s="97" t="s">
        <v>3077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3187</v>
      </c>
      <c r="T237" s="95" t="str">
        <f t="shared" si="19"/>
        <v>2022 11</v>
      </c>
      <c r="U237" s="32">
        <f t="shared" si="16"/>
        <v>505.03706654158293</v>
      </c>
      <c r="V237" s="22">
        <f t="shared" si="17"/>
        <v>2.5904260752688173</v>
      </c>
      <c r="X237" s="33"/>
      <c r="Y237" s="33"/>
    </row>
    <row r="238" spans="1:25" hidden="1" x14ac:dyDescent="0.2">
      <c r="A238" s="93" t="s">
        <v>126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3076</v>
      </c>
      <c r="I238" s="97" t="s">
        <v>2088</v>
      </c>
      <c r="J238" s="97" t="s">
        <v>3077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3187</v>
      </c>
      <c r="T238" s="95" t="str">
        <f t="shared" si="19"/>
        <v>2022 11</v>
      </c>
      <c r="U238" s="32">
        <f t="shared" si="16"/>
        <v>505.03706654158293</v>
      </c>
      <c r="V238" s="22">
        <f t="shared" si="17"/>
        <v>2.5904260752688173</v>
      </c>
      <c r="X238" s="33"/>
      <c r="Y238" s="33"/>
    </row>
    <row r="239" spans="1:25" hidden="1" x14ac:dyDescent="0.2">
      <c r="A239" s="93" t="s">
        <v>126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3187</v>
      </c>
      <c r="T239" s="95" t="str">
        <f t="shared" si="19"/>
        <v>2022 11</v>
      </c>
      <c r="U239" s="32">
        <f t="shared" si="16"/>
        <v>1280.6666998592809</v>
      </c>
      <c r="V239" s="22">
        <f t="shared" si="17"/>
        <v>5.8389068100358434</v>
      </c>
      <c r="X239" s="33"/>
      <c r="Y239" s="33"/>
    </row>
    <row r="240" spans="1:25" hidden="1" x14ac:dyDescent="0.2">
      <c r="A240" s="93" t="s">
        <v>126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3187</v>
      </c>
      <c r="T240" s="95" t="str">
        <f t="shared" si="19"/>
        <v>2022 11</v>
      </c>
      <c r="U240" s="32">
        <f t="shared" si="16"/>
        <v>1280.6666998592809</v>
      </c>
      <c r="V240" s="22">
        <f t="shared" si="17"/>
        <v>5.8389068100358434</v>
      </c>
      <c r="X240" s="33"/>
      <c r="Y240" s="33"/>
    </row>
    <row r="241" spans="1:25" hidden="1" x14ac:dyDescent="0.2">
      <c r="A241" s="93" t="s">
        <v>126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3187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hidden="1" x14ac:dyDescent="0.2">
      <c r="A242" s="93" t="s">
        <v>126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3187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hidden="1" x14ac:dyDescent="0.2">
      <c r="A243" s="93" t="s">
        <v>126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3715</v>
      </c>
      <c r="I243" s="176" t="s">
        <v>2078</v>
      </c>
      <c r="J243" s="97" t="s">
        <v>3766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3187</v>
      </c>
      <c r="T243" s="95" t="str">
        <f t="shared" si="19"/>
        <v>2022 11</v>
      </c>
      <c r="U243" s="32">
        <f t="shared" si="16"/>
        <v>1017.6297328955402</v>
      </c>
      <c r="V243" s="22">
        <f t="shared" si="17"/>
        <v>1.4913160522273425</v>
      </c>
      <c r="X243" s="33"/>
      <c r="Y243" s="33"/>
    </row>
    <row r="244" spans="1:25" hidden="1" x14ac:dyDescent="0.2">
      <c r="A244" s="93" t="s">
        <v>126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3715</v>
      </c>
      <c r="I244" s="176" t="s">
        <v>2078</v>
      </c>
      <c r="J244" s="97" t="s">
        <v>3766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3187</v>
      </c>
      <c r="T244" s="95" t="str">
        <f t="shared" si="19"/>
        <v>2022 11</v>
      </c>
      <c r="U244" s="32">
        <f t="shared" si="16"/>
        <v>967.6297328955402</v>
      </c>
      <c r="V244" s="22">
        <f t="shared" si="17"/>
        <v>1.4180420506912441</v>
      </c>
      <c r="X244" s="33"/>
      <c r="Y244" s="33"/>
    </row>
    <row r="245" spans="1:25" hidden="1" x14ac:dyDescent="0.2">
      <c r="A245" s="93" t="s">
        <v>126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3714</v>
      </c>
      <c r="I245" s="176" t="s">
        <v>2078</v>
      </c>
      <c r="J245" s="97" t="s">
        <v>3765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3187</v>
      </c>
      <c r="T245" s="95" t="str">
        <f t="shared" si="19"/>
        <v>2022 12</v>
      </c>
      <c r="U245" s="32">
        <f t="shared" si="16"/>
        <v>917.6297328955402</v>
      </c>
      <c r="V245" s="22">
        <f t="shared" si="17"/>
        <v>1.3447680491551459</v>
      </c>
      <c r="X245" s="33"/>
      <c r="Y245" s="33"/>
    </row>
    <row r="246" spans="1:25" hidden="1" x14ac:dyDescent="0.2">
      <c r="A246" s="93" t="s">
        <v>126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105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-11.887477038135708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3187</v>
      </c>
      <c r="T246" s="95" t="str">
        <f t="shared" si="19"/>
        <v>2022 12</v>
      </c>
      <c r="U246" s="32">
        <f t="shared" si="16"/>
        <v>624.85934629766962</v>
      </c>
      <c r="V246" s="22">
        <f t="shared" si="17"/>
        <v>1.0864461454346637</v>
      </c>
      <c r="X246" s="33"/>
      <c r="Y246" s="33"/>
    </row>
    <row r="247" spans="1:25" hidden="1" x14ac:dyDescent="0.2">
      <c r="A247" s="93" t="s">
        <v>126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3187</v>
      </c>
      <c r="T247" s="95" t="str">
        <f t="shared" si="19"/>
        <v>2022 11</v>
      </c>
      <c r="U247" s="32">
        <f t="shared" si="16"/>
        <v>586.8415742732783</v>
      </c>
      <c r="V247" s="22">
        <f t="shared" si="17"/>
        <v>0.95707985024873077</v>
      </c>
      <c r="X247" s="33"/>
      <c r="Y247" s="33"/>
    </row>
    <row r="248" spans="1:25" hidden="1" x14ac:dyDescent="0.2">
      <c r="A248" s="93" t="s">
        <v>126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128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3187</v>
      </c>
      <c r="T248" s="95" t="str">
        <f t="shared" si="19"/>
        <v>2022 11</v>
      </c>
      <c r="U248" s="32">
        <f t="shared" si="16"/>
        <v>919.8222797560868</v>
      </c>
      <c r="V248" s="22">
        <f t="shared" si="17"/>
        <v>2.4194534050179217</v>
      </c>
      <c r="X248" s="33"/>
      <c r="Y248" s="33"/>
    </row>
    <row r="249" spans="1:25" hidden="1" x14ac:dyDescent="0.2">
      <c r="A249" s="93" t="s">
        <v>126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128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3187</v>
      </c>
      <c r="T249" s="95" t="str">
        <f t="shared" si="19"/>
        <v>2022 11</v>
      </c>
      <c r="U249" s="32">
        <f t="shared" si="16"/>
        <v>919.8222797560868</v>
      </c>
      <c r="V249" s="22">
        <f t="shared" si="17"/>
        <v>2.4194534050179217</v>
      </c>
      <c r="X249" s="33"/>
      <c r="Y249" s="33"/>
    </row>
    <row r="250" spans="1:25" hidden="1" x14ac:dyDescent="0.2">
      <c r="A250" s="93" t="s">
        <v>126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129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3187</v>
      </c>
      <c r="T250" s="95" t="str">
        <f t="shared" si="19"/>
        <v>2022 11</v>
      </c>
      <c r="U250" s="32">
        <f t="shared" si="16"/>
        <v>416.04447984989952</v>
      </c>
      <c r="V250" s="22">
        <f t="shared" si="17"/>
        <v>1.7783058915770609</v>
      </c>
      <c r="X250" s="33"/>
      <c r="Y250" s="33"/>
    </row>
    <row r="251" spans="1:25" hidden="1" x14ac:dyDescent="0.2">
      <c r="A251" s="93" t="s">
        <v>126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129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3187</v>
      </c>
      <c r="T251" s="95" t="str">
        <f t="shared" si="19"/>
        <v>2022 11</v>
      </c>
      <c r="U251" s="32">
        <f t="shared" si="16"/>
        <v>416.04447984989952</v>
      </c>
      <c r="V251" s="22">
        <f t="shared" si="17"/>
        <v>1.7783058915770609</v>
      </c>
      <c r="X251" s="33"/>
      <c r="Y251" s="33"/>
    </row>
    <row r="252" spans="1:25" hidden="1" x14ac:dyDescent="0.2">
      <c r="A252" s="93" t="s">
        <v>126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3697</v>
      </c>
      <c r="I252" s="176" t="s">
        <v>2088</v>
      </c>
      <c r="J252" s="97" t="s">
        <v>3741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3187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hidden="1" x14ac:dyDescent="0.2">
      <c r="A253" s="93" t="s">
        <v>126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3697</v>
      </c>
      <c r="I253" s="176" t="s">
        <v>2088</v>
      </c>
      <c r="J253" s="97" t="s">
        <v>3741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3187</v>
      </c>
      <c r="T253" s="95" t="str">
        <f t="shared" si="19"/>
        <v>2022 12</v>
      </c>
      <c r="U253" s="32">
        <f t="shared" si="16"/>
        <v>1210.4001194934108</v>
      </c>
      <c r="V253" s="22">
        <f t="shared" si="17"/>
        <v>1.5329284481614229</v>
      </c>
      <c r="X253" s="33"/>
      <c r="Y253" s="33"/>
    </row>
    <row r="254" spans="1:25" hidden="1" x14ac:dyDescent="0.2">
      <c r="A254" s="93" t="s">
        <v>126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2468</v>
      </c>
      <c r="I254" s="97" t="s">
        <v>2259</v>
      </c>
      <c r="J254" s="97" t="s">
        <v>4447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3187</v>
      </c>
      <c r="T254" s="95" t="str">
        <f t="shared" si="19"/>
        <v>2022 11</v>
      </c>
      <c r="U254" s="32">
        <f t="shared" si="16"/>
        <v>496.56456443865613</v>
      </c>
      <c r="V254" s="22">
        <f t="shared" si="17"/>
        <v>1.6364751978292542</v>
      </c>
      <c r="X254" s="33"/>
      <c r="Y254" s="33"/>
    </row>
    <row r="255" spans="1:25" hidden="1" x14ac:dyDescent="0.2">
      <c r="A255" s="93" t="s">
        <v>126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111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3187</v>
      </c>
      <c r="T255" s="95" t="str">
        <f t="shared" si="19"/>
        <v>2022 11</v>
      </c>
      <c r="U255" s="32">
        <f t="shared" si="16"/>
        <v>483.18523313007228</v>
      </c>
      <c r="V255" s="22">
        <f t="shared" si="17"/>
        <v>1.5251348221670804</v>
      </c>
      <c r="X255" s="33"/>
      <c r="Y255" s="33"/>
    </row>
    <row r="256" spans="1:25" hidden="1" x14ac:dyDescent="0.2">
      <c r="A256" s="93" t="s">
        <v>126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3717</v>
      </c>
      <c r="I256" s="176" t="s">
        <v>2078</v>
      </c>
      <c r="J256" s="97" t="s">
        <v>3768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3187</v>
      </c>
      <c r="T256" s="95" t="str">
        <f t="shared" si="19"/>
        <v>2022 11</v>
      </c>
      <c r="U256" s="32">
        <f t="shared" si="16"/>
        <v>964.01492619447549</v>
      </c>
      <c r="V256" s="22">
        <f t="shared" si="17"/>
        <v>1.3098294523962115</v>
      </c>
      <c r="X256" s="33"/>
      <c r="Y256" s="33"/>
    </row>
    <row r="257" spans="1:25" hidden="1" x14ac:dyDescent="0.2">
      <c r="A257" s="93" t="s">
        <v>130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3722</v>
      </c>
      <c r="I257" s="176" t="s">
        <v>2040</v>
      </c>
      <c r="J257" s="97" t="s">
        <v>3773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3187</v>
      </c>
      <c r="T257" s="95" t="str">
        <f t="shared" si="19"/>
        <v>2022 11</v>
      </c>
      <c r="U257" s="32">
        <f t="shared" si="16"/>
        <v>622.38209640704065</v>
      </c>
      <c r="V257" s="22">
        <f t="shared" si="17"/>
        <v>1.6481795234950425</v>
      </c>
      <c r="X257" s="33"/>
      <c r="Y257" s="33"/>
    </row>
    <row r="258" spans="1:25" hidden="1" x14ac:dyDescent="0.2">
      <c r="A258" s="93" t="s">
        <v>130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3722</v>
      </c>
      <c r="I258" s="176" t="s">
        <v>2040</v>
      </c>
      <c r="J258" s="97" t="s">
        <v>3773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3187</v>
      </c>
      <c r="T258" s="95" t="str">
        <f t="shared" si="19"/>
        <v>2022 12</v>
      </c>
      <c r="U258" s="32">
        <f t="shared" si="16"/>
        <v>522.38209640704065</v>
      </c>
      <c r="V258" s="22">
        <f t="shared" si="17"/>
        <v>1.3833615711455383</v>
      </c>
      <c r="X258" s="33"/>
      <c r="Y258" s="33"/>
    </row>
    <row r="259" spans="1:25" hidden="1" x14ac:dyDescent="0.2">
      <c r="A259" s="93" t="s">
        <v>130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3722</v>
      </c>
      <c r="I259" s="176" t="s">
        <v>2040</v>
      </c>
      <c r="J259" s="97" t="s">
        <v>3773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3187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si="22">IF(Q259&lt;&gt;0,IFERROR(U259/P259,""),"")</f>
        <v>1.6481795234950425</v>
      </c>
      <c r="X259" s="33"/>
      <c r="Y259" s="33"/>
    </row>
    <row r="260" spans="1:25" hidden="1" x14ac:dyDescent="0.2">
      <c r="A260" s="93" t="s">
        <v>130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3722</v>
      </c>
      <c r="I260" s="176" t="s">
        <v>2040</v>
      </c>
      <c r="J260" s="97" t="s">
        <v>3773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3187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si="22"/>
        <v>1.3833615711455383</v>
      </c>
      <c r="X260" s="33"/>
      <c r="Y260" s="33"/>
    </row>
    <row r="261" spans="1:25" hidden="1" x14ac:dyDescent="0.2">
      <c r="A261" s="93" t="s">
        <v>130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3722</v>
      </c>
      <c r="I261" s="176" t="s">
        <v>2040</v>
      </c>
      <c r="J261" s="97" t="s">
        <v>3773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3187</v>
      </c>
      <c r="T261" s="95" t="str">
        <f t="shared" si="24"/>
        <v>2023 01</v>
      </c>
      <c r="U261" s="32">
        <f t="shared" si="21"/>
        <v>622.38209640704065</v>
      </c>
      <c r="V261" s="22">
        <f t="shared" si="22"/>
        <v>1.6481795234950425</v>
      </c>
      <c r="X261" s="33"/>
      <c r="Y261" s="33"/>
    </row>
    <row r="262" spans="1:25" hidden="1" x14ac:dyDescent="0.2">
      <c r="A262" s="93" t="s">
        <v>130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3722</v>
      </c>
      <c r="I262" s="176" t="s">
        <v>2040</v>
      </c>
      <c r="J262" s="97" t="s">
        <v>3773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3187</v>
      </c>
      <c r="T262" s="95" t="str">
        <f t="shared" si="24"/>
        <v>2023 01</v>
      </c>
      <c r="U262" s="32">
        <f t="shared" si="21"/>
        <v>622.38209640704065</v>
      </c>
      <c r="V262" s="22">
        <f t="shared" si="22"/>
        <v>1.6481795234950425</v>
      </c>
      <c r="X262" s="33"/>
      <c r="Y262" s="33"/>
    </row>
    <row r="263" spans="1:25" hidden="1" x14ac:dyDescent="0.2">
      <c r="A263" s="93" t="s">
        <v>130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3722</v>
      </c>
      <c r="I263" s="176" t="s">
        <v>2040</v>
      </c>
      <c r="J263" s="97" t="s">
        <v>3773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3187</v>
      </c>
      <c r="T263" s="95" t="str">
        <f t="shared" si="24"/>
        <v>2023 02</v>
      </c>
      <c r="U263" s="32">
        <f t="shared" si="21"/>
        <v>622.38209640704065</v>
      </c>
      <c r="V263" s="22">
        <f t="shared" si="22"/>
        <v>1.6481795234950425</v>
      </c>
      <c r="X263" s="33"/>
      <c r="Y263" s="33"/>
    </row>
    <row r="264" spans="1:25" hidden="1" x14ac:dyDescent="0.2">
      <c r="A264" s="93" t="s">
        <v>130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3722</v>
      </c>
      <c r="I264" s="176" t="s">
        <v>2040</v>
      </c>
      <c r="J264" s="97" t="s">
        <v>3773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3187</v>
      </c>
      <c r="T264" s="95" t="str">
        <f t="shared" si="24"/>
        <v>2023 04</v>
      </c>
      <c r="U264" s="32">
        <f t="shared" si="21"/>
        <v>622.38209640704065</v>
      </c>
      <c r="V264" s="22">
        <f t="shared" si="22"/>
        <v>1.6481795234950425</v>
      </c>
      <c r="X264" s="33"/>
      <c r="Y264" s="33"/>
    </row>
    <row r="265" spans="1:25" hidden="1" x14ac:dyDescent="0.2">
      <c r="A265" s="93" t="s">
        <v>130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2896</v>
      </c>
      <c r="I265" s="97" t="s">
        <v>2040</v>
      </c>
      <c r="J265" s="97" t="s">
        <v>2897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3187</v>
      </c>
      <c r="T265" s="95" t="str">
        <f t="shared" si="24"/>
        <v>2023 01</v>
      </c>
      <c r="U265" s="32">
        <f t="shared" si="21"/>
        <v>1249.7669471607196</v>
      </c>
      <c r="V265" s="22">
        <f t="shared" si="22"/>
        <v>1.6658382917560586</v>
      </c>
      <c r="X265" s="33"/>
      <c r="Y265" s="33"/>
    </row>
    <row r="266" spans="1:25" hidden="1" x14ac:dyDescent="0.2">
      <c r="A266" s="93" t="s">
        <v>130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2896</v>
      </c>
      <c r="I266" s="97" t="s">
        <v>2040</v>
      </c>
      <c r="J266" s="97" t="s">
        <v>2897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3187</v>
      </c>
      <c r="T266" s="95" t="str">
        <f t="shared" si="24"/>
        <v>2023 01</v>
      </c>
      <c r="U266" s="32">
        <f t="shared" si="21"/>
        <v>1249.7669471607196</v>
      </c>
      <c r="V266" s="22">
        <f t="shared" si="22"/>
        <v>1.6658382917560586</v>
      </c>
      <c r="X266" s="33"/>
      <c r="Y266" s="33"/>
    </row>
    <row r="267" spans="1:25" hidden="1" x14ac:dyDescent="0.2">
      <c r="A267" s="93" t="s">
        <v>130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2896</v>
      </c>
      <c r="I267" s="97" t="s">
        <v>2040</v>
      </c>
      <c r="J267" s="97" t="s">
        <v>2897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3187</v>
      </c>
      <c r="T267" s="95" t="str">
        <f t="shared" si="24"/>
        <v>2023 02</v>
      </c>
      <c r="U267" s="32">
        <f t="shared" si="21"/>
        <v>1249.7669471607196</v>
      </c>
      <c r="V267" s="22">
        <f t="shared" si="22"/>
        <v>1.6658382917560586</v>
      </c>
      <c r="X267" s="33"/>
      <c r="Y267" s="33"/>
    </row>
    <row r="268" spans="1:25" hidden="1" x14ac:dyDescent="0.2">
      <c r="A268" s="93" t="s">
        <v>130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2896</v>
      </c>
      <c r="I268" s="97" t="s">
        <v>2040</v>
      </c>
      <c r="J268" s="97" t="s">
        <v>2897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3187</v>
      </c>
      <c r="T268" s="95" t="str">
        <f t="shared" si="24"/>
        <v>2023 02</v>
      </c>
      <c r="U268" s="32">
        <f t="shared" si="21"/>
        <v>1249.7669471607196</v>
      </c>
      <c r="V268" s="22">
        <f t="shared" si="22"/>
        <v>1.6658382917560586</v>
      </c>
      <c r="X268" s="33"/>
      <c r="Y268" s="33"/>
    </row>
    <row r="269" spans="1:25" hidden="1" x14ac:dyDescent="0.2">
      <c r="A269" s="93" t="s">
        <v>130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2896</v>
      </c>
      <c r="I269" s="97" t="s">
        <v>2040</v>
      </c>
      <c r="J269" s="97" t="s">
        <v>2897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3187</v>
      </c>
      <c r="T269" s="95" t="str">
        <f t="shared" si="24"/>
        <v>2023 02</v>
      </c>
      <c r="U269" s="32">
        <f t="shared" si="21"/>
        <v>1149.7669471607196</v>
      </c>
      <c r="V269" s="22">
        <f t="shared" si="22"/>
        <v>1.5325463771682555</v>
      </c>
      <c r="X269" s="33"/>
      <c r="Y269" s="33"/>
    </row>
    <row r="270" spans="1:25" hidden="1" x14ac:dyDescent="0.2">
      <c r="A270" s="93" t="s">
        <v>130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2896</v>
      </c>
      <c r="I270" s="97" t="s">
        <v>2040</v>
      </c>
      <c r="J270" s="97" t="s">
        <v>2897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3187</v>
      </c>
      <c r="T270" s="95" t="str">
        <f t="shared" si="24"/>
        <v>2023 02</v>
      </c>
      <c r="U270" s="32">
        <f t="shared" si="21"/>
        <v>1249.7669471607196</v>
      </c>
      <c r="V270" s="22">
        <f t="shared" si="22"/>
        <v>1.6658382917560586</v>
      </c>
      <c r="X270" s="33"/>
      <c r="Y270" s="33"/>
    </row>
    <row r="271" spans="1:25" hidden="1" x14ac:dyDescent="0.2">
      <c r="A271" s="93" t="s">
        <v>130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2896</v>
      </c>
      <c r="I271" s="97" t="s">
        <v>2040</v>
      </c>
      <c r="J271" s="97" t="s">
        <v>2897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3187</v>
      </c>
      <c r="T271" s="95" t="str">
        <f t="shared" si="24"/>
        <v>2023 02</v>
      </c>
      <c r="U271" s="32">
        <f t="shared" si="21"/>
        <v>1249.7669471607196</v>
      </c>
      <c r="V271" s="22">
        <f t="shared" si="22"/>
        <v>1.6658382917560586</v>
      </c>
      <c r="X271" s="33"/>
      <c r="Y271" s="33"/>
    </row>
    <row r="272" spans="1:25" hidden="1" x14ac:dyDescent="0.2">
      <c r="A272" s="93" t="s">
        <v>130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2896</v>
      </c>
      <c r="I272" s="97" t="s">
        <v>2040</v>
      </c>
      <c r="J272" s="97" t="s">
        <v>2897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3187</v>
      </c>
      <c r="T272" s="95" t="str">
        <f t="shared" si="24"/>
        <v>2023 02</v>
      </c>
      <c r="U272" s="32">
        <f t="shared" si="21"/>
        <v>1249.7669471607196</v>
      </c>
      <c r="V272" s="22">
        <f t="shared" si="22"/>
        <v>1.6658382917560586</v>
      </c>
      <c r="X272" s="33"/>
      <c r="Y272" s="33"/>
    </row>
    <row r="273" spans="1:25" hidden="1" x14ac:dyDescent="0.2">
      <c r="A273" s="93" t="s">
        <v>130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2051</v>
      </c>
      <c r="I273" s="97" t="s">
        <v>2040</v>
      </c>
      <c r="J273" s="97" t="s">
        <v>2052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3187</v>
      </c>
      <c r="T273" s="95" t="str">
        <f t="shared" si="24"/>
        <v>2022 11</v>
      </c>
      <c r="U273" s="32">
        <f t="shared" si="21"/>
        <v>922.64661940290853</v>
      </c>
      <c r="V273" s="22">
        <f t="shared" si="22"/>
        <v>0.62452669179936415</v>
      </c>
      <c r="X273" s="33"/>
      <c r="Y273" s="33"/>
    </row>
    <row r="274" spans="1:25" hidden="1" x14ac:dyDescent="0.2">
      <c r="A274" s="93" t="s">
        <v>130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2051</v>
      </c>
      <c r="I274" s="97" t="s">
        <v>2040</v>
      </c>
      <c r="J274" s="97" t="s">
        <v>2052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3187</v>
      </c>
      <c r="T274" s="95" t="str">
        <f t="shared" si="24"/>
        <v>2022 11</v>
      </c>
      <c r="U274" s="32">
        <f t="shared" si="21"/>
        <v>1022.6466194029085</v>
      </c>
      <c r="V274" s="22">
        <f t="shared" si="22"/>
        <v>0.69221530395767106</v>
      </c>
      <c r="X274" s="33"/>
      <c r="Y274" s="33"/>
    </row>
    <row r="275" spans="1:25" hidden="1" x14ac:dyDescent="0.2">
      <c r="A275" s="93" t="s">
        <v>130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2051</v>
      </c>
      <c r="I275" s="97" t="s">
        <v>2040</v>
      </c>
      <c r="J275" s="97" t="s">
        <v>2052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3187</v>
      </c>
      <c r="T275" s="95" t="str">
        <f t="shared" si="24"/>
        <v>2022 11</v>
      </c>
      <c r="U275" s="32">
        <f t="shared" si="21"/>
        <v>1022.6466194029085</v>
      </c>
      <c r="V275" s="22">
        <f t="shared" si="22"/>
        <v>0.69221530395767106</v>
      </c>
      <c r="X275" s="33"/>
      <c r="Y275" s="33"/>
    </row>
    <row r="276" spans="1:25" hidden="1" x14ac:dyDescent="0.2">
      <c r="A276" s="93" t="s">
        <v>130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2051</v>
      </c>
      <c r="I276" s="97" t="s">
        <v>2040</v>
      </c>
      <c r="J276" s="97" t="s">
        <v>2052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3187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hidden="1" x14ac:dyDescent="0.2">
      <c r="A277" s="93" t="s">
        <v>130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2051</v>
      </c>
      <c r="I277" s="97" t="s">
        <v>2040</v>
      </c>
      <c r="J277" s="97" t="s">
        <v>2052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3187</v>
      </c>
      <c r="T277" s="95" t="str">
        <f t="shared" si="24"/>
        <v>2022 12</v>
      </c>
      <c r="U277" s="32">
        <f t="shared" si="21"/>
        <v>1022.6466194029085</v>
      </c>
      <c r="V277" s="22">
        <f t="shared" si="22"/>
        <v>0.69221530395767106</v>
      </c>
      <c r="X277" s="33"/>
      <c r="Y277" s="33"/>
    </row>
    <row r="278" spans="1:25" hidden="1" x14ac:dyDescent="0.2">
      <c r="A278" s="93" t="s">
        <v>130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2051</v>
      </c>
      <c r="I278" s="97" t="s">
        <v>2040</v>
      </c>
      <c r="J278" s="97" t="s">
        <v>2052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3187</v>
      </c>
      <c r="T278" s="95" t="str">
        <f t="shared" si="24"/>
        <v>2022 12</v>
      </c>
      <c r="U278" s="32">
        <f t="shared" si="21"/>
        <v>1022.6466194029085</v>
      </c>
      <c r="V278" s="22">
        <f t="shared" si="22"/>
        <v>0.69221530395767106</v>
      </c>
      <c r="X278" s="33"/>
      <c r="Y278" s="33"/>
    </row>
    <row r="279" spans="1:25" hidden="1" x14ac:dyDescent="0.2">
      <c r="A279" s="93" t="s">
        <v>130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2051</v>
      </c>
      <c r="I279" s="97" t="s">
        <v>2040</v>
      </c>
      <c r="J279" s="97" t="s">
        <v>2052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3187</v>
      </c>
      <c r="T279" s="95" t="str">
        <f t="shared" si="24"/>
        <v>2023 01</v>
      </c>
      <c r="U279" s="32">
        <f t="shared" si="21"/>
        <v>1522.6466194029085</v>
      </c>
      <c r="V279" s="22">
        <f t="shared" si="22"/>
        <v>1.0306583647492051</v>
      </c>
      <c r="X279" s="33"/>
      <c r="Y279" s="33"/>
    </row>
    <row r="280" spans="1:25" hidden="1" x14ac:dyDescent="0.2">
      <c r="A280" s="93" t="s">
        <v>130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3706</v>
      </c>
      <c r="I280" s="176" t="s">
        <v>2075</v>
      </c>
      <c r="J280" s="97" t="s">
        <v>3752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3187</v>
      </c>
      <c r="T280" s="95" t="str">
        <f t="shared" si="24"/>
        <v>2022 11</v>
      </c>
      <c r="U280" s="32">
        <f t="shared" si="21"/>
        <v>938.86600207434935</v>
      </c>
      <c r="V280" s="22">
        <f t="shared" si="22"/>
        <v>1.4200842870281973</v>
      </c>
      <c r="X280" s="33"/>
      <c r="Y280" s="33"/>
    </row>
    <row r="281" spans="1:25" hidden="1" x14ac:dyDescent="0.2">
      <c r="A281" s="93" t="s">
        <v>130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3706</v>
      </c>
      <c r="I281" s="176" t="s">
        <v>2075</v>
      </c>
      <c r="J281" s="97" t="s">
        <v>3752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3187</v>
      </c>
      <c r="T281" s="95" t="str">
        <f t="shared" si="24"/>
        <v>2022 12</v>
      </c>
      <c r="U281" s="32">
        <f t="shared" si="21"/>
        <v>938.86600207434935</v>
      </c>
      <c r="V281" s="22">
        <f t="shared" si="22"/>
        <v>1.4200842870281973</v>
      </c>
      <c r="X281" s="33"/>
      <c r="Y281" s="33"/>
    </row>
    <row r="282" spans="1:25" hidden="1" x14ac:dyDescent="0.2">
      <c r="A282" s="93" t="s">
        <v>130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3706</v>
      </c>
      <c r="I282" s="176" t="s">
        <v>2075</v>
      </c>
      <c r="J282" s="97" t="s">
        <v>3752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3187</v>
      </c>
      <c r="T282" s="95" t="str">
        <f t="shared" si="24"/>
        <v>2023 01</v>
      </c>
      <c r="U282" s="32">
        <f t="shared" si="21"/>
        <v>838.86600207434935</v>
      </c>
      <c r="V282" s="22">
        <f t="shared" si="22"/>
        <v>1.2688290190889351</v>
      </c>
      <c r="X282" s="33"/>
      <c r="Y282" s="33"/>
    </row>
    <row r="283" spans="1:25" hidden="1" x14ac:dyDescent="0.2">
      <c r="A283" s="93" t="s">
        <v>130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131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3187</v>
      </c>
      <c r="T283" s="95" t="str">
        <f t="shared" si="24"/>
        <v>2022 11</v>
      </c>
      <c r="U283" s="32">
        <f t="shared" si="21"/>
        <v>1299.3389568067851</v>
      </c>
      <c r="V283" s="22">
        <f t="shared" si="22"/>
        <v>1.0821863207547164</v>
      </c>
      <c r="X283" s="33"/>
      <c r="Y283" s="33"/>
    </row>
    <row r="284" spans="1:25" hidden="1" x14ac:dyDescent="0.2">
      <c r="A284" s="93" t="s">
        <v>130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131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3187</v>
      </c>
      <c r="T284" s="95" t="str">
        <f t="shared" si="24"/>
        <v>2022 11</v>
      </c>
      <c r="U284" s="32">
        <f t="shared" si="21"/>
        <v>1299.3389568067851</v>
      </c>
      <c r="V284" s="22">
        <f t="shared" si="22"/>
        <v>1.0821863207547164</v>
      </c>
      <c r="X284" s="33"/>
      <c r="Y284" s="33"/>
    </row>
    <row r="285" spans="1:25" hidden="1" x14ac:dyDescent="0.2">
      <c r="A285" s="93" t="s">
        <v>130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3707</v>
      </c>
      <c r="I285" s="176" t="s">
        <v>3754</v>
      </c>
      <c r="J285" s="97" t="s">
        <v>3755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3187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hidden="1" x14ac:dyDescent="0.2">
      <c r="A286" s="93" t="s">
        <v>130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3707</v>
      </c>
      <c r="I286" s="176" t="s">
        <v>3754</v>
      </c>
      <c r="J286" s="97" t="s">
        <v>3755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3187</v>
      </c>
      <c r="T286" s="95" t="str">
        <f t="shared" si="24"/>
        <v>2022 11</v>
      </c>
      <c r="U286" s="32">
        <f t="shared" si="21"/>
        <v>416.51875504287068</v>
      </c>
      <c r="V286" s="22">
        <f t="shared" si="22"/>
        <v>0.71385114541851979</v>
      </c>
      <c r="X286" s="33"/>
      <c r="Y286" s="33"/>
    </row>
    <row r="287" spans="1:25" hidden="1" x14ac:dyDescent="0.2">
      <c r="A287" s="93" t="s">
        <v>130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3707</v>
      </c>
      <c r="I287" s="176" t="s">
        <v>3754</v>
      </c>
      <c r="J287" s="97" t="s">
        <v>3755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3187</v>
      </c>
      <c r="T287" s="95" t="str">
        <f t="shared" si="24"/>
        <v>2022 11</v>
      </c>
      <c r="U287" s="32">
        <f t="shared" si="21"/>
        <v>416.51875504287068</v>
      </c>
      <c r="V287" s="22">
        <f t="shared" si="22"/>
        <v>0.71385114541851979</v>
      </c>
      <c r="X287" s="33"/>
      <c r="Y287" s="33"/>
    </row>
    <row r="288" spans="1:25" hidden="1" x14ac:dyDescent="0.2">
      <c r="A288" s="93" t="s">
        <v>130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3707</v>
      </c>
      <c r="I288" s="176" t="s">
        <v>3754</v>
      </c>
      <c r="J288" s="97" t="s">
        <v>3755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3187</v>
      </c>
      <c r="T288" s="95" t="str">
        <f t="shared" si="24"/>
        <v>2023 01</v>
      </c>
      <c r="U288" s="32">
        <f t="shared" si="21"/>
        <v>1000</v>
      </c>
      <c r="V288" s="22" t="str">
        <f t="shared" si="22"/>
        <v/>
      </c>
      <c r="X288" s="33"/>
      <c r="Y288" s="33"/>
    </row>
    <row r="289" spans="1:25" hidden="1" x14ac:dyDescent="0.2">
      <c r="A289" s="93" t="s">
        <v>130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2907</v>
      </c>
      <c r="I289" s="97" t="s">
        <v>2903</v>
      </c>
      <c r="J289" s="97" t="s">
        <v>2908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3187</v>
      </c>
      <c r="T289" s="95" t="str">
        <f t="shared" si="24"/>
        <v>2022 11</v>
      </c>
      <c r="U289" s="32">
        <f t="shared" si="21"/>
        <v>999.44913067232073</v>
      </c>
      <c r="V289" s="22">
        <f t="shared" si="22"/>
        <v>0.99889886792452753</v>
      </c>
      <c r="X289" s="33"/>
      <c r="Y289" s="33"/>
    </row>
    <row r="290" spans="1:25" hidden="1" x14ac:dyDescent="0.2">
      <c r="A290" s="93" t="s">
        <v>132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133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3187</v>
      </c>
      <c r="T290" s="95" t="str">
        <f t="shared" si="24"/>
        <v>2022 11</v>
      </c>
      <c r="U290" s="32">
        <f t="shared" si="21"/>
        <v>916.80000000000018</v>
      </c>
      <c r="V290" s="22">
        <f t="shared" si="22"/>
        <v>0.66281087333718935</v>
      </c>
      <c r="X290" s="33"/>
      <c r="Y290" s="33"/>
    </row>
    <row r="291" spans="1:25" hidden="1" x14ac:dyDescent="0.2">
      <c r="A291" s="93" t="s">
        <v>134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2907</v>
      </c>
      <c r="I291" s="97" t="s">
        <v>2903</v>
      </c>
      <c r="J291" s="97" t="s">
        <v>2908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3187</v>
      </c>
      <c r="T291" s="95" t="str">
        <f t="shared" si="24"/>
        <v>2022 12</v>
      </c>
      <c r="U291" s="32">
        <f t="shared" si="21"/>
        <v>1108.8566065795403</v>
      </c>
      <c r="V291" s="22">
        <f t="shared" si="22"/>
        <v>0.8588175505758423</v>
      </c>
      <c r="X291" s="33"/>
      <c r="Y291" s="33"/>
    </row>
    <row r="292" spans="1:25" hidden="1" x14ac:dyDescent="0.2">
      <c r="A292" s="93" t="s">
        <v>134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135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3187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hidden="1" x14ac:dyDescent="0.2">
      <c r="A293" s="93" t="s">
        <v>134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136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3187</v>
      </c>
      <c r="T293" s="95" t="str">
        <f t="shared" si="24"/>
        <v>2023 09</v>
      </c>
      <c r="U293" s="32">
        <f t="shared" si="21"/>
        <v>430.51778503830542</v>
      </c>
      <c r="V293" s="22">
        <f t="shared" si="22"/>
        <v>0.75598108900953753</v>
      </c>
      <c r="X293" s="33"/>
      <c r="Y293" s="33"/>
    </row>
    <row r="294" spans="1:25" hidden="1" x14ac:dyDescent="0.2">
      <c r="A294" s="93" t="s">
        <v>134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2670</v>
      </c>
      <c r="I294" s="97" t="s">
        <v>2088</v>
      </c>
      <c r="J294" s="97" t="s">
        <v>3987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3187</v>
      </c>
      <c r="T294" s="95" t="str">
        <f t="shared" si="24"/>
        <v>2022 12</v>
      </c>
      <c r="U294" s="32">
        <f t="shared" si="21"/>
        <v>581.11018476791344</v>
      </c>
      <c r="V294" s="22">
        <f t="shared" si="22"/>
        <v>4.8878045914489796</v>
      </c>
      <c r="X294" s="33"/>
      <c r="Y294" s="33"/>
    </row>
    <row r="295" spans="1:25" hidden="1" x14ac:dyDescent="0.2">
      <c r="A295" s="93" t="s">
        <v>134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3076</v>
      </c>
      <c r="I295" s="97" t="s">
        <v>2088</v>
      </c>
      <c r="J295" s="97" t="s">
        <v>3077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3187</v>
      </c>
      <c r="T295" s="95" t="str">
        <f t="shared" si="24"/>
        <v>2022 12</v>
      </c>
      <c r="U295" s="32">
        <f t="shared" si="21"/>
        <v>443.33055430374031</v>
      </c>
      <c r="V295" s="22">
        <f t="shared" si="22"/>
        <v>1.2429731776948492</v>
      </c>
      <c r="X295" s="33"/>
      <c r="Y295" s="33"/>
    </row>
    <row r="296" spans="1:25" hidden="1" x14ac:dyDescent="0.2">
      <c r="A296" s="93" t="s">
        <v>134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3076</v>
      </c>
      <c r="I296" s="97" t="s">
        <v>2088</v>
      </c>
      <c r="J296" s="97" t="s">
        <v>3077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3187</v>
      </c>
      <c r="T296" s="95" t="str">
        <f t="shared" si="24"/>
        <v>2022 12</v>
      </c>
      <c r="U296" s="32">
        <f t="shared" si="21"/>
        <v>443.33055430374031</v>
      </c>
      <c r="V296" s="22">
        <f t="shared" si="22"/>
        <v>1.2429731776948492</v>
      </c>
      <c r="X296" s="33"/>
      <c r="Y296" s="33"/>
    </row>
    <row r="297" spans="1:25" hidden="1" x14ac:dyDescent="0.2">
      <c r="A297" s="93" t="s">
        <v>134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137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3187</v>
      </c>
      <c r="T297" s="95" t="str">
        <f t="shared" si="24"/>
        <v>2022 12</v>
      </c>
      <c r="U297" s="32">
        <f t="shared" si="21"/>
        <v>647.8251351960339</v>
      </c>
      <c r="V297" s="22">
        <f t="shared" si="22"/>
        <v>0.61570101783103526</v>
      </c>
      <c r="X297" s="33"/>
      <c r="Y297" s="33"/>
    </row>
    <row r="298" spans="1:25" hidden="1" x14ac:dyDescent="0.2">
      <c r="A298" s="93" t="s">
        <v>134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138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3187</v>
      </c>
      <c r="T298" s="95" t="str">
        <f t="shared" si="24"/>
        <v>2022 12</v>
      </c>
      <c r="U298" s="32">
        <f t="shared" si="21"/>
        <v>372.12922036953569</v>
      </c>
      <c r="V298" s="22">
        <f t="shared" si="22"/>
        <v>0.70496271953155765</v>
      </c>
      <c r="X298" s="33"/>
      <c r="Y298" s="33"/>
    </row>
    <row r="299" spans="1:25" hidden="1" x14ac:dyDescent="0.2">
      <c r="A299" s="93" t="s">
        <v>139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140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3187</v>
      </c>
      <c r="T299" s="95" t="str">
        <f t="shared" si="24"/>
        <v>2023 01</v>
      </c>
      <c r="U299" s="32">
        <f t="shared" si="21"/>
        <v>1186.8343539533414</v>
      </c>
      <c r="V299" s="22">
        <f t="shared" si="22"/>
        <v>0.83984093250038971</v>
      </c>
      <c r="X299" s="33"/>
      <c r="Y299" s="33"/>
    </row>
    <row r="300" spans="1:25" hidden="1" x14ac:dyDescent="0.2">
      <c r="A300" s="93" t="s">
        <v>139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140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3187</v>
      </c>
      <c r="T300" s="95" t="str">
        <f t="shared" si="24"/>
        <v>2023 01</v>
      </c>
      <c r="U300" s="32">
        <f t="shared" si="21"/>
        <v>1186.8343539533414</v>
      </c>
      <c r="V300" s="22">
        <f t="shared" si="22"/>
        <v>0.83984093250038971</v>
      </c>
      <c r="X300" s="33"/>
      <c r="Y300" s="33"/>
    </row>
    <row r="301" spans="1:25" hidden="1" x14ac:dyDescent="0.2">
      <c r="A301" s="93" t="s">
        <v>139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141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3187</v>
      </c>
      <c r="T301" s="95" t="str">
        <f t="shared" si="24"/>
        <v>2023 05</v>
      </c>
      <c r="U301" s="32">
        <f t="shared" si="21"/>
        <v>1378.437981632007</v>
      </c>
      <c r="V301" s="22">
        <f t="shared" si="22"/>
        <v>2.2176998286531542</v>
      </c>
      <c r="X301" s="33"/>
      <c r="Y301" s="33"/>
    </row>
    <row r="302" spans="1:25" hidden="1" x14ac:dyDescent="0.2">
      <c r="A302" s="93" t="s">
        <v>139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142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3187</v>
      </c>
      <c r="T302" s="95" t="str">
        <f t="shared" si="24"/>
        <v>2023 02</v>
      </c>
      <c r="U302" s="32">
        <f t="shared" si="21"/>
        <v>1579.4124754565612</v>
      </c>
      <c r="V302" s="22">
        <f t="shared" si="22"/>
        <v>1.4094503471293431</v>
      </c>
      <c r="X302" s="33"/>
      <c r="Y302" s="33"/>
    </row>
    <row r="303" spans="1:25" hidden="1" x14ac:dyDescent="0.2">
      <c r="A303" s="93" t="s">
        <v>139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3187</v>
      </c>
      <c r="T303" s="95" t="str">
        <f t="shared" si="24"/>
        <v>2023 02</v>
      </c>
      <c r="U303" s="32">
        <f t="shared" si="21"/>
        <v>564.14430169956722</v>
      </c>
      <c r="V303" s="22">
        <f t="shared" si="22"/>
        <v>4.1525258694119138</v>
      </c>
      <c r="X303" s="33"/>
      <c r="Y303" s="33"/>
    </row>
    <row r="304" spans="1:25" hidden="1" x14ac:dyDescent="0.2">
      <c r="A304" s="93" t="s">
        <v>139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143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si="21"/>
        <v>-618.89818114641616</v>
      </c>
      <c r="V304" s="22" t="str">
        <f t="shared" si="22"/>
        <v/>
      </c>
      <c r="X304" s="33"/>
      <c r="Y304" s="33"/>
    </row>
    <row r="305" spans="1:25" hidden="1" x14ac:dyDescent="0.2">
      <c r="A305" s="93" t="s">
        <v>139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3981</v>
      </c>
      <c r="I305" s="97" t="s">
        <v>2072</v>
      </c>
      <c r="J305" s="97" t="s">
        <v>3982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3187</v>
      </c>
      <c r="T305" s="95" t="str">
        <f t="shared" si="24"/>
        <v>2023 01</v>
      </c>
      <c r="U305" s="32">
        <f t="shared" si="21"/>
        <v>151.38351630951183</v>
      </c>
      <c r="V305" s="22">
        <f t="shared" si="22"/>
        <v>6.4456465055391252E-2</v>
      </c>
      <c r="X305" s="33"/>
      <c r="Y305" s="33"/>
    </row>
    <row r="306" spans="1:25" hidden="1" x14ac:dyDescent="0.2">
      <c r="A306" s="93" t="s">
        <v>139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100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3187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hidden="1" x14ac:dyDescent="0.2">
      <c r="A307" s="93" t="s">
        <v>139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144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3187</v>
      </c>
      <c r="T307" s="95" t="str">
        <f t="shared" si="24"/>
        <v>2023 11</v>
      </c>
      <c r="U307" s="32">
        <f t="shared" si="21"/>
        <v>880.3395334107463</v>
      </c>
      <c r="V307" s="22">
        <f t="shared" si="22"/>
        <v>2.7539831334286791</v>
      </c>
      <c r="X307" s="33"/>
      <c r="Y307" s="33"/>
    </row>
    <row r="308" spans="1:25" hidden="1" x14ac:dyDescent="0.2">
      <c r="A308" s="93" t="s">
        <v>145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2967</v>
      </c>
      <c r="I308" s="97" t="s">
        <v>2903</v>
      </c>
      <c r="J308" s="97" t="s">
        <v>2968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3187</v>
      </c>
      <c r="T308" s="95" t="str">
        <f t="shared" si="24"/>
        <v>2022 12</v>
      </c>
      <c r="U308" s="32">
        <f t="shared" si="21"/>
        <v>757.35048955613547</v>
      </c>
      <c r="V308" s="22">
        <f t="shared" si="22"/>
        <v>0.52497192427779571</v>
      </c>
      <c r="X308" s="33"/>
      <c r="Y308" s="33"/>
    </row>
    <row r="309" spans="1:25" hidden="1" x14ac:dyDescent="0.2">
      <c r="A309" s="93" t="s">
        <v>145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2909</v>
      </c>
      <c r="I309" s="97" t="s">
        <v>2903</v>
      </c>
      <c r="J309" s="97" t="s">
        <v>2910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3187</v>
      </c>
      <c r="T309" s="95" t="str">
        <f t="shared" si="24"/>
        <v>2022 12</v>
      </c>
      <c r="U309" s="32">
        <f t="shared" si="21"/>
        <v>855.28557441253224</v>
      </c>
      <c r="V309" s="22">
        <f t="shared" si="22"/>
        <v>0.52002071673143913</v>
      </c>
      <c r="X309" s="33"/>
      <c r="Y309" s="33"/>
    </row>
    <row r="310" spans="1:25" hidden="1" x14ac:dyDescent="0.2">
      <c r="A310" s="93" t="s">
        <v>145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137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3187</v>
      </c>
      <c r="T310" s="95" t="str">
        <f t="shared" si="24"/>
        <v>2022 12</v>
      </c>
      <c r="U310" s="32">
        <f t="shared" si="21"/>
        <v>560.30552382506494</v>
      </c>
      <c r="V310" s="22">
        <f t="shared" si="22"/>
        <v>0.53891362959476763</v>
      </c>
      <c r="X310" s="33"/>
      <c r="Y310" s="33"/>
    </row>
    <row r="311" spans="1:25" hidden="1" x14ac:dyDescent="0.2">
      <c r="A311" s="93" t="s">
        <v>145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146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3187</v>
      </c>
      <c r="T311" s="95" t="str">
        <f t="shared" si="24"/>
        <v>2023 06</v>
      </c>
      <c r="U311" s="32">
        <f t="shared" si="21"/>
        <v>566.46418080939929</v>
      </c>
      <c r="V311" s="22">
        <f t="shared" si="22"/>
        <v>0.45921988806218172</v>
      </c>
      <c r="X311" s="33"/>
      <c r="Y311" s="33"/>
    </row>
    <row r="312" spans="1:25" hidden="1" x14ac:dyDescent="0.2">
      <c r="A312" s="93" t="s">
        <v>145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147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3187</v>
      </c>
      <c r="T312" s="95" t="str">
        <f t="shared" si="24"/>
        <v>2022 12</v>
      </c>
      <c r="U312" s="32">
        <f t="shared" si="21"/>
        <v>661.44423139686683</v>
      </c>
      <c r="V312" s="22">
        <f t="shared" si="22"/>
        <v>0.35976294148499383</v>
      </c>
      <c r="X312" s="33"/>
      <c r="Y312" s="33"/>
    </row>
    <row r="313" spans="1:25" hidden="1" x14ac:dyDescent="0.2">
      <c r="A313" s="93" t="s">
        <v>148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149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3187</v>
      </c>
      <c r="T313" s="95" t="str">
        <f t="shared" si="24"/>
        <v>2022 12</v>
      </c>
      <c r="U313" s="32">
        <f t="shared" si="21"/>
        <v>927.26322580645274</v>
      </c>
      <c r="V313" s="22">
        <f t="shared" si="22"/>
        <v>0.28332960753769898</v>
      </c>
      <c r="X313" s="33"/>
      <c r="Y313" s="33"/>
    </row>
    <row r="314" spans="1:25" hidden="1" x14ac:dyDescent="0.2">
      <c r="A314" s="93" t="s">
        <v>148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149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3187</v>
      </c>
      <c r="T314" s="95" t="str">
        <f t="shared" si="24"/>
        <v>2022 12</v>
      </c>
      <c r="U314" s="32">
        <f t="shared" si="21"/>
        <v>927.26322580645274</v>
      </c>
      <c r="V314" s="22">
        <f t="shared" si="22"/>
        <v>0.28332960753769898</v>
      </c>
      <c r="X314" s="33"/>
      <c r="Y314" s="33"/>
    </row>
    <row r="315" spans="1:25" hidden="1" x14ac:dyDescent="0.2">
      <c r="A315" s="93" t="s">
        <v>148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150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3187</v>
      </c>
      <c r="T315" s="95" t="str">
        <f t="shared" si="24"/>
        <v>2022 12</v>
      </c>
      <c r="U315" s="32">
        <f t="shared" si="21"/>
        <v>622.1324193548387</v>
      </c>
      <c r="V315" s="22">
        <f t="shared" si="22"/>
        <v>0.91777868881518632</v>
      </c>
      <c r="X315" s="33"/>
      <c r="Y315" s="33"/>
    </row>
    <row r="316" spans="1:25" hidden="1" x14ac:dyDescent="0.2">
      <c r="A316" s="93" t="s">
        <v>148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2670</v>
      </c>
      <c r="I316" s="97" t="s">
        <v>2088</v>
      </c>
      <c r="J316" s="97" t="s">
        <v>3987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3187</v>
      </c>
      <c r="T316" s="95" t="str">
        <f t="shared" si="24"/>
        <v>2022 12</v>
      </c>
      <c r="U316" s="32">
        <f t="shared" si="21"/>
        <v>502.37096774193549</v>
      </c>
      <c r="V316" s="22">
        <f t="shared" si="22"/>
        <v>2.5419897168040482</v>
      </c>
      <c r="X316" s="33"/>
      <c r="Y316" s="33"/>
    </row>
    <row r="317" spans="1:25" hidden="1" x14ac:dyDescent="0.2">
      <c r="A317" s="93" t="s">
        <v>148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3187</v>
      </c>
      <c r="T317" s="95" t="str">
        <f t="shared" si="24"/>
        <v>2023 03</v>
      </c>
      <c r="U317" s="32">
        <f t="shared" si="21"/>
        <v>758.89258064516139</v>
      </c>
      <c r="V317" s="22">
        <f t="shared" si="22"/>
        <v>3.1475289423934996</v>
      </c>
      <c r="X317" s="33"/>
      <c r="Y317" s="33"/>
    </row>
    <row r="318" spans="1:25" hidden="1" x14ac:dyDescent="0.2">
      <c r="A318" s="93" t="s">
        <v>148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3187</v>
      </c>
      <c r="T318" s="95" t="str">
        <f t="shared" si="24"/>
        <v>2023 09</v>
      </c>
      <c r="U318" s="32">
        <f t="shared" si="21"/>
        <v>448.81379032258064</v>
      </c>
      <c r="V318" s="22">
        <f t="shared" si="22"/>
        <v>2.9686159291922105</v>
      </c>
      <c r="X318" s="33"/>
      <c r="Y318" s="33"/>
    </row>
    <row r="319" spans="1:25" hidden="1" x14ac:dyDescent="0.2">
      <c r="A319" s="93" t="s">
        <v>148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100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3187</v>
      </c>
      <c r="T319" s="95" t="str">
        <f t="shared" si="24"/>
        <v>2022 12</v>
      </c>
      <c r="U319" s="32">
        <f t="shared" si="21"/>
        <v>932.60733870967761</v>
      </c>
      <c r="V319" s="22">
        <f t="shared" si="22"/>
        <v>1.9953401410605067</v>
      </c>
      <c r="X319" s="33"/>
      <c r="Y319" s="33"/>
    </row>
    <row r="320" spans="1:25" hidden="1" x14ac:dyDescent="0.2">
      <c r="A320" s="93" t="s">
        <v>148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151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si="21"/>
        <v>-296.44354838709671</v>
      </c>
      <c r="V320" s="22" t="str">
        <f t="shared" si="22"/>
        <v/>
      </c>
      <c r="X320" s="33"/>
      <c r="Y320" s="33"/>
    </row>
    <row r="321" spans="1:25" hidden="1" x14ac:dyDescent="0.2">
      <c r="A321" s="93" t="s">
        <v>152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3699</v>
      </c>
      <c r="I321" s="176" t="s">
        <v>2043</v>
      </c>
      <c r="J321" s="97" t="s">
        <v>3743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3187</v>
      </c>
      <c r="T321" s="95" t="str">
        <f t="shared" si="24"/>
        <v>2023 02</v>
      </c>
      <c r="U321" s="32">
        <f t="shared" si="21"/>
        <v>891.3691172045161</v>
      </c>
      <c r="V321" s="22">
        <f t="shared" si="22"/>
        <v>1.1023189148094386</v>
      </c>
      <c r="X321" s="33"/>
      <c r="Y321" s="33"/>
    </row>
    <row r="322" spans="1:25" hidden="1" x14ac:dyDescent="0.2">
      <c r="A322" s="93" t="s">
        <v>152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3652</v>
      </c>
      <c r="I322" s="97" t="s">
        <v>2088</v>
      </c>
      <c r="J322" s="97" t="s">
        <v>3653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3187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hidden="1" x14ac:dyDescent="0.2">
      <c r="A323" s="93" t="s">
        <v>152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2670</v>
      </c>
      <c r="I323" s="97" t="s">
        <v>2088</v>
      </c>
      <c r="J323" s="97" t="s">
        <v>3987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3187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si="27">IF(Q323&lt;&gt;0,IFERROR(U323/P323,""),"")</f>
        <v>2.7643875156940769</v>
      </c>
      <c r="X323" s="33"/>
      <c r="Y323" s="33"/>
    </row>
    <row r="324" spans="1:25" hidden="1" x14ac:dyDescent="0.2">
      <c r="A324" s="93" t="s">
        <v>152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3076</v>
      </c>
      <c r="I324" s="97" t="s">
        <v>2088</v>
      </c>
      <c r="J324" s="97" t="s">
        <v>3077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3187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si="27"/>
        <v>2.1369895964117309</v>
      </c>
      <c r="X324" s="33"/>
      <c r="Y324" s="33"/>
    </row>
    <row r="325" spans="1:25" hidden="1" x14ac:dyDescent="0.2">
      <c r="A325" s="93" t="s">
        <v>152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2833</v>
      </c>
      <c r="I325" s="97" t="s">
        <v>2088</v>
      </c>
      <c r="J325" s="97" t="s">
        <v>3930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3187</v>
      </c>
      <c r="T325" s="95" t="str">
        <f t="shared" si="29"/>
        <v>2023 01</v>
      </c>
      <c r="U325" s="32">
        <f t="shared" si="26"/>
        <v>781.22304226196434</v>
      </c>
      <c r="V325" s="22">
        <f t="shared" si="27"/>
        <v>2.4506885560529041</v>
      </c>
      <c r="X325" s="33"/>
      <c r="Y325" s="33"/>
    </row>
    <row r="326" spans="1:25" hidden="1" x14ac:dyDescent="0.2">
      <c r="A326" s="93" t="s">
        <v>152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2833</v>
      </c>
      <c r="I326" s="97" t="s">
        <v>2088</v>
      </c>
      <c r="J326" s="97" t="s">
        <v>3930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3187</v>
      </c>
      <c r="T326" s="95" t="str">
        <f t="shared" si="29"/>
        <v>2023 01</v>
      </c>
      <c r="U326" s="32">
        <f t="shared" si="26"/>
        <v>881.22304226196434</v>
      </c>
      <c r="V326" s="22">
        <f t="shared" si="27"/>
        <v>2.7643875156940769</v>
      </c>
      <c r="X326" s="33"/>
      <c r="Y326" s="33"/>
    </row>
    <row r="327" spans="1:25" hidden="1" x14ac:dyDescent="0.2">
      <c r="A327" s="93" t="s">
        <v>152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127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3187</v>
      </c>
      <c r="T327" s="95" t="str">
        <f t="shared" si="29"/>
        <v>2023 02</v>
      </c>
      <c r="U327" s="32">
        <f t="shared" si="26"/>
        <v>746.50723663702672</v>
      </c>
      <c r="V327" s="22">
        <f t="shared" si="27"/>
        <v>1.1423343585250842</v>
      </c>
      <c r="X327" s="33"/>
      <c r="Y327" s="33"/>
    </row>
    <row r="328" spans="1:25" hidden="1" x14ac:dyDescent="0.2">
      <c r="A328" s="93" t="s">
        <v>152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99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3187</v>
      </c>
      <c r="T328" s="95" t="str">
        <f t="shared" si="29"/>
        <v>2023 01</v>
      </c>
      <c r="U328" s="32">
        <f t="shared" si="26"/>
        <v>972.95542987311421</v>
      </c>
      <c r="V328" s="22">
        <f t="shared" si="27"/>
        <v>1.8460591096477392</v>
      </c>
      <c r="X328" s="33"/>
      <c r="Y328" s="33"/>
    </row>
    <row r="329" spans="1:25" hidden="1" x14ac:dyDescent="0.2">
      <c r="A329" s="93" t="s">
        <v>152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100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3187</v>
      </c>
      <c r="T329" s="95" t="str">
        <f t="shared" si="29"/>
        <v>2023 01</v>
      </c>
      <c r="U329" s="32">
        <f t="shared" si="26"/>
        <v>977.20578930962142</v>
      </c>
      <c r="V329" s="22">
        <f t="shared" si="27"/>
        <v>1.8691978015960951</v>
      </c>
      <c r="X329" s="33"/>
      <c r="Y329" s="33"/>
    </row>
    <row r="330" spans="1:25" hidden="1" x14ac:dyDescent="0.2">
      <c r="A330" s="93" t="s">
        <v>152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98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3187</v>
      </c>
      <c r="T330" s="95" t="str">
        <f t="shared" si="29"/>
        <v>2023 01</v>
      </c>
      <c r="U330" s="32">
        <f t="shared" si="26"/>
        <v>977.20578930962142</v>
      </c>
      <c r="V330" s="22">
        <f t="shared" si="27"/>
        <v>1.8691978015960951</v>
      </c>
      <c r="X330" s="33"/>
      <c r="Y330" s="33"/>
    </row>
    <row r="331" spans="1:25" hidden="1" x14ac:dyDescent="0.2">
      <c r="A331" s="93" t="s">
        <v>152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153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3187</v>
      </c>
      <c r="T331" s="95" t="str">
        <f t="shared" si="29"/>
        <v>2023 01</v>
      </c>
      <c r="U331" s="32">
        <f t="shared" si="26"/>
        <v>499.75328283544832</v>
      </c>
      <c r="V331" s="22">
        <f t="shared" si="27"/>
        <v>0.71368172186376821</v>
      </c>
      <c r="X331" s="33"/>
      <c r="Y331" s="33"/>
    </row>
    <row r="332" spans="1:25" hidden="1" x14ac:dyDescent="0.2">
      <c r="A332" s="93" t="s">
        <v>152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136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3187</v>
      </c>
      <c r="T332" s="95" t="str">
        <f t="shared" si="29"/>
        <v>2023 10</v>
      </c>
      <c r="U332" s="32">
        <f t="shared" si="26"/>
        <v>636.82737466280366</v>
      </c>
      <c r="V332" s="22">
        <f t="shared" si="27"/>
        <v>1.1307853862419306</v>
      </c>
      <c r="X332" s="33"/>
      <c r="Y332" s="33"/>
    </row>
    <row r="333" spans="1:25" hidden="1" x14ac:dyDescent="0.2">
      <c r="A333" s="93" t="s">
        <v>152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154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3187</v>
      </c>
      <c r="T333" s="95" t="str">
        <f t="shared" si="29"/>
        <v>2023 01</v>
      </c>
      <c r="U333" s="32">
        <f t="shared" si="26"/>
        <v>690.18997410330701</v>
      </c>
      <c r="V333" s="22">
        <f t="shared" si="27"/>
        <v>0.97235872828282433</v>
      </c>
      <c r="X333" s="33"/>
      <c r="Y333" s="33"/>
    </row>
    <row r="334" spans="1:25" hidden="1" x14ac:dyDescent="0.2">
      <c r="A334" s="93" t="s">
        <v>152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3187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hidden="1" x14ac:dyDescent="0.2">
      <c r="A335" s="93" t="s">
        <v>152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3782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si="26"/>
        <v>-212.51797182535714</v>
      </c>
      <c r="V335" s="22" t="str">
        <f t="shared" si="27"/>
        <v/>
      </c>
      <c r="X335" s="33"/>
      <c r="Y335" s="33"/>
    </row>
    <row r="336" spans="1:25" hidden="1" x14ac:dyDescent="0.2">
      <c r="A336" s="100" t="s">
        <v>152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155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3187</v>
      </c>
      <c r="T336" s="95" t="str">
        <f t="shared" si="29"/>
        <v>2023 01</v>
      </c>
      <c r="U336" s="32">
        <f t="shared" si="26"/>
        <v>874.01801973224099</v>
      </c>
      <c r="V336" s="22">
        <f t="shared" si="27"/>
        <v>1.661688142409953</v>
      </c>
      <c r="X336" s="33"/>
      <c r="Y336" s="33"/>
    </row>
    <row r="337" spans="1:25" ht="15" hidden="1" customHeight="1" x14ac:dyDescent="0.2">
      <c r="A337" s="12" t="s">
        <v>156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157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3187</v>
      </c>
      <c r="T337" s="95" t="str">
        <f t="shared" si="29"/>
        <v>2022 11</v>
      </c>
      <c r="U337" s="32">
        <f t="shared" si="26"/>
        <v>641.97834645669286</v>
      </c>
      <c r="V337" s="22">
        <f t="shared" si="27"/>
        <v>0.84691293903784959</v>
      </c>
      <c r="X337" s="33"/>
      <c r="Y337" s="33"/>
    </row>
    <row r="338" spans="1:25" ht="15" hidden="1" customHeight="1" x14ac:dyDescent="0.2">
      <c r="A338" s="12" t="s">
        <v>156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158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si="27"/>
        <v/>
      </c>
      <c r="X338" s="33"/>
      <c r="Y338" s="33"/>
    </row>
    <row r="339" spans="1:25" ht="15" hidden="1" customHeight="1" x14ac:dyDescent="0.2">
      <c r="A339" s="12" t="s">
        <v>156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159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si="27"/>
        <v/>
      </c>
      <c r="X339" s="33"/>
      <c r="Y339" s="33"/>
    </row>
    <row r="340" spans="1:25" ht="15" hidden="1" customHeight="1" x14ac:dyDescent="0.2">
      <c r="A340" s="12" t="s">
        <v>156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160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3187</v>
      </c>
      <c r="T340" s="95" t="str">
        <f t="shared" si="29"/>
        <v>2022 11</v>
      </c>
      <c r="U340" s="32">
        <f t="shared" si="26"/>
        <v>227.28018372703411</v>
      </c>
      <c r="V340" s="22">
        <f t="shared" si="27"/>
        <v>0.53766153129729521</v>
      </c>
      <c r="X340" s="33"/>
      <c r="Y340" s="33"/>
    </row>
    <row r="341" spans="1:25" ht="15" hidden="1" customHeight="1" x14ac:dyDescent="0.2">
      <c r="A341" s="12" t="s">
        <v>156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160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3187</v>
      </c>
      <c r="T341" s="95" t="str">
        <f t="shared" si="29"/>
        <v>2022 11</v>
      </c>
      <c r="U341" s="32">
        <f t="shared" si="26"/>
        <v>227.28018372703411</v>
      </c>
      <c r="V341" s="22">
        <f t="shared" si="27"/>
        <v>0.53766153129729521</v>
      </c>
      <c r="X341" s="33"/>
      <c r="Y341" s="33"/>
    </row>
    <row r="342" spans="1:25" ht="15" hidden="1" customHeight="1" x14ac:dyDescent="0.2">
      <c r="A342" s="12" t="s">
        <v>156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161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3187</v>
      </c>
      <c r="T342" s="95" t="str">
        <f t="shared" si="29"/>
        <v>2022 11</v>
      </c>
      <c r="U342" s="32">
        <f t="shared" si="26"/>
        <v>257.21784776902888</v>
      </c>
      <c r="V342" s="22">
        <f t="shared" si="27"/>
        <v>0.65486134313397937</v>
      </c>
      <c r="X342" s="33"/>
      <c r="Y342" s="33"/>
    </row>
    <row r="343" spans="1:25" ht="15" hidden="1" customHeight="1" x14ac:dyDescent="0.2">
      <c r="A343" s="12" t="s">
        <v>156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161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3187</v>
      </c>
      <c r="T343" s="95" t="str">
        <f t="shared" si="29"/>
        <v>2022 11</v>
      </c>
      <c r="U343" s="32">
        <f t="shared" si="26"/>
        <v>257.21784776902888</v>
      </c>
      <c r="V343" s="22">
        <f t="shared" si="27"/>
        <v>0.65486134313397937</v>
      </c>
      <c r="X343" s="33"/>
      <c r="Y343" s="33"/>
    </row>
    <row r="344" spans="1:25" hidden="1" x14ac:dyDescent="0.2">
      <c r="A344" s="93" t="s">
        <v>162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163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3187</v>
      </c>
      <c r="T344" s="95" t="str">
        <f t="shared" si="29"/>
        <v>2023 02</v>
      </c>
      <c r="U344" s="32">
        <f t="shared" si="26"/>
        <v>1075.1734357044002</v>
      </c>
      <c r="V344" s="22">
        <f t="shared" si="27"/>
        <v>0.53099532308755215</v>
      </c>
      <c r="X344" s="33"/>
      <c r="Y344" s="33"/>
    </row>
    <row r="345" spans="1:25" hidden="1" x14ac:dyDescent="0.2">
      <c r="A345" s="93" t="s">
        <v>162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164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3187</v>
      </c>
      <c r="T345" s="95" t="str">
        <f t="shared" si="29"/>
        <v>2023 01</v>
      </c>
      <c r="U345" s="32">
        <f t="shared" si="26"/>
        <v>1645.682659285912</v>
      </c>
      <c r="V345" s="22">
        <f t="shared" si="27"/>
        <v>1.3120145962018017</v>
      </c>
      <c r="X345" s="33"/>
      <c r="Y345" s="33"/>
    </row>
    <row r="346" spans="1:25" hidden="1" x14ac:dyDescent="0.2">
      <c r="A346" s="93" t="s">
        <v>162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165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3187</v>
      </c>
      <c r="T346" s="95" t="str">
        <f t="shared" si="29"/>
        <v>2023 01</v>
      </c>
      <c r="U346" s="32">
        <f t="shared" si="26"/>
        <v>1636.536902061998</v>
      </c>
      <c r="V346" s="22">
        <f t="shared" si="27"/>
        <v>1.8953177107048806</v>
      </c>
      <c r="X346" s="33"/>
      <c r="Y346" s="33"/>
    </row>
    <row r="347" spans="1:25" hidden="1" x14ac:dyDescent="0.2">
      <c r="A347" s="93" t="s">
        <v>162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2857</v>
      </c>
      <c r="I347" s="97" t="s">
        <v>2256</v>
      </c>
      <c r="J347" s="97" t="s">
        <v>2858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3187</v>
      </c>
      <c r="T347" s="95" t="str">
        <f t="shared" si="29"/>
        <v>2022 12</v>
      </c>
      <c r="U347" s="32">
        <f t="shared" si="26"/>
        <v>1022.1180823138665</v>
      </c>
      <c r="V347" s="22">
        <f t="shared" si="27"/>
        <v>1.768731727074063</v>
      </c>
      <c r="X347" s="33"/>
      <c r="Y347" s="33"/>
    </row>
    <row r="348" spans="1:25" hidden="1" x14ac:dyDescent="0.2">
      <c r="A348" s="93" t="s">
        <v>162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166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3187</v>
      </c>
      <c r="T348" s="95" t="str">
        <f t="shared" si="29"/>
        <v>2023 01</v>
      </c>
      <c r="U348" s="32">
        <f t="shared" si="26"/>
        <v>976.90037199003564</v>
      </c>
      <c r="V348" s="22">
        <f t="shared" si="27"/>
        <v>0.64138967275989944</v>
      </c>
      <c r="X348" s="33"/>
      <c r="Y348" s="33"/>
    </row>
    <row r="349" spans="1:25" hidden="1" x14ac:dyDescent="0.2">
      <c r="A349" s="101" t="s">
        <v>162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167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3187</v>
      </c>
      <c r="T349" s="95" t="str">
        <f t="shared" si="29"/>
        <v>2023 01</v>
      </c>
      <c r="U349" s="32">
        <f t="shared" si="26"/>
        <v>1022.9575668834759</v>
      </c>
      <c r="V349" s="22">
        <f t="shared" si="27"/>
        <v>0.86909149415703846</v>
      </c>
      <c r="X349" s="33"/>
      <c r="Y349" s="33"/>
    </row>
    <row r="350" spans="1:25" hidden="1" x14ac:dyDescent="0.2">
      <c r="A350" s="93" t="s">
        <v>162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114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3187</v>
      </c>
      <c r="T350" s="95" t="str">
        <f t="shared" si="29"/>
        <v>2023 02</v>
      </c>
      <c r="U350" s="32">
        <f t="shared" si="26"/>
        <v>552.02952117353993</v>
      </c>
      <c r="V350" s="22">
        <f t="shared" si="27"/>
        <v>1.2322899549534634</v>
      </c>
      <c r="X350" s="33"/>
      <c r="Y350" s="33"/>
    </row>
    <row r="351" spans="1:25" hidden="1" x14ac:dyDescent="0.2">
      <c r="A351" s="93" t="s">
        <v>162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2670</v>
      </c>
      <c r="I351" s="97" t="s">
        <v>2088</v>
      </c>
      <c r="J351" s="97" t="s">
        <v>3987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3187</v>
      </c>
      <c r="T351" s="95" t="str">
        <f t="shared" si="29"/>
        <v>2023 06</v>
      </c>
      <c r="U351" s="32">
        <f t="shared" si="26"/>
        <v>376.01476058676997</v>
      </c>
      <c r="V351" s="22">
        <f t="shared" si="27"/>
        <v>1.6787479459441561</v>
      </c>
      <c r="X351" s="33"/>
      <c r="Y351" s="33"/>
    </row>
    <row r="352" spans="1:25" hidden="1" x14ac:dyDescent="0.2">
      <c r="A352" s="93" t="s">
        <v>168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165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3187</v>
      </c>
      <c r="T352" s="95" t="str">
        <f t="shared" si="29"/>
        <v>2023 01</v>
      </c>
      <c r="U352" s="32">
        <f t="shared" si="26"/>
        <v>1649.7825178849903</v>
      </c>
      <c r="V352" s="22">
        <f t="shared" si="27"/>
        <v>1.9404241298132028</v>
      </c>
      <c r="X352" s="33"/>
      <c r="Y352" s="33"/>
    </row>
    <row r="353" spans="1:25" hidden="1" x14ac:dyDescent="0.2">
      <c r="A353" s="93" t="s">
        <v>168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169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3187</v>
      </c>
      <c r="T353" s="95" t="str">
        <f t="shared" si="29"/>
        <v>2022 12</v>
      </c>
      <c r="U353" s="32">
        <f t="shared" si="26"/>
        <v>501.86602552794056</v>
      </c>
      <c r="V353" s="22">
        <f t="shared" si="27"/>
        <v>0.41887304443485179</v>
      </c>
      <c r="X353" s="33"/>
      <c r="Y353" s="33"/>
    </row>
    <row r="354" spans="1:25" hidden="1" x14ac:dyDescent="0.2">
      <c r="A354" s="93" t="s">
        <v>168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169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3187</v>
      </c>
      <c r="T354" s="95" t="str">
        <f t="shared" si="29"/>
        <v>2023 01</v>
      </c>
      <c r="U354" s="32">
        <f t="shared" si="26"/>
        <v>801.86602552794056</v>
      </c>
      <c r="V354" s="22">
        <f t="shared" si="27"/>
        <v>0.66926240521747271</v>
      </c>
      <c r="X354" s="33"/>
      <c r="Y354" s="33"/>
    </row>
    <row r="355" spans="1:25" hidden="1" x14ac:dyDescent="0.2">
      <c r="A355" s="93" t="s">
        <v>168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170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3187</v>
      </c>
      <c r="T355" s="95" t="str">
        <f t="shared" si="29"/>
        <v>2022 12</v>
      </c>
      <c r="U355" s="32">
        <f t="shared" si="26"/>
        <v>778.40094806692662</v>
      </c>
      <c r="V355" s="22">
        <f t="shared" si="27"/>
        <v>1.4923358184454745</v>
      </c>
      <c r="X355" s="33"/>
      <c r="Y355" s="33"/>
    </row>
    <row r="356" spans="1:25" hidden="1" x14ac:dyDescent="0.2">
      <c r="A356" s="93" t="s">
        <v>168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164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3187</v>
      </c>
      <c r="T356" s="95" t="str">
        <f t="shared" si="29"/>
        <v>2023 01</v>
      </c>
      <c r="U356" s="32">
        <f t="shared" si="26"/>
        <v>1664.924020792723</v>
      </c>
      <c r="V356" s="22">
        <f t="shared" si="27"/>
        <v>1.3480336828033368</v>
      </c>
      <c r="X356" s="33"/>
      <c r="Y356" s="33"/>
    </row>
    <row r="357" spans="1:25" hidden="1" x14ac:dyDescent="0.2">
      <c r="A357" s="93" t="s">
        <v>168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171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3187</v>
      </c>
      <c r="T357" s="95" t="str">
        <f t="shared" si="29"/>
        <v>2023 01</v>
      </c>
      <c r="U357" s="32">
        <f t="shared" si="26"/>
        <v>735.84971434372983</v>
      </c>
      <c r="V357" s="22">
        <f t="shared" si="27"/>
        <v>0.69149040719368438</v>
      </c>
      <c r="X357" s="33"/>
      <c r="Y357" s="33"/>
    </row>
    <row r="358" spans="1:25" hidden="1" x14ac:dyDescent="0.2">
      <c r="A358" s="93" t="s">
        <v>168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2670</v>
      </c>
      <c r="I358" s="97" t="s">
        <v>2088</v>
      </c>
      <c r="J358" s="97" t="s">
        <v>3987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3187</v>
      </c>
      <c r="T358" s="95" t="str">
        <f t="shared" si="29"/>
        <v>2022 12</v>
      </c>
      <c r="U358" s="32">
        <f t="shared" si="26"/>
        <v>479.4507179987005</v>
      </c>
      <c r="V358" s="22">
        <f t="shared" si="27"/>
        <v>2.1738938057203718</v>
      </c>
      <c r="X358" s="33"/>
      <c r="Y358" s="33"/>
    </row>
    <row r="359" spans="1:25" hidden="1" x14ac:dyDescent="0.2">
      <c r="A359" s="93" t="s">
        <v>168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2062</v>
      </c>
      <c r="I359" s="97" t="s">
        <v>2040</v>
      </c>
      <c r="J359" s="97" t="s">
        <v>4360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3187</v>
      </c>
      <c r="T359" s="95" t="str">
        <f t="shared" si="29"/>
        <v>2022 12</v>
      </c>
      <c r="U359" s="32">
        <f t="shared" si="26"/>
        <v>599.35312985705002</v>
      </c>
      <c r="V359" s="22">
        <f t="shared" si="27"/>
        <v>1.1971574488939007</v>
      </c>
      <c r="X359" s="33"/>
      <c r="Y359" s="33"/>
    </row>
    <row r="360" spans="1:25" hidden="1" x14ac:dyDescent="0.2">
      <c r="A360" s="93" t="s">
        <v>172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129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3187</v>
      </c>
      <c r="T360" s="95" t="str">
        <f t="shared" si="29"/>
        <v>2023 06</v>
      </c>
      <c r="U360" s="32">
        <f t="shared" si="26"/>
        <v>410.31047865459249</v>
      </c>
      <c r="V360" s="22">
        <f t="shared" si="27"/>
        <v>1.7118415371329878</v>
      </c>
      <c r="X360" s="33"/>
      <c r="Y360" s="33"/>
    </row>
    <row r="361" spans="1:25" hidden="1" x14ac:dyDescent="0.2">
      <c r="A361" s="93" t="s">
        <v>172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2915</v>
      </c>
      <c r="I361" s="97" t="s">
        <v>2138</v>
      </c>
      <c r="J361" s="97" t="s">
        <v>4415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3187</v>
      </c>
      <c r="T361" s="95" t="str">
        <f t="shared" si="29"/>
        <v>2022 12</v>
      </c>
      <c r="U361" s="32">
        <f t="shared" si="26"/>
        <v>520.29754204398444</v>
      </c>
      <c r="V361" s="22">
        <f t="shared" si="27"/>
        <v>2.2650934895246673</v>
      </c>
      <c r="X361" s="33"/>
      <c r="Y361" s="33"/>
    </row>
    <row r="362" spans="1:25" hidden="1" x14ac:dyDescent="0.2">
      <c r="A362" s="93" t="s">
        <v>172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173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3187</v>
      </c>
      <c r="T362" s="95" t="str">
        <f t="shared" si="29"/>
        <v>2022 11</v>
      </c>
      <c r="U362" s="32">
        <f t="shared" si="26"/>
        <v>580.41397153945672</v>
      </c>
      <c r="V362" s="22">
        <f t="shared" si="27"/>
        <v>1.8161431347150261</v>
      </c>
      <c r="X362" s="33"/>
      <c r="Y362" s="33"/>
    </row>
    <row r="363" spans="1:25" hidden="1" x14ac:dyDescent="0.2">
      <c r="A363" s="93" t="s">
        <v>172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2210</v>
      </c>
      <c r="I363" s="97" t="s">
        <v>2040</v>
      </c>
      <c r="J363" s="97" t="s">
        <v>2211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3187</v>
      </c>
      <c r="T363" s="95" t="str">
        <f t="shared" si="29"/>
        <v>2022 11</v>
      </c>
      <c r="U363" s="32">
        <f t="shared" si="26"/>
        <v>500.32341526520054</v>
      </c>
      <c r="V363" s="22">
        <f t="shared" si="27"/>
        <v>2.0038860103626948</v>
      </c>
      <c r="X363" s="33"/>
      <c r="Y363" s="33"/>
    </row>
    <row r="364" spans="1:25" hidden="1" x14ac:dyDescent="0.2">
      <c r="A364" s="93" t="s">
        <v>172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3187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hidden="1" x14ac:dyDescent="0.2">
      <c r="A365" s="93" t="s">
        <v>172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si="27"/>
        <v/>
      </c>
      <c r="X365" s="33"/>
      <c r="Y365" s="33"/>
    </row>
    <row r="366" spans="1:25" hidden="1" x14ac:dyDescent="0.2">
      <c r="A366" s="93" t="s">
        <v>172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3187</v>
      </c>
      <c r="T366" s="95" t="str">
        <f t="shared" si="29"/>
        <v>2023 02</v>
      </c>
      <c r="U366" s="32">
        <f t="shared" si="26"/>
        <v>880.80206985769723</v>
      </c>
      <c r="V366" s="22">
        <f t="shared" si="27"/>
        <v>1.4224887180344308</v>
      </c>
      <c r="X366" s="33"/>
      <c r="Y366" s="33"/>
    </row>
    <row r="367" spans="1:25" hidden="1" x14ac:dyDescent="0.2">
      <c r="A367" s="93" t="s">
        <v>172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2163</v>
      </c>
      <c r="I367" s="97" t="s">
        <v>2161</v>
      </c>
      <c r="J367" s="97" t="s">
        <v>2164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3187</v>
      </c>
      <c r="T367" s="95" t="str">
        <f t="shared" si="29"/>
        <v>2023 02</v>
      </c>
      <c r="U367" s="32">
        <f t="shared" si="26"/>
        <v>9.961190168610301E-4</v>
      </c>
      <c r="V367" s="22">
        <f t="shared" si="27"/>
        <v>2.5250869024515523E-6</v>
      </c>
      <c r="X367" s="33"/>
      <c r="Y367" s="33"/>
    </row>
    <row r="368" spans="1:25" hidden="1" x14ac:dyDescent="0.2">
      <c r="A368" s="93" t="s">
        <v>172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4387</v>
      </c>
      <c r="I368" s="97" t="s">
        <v>2713</v>
      </c>
      <c r="J368" s="97" t="s">
        <v>4388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3187</v>
      </c>
      <c r="T368" s="95" t="str">
        <f t="shared" si="29"/>
        <v>2022 12</v>
      </c>
      <c r="U368" s="32">
        <f t="shared" si="26"/>
        <v>630.73738680465715</v>
      </c>
      <c r="V368" s="22">
        <f t="shared" si="27"/>
        <v>1.1079901827106626</v>
      </c>
      <c r="X368" s="33"/>
      <c r="Y368" s="33"/>
    </row>
    <row r="369" spans="1:25" hidden="1" x14ac:dyDescent="0.2">
      <c r="A369" s="93" t="s">
        <v>174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3910</v>
      </c>
      <c r="I369" s="96" t="str">
        <f t="shared" si="30"/>
        <v>Holy Land</v>
      </c>
      <c r="J369" s="97" t="s">
        <v>175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3187</v>
      </c>
      <c r="T369" s="95" t="str">
        <f t="shared" si="29"/>
        <v>2022 11</v>
      </c>
      <c r="U369" s="32">
        <f t="shared" si="26"/>
        <v>526.82131849315101</v>
      </c>
      <c r="V369" s="22">
        <f t="shared" si="27"/>
        <v>0.12623981830150793</v>
      </c>
      <c r="X369" s="33"/>
      <c r="Y369" s="33"/>
    </row>
    <row r="370" spans="1:25" hidden="1" x14ac:dyDescent="0.2">
      <c r="A370" s="93" t="s">
        <v>176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3675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3187</v>
      </c>
      <c r="T370" s="95" t="str">
        <f t="shared" si="29"/>
        <v>2022 11</v>
      </c>
      <c r="U370" s="32">
        <f t="shared" si="26"/>
        <v>362.75</v>
      </c>
      <c r="V370" s="22">
        <f t="shared" si="27"/>
        <v>0.38703654307815416</v>
      </c>
      <c r="X370" s="33"/>
      <c r="Y370" s="33"/>
    </row>
    <row r="371" spans="1:25" hidden="1" x14ac:dyDescent="0.2">
      <c r="A371" s="93" t="s">
        <v>174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256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3187</v>
      </c>
      <c r="T371" s="95" t="str">
        <f t="shared" si="29"/>
        <v>2022 11</v>
      </c>
      <c r="U371" s="32">
        <f t="shared" si="26"/>
        <v>334.66434075342454</v>
      </c>
      <c r="V371" s="22">
        <f t="shared" si="27"/>
        <v>0.54387282083276578</v>
      </c>
      <c r="X371" s="33"/>
      <c r="Y371" s="33"/>
    </row>
    <row r="372" spans="1:25" hidden="1" x14ac:dyDescent="0.2">
      <c r="A372" s="93" t="s">
        <v>174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256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3187</v>
      </c>
      <c r="T372" s="95" t="str">
        <f t="shared" si="29"/>
        <v>2022 11</v>
      </c>
      <c r="U372" s="32">
        <f t="shared" si="26"/>
        <v>284.66434075342454</v>
      </c>
      <c r="V372" s="22">
        <f t="shared" si="27"/>
        <v>0.46261635657840966</v>
      </c>
      <c r="X372" s="33"/>
      <c r="Y372" s="33"/>
    </row>
    <row r="373" spans="1:25" hidden="1" x14ac:dyDescent="0.2">
      <c r="A373" s="93" t="s">
        <v>177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178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3187</v>
      </c>
      <c r="T373" s="95" t="str">
        <f t="shared" si="29"/>
        <v>2022 11</v>
      </c>
      <c r="U373" s="32">
        <f t="shared" si="26"/>
        <v>680.1</v>
      </c>
      <c r="V373" s="22">
        <f t="shared" si="27"/>
        <v>0.94471454368662322</v>
      </c>
      <c r="X373" s="33"/>
      <c r="Y373" s="33"/>
    </row>
    <row r="374" spans="1:25" hidden="1" x14ac:dyDescent="0.2">
      <c r="A374" s="93" t="s">
        <v>177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178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3187</v>
      </c>
      <c r="T374" s="95" t="str">
        <f t="shared" si="29"/>
        <v>2023 01</v>
      </c>
      <c r="U374" s="32">
        <f t="shared" si="26"/>
        <v>680.1</v>
      </c>
      <c r="V374" s="22">
        <f t="shared" si="27"/>
        <v>0.94471454368662322</v>
      </c>
      <c r="X374" s="33"/>
      <c r="Y374" s="33"/>
    </row>
    <row r="375" spans="1:25" hidden="1" x14ac:dyDescent="0.2">
      <c r="A375" s="93" t="s">
        <v>177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385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3187</v>
      </c>
      <c r="T375" s="95" t="str">
        <f t="shared" si="29"/>
        <v>2022 12</v>
      </c>
      <c r="U375" s="32">
        <f t="shared" si="26"/>
        <v>665.25</v>
      </c>
      <c r="V375" s="22">
        <f t="shared" si="27"/>
        <v>1.244039270687237</v>
      </c>
      <c r="X375" s="33"/>
      <c r="Y375" s="33"/>
    </row>
    <row r="376" spans="1:25" hidden="1" x14ac:dyDescent="0.2">
      <c r="A376" s="93" t="s">
        <v>177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385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3187</v>
      </c>
      <c r="T376" s="95" t="str">
        <f t="shared" si="29"/>
        <v>2023 01</v>
      </c>
      <c r="U376" s="32">
        <f t="shared" si="26"/>
        <v>665.25</v>
      </c>
      <c r="V376" s="22">
        <f t="shared" si="27"/>
        <v>1.244039270687237</v>
      </c>
      <c r="X376" s="33"/>
      <c r="Y376" s="33"/>
    </row>
    <row r="377" spans="1:25" hidden="1" x14ac:dyDescent="0.2">
      <c r="A377" s="93" t="s">
        <v>177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3685</v>
      </c>
      <c r="I377" s="96" t="str">
        <f t="shared" si="30"/>
        <v>VitaMeal</v>
      </c>
      <c r="J377" s="97" t="s">
        <v>179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3187</v>
      </c>
      <c r="T377" s="95" t="str">
        <f t="shared" si="29"/>
        <v>2022 11</v>
      </c>
      <c r="U377" s="32">
        <f t="shared" si="26"/>
        <v>485.5</v>
      </c>
      <c r="V377" s="22">
        <f t="shared" si="27"/>
        <v>0.34323082361258395</v>
      </c>
      <c r="X377" s="33"/>
      <c r="Y377" s="33"/>
    </row>
    <row r="378" spans="1:25" hidden="1" x14ac:dyDescent="0.2">
      <c r="A378" s="93" t="s">
        <v>177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1063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3187</v>
      </c>
      <c r="T378" s="95" t="str">
        <f t="shared" si="29"/>
        <v>2023 01</v>
      </c>
      <c r="U378" s="32">
        <f t="shared" si="26"/>
        <v>642.04999999999995</v>
      </c>
      <c r="V378" s="22">
        <f t="shared" si="27"/>
        <v>0.67023331071559056</v>
      </c>
      <c r="X378" s="33"/>
      <c r="Y378" s="33"/>
    </row>
    <row r="379" spans="1:25" ht="12.75" hidden="1" customHeight="1" x14ac:dyDescent="0.2">
      <c r="A379" s="93" t="s">
        <v>180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3086</v>
      </c>
      <c r="I379" s="97" t="s">
        <v>3087</v>
      </c>
      <c r="J379" s="97" t="s">
        <v>3088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3187</v>
      </c>
      <c r="T379" s="95" t="str">
        <f t="shared" si="29"/>
        <v>2023 03</v>
      </c>
      <c r="U379" s="32">
        <f t="shared" si="26"/>
        <v>733.69330669330657</v>
      </c>
      <c r="V379" s="22">
        <f t="shared" si="27"/>
        <v>0.68806968135787561</v>
      </c>
      <c r="X379" s="33"/>
      <c r="Y379" s="33"/>
    </row>
    <row r="380" spans="1:25" ht="12.75" hidden="1" customHeight="1" x14ac:dyDescent="0.2">
      <c r="A380" s="93" t="s">
        <v>180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181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si="26"/>
        <v>-457.64235764235769</v>
      </c>
      <c r="V380" s="22" t="str">
        <f t="shared" si="27"/>
        <v/>
      </c>
      <c r="X380" s="33"/>
      <c r="Y380" s="33"/>
    </row>
    <row r="381" spans="1:25" ht="12.75" hidden="1" customHeight="1" x14ac:dyDescent="0.2">
      <c r="A381" s="93" t="s">
        <v>180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182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3187</v>
      </c>
      <c r="T381" s="95" t="str">
        <f t="shared" si="29"/>
        <v>2023 01</v>
      </c>
      <c r="U381" s="32">
        <f t="shared" si="26"/>
        <v>649.70049950049952</v>
      </c>
      <c r="V381" s="22">
        <f t="shared" si="27"/>
        <v>0.76408430102433211</v>
      </c>
      <c r="X381" s="33"/>
      <c r="Y381" s="33"/>
    </row>
    <row r="382" spans="1:25" ht="12.75" hidden="1" customHeight="1" x14ac:dyDescent="0.2">
      <c r="A382" s="93" t="s">
        <v>180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2266</v>
      </c>
      <c r="I382" s="97" t="s">
        <v>2267</v>
      </c>
      <c r="J382" s="97" t="s">
        <v>2268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3187</v>
      </c>
      <c r="T382" s="95" t="str">
        <f t="shared" si="29"/>
        <v>2023 01</v>
      </c>
      <c r="U382" s="32">
        <f t="shared" si="26"/>
        <v>610.08871128871124</v>
      </c>
      <c r="V382" s="22">
        <f t="shared" si="27"/>
        <v>1.5646859399868611</v>
      </c>
      <c r="X382" s="33"/>
      <c r="Y382" s="33"/>
    </row>
    <row r="383" spans="1:25" ht="12.75" hidden="1" customHeight="1" x14ac:dyDescent="0.2">
      <c r="A383" s="93" t="s">
        <v>180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183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3187</v>
      </c>
      <c r="T383" s="95" t="str">
        <f t="shared" si="29"/>
        <v>2023 01</v>
      </c>
      <c r="U383" s="32">
        <f t="shared" si="26"/>
        <v>344.18821178821167</v>
      </c>
      <c r="V383" s="22">
        <f t="shared" si="27"/>
        <v>0.75511037820787585</v>
      </c>
      <c r="X383" s="33"/>
      <c r="Y383" s="33"/>
    </row>
    <row r="384" spans="1:25" ht="12.75" hidden="1" customHeight="1" x14ac:dyDescent="0.2">
      <c r="A384" s="93" t="s">
        <v>180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184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3187</v>
      </c>
      <c r="T384" s="95" t="str">
        <f t="shared" si="29"/>
        <v>2023 03</v>
      </c>
      <c r="U384" s="32">
        <f t="shared" si="26"/>
        <v>991.10169830169821</v>
      </c>
      <c r="V384" s="22">
        <f t="shared" si="27"/>
        <v>1.9475437331863383</v>
      </c>
      <c r="X384" s="33"/>
      <c r="Y384" s="33"/>
    </row>
    <row r="385" spans="1:25" ht="12.75" hidden="1" customHeight="1" x14ac:dyDescent="0.2">
      <c r="A385" s="93" t="s">
        <v>180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185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si="26"/>
        <v>-647.10629370629385</v>
      </c>
      <c r="V385" s="22" t="str">
        <f t="shared" si="27"/>
        <v/>
      </c>
      <c r="X385" s="33"/>
      <c r="Y385" s="33"/>
    </row>
    <row r="386" spans="1:25" hidden="1" x14ac:dyDescent="0.2">
      <c r="A386" s="93" t="s">
        <v>180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2188</v>
      </c>
      <c r="I386" s="97" t="s">
        <v>2189</v>
      </c>
      <c r="J386" s="97" t="s">
        <v>2691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si="26"/>
        <v>-605.91848151848171</v>
      </c>
      <c r="V386" s="22" t="str">
        <f t="shared" si="27"/>
        <v/>
      </c>
      <c r="X386" s="33"/>
      <c r="Y386" s="33"/>
    </row>
    <row r="387" spans="1:25" hidden="1" x14ac:dyDescent="0.2">
      <c r="A387" s="93" t="s">
        <v>180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2188</v>
      </c>
      <c r="I387" s="97" t="s">
        <v>2189</v>
      </c>
      <c r="J387" s="97" t="s">
        <v>2691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si="31">Q387-P387</f>
        <v>-605.91848151848171</v>
      </c>
      <c r="V387" s="22" t="str">
        <f t="shared" ref="V387:V450" si="32">IF(Q387&lt;&gt;0,IFERROR(U387/P387,""),"")</f>
        <v/>
      </c>
      <c r="X387" s="33"/>
      <c r="Y387" s="33"/>
    </row>
    <row r="388" spans="1:25" hidden="1" x14ac:dyDescent="0.2">
      <c r="A388" s="93" t="s">
        <v>180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186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3187</v>
      </c>
      <c r="T388" s="95" t="str">
        <f t="shared" ref="T388:T451" si="35">IF(R388="","",TEXT(R388,"ГГГГ ММ"))</f>
        <v>2023 02</v>
      </c>
      <c r="U388" s="32">
        <f t="shared" si="31"/>
        <v>1035.2899100899099</v>
      </c>
      <c r="V388" s="22">
        <f t="shared" si="32"/>
        <v>1.0731616896288478</v>
      </c>
      <c r="X388" s="33"/>
      <c r="Y388" s="33"/>
    </row>
    <row r="389" spans="1:25" hidden="1" x14ac:dyDescent="0.2">
      <c r="A389" s="93" t="s">
        <v>180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187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3187</v>
      </c>
      <c r="T389" s="95" t="str">
        <f t="shared" si="35"/>
        <v>2023 02</v>
      </c>
      <c r="U389" s="32">
        <f t="shared" si="31"/>
        <v>1871.2611388611388</v>
      </c>
      <c r="V389" s="22">
        <f t="shared" si="32"/>
        <v>1.0232522415451906</v>
      </c>
      <c r="X389" s="33"/>
      <c r="Y389" s="33"/>
    </row>
    <row r="390" spans="1:25" hidden="1" x14ac:dyDescent="0.2">
      <c r="A390" s="93" t="s">
        <v>180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188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3187</v>
      </c>
      <c r="T390" s="95" t="str">
        <f t="shared" si="35"/>
        <v>2023 01</v>
      </c>
      <c r="U390" s="32">
        <f t="shared" si="31"/>
        <v>1083.1392607392606</v>
      </c>
      <c r="V390" s="22">
        <f t="shared" si="32"/>
        <v>0.76446416413824758</v>
      </c>
      <c r="X390" s="33"/>
      <c r="Y390" s="33"/>
    </row>
    <row r="391" spans="1:25" hidden="1" x14ac:dyDescent="0.2">
      <c r="A391" s="93" t="s">
        <v>180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189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si="31"/>
        <v>-91.528471528471556</v>
      </c>
      <c r="V391" s="22" t="str">
        <f t="shared" si="32"/>
        <v/>
      </c>
      <c r="X391" s="33"/>
      <c r="Y391" s="33"/>
    </row>
    <row r="392" spans="1:25" hidden="1" x14ac:dyDescent="0.2">
      <c r="A392" s="93" t="s">
        <v>180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190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3187</v>
      </c>
      <c r="T392" s="95" t="str">
        <f t="shared" si="35"/>
        <v>2023 03</v>
      </c>
      <c r="U392" s="32">
        <f t="shared" si="31"/>
        <v>476.00979020979014</v>
      </c>
      <c r="V392" s="22">
        <f t="shared" si="32"/>
        <v>0.65748097663879068</v>
      </c>
      <c r="X392" s="33"/>
      <c r="Y392" s="33"/>
    </row>
    <row r="393" spans="1:25" hidden="1" x14ac:dyDescent="0.2">
      <c r="A393" s="93" t="s">
        <v>180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191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si="31"/>
        <v>-380.75844155844163</v>
      </c>
      <c r="V393" s="22" t="str">
        <f t="shared" si="32"/>
        <v/>
      </c>
      <c r="X393" s="33"/>
      <c r="Y393" s="33"/>
    </row>
    <row r="394" spans="1:25" hidden="1" x14ac:dyDescent="0.2">
      <c r="A394" s="93" t="s">
        <v>192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2087</v>
      </c>
      <c r="I394" s="97" t="s">
        <v>2088</v>
      </c>
      <c r="J394" s="97" t="s">
        <v>3163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3187</v>
      </c>
      <c r="T394" s="95" t="str">
        <f t="shared" si="35"/>
        <v>2023 02</v>
      </c>
      <c r="U394" s="32">
        <f t="shared" si="31"/>
        <v>1184.3999999999992</v>
      </c>
      <c r="V394" s="22">
        <f t="shared" si="32"/>
        <v>1.2935779816513742</v>
      </c>
      <c r="X394" s="33"/>
      <c r="Y394" s="33"/>
    </row>
    <row r="395" spans="1:25" hidden="1" x14ac:dyDescent="0.2">
      <c r="A395" s="93" t="s">
        <v>192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2087</v>
      </c>
      <c r="I395" s="97" t="s">
        <v>2088</v>
      </c>
      <c r="J395" s="97" t="s">
        <v>3163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3187</v>
      </c>
      <c r="T395" s="95" t="str">
        <f t="shared" si="35"/>
        <v>2023 02</v>
      </c>
      <c r="U395" s="32">
        <f t="shared" si="31"/>
        <v>1184.3999999999992</v>
      </c>
      <c r="V395" s="22">
        <f t="shared" si="32"/>
        <v>1.2935779816513742</v>
      </c>
      <c r="X395" s="33"/>
      <c r="Y395" s="33"/>
    </row>
    <row r="396" spans="1:25" hidden="1" x14ac:dyDescent="0.2">
      <c r="A396" s="93" t="s">
        <v>192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2087</v>
      </c>
      <c r="I396" s="97" t="s">
        <v>2088</v>
      </c>
      <c r="J396" s="97" t="s">
        <v>3163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3187</v>
      </c>
      <c r="T396" s="95" t="str">
        <f t="shared" si="35"/>
        <v>2023 02</v>
      </c>
      <c r="U396" s="32">
        <f t="shared" si="31"/>
        <v>1284.3999999999992</v>
      </c>
      <c r="V396" s="22">
        <f t="shared" si="32"/>
        <v>1.4027959807776302</v>
      </c>
      <c r="X396" s="33"/>
      <c r="Y396" s="33"/>
    </row>
    <row r="397" spans="1:25" hidden="1" x14ac:dyDescent="0.2">
      <c r="A397" s="93" t="s">
        <v>192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2087</v>
      </c>
      <c r="I397" s="97" t="s">
        <v>2088</v>
      </c>
      <c r="J397" s="97" t="s">
        <v>3163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3187</v>
      </c>
      <c r="T397" s="95" t="str">
        <f t="shared" si="35"/>
        <v>2023 02</v>
      </c>
      <c r="U397" s="32">
        <f t="shared" si="31"/>
        <v>1284.3999999999992</v>
      </c>
      <c r="V397" s="22">
        <f t="shared" si="32"/>
        <v>1.4027959807776302</v>
      </c>
      <c r="X397" s="33"/>
      <c r="Y397" s="33"/>
    </row>
    <row r="398" spans="1:25" hidden="1" x14ac:dyDescent="0.2">
      <c r="A398" s="93" t="s">
        <v>192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2087</v>
      </c>
      <c r="I398" s="97" t="s">
        <v>2088</v>
      </c>
      <c r="J398" s="97" t="s">
        <v>3163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3187</v>
      </c>
      <c r="T398" s="95" t="str">
        <f t="shared" si="35"/>
        <v>2023 02</v>
      </c>
      <c r="U398" s="32">
        <f t="shared" si="31"/>
        <v>1284.3999999999992</v>
      </c>
      <c r="V398" s="22">
        <f t="shared" si="32"/>
        <v>1.4027959807776302</v>
      </c>
      <c r="X398" s="33"/>
      <c r="Y398" s="33"/>
    </row>
    <row r="399" spans="1:25" hidden="1" x14ac:dyDescent="0.2">
      <c r="A399" s="93" t="s">
        <v>192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2087</v>
      </c>
      <c r="I399" s="97" t="s">
        <v>2088</v>
      </c>
      <c r="J399" s="97" t="s">
        <v>3163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3187</v>
      </c>
      <c r="T399" s="95" t="str">
        <f t="shared" si="35"/>
        <v>2023 02</v>
      </c>
      <c r="U399" s="32">
        <f t="shared" si="31"/>
        <v>1384.3999999999992</v>
      </c>
      <c r="V399" s="22">
        <f t="shared" si="32"/>
        <v>1.5120139799038861</v>
      </c>
      <c r="X399" s="33"/>
      <c r="Y399" s="33"/>
    </row>
    <row r="400" spans="1:25" hidden="1" x14ac:dyDescent="0.2">
      <c r="A400" s="93" t="s">
        <v>192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2087</v>
      </c>
      <c r="I400" s="97" t="s">
        <v>2088</v>
      </c>
      <c r="J400" s="97" t="s">
        <v>3163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3187</v>
      </c>
      <c r="T400" s="95" t="str">
        <f t="shared" si="35"/>
        <v>2023 02</v>
      </c>
      <c r="U400" s="32">
        <f t="shared" si="31"/>
        <v>1334.3999999999992</v>
      </c>
      <c r="V400" s="22">
        <f t="shared" si="32"/>
        <v>1.457404980340758</v>
      </c>
      <c r="X400" s="33"/>
      <c r="Y400" s="33"/>
    </row>
    <row r="401" spans="1:25" hidden="1" x14ac:dyDescent="0.2">
      <c r="A401" s="93" t="s">
        <v>192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2087</v>
      </c>
      <c r="I401" s="97" t="s">
        <v>2088</v>
      </c>
      <c r="J401" s="97" t="s">
        <v>3163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3187</v>
      </c>
      <c r="T401" s="95" t="str">
        <f t="shared" si="35"/>
        <v>2023 02</v>
      </c>
      <c r="U401" s="32">
        <f t="shared" si="31"/>
        <v>1284.3999999999992</v>
      </c>
      <c r="V401" s="22">
        <f t="shared" si="32"/>
        <v>1.4027959807776302</v>
      </c>
      <c r="X401" s="33"/>
      <c r="Y401" s="33"/>
    </row>
    <row r="402" spans="1:25" hidden="1" x14ac:dyDescent="0.2">
      <c r="A402" s="93" t="s">
        <v>192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2087</v>
      </c>
      <c r="I402" s="97" t="s">
        <v>2088</v>
      </c>
      <c r="J402" s="97" t="s">
        <v>3163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3187</v>
      </c>
      <c r="T402" s="95" t="str">
        <f t="shared" si="35"/>
        <v>2023 02</v>
      </c>
      <c r="U402" s="32">
        <f t="shared" si="31"/>
        <v>1384.3999999999992</v>
      </c>
      <c r="V402" s="22">
        <f t="shared" si="32"/>
        <v>1.5120139799038861</v>
      </c>
      <c r="X402" s="33"/>
      <c r="Y402" s="33"/>
    </row>
    <row r="403" spans="1:25" hidden="1" x14ac:dyDescent="0.2">
      <c r="A403" s="93" t="s">
        <v>192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2087</v>
      </c>
      <c r="I403" s="97" t="s">
        <v>2088</v>
      </c>
      <c r="J403" s="97" t="s">
        <v>3163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3187</v>
      </c>
      <c r="T403" s="95" t="str">
        <f t="shared" si="35"/>
        <v>2023 03</v>
      </c>
      <c r="U403" s="32">
        <f t="shared" si="31"/>
        <v>1284.3999999999992</v>
      </c>
      <c r="V403" s="22">
        <f t="shared" si="32"/>
        <v>1.4027959807776302</v>
      </c>
      <c r="X403" s="33"/>
      <c r="Y403" s="33"/>
    </row>
    <row r="404" spans="1:25" hidden="1" x14ac:dyDescent="0.2">
      <c r="A404" s="93" t="s">
        <v>192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129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3187</v>
      </c>
      <c r="T404" s="95" t="str">
        <f t="shared" si="35"/>
        <v>2023 11</v>
      </c>
      <c r="U404" s="32">
        <f t="shared" si="31"/>
        <v>400.35999999999979</v>
      </c>
      <c r="V404" s="22">
        <f t="shared" si="32"/>
        <v>1.3361366973701758</v>
      </c>
      <c r="X404" s="33"/>
      <c r="Y404" s="33"/>
    </row>
    <row r="405" spans="1:25" hidden="1" x14ac:dyDescent="0.2">
      <c r="A405" s="93" t="s">
        <v>192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129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3187</v>
      </c>
      <c r="T405" s="95" t="str">
        <f t="shared" si="35"/>
        <v>2024 03</v>
      </c>
      <c r="U405" s="32">
        <f t="shared" si="31"/>
        <v>600.35999999999979</v>
      </c>
      <c r="V405" s="22">
        <f t="shared" si="32"/>
        <v>2.003604325190226</v>
      </c>
      <c r="X405" s="33"/>
      <c r="Y405" s="33"/>
    </row>
    <row r="406" spans="1:25" hidden="1" x14ac:dyDescent="0.2">
      <c r="A406" s="93" t="s">
        <v>192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129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3187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hidden="1" x14ac:dyDescent="0.2">
      <c r="A407" s="93" t="s">
        <v>192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129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3187</v>
      </c>
      <c r="T407" s="95" t="str">
        <f t="shared" si="35"/>
        <v>2024 05</v>
      </c>
      <c r="U407" s="32">
        <f t="shared" si="31"/>
        <v>500.35999999999979</v>
      </c>
      <c r="V407" s="22">
        <f t="shared" si="32"/>
        <v>1.669870511280201</v>
      </c>
      <c r="X407" s="33"/>
      <c r="Y407" s="33"/>
    </row>
    <row r="408" spans="1:25" hidden="1" x14ac:dyDescent="0.2">
      <c r="A408" s="93" t="s">
        <v>192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129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3272</v>
      </c>
      <c r="T408" s="95" t="str">
        <f t="shared" si="35"/>
        <v>2025 09</v>
      </c>
      <c r="U408" s="32">
        <f t="shared" si="31"/>
        <v>400.35999999999979</v>
      </c>
      <c r="V408" s="22">
        <f t="shared" si="32"/>
        <v>1.3361366973701758</v>
      </c>
      <c r="X408" s="33"/>
      <c r="Y408" s="33"/>
    </row>
    <row r="409" spans="1:25" hidden="1" x14ac:dyDescent="0.2">
      <c r="A409" s="93" t="s">
        <v>192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2915</v>
      </c>
      <c r="I409" s="97" t="s">
        <v>2138</v>
      </c>
      <c r="J409" s="97" t="s">
        <v>4415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3187</v>
      </c>
      <c r="T409" s="95" t="str">
        <f t="shared" si="35"/>
        <v>2022 12</v>
      </c>
      <c r="U409" s="32">
        <f t="shared" si="31"/>
        <v>400.35999999999979</v>
      </c>
      <c r="V409" s="22">
        <f t="shared" si="32"/>
        <v>1.3361366973701758</v>
      </c>
      <c r="X409" s="33"/>
      <c r="Y409" s="33"/>
    </row>
    <row r="410" spans="1:25" hidden="1" x14ac:dyDescent="0.2">
      <c r="A410" s="93" t="s">
        <v>192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2915</v>
      </c>
      <c r="I410" s="97" t="s">
        <v>2138</v>
      </c>
      <c r="J410" s="97" t="s">
        <v>4415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3187</v>
      </c>
      <c r="T410" s="95" t="str">
        <f t="shared" si="35"/>
        <v>2023 02</v>
      </c>
      <c r="U410" s="32">
        <f t="shared" si="31"/>
        <v>450.35999999999979</v>
      </c>
      <c r="V410" s="22">
        <f t="shared" si="32"/>
        <v>1.5030036043251884</v>
      </c>
      <c r="X410" s="33"/>
      <c r="Y410" s="33"/>
    </row>
    <row r="411" spans="1:25" hidden="1" x14ac:dyDescent="0.2">
      <c r="A411" s="93" t="s">
        <v>192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2915</v>
      </c>
      <c r="I411" s="97" t="s">
        <v>2138</v>
      </c>
      <c r="J411" s="97" t="s">
        <v>4415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3187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hidden="1" x14ac:dyDescent="0.2">
      <c r="A412" s="93" t="s">
        <v>192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2915</v>
      </c>
      <c r="I412" s="97" t="s">
        <v>2138</v>
      </c>
      <c r="J412" s="97" t="s">
        <v>4415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3187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hidden="1" x14ac:dyDescent="0.2">
      <c r="A413" s="93" t="s">
        <v>192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2915</v>
      </c>
      <c r="I413" s="97" t="s">
        <v>2138</v>
      </c>
      <c r="J413" s="97" t="s">
        <v>4415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3187</v>
      </c>
      <c r="T413" s="95" t="str">
        <f t="shared" si="35"/>
        <v>2023 09</v>
      </c>
      <c r="U413" s="32">
        <f t="shared" si="31"/>
        <v>450.35999999999979</v>
      </c>
      <c r="V413" s="22">
        <f t="shared" si="32"/>
        <v>1.5030036043251884</v>
      </c>
      <c r="X413" s="33"/>
      <c r="Y413" s="33"/>
    </row>
    <row r="414" spans="1:25" hidden="1" x14ac:dyDescent="0.2">
      <c r="A414" s="93" t="s">
        <v>192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3707</v>
      </c>
      <c r="I414" s="176" t="s">
        <v>3754</v>
      </c>
      <c r="J414" s="97" t="s">
        <v>3755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3187</v>
      </c>
      <c r="T414" s="95" t="str">
        <f t="shared" si="35"/>
        <v>2022 11</v>
      </c>
      <c r="U414" s="32">
        <f t="shared" si="31"/>
        <v>474.19999999999959</v>
      </c>
      <c r="V414" s="22">
        <f t="shared" si="32"/>
        <v>0.90186382655001751</v>
      </c>
      <c r="X414" s="33"/>
      <c r="Y414" s="33"/>
    </row>
    <row r="415" spans="1:25" hidden="1" x14ac:dyDescent="0.2">
      <c r="A415" s="93" t="s">
        <v>192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3707</v>
      </c>
      <c r="I415" s="176" t="s">
        <v>3754</v>
      </c>
      <c r="J415" s="97" t="s">
        <v>3755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3187</v>
      </c>
      <c r="T415" s="95" t="str">
        <f t="shared" si="35"/>
        <v>2022 12</v>
      </c>
      <c r="U415" s="32">
        <f t="shared" si="31"/>
        <v>274.19999999999959</v>
      </c>
      <c r="V415" s="22">
        <f t="shared" si="32"/>
        <v>0.52149106124001399</v>
      </c>
      <c r="X415" s="33"/>
      <c r="Y415" s="33"/>
    </row>
    <row r="416" spans="1:25" hidden="1" x14ac:dyDescent="0.2">
      <c r="A416" s="93" t="s">
        <v>192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3707</v>
      </c>
      <c r="I416" s="176" t="s">
        <v>3754</v>
      </c>
      <c r="J416" s="97" t="s">
        <v>3755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3187</v>
      </c>
      <c r="T416" s="95" t="str">
        <f t="shared" si="35"/>
        <v>2022 12</v>
      </c>
      <c r="U416" s="32">
        <f t="shared" si="31"/>
        <v>374.19999999999959</v>
      </c>
      <c r="V416" s="22">
        <f t="shared" si="32"/>
        <v>0.71167744389501575</v>
      </c>
      <c r="X416" s="33"/>
      <c r="Y416" s="33"/>
    </row>
    <row r="417" spans="1:25" hidden="1" x14ac:dyDescent="0.2">
      <c r="A417" s="93" t="s">
        <v>192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3707</v>
      </c>
      <c r="I417" s="176" t="s">
        <v>3754</v>
      </c>
      <c r="J417" s="97" t="s">
        <v>3755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3187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hidden="1" x14ac:dyDescent="0.2">
      <c r="A418" s="93" t="s">
        <v>192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3707</v>
      </c>
      <c r="I418" s="176" t="s">
        <v>3754</v>
      </c>
      <c r="J418" s="97" t="s">
        <v>3755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3187</v>
      </c>
      <c r="T418" s="95" t="str">
        <f t="shared" si="35"/>
        <v>2023 02</v>
      </c>
      <c r="U418" s="32">
        <f t="shared" si="31"/>
        <v>474.19999999999959</v>
      </c>
      <c r="V418" s="22">
        <f t="shared" si="32"/>
        <v>0.90186382655001751</v>
      </c>
      <c r="X418" s="33"/>
      <c r="Y418" s="33"/>
    </row>
    <row r="419" spans="1:25" hidden="1" x14ac:dyDescent="0.2">
      <c r="A419" s="93" t="s">
        <v>192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2743</v>
      </c>
      <c r="I419" s="97" t="s">
        <v>2088</v>
      </c>
      <c r="J419" s="97" t="s">
        <v>2744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3187</v>
      </c>
      <c r="T419" s="95" t="str">
        <f t="shared" si="35"/>
        <v>2023 03</v>
      </c>
      <c r="U419" s="32">
        <f t="shared" si="31"/>
        <v>881.4</v>
      </c>
      <c r="V419" s="22">
        <f t="shared" si="32"/>
        <v>47.387096774193509</v>
      </c>
      <c r="X419" s="33"/>
      <c r="Y419" s="33"/>
    </row>
    <row r="420" spans="1:25" hidden="1" x14ac:dyDescent="0.2">
      <c r="A420" s="93" t="s">
        <v>193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194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3187</v>
      </c>
      <c r="T420" s="95" t="str">
        <f t="shared" si="35"/>
        <v>2023 01</v>
      </c>
      <c r="U420" s="32">
        <f t="shared" si="31"/>
        <v>733.10592988723079</v>
      </c>
      <c r="V420" s="22">
        <f t="shared" si="32"/>
        <v>0.57866395240288349</v>
      </c>
      <c r="X420" s="33"/>
      <c r="Y420" s="33"/>
    </row>
    <row r="421" spans="1:25" hidden="1" x14ac:dyDescent="0.2">
      <c r="A421" s="93" t="s">
        <v>193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195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3187</v>
      </c>
      <c r="T421" s="95" t="str">
        <f t="shared" si="35"/>
        <v>2023 01</v>
      </c>
      <c r="U421" s="32">
        <f t="shared" si="31"/>
        <v>914.94552805726255</v>
      </c>
      <c r="V421" s="22">
        <f t="shared" si="32"/>
        <v>1.3355806954483196</v>
      </c>
      <c r="X421" s="33"/>
      <c r="Y421" s="33"/>
    </row>
    <row r="422" spans="1:25" hidden="1" x14ac:dyDescent="0.2">
      <c r="A422" s="93" t="s">
        <v>193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2468</v>
      </c>
      <c r="I422" s="97" t="s">
        <v>2259</v>
      </c>
      <c r="J422" s="97" t="s">
        <v>4447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3187</v>
      </c>
      <c r="T422" s="95" t="str">
        <f t="shared" si="35"/>
        <v>2023 01</v>
      </c>
      <c r="U422" s="32">
        <f t="shared" si="31"/>
        <v>622.28868156526437</v>
      </c>
      <c r="V422" s="22">
        <f t="shared" si="32"/>
        <v>1.3026458816262709</v>
      </c>
      <c r="X422" s="33"/>
      <c r="Y422" s="33"/>
    </row>
    <row r="423" spans="1:25" hidden="1" x14ac:dyDescent="0.2">
      <c r="A423" s="93" t="s">
        <v>193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196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3187</v>
      </c>
      <c r="T423" s="95" t="str">
        <f t="shared" si="35"/>
        <v>2023 09</v>
      </c>
      <c r="U423" s="32">
        <f t="shared" si="31"/>
        <v>1077.9346336687149</v>
      </c>
      <c r="V423" s="22">
        <f t="shared" si="32"/>
        <v>1.3112517298707327</v>
      </c>
      <c r="X423" s="33"/>
      <c r="Y423" s="33"/>
    </row>
    <row r="424" spans="1:25" hidden="1" x14ac:dyDescent="0.2">
      <c r="A424" s="93" t="s">
        <v>193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197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3187</v>
      </c>
      <c r="T424" s="95" t="str">
        <f t="shared" si="35"/>
        <v>2023 01</v>
      </c>
      <c r="U424" s="32">
        <f t="shared" si="31"/>
        <v>1018.1244960226888</v>
      </c>
      <c r="V424" s="22">
        <f t="shared" si="32"/>
        <v>1.3021567894678963</v>
      </c>
      <c r="X424" s="33"/>
      <c r="Y424" s="33"/>
    </row>
    <row r="425" spans="1:25" hidden="1" x14ac:dyDescent="0.2">
      <c r="A425" s="93" t="s">
        <v>193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198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3187</v>
      </c>
      <c r="T425" s="95" t="str">
        <f t="shared" si="35"/>
        <v>2023 02</v>
      </c>
      <c r="U425" s="32">
        <f t="shared" si="31"/>
        <v>-1.7770477412568653E-3</v>
      </c>
      <c r="V425" s="22">
        <f t="shared" si="32"/>
        <v>-2.9168185902616011E-6</v>
      </c>
      <c r="X425" s="33"/>
      <c r="Y425" s="33"/>
    </row>
    <row r="426" spans="1:25" hidden="1" x14ac:dyDescent="0.2">
      <c r="A426" s="93" t="s">
        <v>193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3717</v>
      </c>
      <c r="I426" s="176" t="s">
        <v>2078</v>
      </c>
      <c r="J426" s="97" t="s">
        <v>3768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3187</v>
      </c>
      <c r="T426" s="95" t="str">
        <f t="shared" si="35"/>
        <v>2023 01</v>
      </c>
      <c r="U426" s="32">
        <f t="shared" si="31"/>
        <v>938.65817727733133</v>
      </c>
      <c r="V426" s="22">
        <f t="shared" si="32"/>
        <v>1.0897626848192146</v>
      </c>
      <c r="X426" s="33"/>
      <c r="Y426" s="33"/>
    </row>
    <row r="427" spans="1:25" hidden="1" x14ac:dyDescent="0.2">
      <c r="A427" s="93" t="s">
        <v>193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2892</v>
      </c>
      <c r="I427" s="97" t="s">
        <v>2893</v>
      </c>
      <c r="J427" s="97" t="s">
        <v>2894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3187</v>
      </c>
      <c r="T427" s="95" t="str">
        <f t="shared" si="35"/>
        <v>2023 01</v>
      </c>
      <c r="U427" s="32">
        <f t="shared" si="31"/>
        <v>881.1854132487</v>
      </c>
      <c r="V427" s="22">
        <f t="shared" si="32"/>
        <v>1.6984592101900688</v>
      </c>
      <c r="X427" s="33"/>
      <c r="Y427" s="33"/>
    </row>
    <row r="428" spans="1:25" hidden="1" x14ac:dyDescent="0.2">
      <c r="A428" s="93" t="s">
        <v>193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199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3187</v>
      </c>
      <c r="T428" s="95" t="str">
        <f t="shared" si="35"/>
        <v>2023 01</v>
      </c>
      <c r="U428" s="32">
        <f t="shared" si="31"/>
        <v>1104.7185334323722</v>
      </c>
      <c r="V428" s="22">
        <f t="shared" si="32"/>
        <v>0.65164313727150802</v>
      </c>
      <c r="X428" s="33"/>
      <c r="Y428" s="33"/>
    </row>
    <row r="429" spans="1:25" hidden="1" x14ac:dyDescent="0.2">
      <c r="A429" s="93" t="s">
        <v>193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2112</v>
      </c>
      <c r="I429" s="97" t="s">
        <v>2040</v>
      </c>
      <c r="J429" s="97" t="s">
        <v>2113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3187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hidden="1" x14ac:dyDescent="0.2">
      <c r="A430" s="93" t="s">
        <v>193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2125</v>
      </c>
      <c r="I430" s="97" t="s">
        <v>2040</v>
      </c>
      <c r="J430" s="97" t="s">
        <v>3851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3187</v>
      </c>
      <c r="T430" s="95" t="str">
        <f t="shared" si="35"/>
        <v>2023 01</v>
      </c>
      <c r="U430" s="32">
        <f t="shared" si="31"/>
        <v>1587.9102876426498</v>
      </c>
      <c r="V430" s="22">
        <f t="shared" si="32"/>
        <v>1.310060032235056</v>
      </c>
      <c r="X430" s="33"/>
      <c r="Y430" s="33"/>
    </row>
    <row r="431" spans="1:25" hidden="1" x14ac:dyDescent="0.2">
      <c r="A431" s="93" t="s">
        <v>193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3719</v>
      </c>
      <c r="I431" s="176" t="s">
        <v>2040</v>
      </c>
      <c r="J431" s="97" t="s">
        <v>3770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3187</v>
      </c>
      <c r="T431" s="95" t="str">
        <f t="shared" si="35"/>
        <v>2023 01</v>
      </c>
      <c r="U431" s="32">
        <f t="shared" si="31"/>
        <v>395.32525276521039</v>
      </c>
      <c r="V431" s="22">
        <f t="shared" si="32"/>
        <v>0.65378164802326244</v>
      </c>
      <c r="X431" s="33"/>
      <c r="Y431" s="33"/>
    </row>
    <row r="432" spans="1:25" hidden="1" x14ac:dyDescent="0.2">
      <c r="A432" s="93" t="s">
        <v>193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200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si="31"/>
        <v>-616.54902474846381</v>
      </c>
      <c r="V432" s="22" t="str">
        <f t="shared" si="32"/>
        <v/>
      </c>
      <c r="X432" s="33"/>
      <c r="Y432" s="33"/>
    </row>
    <row r="433" spans="1:25" hidden="1" x14ac:dyDescent="0.2">
      <c r="A433" s="93" t="s">
        <v>193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2051</v>
      </c>
      <c r="I433" s="97" t="s">
        <v>2040</v>
      </c>
      <c r="J433" s="97" t="s">
        <v>2052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3187</v>
      </c>
      <c r="T433" s="95" t="str">
        <f t="shared" si="35"/>
        <v>2023 02</v>
      </c>
      <c r="U433" s="32">
        <f t="shared" si="31"/>
        <v>1576.4029485920723</v>
      </c>
      <c r="V433" s="22">
        <f t="shared" si="32"/>
        <v>0.91460062971468925</v>
      </c>
      <c r="X433" s="33"/>
      <c r="Y433" s="33"/>
    </row>
    <row r="434" spans="1:25" hidden="1" x14ac:dyDescent="0.2">
      <c r="A434" s="93" t="s">
        <v>193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2670</v>
      </c>
      <c r="I434" s="97" t="s">
        <v>2088</v>
      </c>
      <c r="J434" s="97" t="s">
        <v>3987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3187</v>
      </c>
      <c r="T434" s="95" t="str">
        <f t="shared" si="35"/>
        <v>2023 09</v>
      </c>
      <c r="U434" s="32">
        <f t="shared" si="31"/>
        <v>317.31880748193669</v>
      </c>
      <c r="V434" s="22">
        <f t="shared" si="32"/>
        <v>1.7370086274784993</v>
      </c>
      <c r="X434" s="33"/>
      <c r="Y434" s="33"/>
    </row>
    <row r="435" spans="1:25" hidden="1" x14ac:dyDescent="0.2">
      <c r="A435" s="93" t="s">
        <v>193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201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3187</v>
      </c>
      <c r="T435" s="95" t="str">
        <f t="shared" si="35"/>
        <v>2023 12</v>
      </c>
      <c r="U435" s="32">
        <f t="shared" si="31"/>
        <v>335.58692673374298</v>
      </c>
      <c r="V435" s="22">
        <f t="shared" si="32"/>
        <v>2.0411206971983322</v>
      </c>
      <c r="X435" s="33"/>
      <c r="Y435" s="33"/>
    </row>
    <row r="436" spans="1:25" hidden="1" x14ac:dyDescent="0.2">
      <c r="A436" s="93" t="s">
        <v>193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202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si="31"/>
        <v>-393.67796987642657</v>
      </c>
      <c r="V436" s="22" t="str">
        <f t="shared" si="32"/>
        <v/>
      </c>
      <c r="X436" s="33"/>
      <c r="Y436" s="33"/>
    </row>
    <row r="437" spans="1:25" hidden="1" x14ac:dyDescent="0.2">
      <c r="A437" s="93" t="s">
        <v>203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204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3187</v>
      </c>
      <c r="T437" s="95" t="str">
        <f t="shared" si="35"/>
        <v>2023 01</v>
      </c>
      <c r="U437" s="32">
        <f t="shared" si="31"/>
        <v>313.64617141511667</v>
      </c>
      <c r="V437" s="22">
        <f t="shared" si="32"/>
        <v>0.81181069840545783</v>
      </c>
      <c r="X437" s="33"/>
      <c r="Y437" s="33"/>
    </row>
    <row r="438" spans="1:25" hidden="1" x14ac:dyDescent="0.2">
      <c r="A438" s="93" t="s">
        <v>203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205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3187</v>
      </c>
      <c r="T438" s="95" t="str">
        <f t="shared" si="35"/>
        <v>2023 01</v>
      </c>
      <c r="U438" s="32">
        <f t="shared" si="31"/>
        <v>315.66896632917349</v>
      </c>
      <c r="V438" s="22">
        <f t="shared" si="32"/>
        <v>0.82134654418653841</v>
      </c>
      <c r="X438" s="33"/>
      <c r="Y438" s="33"/>
    </row>
    <row r="439" spans="1:25" hidden="1" x14ac:dyDescent="0.2">
      <c r="A439" s="93" t="s">
        <v>203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2771</v>
      </c>
      <c r="I439" s="97" t="s">
        <v>2772</v>
      </c>
      <c r="J439" s="97" t="s">
        <v>2773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3187</v>
      </c>
      <c r="T439" s="95" t="str">
        <f t="shared" si="35"/>
        <v>2023 01</v>
      </c>
      <c r="U439" s="32">
        <f t="shared" si="31"/>
        <v>408.44544737461729</v>
      </c>
      <c r="V439" s="22">
        <f t="shared" si="32"/>
        <v>0.31624327949938907</v>
      </c>
      <c r="X439" s="33"/>
      <c r="Y439" s="33"/>
    </row>
    <row r="440" spans="1:25" hidden="1" x14ac:dyDescent="0.2">
      <c r="A440" s="93" t="s">
        <v>203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2771</v>
      </c>
      <c r="I440" s="97" t="s">
        <v>2772</v>
      </c>
      <c r="J440" s="97" t="s">
        <v>2773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3187</v>
      </c>
      <c r="T440" s="95" t="str">
        <f t="shared" si="35"/>
        <v>2023 01</v>
      </c>
      <c r="U440" s="32">
        <f t="shared" si="31"/>
        <v>408.44544737461729</v>
      </c>
      <c r="V440" s="22">
        <f t="shared" si="32"/>
        <v>0.31624327949938907</v>
      </c>
      <c r="X440" s="33"/>
      <c r="Y440" s="33"/>
    </row>
    <row r="441" spans="1:25" hidden="1" x14ac:dyDescent="0.2">
      <c r="A441" s="93" t="s">
        <v>203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181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si="32"/>
        <v/>
      </c>
      <c r="X441" s="33"/>
      <c r="Y441" s="33"/>
    </row>
    <row r="442" spans="1:25" hidden="1" x14ac:dyDescent="0.2">
      <c r="A442" s="93" t="s">
        <v>203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2963</v>
      </c>
      <c r="I442" s="97" t="s">
        <v>2078</v>
      </c>
      <c r="J442" s="97" t="s">
        <v>2964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3187</v>
      </c>
      <c r="T442" s="95" t="str">
        <f t="shared" si="35"/>
        <v>2023 01</v>
      </c>
      <c r="U442" s="32">
        <f t="shared" si="31"/>
        <v>641.58025547445266</v>
      </c>
      <c r="V442" s="22">
        <f t="shared" si="32"/>
        <v>0.97442438628077732</v>
      </c>
      <c r="X442" s="33"/>
      <c r="Y442" s="33"/>
    </row>
    <row r="443" spans="1:25" hidden="1" x14ac:dyDescent="0.2">
      <c r="A443" s="93" t="s">
        <v>203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206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3187</v>
      </c>
      <c r="T443" s="95" t="str">
        <f t="shared" si="35"/>
        <v>2023 01</v>
      </c>
      <c r="U443" s="32">
        <f t="shared" si="31"/>
        <v>618.95216093713213</v>
      </c>
      <c r="V443" s="22">
        <f t="shared" si="32"/>
        <v>1.0652344253364707</v>
      </c>
      <c r="X443" s="33"/>
      <c r="Y443" s="33"/>
    </row>
    <row r="444" spans="1:25" hidden="1" x14ac:dyDescent="0.2">
      <c r="A444" s="93" t="s">
        <v>203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206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3187</v>
      </c>
      <c r="T444" s="95" t="str">
        <f t="shared" si="35"/>
        <v>2023 01</v>
      </c>
      <c r="U444" s="32">
        <f t="shared" si="31"/>
        <v>618.95216093713213</v>
      </c>
      <c r="V444" s="22">
        <f t="shared" si="32"/>
        <v>1.0652344253364707</v>
      </c>
      <c r="X444" s="33"/>
      <c r="Y444" s="33"/>
    </row>
    <row r="445" spans="1:25" hidden="1" x14ac:dyDescent="0.2">
      <c r="A445" s="93" t="s">
        <v>203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207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si="32"/>
        <v/>
      </c>
      <c r="X445" s="33"/>
      <c r="Y445" s="33"/>
    </row>
    <row r="446" spans="1:25" hidden="1" x14ac:dyDescent="0.2">
      <c r="A446" s="93" t="s">
        <v>203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3717</v>
      </c>
      <c r="I446" s="176" t="s">
        <v>2078</v>
      </c>
      <c r="J446" s="97" t="s">
        <v>3768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3187</v>
      </c>
      <c r="T446" s="95" t="str">
        <f t="shared" si="35"/>
        <v>2023 01</v>
      </c>
      <c r="U446" s="32">
        <f t="shared" si="31"/>
        <v>846.25219802213326</v>
      </c>
      <c r="V446" s="22">
        <f t="shared" si="32"/>
        <v>0.88729137437296224</v>
      </c>
      <c r="X446" s="33"/>
      <c r="Y446" s="33"/>
    </row>
    <row r="447" spans="1:25" hidden="1" x14ac:dyDescent="0.2">
      <c r="A447" s="93" t="s">
        <v>203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208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3187</v>
      </c>
      <c r="T447" s="95" t="str">
        <f t="shared" si="35"/>
        <v>2023 01</v>
      </c>
      <c r="U447" s="32">
        <f t="shared" si="31"/>
        <v>874.05793383564878</v>
      </c>
      <c r="V447" s="22">
        <f t="shared" si="32"/>
        <v>0.65919768000430035</v>
      </c>
      <c r="X447" s="33"/>
      <c r="Y447" s="33"/>
    </row>
    <row r="448" spans="1:25" hidden="1" x14ac:dyDescent="0.2">
      <c r="A448" s="93" t="s">
        <v>209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2112</v>
      </c>
      <c r="I448" s="97" t="s">
        <v>2040</v>
      </c>
      <c r="J448" s="97" t="s">
        <v>2113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3187</v>
      </c>
      <c r="T448" s="95" t="str">
        <f t="shared" si="35"/>
        <v>2022 11</v>
      </c>
      <c r="U448" s="32">
        <f t="shared" si="31"/>
        <v>560</v>
      </c>
      <c r="V448" s="22">
        <f t="shared" si="32"/>
        <v>1.2727272727272727</v>
      </c>
      <c r="X448" s="33"/>
      <c r="Y448" s="33"/>
    </row>
    <row r="449" spans="1:25" hidden="1" x14ac:dyDescent="0.2">
      <c r="A449" s="93" t="s">
        <v>210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206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3187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hidden="1" x14ac:dyDescent="0.2">
      <c r="A450" s="93" t="s">
        <v>210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206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3187</v>
      </c>
      <c r="T450" s="95" t="str">
        <f t="shared" si="35"/>
        <v>2023 01</v>
      </c>
      <c r="U450" s="32">
        <f t="shared" si="31"/>
        <v>665.43387246865586</v>
      </c>
      <c r="V450" s="22">
        <f t="shared" si="32"/>
        <v>1.2448111434625799</v>
      </c>
      <c r="X450" s="33"/>
      <c r="Y450" s="33"/>
    </row>
    <row r="451" spans="1:25" hidden="1" x14ac:dyDescent="0.2">
      <c r="A451" s="93" t="s">
        <v>210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2255</v>
      </c>
      <c r="I451" s="97" t="s">
        <v>2256</v>
      </c>
      <c r="J451" s="97" t="s">
        <v>2257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3187</v>
      </c>
      <c r="T451" s="95" t="str">
        <f t="shared" si="35"/>
        <v>2023 01</v>
      </c>
      <c r="U451" s="32">
        <f t="shared" ref="U451:U514" si="36">Q451-P451</f>
        <v>1253.4715032613869</v>
      </c>
      <c r="V451" s="22">
        <f t="shared" ref="V451:V514" si="37">IF(Q451&lt;&gt;0,IFERROR(U451/P451,""),"")</f>
        <v>0.71769312988712286</v>
      </c>
      <c r="X451" s="33"/>
      <c r="Y451" s="33"/>
    </row>
    <row r="452" spans="1:25" hidden="1" x14ac:dyDescent="0.2">
      <c r="A452" s="93" t="s">
        <v>210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211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3187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si="37"/>
        <v>0.97763494861434574</v>
      </c>
      <c r="X452" s="33"/>
      <c r="Y452" s="33"/>
    </row>
    <row r="453" spans="1:25" hidden="1" x14ac:dyDescent="0.2">
      <c r="A453" s="93" t="s">
        <v>210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212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3187</v>
      </c>
      <c r="T453" s="95" t="str">
        <f t="shared" si="40"/>
        <v>2023 01</v>
      </c>
      <c r="U453" s="32">
        <f t="shared" si="36"/>
        <v>1381.8790325900652</v>
      </c>
      <c r="V453" s="22">
        <f t="shared" si="37"/>
        <v>0.85400230293164481</v>
      </c>
      <c r="X453" s="33"/>
      <c r="Y453" s="33"/>
    </row>
    <row r="454" spans="1:25" hidden="1" x14ac:dyDescent="0.2">
      <c r="A454" s="93" t="s">
        <v>210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2198</v>
      </c>
      <c r="I454" s="97" t="s">
        <v>2199</v>
      </c>
      <c r="J454" s="97" t="s">
        <v>2200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3187</v>
      </c>
      <c r="T454" s="95" t="str">
        <f t="shared" si="40"/>
        <v>2023 01</v>
      </c>
      <c r="U454" s="32">
        <f t="shared" si="36"/>
        <v>954.12997851134764</v>
      </c>
      <c r="V454" s="22">
        <f t="shared" si="37"/>
        <v>0.91228351411514275</v>
      </c>
      <c r="X454" s="33"/>
      <c r="Y454" s="33"/>
    </row>
    <row r="455" spans="1:25" hidden="1" x14ac:dyDescent="0.2">
      <c r="A455" s="93" t="s">
        <v>210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3727</v>
      </c>
      <c r="I455" s="176" t="s">
        <v>3758</v>
      </c>
      <c r="J455" s="97" t="s">
        <v>3781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3187</v>
      </c>
      <c r="T455" s="95" t="str">
        <f t="shared" si="40"/>
        <v>2023 01</v>
      </c>
      <c r="U455" s="32">
        <f t="shared" si="36"/>
        <v>1369.4002395651485</v>
      </c>
      <c r="V455" s="22">
        <f t="shared" si="37"/>
        <v>1.029160142879942</v>
      </c>
      <c r="X455" s="33"/>
      <c r="Y455" s="33"/>
    </row>
    <row r="456" spans="1:25" hidden="1" x14ac:dyDescent="0.2">
      <c r="A456" s="93" t="s">
        <v>210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3719</v>
      </c>
      <c r="I456" s="176" t="s">
        <v>2040</v>
      </c>
      <c r="J456" s="97" t="s">
        <v>3770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3187</v>
      </c>
      <c r="T456" s="95" t="str">
        <f t="shared" si="40"/>
        <v>2023 01</v>
      </c>
      <c r="U456" s="32">
        <f t="shared" si="36"/>
        <v>684.01605495953027</v>
      </c>
      <c r="V456" s="22">
        <f t="shared" si="37"/>
        <v>1.110444615426772</v>
      </c>
      <c r="X456" s="33"/>
      <c r="Y456" s="33"/>
    </row>
    <row r="457" spans="1:25" hidden="1" x14ac:dyDescent="0.2">
      <c r="A457" s="93" t="s">
        <v>210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3723</v>
      </c>
      <c r="I457" s="176" t="s">
        <v>2040</v>
      </c>
      <c r="J457" s="97" t="s">
        <v>3774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3187</v>
      </c>
      <c r="T457" s="95" t="str">
        <f t="shared" si="40"/>
        <v>2023 01</v>
      </c>
      <c r="U457" s="32">
        <f t="shared" si="36"/>
        <v>1564.3101525472146</v>
      </c>
      <c r="V457" s="22">
        <f t="shared" si="37"/>
        <v>1.2659407664243882</v>
      </c>
      <c r="X457" s="33"/>
      <c r="Y457" s="33"/>
    </row>
    <row r="458" spans="1:25" hidden="1" x14ac:dyDescent="0.2">
      <c r="A458" s="93" t="s">
        <v>210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3076</v>
      </c>
      <c r="I458" s="97" t="s">
        <v>2088</v>
      </c>
      <c r="J458" s="97" t="s">
        <v>3077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3187</v>
      </c>
      <c r="T458" s="95" t="str">
        <f t="shared" si="40"/>
        <v>2023 01</v>
      </c>
      <c r="U458" s="32">
        <f t="shared" si="36"/>
        <v>576.68255768925565</v>
      </c>
      <c r="V458" s="22">
        <f t="shared" si="37"/>
        <v>2.5823444497757002</v>
      </c>
      <c r="X458" s="33"/>
      <c r="Y458" s="33"/>
    </row>
    <row r="459" spans="1:25" hidden="1" x14ac:dyDescent="0.2">
      <c r="A459" s="93" t="s">
        <v>210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213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3187</v>
      </c>
      <c r="T459" s="95" t="str">
        <f t="shared" si="40"/>
        <v>2023 03</v>
      </c>
      <c r="U459" s="32">
        <f t="shared" si="36"/>
        <v>1353.3651153785113</v>
      </c>
      <c r="V459" s="22">
        <f t="shared" si="37"/>
        <v>3.0301375059976627</v>
      </c>
      <c r="X459" s="33"/>
      <c r="Y459" s="33"/>
    </row>
    <row r="460" spans="1:25" hidden="1" x14ac:dyDescent="0.2">
      <c r="A460" s="93" t="s">
        <v>210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128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3187</v>
      </c>
      <c r="T460" s="95" t="str">
        <f t="shared" si="40"/>
        <v>2023 11</v>
      </c>
      <c r="U460" s="32">
        <f t="shared" si="36"/>
        <v>675.64165087287745</v>
      </c>
      <c r="V460" s="22">
        <f t="shared" si="37"/>
        <v>1.0821376086624788</v>
      </c>
      <c r="X460" s="33"/>
      <c r="Y460" s="33"/>
    </row>
    <row r="461" spans="1:25" hidden="1" x14ac:dyDescent="0.2">
      <c r="A461" s="93" t="s">
        <v>214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3785</v>
      </c>
      <c r="I461" s="96" t="str">
        <f t="shared" si="39"/>
        <v>OK</v>
      </c>
      <c r="J461" s="97" t="s">
        <v>215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3187</v>
      </c>
      <c r="T461" s="95" t="str">
        <f t="shared" si="40"/>
        <v>2022 11</v>
      </c>
      <c r="U461" s="32">
        <f t="shared" si="36"/>
        <v>456.04999999999995</v>
      </c>
      <c r="V461" s="22">
        <f t="shared" si="37"/>
        <v>0.8384042650978949</v>
      </c>
      <c r="X461" s="33"/>
      <c r="Y461" s="33"/>
    </row>
    <row r="462" spans="1:25" hidden="1" x14ac:dyDescent="0.2">
      <c r="A462" s="93" t="s">
        <v>214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3785</v>
      </c>
      <c r="I462" s="96" t="str">
        <f t="shared" si="39"/>
        <v>OK</v>
      </c>
      <c r="J462" s="97" t="s">
        <v>215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3187</v>
      </c>
      <c r="T462" s="95" t="str">
        <f t="shared" si="40"/>
        <v>2023 01</v>
      </c>
      <c r="U462" s="32">
        <f t="shared" si="36"/>
        <v>456.04999999999995</v>
      </c>
      <c r="V462" s="22">
        <f t="shared" si="37"/>
        <v>0.8384042650978949</v>
      </c>
      <c r="X462" s="33"/>
      <c r="Y462" s="33"/>
    </row>
    <row r="463" spans="1:25" hidden="1" x14ac:dyDescent="0.2">
      <c r="A463" s="93" t="s">
        <v>216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3786</v>
      </c>
      <c r="I463" s="96" t="str">
        <f t="shared" si="39"/>
        <v>LADOR</v>
      </c>
      <c r="J463" s="97" t="s">
        <v>217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3187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hidden="1" x14ac:dyDescent="0.2">
      <c r="A464" s="93" t="s">
        <v>216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3787</v>
      </c>
      <c r="I464" s="96" t="str">
        <f t="shared" si="39"/>
        <v>Incus</v>
      </c>
      <c r="J464" s="97" t="s">
        <v>218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3187</v>
      </c>
      <c r="T464" s="95" t="str">
        <f t="shared" si="40"/>
        <v>2022 11</v>
      </c>
      <c r="U464" s="32">
        <f t="shared" si="36"/>
        <v>198.54999999999995</v>
      </c>
      <c r="V464" s="22">
        <f t="shared" si="37"/>
        <v>0.33011887937484402</v>
      </c>
      <c r="X464" s="33"/>
      <c r="Y464" s="33"/>
    </row>
    <row r="465" spans="1:25" hidden="1" x14ac:dyDescent="0.2">
      <c r="A465" s="93" t="s">
        <v>219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3788</v>
      </c>
      <c r="I465" s="96" t="str">
        <f t="shared" si="39"/>
        <v>Himalaya</v>
      </c>
      <c r="J465" s="97" t="s">
        <v>220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si="37"/>
        <v/>
      </c>
      <c r="X465" s="33"/>
      <c r="Y465" s="33"/>
    </row>
    <row r="466" spans="1:25" hidden="1" x14ac:dyDescent="0.2">
      <c r="A466" s="93" t="s">
        <v>219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3788</v>
      </c>
      <c r="I466" s="96" t="str">
        <f t="shared" si="39"/>
        <v>Himalaya</v>
      </c>
      <c r="J466" s="97" t="s">
        <v>220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si="37"/>
        <v/>
      </c>
      <c r="X466" s="33"/>
      <c r="Y466" s="33"/>
    </row>
    <row r="467" spans="1:25" hidden="1" x14ac:dyDescent="0.2">
      <c r="A467" s="93" t="s">
        <v>221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256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3187</v>
      </c>
      <c r="T467" s="95" t="str">
        <f t="shared" si="40"/>
        <v>2022 12</v>
      </c>
      <c r="U467" s="32">
        <f t="shared" si="36"/>
        <v>408.95</v>
      </c>
      <c r="V467" s="22">
        <f t="shared" si="37"/>
        <v>0.83280724977089904</v>
      </c>
      <c r="X467" s="33"/>
      <c r="Y467" s="33"/>
    </row>
    <row r="468" spans="1:25" hidden="1" x14ac:dyDescent="0.2">
      <c r="A468" s="93" t="s">
        <v>221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256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3187</v>
      </c>
      <c r="T468" s="95" t="str">
        <f t="shared" si="40"/>
        <v>2022 12</v>
      </c>
      <c r="U468" s="32">
        <f t="shared" si="36"/>
        <v>408.95</v>
      </c>
      <c r="V468" s="22">
        <f t="shared" si="37"/>
        <v>0.83280724977089904</v>
      </c>
      <c r="X468" s="33"/>
      <c r="Y468" s="33"/>
    </row>
    <row r="469" spans="1:25" hidden="1" x14ac:dyDescent="0.2">
      <c r="A469" s="93" t="s">
        <v>221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256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3187</v>
      </c>
      <c r="T469" s="95" t="str">
        <f t="shared" si="40"/>
        <v>2023 06</v>
      </c>
      <c r="U469" s="32">
        <f t="shared" si="36"/>
        <v>0</v>
      </c>
      <c r="V469" s="22">
        <f t="shared" si="37"/>
        <v>0</v>
      </c>
      <c r="X469" s="33"/>
      <c r="Y469" s="33"/>
    </row>
    <row r="470" spans="1:25" hidden="1" x14ac:dyDescent="0.2">
      <c r="A470" s="93" t="s">
        <v>221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222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3187</v>
      </c>
      <c r="T470" s="95" t="str">
        <f t="shared" si="40"/>
        <v>2022 12</v>
      </c>
      <c r="U470" s="32">
        <f t="shared" si="36"/>
        <v>767.35</v>
      </c>
      <c r="V470" s="22">
        <f t="shared" si="37"/>
        <v>0.82276309440840623</v>
      </c>
      <c r="X470" s="33"/>
      <c r="Y470" s="33"/>
    </row>
    <row r="471" spans="1:25" hidden="1" x14ac:dyDescent="0.2">
      <c r="A471" s="93" t="s">
        <v>223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222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3187</v>
      </c>
      <c r="T471" s="95" t="str">
        <f t="shared" si="40"/>
        <v>2022 12</v>
      </c>
      <c r="U471" s="32">
        <f t="shared" si="36"/>
        <v>1006.55</v>
      </c>
      <c r="V471" s="22">
        <f t="shared" si="37"/>
        <v>1.4515105631263969</v>
      </c>
      <c r="X471" s="33"/>
      <c r="Y471" s="33"/>
    </row>
    <row r="472" spans="1:25" hidden="1" x14ac:dyDescent="0.2">
      <c r="A472" s="93" t="s">
        <v>223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222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3187</v>
      </c>
      <c r="T472" s="95" t="str">
        <f t="shared" si="40"/>
        <v>2022 12</v>
      </c>
      <c r="U472" s="32">
        <f t="shared" si="36"/>
        <v>956.55</v>
      </c>
      <c r="V472" s="22">
        <f t="shared" si="37"/>
        <v>1.379407311269738</v>
      </c>
      <c r="X472" s="33"/>
      <c r="Y472" s="33"/>
    </row>
    <row r="473" spans="1:25" hidden="1" x14ac:dyDescent="0.2">
      <c r="A473" s="93" t="s">
        <v>224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3789</v>
      </c>
      <c r="I473" s="96" t="str">
        <f t="shared" si="39"/>
        <v>OstroVit</v>
      </c>
      <c r="J473" s="97" t="s">
        <v>225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3187</v>
      </c>
      <c r="T473" s="95" t="str">
        <f t="shared" si="40"/>
        <v>2022 12</v>
      </c>
      <c r="U473" s="32">
        <f t="shared" si="36"/>
        <v>649.25</v>
      </c>
      <c r="V473" s="22">
        <f t="shared" si="37"/>
        <v>1.8510334996436208</v>
      </c>
      <c r="X473" s="33"/>
      <c r="Y473" s="33"/>
    </row>
    <row r="474" spans="1:25" hidden="1" x14ac:dyDescent="0.2">
      <c r="A474" s="93" t="s">
        <v>224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3790</v>
      </c>
      <c r="I474" s="96" t="str">
        <f t="shared" si="39"/>
        <v>OstroVit</v>
      </c>
      <c r="J474" s="97" t="s">
        <v>226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3187</v>
      </c>
      <c r="T474" s="95" t="str">
        <f t="shared" si="40"/>
        <v>2022 12</v>
      </c>
      <c r="U474" s="32">
        <f t="shared" si="36"/>
        <v>430.75</v>
      </c>
      <c r="V474" s="22">
        <f t="shared" si="37"/>
        <v>0.75669740887132186</v>
      </c>
      <c r="X474" s="33"/>
      <c r="Y474" s="33"/>
    </row>
    <row r="475" spans="1:25" hidden="1" x14ac:dyDescent="0.2">
      <c r="A475" s="93" t="s">
        <v>227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228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3187</v>
      </c>
      <c r="T475" s="95" t="str">
        <f t="shared" si="40"/>
        <v>2022 11</v>
      </c>
      <c r="U475" s="32">
        <f t="shared" si="36"/>
        <v>310.14999999999998</v>
      </c>
      <c r="V475" s="22">
        <f t="shared" si="37"/>
        <v>0.79556239579325372</v>
      </c>
      <c r="X475" s="33"/>
      <c r="Y475" s="33"/>
    </row>
    <row r="476" spans="1:25" hidden="1" x14ac:dyDescent="0.2">
      <c r="A476" s="93" t="s">
        <v>227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228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3187</v>
      </c>
      <c r="T476" s="95" t="str">
        <f t="shared" si="40"/>
        <v>2022 11</v>
      </c>
      <c r="U476" s="32">
        <f t="shared" si="36"/>
        <v>310.14999999999998</v>
      </c>
      <c r="V476" s="22">
        <f t="shared" si="37"/>
        <v>0.79556239579325372</v>
      </c>
      <c r="X476" s="33"/>
      <c r="Y476" s="33"/>
    </row>
    <row r="477" spans="1:25" hidden="1" x14ac:dyDescent="0.2">
      <c r="A477" s="93" t="s">
        <v>229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2062</v>
      </c>
      <c r="I477" s="97" t="s">
        <v>2040</v>
      </c>
      <c r="J477" s="97" t="s">
        <v>4360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3187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hidden="1" x14ac:dyDescent="0.2">
      <c r="A478" s="93" t="s">
        <v>229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2588</v>
      </c>
      <c r="I478" s="97" t="s">
        <v>2040</v>
      </c>
      <c r="J478" s="97" t="s">
        <v>2589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3187</v>
      </c>
      <c r="T478" s="95" t="str">
        <f t="shared" si="40"/>
        <v>2022 12</v>
      </c>
      <c r="U478" s="69">
        <f t="shared" si="36"/>
        <v>0</v>
      </c>
      <c r="V478" s="22">
        <f t="shared" si="37"/>
        <v>0</v>
      </c>
      <c r="X478" s="33"/>
      <c r="Y478" s="33"/>
    </row>
    <row r="479" spans="1:25" hidden="1" x14ac:dyDescent="0.2">
      <c r="A479" s="93" t="s">
        <v>229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2087</v>
      </c>
      <c r="I479" s="97" t="s">
        <v>2088</v>
      </c>
      <c r="J479" s="97" t="s">
        <v>3163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3187</v>
      </c>
      <c r="T479" s="95" t="str">
        <f t="shared" si="40"/>
        <v>2022 12</v>
      </c>
      <c r="U479" s="69">
        <f t="shared" si="36"/>
        <v>0</v>
      </c>
      <c r="V479" s="22">
        <f t="shared" si="37"/>
        <v>0</v>
      </c>
      <c r="X479" s="33"/>
      <c r="Y479" s="33"/>
    </row>
    <row r="480" spans="1:25" hidden="1" x14ac:dyDescent="0.2">
      <c r="A480" s="93" t="s">
        <v>229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3697</v>
      </c>
      <c r="I480" s="176" t="s">
        <v>2088</v>
      </c>
      <c r="J480" s="97" t="s">
        <v>3741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3187</v>
      </c>
      <c r="T480" s="95" t="str">
        <f t="shared" si="40"/>
        <v>2022 12</v>
      </c>
      <c r="U480" s="69">
        <f t="shared" si="36"/>
        <v>0</v>
      </c>
      <c r="V480" s="22">
        <f t="shared" si="37"/>
        <v>0</v>
      </c>
      <c r="X480" s="33"/>
      <c r="Y480" s="33"/>
    </row>
    <row r="481" spans="1:25" hidden="1" x14ac:dyDescent="0.2">
      <c r="A481" s="101" t="s">
        <v>229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230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3187</v>
      </c>
      <c r="T481" s="95" t="str">
        <f t="shared" si="40"/>
        <v>2022 12</v>
      </c>
      <c r="U481" s="69">
        <f t="shared" si="36"/>
        <v>0</v>
      </c>
      <c r="V481" s="22">
        <f t="shared" si="37"/>
        <v>0</v>
      </c>
      <c r="X481" s="33"/>
      <c r="Y481" s="33"/>
    </row>
    <row r="482" spans="1:25" hidden="1" x14ac:dyDescent="0.2">
      <c r="A482" s="93" t="s">
        <v>229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231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3187</v>
      </c>
      <c r="T482" s="95" t="str">
        <f t="shared" si="40"/>
        <v>2022 12</v>
      </c>
      <c r="U482" s="69">
        <f t="shared" si="36"/>
        <v>0</v>
      </c>
      <c r="V482" s="22">
        <f t="shared" si="37"/>
        <v>0</v>
      </c>
      <c r="X482" s="33"/>
      <c r="Y482" s="33"/>
    </row>
    <row r="483" spans="1:25" hidden="1" x14ac:dyDescent="0.2">
      <c r="A483" s="93" t="s">
        <v>229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2507</v>
      </c>
      <c r="I483" s="97" t="s">
        <v>2040</v>
      </c>
      <c r="J483" s="97" t="s">
        <v>4359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3187</v>
      </c>
      <c r="T483" s="95" t="str">
        <f t="shared" si="40"/>
        <v>2022 12</v>
      </c>
      <c r="U483" s="69">
        <f t="shared" si="36"/>
        <v>0</v>
      </c>
      <c r="V483" s="22">
        <f t="shared" si="37"/>
        <v>0</v>
      </c>
      <c r="X483" s="33"/>
      <c r="Y483" s="33"/>
    </row>
    <row r="484" spans="1:25" hidden="1" x14ac:dyDescent="0.2">
      <c r="A484" s="93" t="s">
        <v>232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3786</v>
      </c>
      <c r="I484" s="96" t="str">
        <f t="shared" si="39"/>
        <v>LADOR</v>
      </c>
      <c r="J484" s="97" t="s">
        <v>217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3187</v>
      </c>
      <c r="T484" s="95" t="str">
        <f t="shared" si="40"/>
        <v>2022 12</v>
      </c>
      <c r="U484" s="32">
        <f t="shared" si="36"/>
        <v>75.649999999999977</v>
      </c>
      <c r="V484" s="22">
        <f t="shared" si="37"/>
        <v>0.17827265229174025</v>
      </c>
      <c r="X484" s="33"/>
      <c r="Y484" s="33"/>
    </row>
    <row r="485" spans="1:25" hidden="1" x14ac:dyDescent="0.2">
      <c r="A485" s="93" t="s">
        <v>232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3786</v>
      </c>
      <c r="I485" s="96" t="str">
        <f t="shared" si="39"/>
        <v>LADOR</v>
      </c>
      <c r="J485" s="97" t="s">
        <v>217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si="37"/>
        <v/>
      </c>
      <c r="X485" s="33"/>
      <c r="Y485" s="33"/>
    </row>
    <row r="486" spans="1:25" hidden="1" x14ac:dyDescent="0.2">
      <c r="A486" s="93" t="s">
        <v>232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3791</v>
      </c>
      <c r="I486" s="96" t="str">
        <f t="shared" si="39"/>
        <v>LADOR</v>
      </c>
      <c r="J486" s="97" t="s">
        <v>233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3187</v>
      </c>
      <c r="T486" s="95" t="str">
        <f t="shared" si="40"/>
        <v>2022 12</v>
      </c>
      <c r="U486" s="32">
        <f t="shared" si="36"/>
        <v>81.55</v>
      </c>
      <c r="V486" s="22">
        <f t="shared" si="37"/>
        <v>0.68847615027437736</v>
      </c>
      <c r="X486" s="33"/>
      <c r="Y486" s="33"/>
    </row>
    <row r="487" spans="1:25" hidden="1" x14ac:dyDescent="0.2">
      <c r="A487" s="93" t="s">
        <v>232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3791</v>
      </c>
      <c r="I487" s="96" t="str">
        <f t="shared" si="39"/>
        <v>LADOR</v>
      </c>
      <c r="J487" s="97" t="s">
        <v>233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3187</v>
      </c>
      <c r="T487" s="95" t="str">
        <f t="shared" si="40"/>
        <v>2022 12</v>
      </c>
      <c r="U487" s="32">
        <f t="shared" si="36"/>
        <v>131.55000000000001</v>
      </c>
      <c r="V487" s="22">
        <f t="shared" si="37"/>
        <v>1.1105951878429718</v>
      </c>
      <c r="X487" s="33"/>
      <c r="Y487" s="33"/>
    </row>
    <row r="488" spans="1:25" hidden="1" x14ac:dyDescent="0.2">
      <c r="A488" s="93" t="s">
        <v>232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3791</v>
      </c>
      <c r="I488" s="96" t="str">
        <f t="shared" si="39"/>
        <v>LADOR</v>
      </c>
      <c r="J488" s="97" t="s">
        <v>233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si="36"/>
        <v>-118.45</v>
      </c>
      <c r="V488" s="22" t="str">
        <f t="shared" si="37"/>
        <v/>
      </c>
      <c r="X488" s="33"/>
      <c r="Y488" s="33"/>
    </row>
    <row r="489" spans="1:25" hidden="1" x14ac:dyDescent="0.2">
      <c r="A489" s="93" t="s">
        <v>232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3791</v>
      </c>
      <c r="I489" s="96" t="str">
        <f t="shared" si="39"/>
        <v>LADOR</v>
      </c>
      <c r="J489" s="97" t="s">
        <v>233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si="36"/>
        <v>-118.45</v>
      </c>
      <c r="V489" s="22" t="str">
        <f t="shared" si="37"/>
        <v/>
      </c>
      <c r="X489" s="33"/>
      <c r="Y489" s="33"/>
    </row>
    <row r="490" spans="1:25" hidden="1" x14ac:dyDescent="0.2">
      <c r="A490" s="93" t="s">
        <v>232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3792</v>
      </c>
      <c r="I490" s="96" t="str">
        <f t="shared" si="39"/>
        <v>LADOR</v>
      </c>
      <c r="J490" s="97" t="s">
        <v>234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si="36"/>
        <v>-231.15</v>
      </c>
      <c r="V490" s="22" t="str">
        <f t="shared" si="37"/>
        <v/>
      </c>
      <c r="X490" s="33"/>
      <c r="Y490" s="33"/>
    </row>
    <row r="491" spans="1:25" hidden="1" x14ac:dyDescent="0.2">
      <c r="A491" s="93" t="s">
        <v>232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3792</v>
      </c>
      <c r="I491" s="96" t="str">
        <f t="shared" si="39"/>
        <v>LADOR</v>
      </c>
      <c r="J491" s="97" t="s">
        <v>234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si="37"/>
        <v/>
      </c>
      <c r="X491" s="33"/>
      <c r="Y491" s="33"/>
    </row>
    <row r="492" spans="1:25" hidden="1" x14ac:dyDescent="0.2">
      <c r="A492" s="93" t="s">
        <v>235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3793</v>
      </c>
      <c r="I492" s="96" t="str">
        <f t="shared" si="39"/>
        <v>EKEL</v>
      </c>
      <c r="J492" s="97" t="s">
        <v>236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3187</v>
      </c>
      <c r="T492" s="95" t="str">
        <f t="shared" si="40"/>
        <v>2022 12</v>
      </c>
      <c r="U492" s="32">
        <f t="shared" si="36"/>
        <v>296.39999999999998</v>
      </c>
      <c r="V492" s="22">
        <f t="shared" si="37"/>
        <v>0.97628458498023696</v>
      </c>
      <c r="X492" s="33"/>
      <c r="Y492" s="33"/>
    </row>
    <row r="493" spans="1:25" hidden="1" x14ac:dyDescent="0.2">
      <c r="A493" s="93" t="s">
        <v>235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3793</v>
      </c>
      <c r="I493" s="96" t="str">
        <f t="shared" si="39"/>
        <v>EKEL</v>
      </c>
      <c r="J493" s="97" t="s">
        <v>236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3187</v>
      </c>
      <c r="T493" s="95" t="str">
        <f t="shared" si="40"/>
        <v>2023 01</v>
      </c>
      <c r="U493" s="32">
        <f t="shared" si="36"/>
        <v>296.39999999999998</v>
      </c>
      <c r="V493" s="22">
        <f t="shared" si="37"/>
        <v>0.97628458498023696</v>
      </c>
      <c r="X493" s="33"/>
      <c r="Y493" s="33"/>
    </row>
    <row r="494" spans="1:25" hidden="1" x14ac:dyDescent="0.2">
      <c r="A494" s="93" t="s">
        <v>235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3794</v>
      </c>
      <c r="I494" s="96" t="str">
        <f t="shared" si="39"/>
        <v>EKEL</v>
      </c>
      <c r="J494" s="97" t="s">
        <v>237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3187</v>
      </c>
      <c r="T494" s="95" t="str">
        <f t="shared" si="40"/>
        <v>2023 02</v>
      </c>
      <c r="U494" s="32">
        <f t="shared" si="36"/>
        <v>332.05</v>
      </c>
      <c r="V494" s="22">
        <f t="shared" si="37"/>
        <v>1.2392237357715992</v>
      </c>
      <c r="X494" s="33"/>
      <c r="Y494" s="33"/>
    </row>
    <row r="495" spans="1:25" hidden="1" x14ac:dyDescent="0.2">
      <c r="A495" s="93" t="s">
        <v>235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3794</v>
      </c>
      <c r="I495" s="96" t="str">
        <f t="shared" si="39"/>
        <v>EKEL</v>
      </c>
      <c r="J495" s="97" t="s">
        <v>237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3187</v>
      </c>
      <c r="T495" s="95" t="str">
        <f t="shared" si="40"/>
        <v>2023 12</v>
      </c>
      <c r="U495" s="32">
        <f t="shared" si="36"/>
        <v>332.05</v>
      </c>
      <c r="V495" s="22">
        <f t="shared" si="37"/>
        <v>1.2392237357715992</v>
      </c>
      <c r="X495" s="33"/>
      <c r="Y495" s="33"/>
    </row>
    <row r="496" spans="1:25" hidden="1" x14ac:dyDescent="0.2">
      <c r="A496" s="93" t="s">
        <v>235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3795</v>
      </c>
      <c r="I496" s="96" t="str">
        <f t="shared" si="39"/>
        <v>EKEL</v>
      </c>
      <c r="J496" s="97" t="s">
        <v>238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3187</v>
      </c>
      <c r="T496" s="95" t="str">
        <f t="shared" si="40"/>
        <v>2022 12</v>
      </c>
      <c r="U496" s="32">
        <f t="shared" si="36"/>
        <v>321.7</v>
      </c>
      <c r="V496" s="22">
        <f t="shared" si="37"/>
        <v>1.1559468199784404</v>
      </c>
      <c r="X496" s="33"/>
      <c r="Y496" s="33"/>
    </row>
    <row r="497" spans="1:25" hidden="1" x14ac:dyDescent="0.2">
      <c r="A497" s="93" t="s">
        <v>235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3795</v>
      </c>
      <c r="I497" s="96" t="str">
        <f t="shared" si="39"/>
        <v>EKEL</v>
      </c>
      <c r="J497" s="97" t="s">
        <v>238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3187</v>
      </c>
      <c r="T497" s="95" t="str">
        <f t="shared" si="40"/>
        <v>2023 01</v>
      </c>
      <c r="U497" s="32">
        <f t="shared" si="36"/>
        <v>321.7</v>
      </c>
      <c r="V497" s="22">
        <f t="shared" si="37"/>
        <v>1.1559468199784404</v>
      </c>
      <c r="X497" s="33"/>
      <c r="Y497" s="33"/>
    </row>
    <row r="498" spans="1:25" hidden="1" x14ac:dyDescent="0.2">
      <c r="A498" s="93" t="s">
        <v>235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3796</v>
      </c>
      <c r="I498" s="96" t="str">
        <f t="shared" si="39"/>
        <v>EKEL</v>
      </c>
      <c r="J498" s="97" t="s">
        <v>239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3187</v>
      </c>
      <c r="T498" s="95" t="str">
        <f t="shared" si="40"/>
        <v>2023 03</v>
      </c>
      <c r="U498" s="32">
        <f t="shared" si="36"/>
        <v>276.85000000000002</v>
      </c>
      <c r="V498" s="22">
        <f t="shared" si="37"/>
        <v>0.85672288410954678</v>
      </c>
      <c r="X498" s="33"/>
      <c r="Y498" s="33"/>
    </row>
    <row r="499" spans="1:25" hidden="1" x14ac:dyDescent="0.2">
      <c r="A499" s="93" t="s">
        <v>235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3796</v>
      </c>
      <c r="I499" s="96" t="str">
        <f t="shared" si="39"/>
        <v>EKEL</v>
      </c>
      <c r="J499" s="97" t="s">
        <v>239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si="36"/>
        <v>-323.14999999999998</v>
      </c>
      <c r="V499" s="22" t="str">
        <f t="shared" si="37"/>
        <v/>
      </c>
      <c r="X499" s="33"/>
      <c r="Y499" s="33"/>
    </row>
    <row r="500" spans="1:25" hidden="1" x14ac:dyDescent="0.2">
      <c r="A500" s="93" t="s">
        <v>240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3687</v>
      </c>
      <c r="I500" s="96" t="str">
        <f t="shared" si="39"/>
        <v>CeraVe</v>
      </c>
      <c r="J500" s="97" t="s">
        <v>241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si="36"/>
        <v>-800.4</v>
      </c>
      <c r="V500" s="22" t="str">
        <f t="shared" si="37"/>
        <v/>
      </c>
      <c r="X500" s="33"/>
      <c r="Y500" s="33"/>
    </row>
    <row r="501" spans="1:25" hidden="1" x14ac:dyDescent="0.2">
      <c r="A501" s="93" t="s">
        <v>240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3797</v>
      </c>
      <c r="I501" s="96" t="str">
        <f t="shared" si="39"/>
        <v>CeraVe</v>
      </c>
      <c r="J501" s="97" t="s">
        <v>242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si="36"/>
        <v>-772.8</v>
      </c>
      <c r="V501" s="22" t="str">
        <f t="shared" si="37"/>
        <v/>
      </c>
      <c r="X501" s="33"/>
      <c r="Y501" s="33"/>
    </row>
    <row r="502" spans="1:25" hidden="1" x14ac:dyDescent="0.2">
      <c r="A502" s="93" t="s">
        <v>243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3798</v>
      </c>
      <c r="I502" s="96" t="str">
        <f t="shared" si="39"/>
        <v>OstroVit</v>
      </c>
      <c r="J502" s="97" t="s">
        <v>244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3187</v>
      </c>
      <c r="T502" s="95" t="str">
        <f t="shared" si="40"/>
        <v>2022 12</v>
      </c>
      <c r="U502" s="32">
        <f t="shared" si="36"/>
        <v>621.65</v>
      </c>
      <c r="V502" s="22">
        <f t="shared" si="37"/>
        <v>1.6430553720100434</v>
      </c>
      <c r="X502" s="33"/>
      <c r="Y502" s="33"/>
    </row>
    <row r="503" spans="1:25" hidden="1" x14ac:dyDescent="0.2">
      <c r="A503" s="93" t="s">
        <v>243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3798</v>
      </c>
      <c r="I503" s="96" t="str">
        <f t="shared" si="39"/>
        <v>OstroVit</v>
      </c>
      <c r="J503" s="97" t="s">
        <v>244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3187</v>
      </c>
      <c r="T503" s="95" t="str">
        <f t="shared" si="40"/>
        <v>2023 01</v>
      </c>
      <c r="U503" s="32">
        <f t="shared" si="36"/>
        <v>521.65</v>
      </c>
      <c r="V503" s="22">
        <f t="shared" si="37"/>
        <v>1.378749834809039</v>
      </c>
      <c r="X503" s="33"/>
      <c r="Y503" s="33"/>
    </row>
    <row r="504" spans="1:25" hidden="1" x14ac:dyDescent="0.2">
      <c r="A504" s="93" t="s">
        <v>245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3676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3187</v>
      </c>
      <c r="T504" s="95" t="str">
        <f t="shared" si="40"/>
        <v>2023 01</v>
      </c>
      <c r="U504" s="32">
        <f t="shared" si="36"/>
        <v>508.45000000000005</v>
      </c>
      <c r="V504" s="22">
        <f t="shared" si="37"/>
        <v>0.34088699674834905</v>
      </c>
      <c r="X504" s="33"/>
      <c r="Y504" s="33"/>
    </row>
    <row r="505" spans="1:25" hidden="1" x14ac:dyDescent="0.2">
      <c r="A505" s="93" t="s">
        <v>246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247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3187</v>
      </c>
      <c r="T505" s="95" t="str">
        <f t="shared" si="40"/>
        <v>2023 01</v>
      </c>
      <c r="U505" s="32">
        <f t="shared" si="36"/>
        <v>345</v>
      </c>
      <c r="V505" s="22">
        <f t="shared" si="37"/>
        <v>0.29870129870129869</v>
      </c>
      <c r="X505" s="33"/>
      <c r="Y505" s="33"/>
    </row>
    <row r="506" spans="1:25" hidden="1" x14ac:dyDescent="0.2">
      <c r="A506" s="93" t="s">
        <v>246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248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3187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hidden="1" x14ac:dyDescent="0.2">
      <c r="A507" s="93" t="s">
        <v>249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250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3187</v>
      </c>
      <c r="T507" s="95" t="str">
        <f t="shared" si="40"/>
        <v>2022 12</v>
      </c>
      <c r="U507" s="32">
        <f t="shared" si="36"/>
        <v>336.71285299551334</v>
      </c>
      <c r="V507" s="22">
        <f t="shared" si="37"/>
        <v>0.39003575364682613</v>
      </c>
      <c r="X507" s="33"/>
      <c r="Y507" s="33"/>
    </row>
    <row r="508" spans="1:25" hidden="1" x14ac:dyDescent="0.2">
      <c r="A508" s="93" t="s">
        <v>249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251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3187</v>
      </c>
      <c r="T508" s="95" t="str">
        <f t="shared" si="40"/>
        <v>2022 12</v>
      </c>
      <c r="U508" s="32">
        <f t="shared" si="36"/>
        <v>303.8390076537346</v>
      </c>
      <c r="V508" s="22">
        <f t="shared" si="37"/>
        <v>0.29043236163136155</v>
      </c>
      <c r="X508" s="33"/>
      <c r="Y508" s="33"/>
    </row>
    <row r="509" spans="1:25" hidden="1" x14ac:dyDescent="0.2">
      <c r="A509" s="93" t="s">
        <v>249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252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3187</v>
      </c>
      <c r="T509" s="95" t="str">
        <f t="shared" si="40"/>
        <v>2023 02</v>
      </c>
      <c r="U509" s="32">
        <f t="shared" si="36"/>
        <v>338.44813935075217</v>
      </c>
      <c r="V509" s="22">
        <f t="shared" si="37"/>
        <v>0.17254101007491604</v>
      </c>
      <c r="X509" s="33"/>
      <c r="Y509" s="33"/>
    </row>
    <row r="510" spans="1:25" hidden="1" x14ac:dyDescent="0.2">
      <c r="A510" s="93" t="s">
        <v>253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254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3187</v>
      </c>
      <c r="T510" s="95" t="str">
        <f t="shared" si="40"/>
        <v>2022 12</v>
      </c>
      <c r="U510" s="32">
        <f t="shared" si="36"/>
        <v>542.09999999999991</v>
      </c>
      <c r="V510" s="22">
        <f t="shared" si="37"/>
        <v>0.17166471389214347</v>
      </c>
      <c r="X510" s="33"/>
      <c r="Y510" s="33"/>
    </row>
    <row r="511" spans="1:25" hidden="1" x14ac:dyDescent="0.2">
      <c r="A511" s="93" t="s">
        <v>255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256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3187</v>
      </c>
      <c r="T511" s="95" t="str">
        <f t="shared" si="40"/>
        <v>2023 01</v>
      </c>
      <c r="U511" s="32">
        <f t="shared" si="36"/>
        <v>449.75</v>
      </c>
      <c r="V511" s="22">
        <f t="shared" si="37"/>
        <v>0.89905047476261868</v>
      </c>
      <c r="X511" s="33"/>
      <c r="Y511" s="33"/>
    </row>
    <row r="512" spans="1:25" hidden="1" x14ac:dyDescent="0.2">
      <c r="A512" s="93" t="s">
        <v>257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256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3187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hidden="1" x14ac:dyDescent="0.2">
      <c r="A513" s="93" t="s">
        <v>257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256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3187</v>
      </c>
      <c r="T513" s="95" t="str">
        <f t="shared" si="40"/>
        <v>2023 01</v>
      </c>
      <c r="U513" s="32">
        <f t="shared" si="36"/>
        <v>399.75</v>
      </c>
      <c r="V513" s="22">
        <f t="shared" si="37"/>
        <v>0.79910044977511241</v>
      </c>
      <c r="X513" s="33"/>
      <c r="Y513" s="33"/>
    </row>
    <row r="514" spans="1:25" hidden="1" x14ac:dyDescent="0.2">
      <c r="A514" s="93" t="s">
        <v>258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256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3187</v>
      </c>
      <c r="T514" s="95" t="str">
        <f t="shared" si="40"/>
        <v>2023 07</v>
      </c>
      <c r="U514" s="32">
        <f t="shared" si="36"/>
        <v>399.75</v>
      </c>
      <c r="V514" s="22">
        <f t="shared" si="37"/>
        <v>0.79910044977511241</v>
      </c>
      <c r="X514" s="33"/>
      <c r="Y514" s="33"/>
    </row>
    <row r="515" spans="1:25" hidden="1" x14ac:dyDescent="0.2">
      <c r="A515" s="93" t="s">
        <v>258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256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3187</v>
      </c>
      <c r="T515" s="95" t="str">
        <f t="shared" si="40"/>
        <v>2022 12</v>
      </c>
      <c r="U515" s="32">
        <f t="shared" ref="U515:U578" si="42">Q515-P515</f>
        <v>0</v>
      </c>
      <c r="V515" s="22">
        <f t="shared" ref="V515:V578" si="43">IF(Q515&lt;&gt;0,IFERROR(U515/P515,""),"")</f>
        <v>0</v>
      </c>
      <c r="X515" s="33"/>
      <c r="Y515" s="33"/>
    </row>
    <row r="516" spans="1:25" hidden="1" x14ac:dyDescent="0.2">
      <c r="A516" s="93" t="s">
        <v>259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260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3187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si="43"/>
        <v>0.19118522930315665</v>
      </c>
      <c r="X516" s="33"/>
      <c r="Y516" s="33"/>
    </row>
    <row r="517" spans="1:25" hidden="1" x14ac:dyDescent="0.2">
      <c r="A517" s="93" t="s">
        <v>261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222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3187</v>
      </c>
      <c r="T517" s="95" t="str">
        <f t="shared" si="45"/>
        <v>2022 12</v>
      </c>
      <c r="U517" s="32">
        <f t="shared" si="42"/>
        <v>896.15</v>
      </c>
      <c r="V517" s="22">
        <f t="shared" si="43"/>
        <v>1.1148224171176213</v>
      </c>
      <c r="X517" s="33"/>
      <c r="Y517" s="33"/>
    </row>
    <row r="518" spans="1:25" hidden="1" x14ac:dyDescent="0.2">
      <c r="A518" s="93" t="s">
        <v>261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222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3187</v>
      </c>
      <c r="T518" s="95" t="str">
        <f t="shared" si="45"/>
        <v>2022 12</v>
      </c>
      <c r="U518" s="32">
        <f t="shared" si="42"/>
        <v>896.15</v>
      </c>
      <c r="V518" s="22">
        <f t="shared" si="43"/>
        <v>1.1148224171176213</v>
      </c>
      <c r="X518" s="33"/>
      <c r="Y518" s="33"/>
    </row>
    <row r="519" spans="1:25" hidden="1" x14ac:dyDescent="0.2">
      <c r="A519" s="93" t="s">
        <v>261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222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3187</v>
      </c>
      <c r="T519" s="95" t="str">
        <f t="shared" si="45"/>
        <v>2023 01</v>
      </c>
      <c r="U519" s="32">
        <f t="shared" si="42"/>
        <v>396.15</v>
      </c>
      <c r="V519" s="22">
        <f t="shared" si="43"/>
        <v>0.49281582384773276</v>
      </c>
      <c r="X519" s="33"/>
      <c r="Y519" s="33"/>
    </row>
    <row r="520" spans="1:25" hidden="1" x14ac:dyDescent="0.2">
      <c r="A520" s="93" t="s">
        <v>262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251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3187</v>
      </c>
      <c r="T520" s="95" t="str">
        <f t="shared" si="45"/>
        <v>2022 12</v>
      </c>
      <c r="U520" s="32">
        <f t="shared" si="42"/>
        <v>371.42857142857133</v>
      </c>
      <c r="V520" s="22">
        <f t="shared" si="43"/>
        <v>0.36111111111111099</v>
      </c>
      <c r="X520" s="33"/>
      <c r="Y520" s="33"/>
    </row>
    <row r="521" spans="1:25" hidden="1" x14ac:dyDescent="0.2">
      <c r="A521" s="93" t="s">
        <v>262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263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3187</v>
      </c>
      <c r="T521" s="95" t="str">
        <f t="shared" si="45"/>
        <v>2022 12</v>
      </c>
      <c r="U521" s="32">
        <f t="shared" si="42"/>
        <v>335.71428571428567</v>
      </c>
      <c r="V521" s="22">
        <f t="shared" si="43"/>
        <v>0.3481481481481481</v>
      </c>
      <c r="X521" s="33"/>
      <c r="Y521" s="33"/>
    </row>
    <row r="522" spans="1:25" hidden="1" x14ac:dyDescent="0.2">
      <c r="A522" s="93" t="s">
        <v>262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264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3187</v>
      </c>
      <c r="T522" s="95" t="str">
        <f t="shared" si="45"/>
        <v>2023 01</v>
      </c>
      <c r="U522" s="32">
        <f t="shared" si="42"/>
        <v>342.85714285714289</v>
      </c>
      <c r="V522" s="22">
        <f t="shared" si="43"/>
        <v>0.29629629629629634</v>
      </c>
      <c r="X522" s="33"/>
      <c r="Y522" s="33"/>
    </row>
    <row r="523" spans="1:25" hidden="1" x14ac:dyDescent="0.2">
      <c r="A523" s="93" t="s">
        <v>265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266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3187</v>
      </c>
      <c r="T523" s="95" t="str">
        <f t="shared" si="45"/>
        <v>2023 09</v>
      </c>
      <c r="U523" s="32">
        <f t="shared" si="42"/>
        <v>1704.6999112061067</v>
      </c>
      <c r="V523" s="22">
        <f t="shared" si="43"/>
        <v>1.5563770410018531</v>
      </c>
      <c r="X523" s="33"/>
      <c r="Y523" s="33"/>
    </row>
    <row r="524" spans="1:25" hidden="1" x14ac:dyDescent="0.2">
      <c r="A524" s="93" t="s">
        <v>265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3165</v>
      </c>
      <c r="I524" s="97" t="s">
        <v>2040</v>
      </c>
      <c r="J524" s="97" t="s">
        <v>3166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3187</v>
      </c>
      <c r="T524" s="95" t="str">
        <f t="shared" si="45"/>
        <v>2023 06</v>
      </c>
      <c r="U524" s="32">
        <f t="shared" si="42"/>
        <v>922.73139392366397</v>
      </c>
      <c r="V524" s="22">
        <f t="shared" si="43"/>
        <v>0.66997199373650795</v>
      </c>
      <c r="X524" s="33"/>
      <c r="Y524" s="33"/>
    </row>
    <row r="525" spans="1:25" hidden="1" x14ac:dyDescent="0.2">
      <c r="A525" s="93" t="s">
        <v>265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2963</v>
      </c>
      <c r="I525" s="97" t="s">
        <v>2078</v>
      </c>
      <c r="J525" s="97" t="s">
        <v>2964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3187</v>
      </c>
      <c r="T525" s="95" t="str">
        <f t="shared" si="45"/>
        <v>2023 04</v>
      </c>
      <c r="U525" s="32">
        <f t="shared" si="42"/>
        <v>637.08090232061056</v>
      </c>
      <c r="V525" s="22">
        <f t="shared" si="43"/>
        <v>1.1317450499493622</v>
      </c>
      <c r="X525" s="33"/>
      <c r="Y525" s="33"/>
    </row>
    <row r="526" spans="1:25" hidden="1" x14ac:dyDescent="0.2">
      <c r="A526" s="93" t="s">
        <v>265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99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3187</v>
      </c>
      <c r="T526" s="95" t="str">
        <f t="shared" si="45"/>
        <v>2023 03</v>
      </c>
      <c r="U526" s="32">
        <f t="shared" si="42"/>
        <v>1195.1033047938929</v>
      </c>
      <c r="V526" s="22">
        <f t="shared" si="43"/>
        <v>2.3670254056743869</v>
      </c>
      <c r="X526" s="33"/>
      <c r="Y526" s="33"/>
    </row>
    <row r="527" spans="1:25" hidden="1" x14ac:dyDescent="0.2">
      <c r="A527" s="93" t="s">
        <v>265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267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3187</v>
      </c>
      <c r="T527" s="95" t="str">
        <f t="shared" si="45"/>
        <v>2023 11</v>
      </c>
      <c r="U527" s="32">
        <f t="shared" si="42"/>
        <v>605.91083731297681</v>
      </c>
      <c r="V527" s="22">
        <f t="shared" si="43"/>
        <v>0.38009846092400718</v>
      </c>
      <c r="X527" s="33"/>
      <c r="Y527" s="33"/>
    </row>
    <row r="528" spans="1:25" hidden="1" x14ac:dyDescent="0.2">
      <c r="A528" s="93" t="s">
        <v>265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268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3187</v>
      </c>
      <c r="T528" s="95" t="str">
        <f t="shared" si="45"/>
        <v>2023 06</v>
      </c>
      <c r="U528" s="32">
        <f t="shared" si="42"/>
        <v>949.92430861068647</v>
      </c>
      <c r="V528" s="22">
        <f t="shared" si="43"/>
        <v>0.5756852934491018</v>
      </c>
      <c r="X528" s="33"/>
      <c r="Y528" s="33"/>
    </row>
    <row r="529" spans="1:25" hidden="1" x14ac:dyDescent="0.2">
      <c r="A529" s="93" t="s">
        <v>265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269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3187</v>
      </c>
      <c r="T529" s="95" t="str">
        <f t="shared" si="45"/>
        <v>2023 02</v>
      </c>
      <c r="U529" s="32">
        <f t="shared" si="42"/>
        <v>1036.3051506564884</v>
      </c>
      <c r="V529" s="22">
        <f t="shared" si="43"/>
        <v>1.5614181000222336</v>
      </c>
      <c r="X529" s="33"/>
      <c r="Y529" s="33"/>
    </row>
    <row r="530" spans="1:25" hidden="1" x14ac:dyDescent="0.2">
      <c r="A530" s="93" t="s">
        <v>265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2062</v>
      </c>
      <c r="I530" s="97" t="s">
        <v>2040</v>
      </c>
      <c r="J530" s="97" t="s">
        <v>4360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3187</v>
      </c>
      <c r="T530" s="95" t="str">
        <f t="shared" si="45"/>
        <v>2023 02</v>
      </c>
      <c r="U530" s="32">
        <f t="shared" si="42"/>
        <v>485.94187282442726</v>
      </c>
      <c r="V530" s="22">
        <f t="shared" si="43"/>
        <v>0.94530530135643087</v>
      </c>
      <c r="X530" s="33"/>
      <c r="Y530" s="33"/>
    </row>
    <row r="531" spans="1:25" hidden="1" x14ac:dyDescent="0.2">
      <c r="A531" s="93" t="s">
        <v>265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2836</v>
      </c>
      <c r="I531" s="97" t="s">
        <v>2040</v>
      </c>
      <c r="J531" s="97" t="s">
        <v>2837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3187</v>
      </c>
      <c r="T531" s="95" t="str">
        <f t="shared" si="45"/>
        <v>2023 04</v>
      </c>
      <c r="U531" s="32">
        <f t="shared" si="42"/>
        <v>792.00029813740434</v>
      </c>
      <c r="V531" s="22">
        <f t="shared" si="43"/>
        <v>0.8722473107785832</v>
      </c>
      <c r="X531" s="33"/>
      <c r="Y531" s="33"/>
    </row>
    <row r="532" spans="1:25" hidden="1" x14ac:dyDescent="0.2">
      <c r="A532" s="93" t="s">
        <v>265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2051</v>
      </c>
      <c r="I532" s="97" t="s">
        <v>2040</v>
      </c>
      <c r="J532" s="97" t="s">
        <v>2052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3187</v>
      </c>
      <c r="T532" s="95" t="str">
        <f t="shared" si="45"/>
        <v>2023 02</v>
      </c>
      <c r="U532" s="32">
        <f t="shared" si="42"/>
        <v>1353.7046749312974</v>
      </c>
      <c r="V532" s="22">
        <f t="shared" si="43"/>
        <v>0.69552891459753818</v>
      </c>
      <c r="X532" s="33"/>
      <c r="Y532" s="33"/>
    </row>
    <row r="533" spans="1:25" hidden="1" x14ac:dyDescent="0.2">
      <c r="A533" s="93" t="s">
        <v>265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2671</v>
      </c>
      <c r="I533" s="97" t="s">
        <v>2040</v>
      </c>
      <c r="J533" s="97" t="s">
        <v>2672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3187</v>
      </c>
      <c r="T533" s="95" t="str">
        <f t="shared" si="45"/>
        <v>2023 02</v>
      </c>
      <c r="U533" s="32">
        <f t="shared" si="42"/>
        <v>1013.08559151145</v>
      </c>
      <c r="V533" s="22">
        <f t="shared" si="43"/>
        <v>0.85354561733018441</v>
      </c>
      <c r="X533" s="33"/>
      <c r="Y533" s="33"/>
    </row>
    <row r="534" spans="1:25" hidden="1" x14ac:dyDescent="0.2">
      <c r="A534" s="93" t="s">
        <v>265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2896</v>
      </c>
      <c r="I534" s="97" t="s">
        <v>2040</v>
      </c>
      <c r="J534" s="97" t="s">
        <v>2897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3187</v>
      </c>
      <c r="T534" s="95" t="str">
        <f t="shared" si="45"/>
        <v>2023 03</v>
      </c>
      <c r="U534" s="32">
        <f t="shared" si="42"/>
        <v>1036.0137694351142</v>
      </c>
      <c r="V534" s="22">
        <f t="shared" si="43"/>
        <v>1.0747184312249161</v>
      </c>
      <c r="X534" s="33"/>
      <c r="Y534" s="33"/>
    </row>
    <row r="535" spans="1:25" hidden="1" x14ac:dyDescent="0.2">
      <c r="A535" s="93" t="s">
        <v>265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270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3187</v>
      </c>
      <c r="T535" s="95" t="str">
        <f t="shared" si="45"/>
        <v>2023 02</v>
      </c>
      <c r="U535" s="32">
        <f t="shared" si="42"/>
        <v>398.69068189312975</v>
      </c>
      <c r="V535" s="22">
        <f t="shared" si="43"/>
        <v>1.3231940000996574</v>
      </c>
      <c r="X535" s="33"/>
      <c r="Y535" s="33"/>
    </row>
    <row r="536" spans="1:25" hidden="1" x14ac:dyDescent="0.2">
      <c r="A536" s="93" t="s">
        <v>265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3721</v>
      </c>
      <c r="I536" s="176" t="s">
        <v>2040</v>
      </c>
      <c r="J536" s="97" t="s">
        <v>3772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3187</v>
      </c>
      <c r="T536" s="95" t="str">
        <f t="shared" si="45"/>
        <v>2023 02</v>
      </c>
      <c r="U536" s="32">
        <f t="shared" si="42"/>
        <v>778.28274818320597</v>
      </c>
      <c r="V536" s="22">
        <f t="shared" si="43"/>
        <v>1.07837625638575</v>
      </c>
      <c r="X536" s="33"/>
      <c r="Y536" s="33"/>
    </row>
    <row r="537" spans="1:25" hidden="1" x14ac:dyDescent="0.2">
      <c r="A537" s="93" t="s">
        <v>265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154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3187</v>
      </c>
      <c r="T537" s="95" t="str">
        <f t="shared" si="45"/>
        <v>2023 02</v>
      </c>
      <c r="U537" s="32">
        <f t="shared" si="42"/>
        <v>720.01816048854948</v>
      </c>
      <c r="V537" s="22">
        <f t="shared" si="43"/>
        <v>1.0588785150583786</v>
      </c>
      <c r="X537" s="33"/>
      <c r="Y537" s="33"/>
    </row>
    <row r="538" spans="1:25" hidden="1" x14ac:dyDescent="0.2">
      <c r="A538" s="93" t="s">
        <v>265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271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3187</v>
      </c>
      <c r="T538" s="95" t="str">
        <f t="shared" si="45"/>
        <v>2023 03</v>
      </c>
      <c r="U538" s="32">
        <f t="shared" si="42"/>
        <v>978.47573740457983</v>
      </c>
      <c r="V538" s="22">
        <f t="shared" si="43"/>
        <v>0.80102849150582922</v>
      </c>
      <c r="X538" s="33"/>
      <c r="Y538" s="33"/>
    </row>
    <row r="539" spans="1:25" hidden="1" x14ac:dyDescent="0.2">
      <c r="A539" s="93" t="s">
        <v>265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272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3187</v>
      </c>
      <c r="T539" s="95" t="str">
        <f t="shared" si="45"/>
        <v>2023 04</v>
      </c>
      <c r="U539" s="32">
        <f t="shared" si="42"/>
        <v>823.31415636641202</v>
      </c>
      <c r="V539" s="22">
        <f t="shared" si="43"/>
        <v>1.0600349718165092</v>
      </c>
      <c r="X539" s="33"/>
      <c r="Y539" s="33"/>
    </row>
    <row r="540" spans="1:25" hidden="1" x14ac:dyDescent="0.2">
      <c r="A540" s="93" t="s">
        <v>273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267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3187</v>
      </c>
      <c r="T540" s="95" t="str">
        <f t="shared" si="45"/>
        <v>2023 12</v>
      </c>
      <c r="U540" s="32">
        <f t="shared" si="42"/>
        <v>740.70752159540893</v>
      </c>
      <c r="V540" s="22">
        <f t="shared" si="43"/>
        <v>0.50757989406291359</v>
      </c>
      <c r="X540" s="33"/>
      <c r="Y540" s="33"/>
    </row>
    <row r="541" spans="1:25" hidden="1" x14ac:dyDescent="0.2">
      <c r="A541" s="93" t="s">
        <v>273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2510</v>
      </c>
      <c r="I541" s="97" t="s">
        <v>2075</v>
      </c>
      <c r="J541" s="97" t="s">
        <v>2511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3187</v>
      </c>
      <c r="T541" s="95" t="str">
        <f t="shared" si="45"/>
        <v>2023 02</v>
      </c>
      <c r="U541" s="32">
        <f t="shared" si="42"/>
        <v>1463.7130178593973</v>
      </c>
      <c r="V541" s="22">
        <f t="shared" si="43"/>
        <v>1.0953582856241482</v>
      </c>
      <c r="X541" s="33"/>
      <c r="Y541" s="33"/>
    </row>
    <row r="542" spans="1:25" hidden="1" x14ac:dyDescent="0.2">
      <c r="A542" s="93" t="s">
        <v>273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274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3187</v>
      </c>
      <c r="T542" s="95" t="str">
        <f t="shared" si="45"/>
        <v>2023 03</v>
      </c>
      <c r="U542" s="32">
        <f t="shared" si="42"/>
        <v>1783.5730733237688</v>
      </c>
      <c r="V542" s="22">
        <f t="shared" si="43"/>
        <v>1.2592058508158115</v>
      </c>
      <c r="X542" s="33"/>
      <c r="Y542" s="33"/>
    </row>
    <row r="543" spans="1:25" hidden="1" x14ac:dyDescent="0.2">
      <c r="A543" s="93" t="s">
        <v>273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275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3187</v>
      </c>
      <c r="T543" s="95" t="str">
        <f t="shared" si="45"/>
        <v>2023 03</v>
      </c>
      <c r="U543" s="32">
        <f t="shared" si="42"/>
        <v>317.06116475179351</v>
      </c>
      <c r="V543" s="22">
        <f t="shared" si="43"/>
        <v>0.18839731908915874</v>
      </c>
      <c r="X543" s="33"/>
      <c r="Y543" s="33"/>
    </row>
    <row r="544" spans="1:25" hidden="1" x14ac:dyDescent="0.2">
      <c r="A544" s="93" t="s">
        <v>273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276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3187</v>
      </c>
      <c r="T544" s="95" t="str">
        <f t="shared" si="45"/>
        <v>2023 04</v>
      </c>
      <c r="U544" s="32">
        <f t="shared" si="42"/>
        <v>1137.0389444131993</v>
      </c>
      <c r="V544" s="22">
        <f t="shared" si="43"/>
        <v>0.97771025001303946</v>
      </c>
      <c r="X544" s="33"/>
      <c r="Y544" s="33"/>
    </row>
    <row r="545" spans="1:25" hidden="1" x14ac:dyDescent="0.2">
      <c r="A545" s="93" t="s">
        <v>273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277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3187</v>
      </c>
      <c r="T545" s="95" t="str">
        <f t="shared" si="45"/>
        <v>2023 08</v>
      </c>
      <c r="U545" s="32">
        <f t="shared" si="42"/>
        <v>1557.4221362601625</v>
      </c>
      <c r="V545" s="22">
        <f t="shared" si="43"/>
        <v>0.89374608083090035</v>
      </c>
      <c r="X545" s="33"/>
      <c r="Y545" s="33"/>
    </row>
    <row r="546" spans="1:25" hidden="1" x14ac:dyDescent="0.2">
      <c r="A546" s="93" t="s">
        <v>273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3729</v>
      </c>
      <c r="I546" s="176" t="s">
        <v>3058</v>
      </c>
      <c r="J546" s="97" t="s">
        <v>3805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3187</v>
      </c>
      <c r="T546" s="95" t="str">
        <f t="shared" si="45"/>
        <v>2023 02</v>
      </c>
      <c r="U546" s="32">
        <f t="shared" si="42"/>
        <v>1037.503218697274</v>
      </c>
      <c r="V546" s="22">
        <f t="shared" si="43"/>
        <v>0.52866492754631089</v>
      </c>
      <c r="X546" s="33"/>
      <c r="Y546" s="33"/>
    </row>
    <row r="547" spans="1:25" hidden="1" x14ac:dyDescent="0.2">
      <c r="A547" s="93" t="s">
        <v>273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278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3187</v>
      </c>
      <c r="T547" s="95" t="str">
        <f t="shared" si="45"/>
        <v>2023 03</v>
      </c>
      <c r="U547" s="32">
        <f t="shared" si="42"/>
        <v>734.07008990913437</v>
      </c>
      <c r="V547" s="22">
        <f t="shared" si="43"/>
        <v>1.5754946699300243</v>
      </c>
      <c r="X547" s="33"/>
      <c r="Y547" s="33"/>
    </row>
    <row r="548" spans="1:25" hidden="1" x14ac:dyDescent="0.2">
      <c r="A548" s="93" t="s">
        <v>273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2062</v>
      </c>
      <c r="I548" s="97" t="s">
        <v>2040</v>
      </c>
      <c r="J548" s="97" t="s">
        <v>4360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3187</v>
      </c>
      <c r="T548" s="95" t="str">
        <f t="shared" si="45"/>
        <v>2023 03</v>
      </c>
      <c r="U548" s="32">
        <f t="shared" si="42"/>
        <v>529.41079080822567</v>
      </c>
      <c r="V548" s="22">
        <f t="shared" si="43"/>
        <v>1.1249956022524954</v>
      </c>
      <c r="X548" s="33"/>
      <c r="Y548" s="33"/>
    </row>
    <row r="549" spans="1:25" hidden="1" x14ac:dyDescent="0.2">
      <c r="A549" s="93" t="s">
        <v>273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3076</v>
      </c>
      <c r="I549" s="97" t="s">
        <v>2088</v>
      </c>
      <c r="J549" s="97" t="s">
        <v>3077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3187</v>
      </c>
      <c r="T549" s="95" t="str">
        <f t="shared" si="45"/>
        <v>2023 03</v>
      </c>
      <c r="U549" s="32">
        <f t="shared" si="42"/>
        <v>520.44205394548067</v>
      </c>
      <c r="V549" s="22">
        <f t="shared" si="43"/>
        <v>1.8616607443666939</v>
      </c>
      <c r="X549" s="33"/>
      <c r="Y549" s="33"/>
    </row>
    <row r="550" spans="1:25" hidden="1" x14ac:dyDescent="0.2">
      <c r="A550" s="93" t="s">
        <v>273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138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3187</v>
      </c>
      <c r="T550" s="95" t="str">
        <f t="shared" si="45"/>
        <v>2023 03</v>
      </c>
      <c r="U550" s="32">
        <f t="shared" si="42"/>
        <v>-1.1244763271065494E-3</v>
      </c>
      <c r="V550" s="22">
        <f t="shared" si="43"/>
        <v>-2.8730980029021915E-6</v>
      </c>
      <c r="X550" s="33"/>
      <c r="Y550" s="33"/>
    </row>
    <row r="551" spans="1:25" hidden="1" x14ac:dyDescent="0.2">
      <c r="A551" s="93" t="s">
        <v>273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3187</v>
      </c>
      <c r="T551" s="95" t="str">
        <f t="shared" si="45"/>
        <v>2025 01</v>
      </c>
      <c r="U551" s="32">
        <f t="shared" si="42"/>
        <v>48.338986452415156</v>
      </c>
      <c r="V551" s="22">
        <f t="shared" si="43"/>
        <v>8.7624438315044281E-2</v>
      </c>
      <c r="X551" s="33"/>
      <c r="Y551" s="33"/>
    </row>
    <row r="552" spans="1:25" hidden="1" x14ac:dyDescent="0.2">
      <c r="A552" s="93" t="s">
        <v>273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72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3187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hidden="1" x14ac:dyDescent="0.2">
      <c r="A553" s="93" t="s">
        <v>273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2857</v>
      </c>
      <c r="I553" s="97" t="s">
        <v>2256</v>
      </c>
      <c r="J553" s="97" t="s">
        <v>2858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3187</v>
      </c>
      <c r="T553" s="95" t="str">
        <f t="shared" si="45"/>
        <v>2023 02</v>
      </c>
      <c r="U553" s="32">
        <f t="shared" si="42"/>
        <v>1164.1806033955045</v>
      </c>
      <c r="V553" s="22">
        <f t="shared" si="43"/>
        <v>2.1727108252761171</v>
      </c>
      <c r="X553" s="33"/>
      <c r="Y553" s="33"/>
    </row>
    <row r="554" spans="1:25" hidden="1" x14ac:dyDescent="0.2">
      <c r="A554" s="93" t="s">
        <v>273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279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3187</v>
      </c>
      <c r="T554" s="95" t="str">
        <f t="shared" si="45"/>
        <v>2023 05</v>
      </c>
      <c r="U554" s="32">
        <f t="shared" si="42"/>
        <v>1350.6669803768532</v>
      </c>
      <c r="V554" s="22">
        <f t="shared" si="43"/>
        <v>1.0009886075077885</v>
      </c>
      <c r="X554" s="33"/>
      <c r="Y554" s="33"/>
    </row>
    <row r="555" spans="1:25" hidden="1" x14ac:dyDescent="0.2">
      <c r="A555" s="93" t="s">
        <v>273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3187</v>
      </c>
      <c r="T555" s="95" t="str">
        <f t="shared" si="45"/>
        <v>2023 02</v>
      </c>
      <c r="U555" s="32">
        <f t="shared" si="42"/>
        <v>869.36303887900522</v>
      </c>
      <c r="V555" s="22">
        <f t="shared" si="43"/>
        <v>0.84352014499210615</v>
      </c>
      <c r="X555" s="33"/>
      <c r="Y555" s="33"/>
    </row>
    <row r="556" spans="1:25" hidden="1" x14ac:dyDescent="0.2">
      <c r="A556" s="93" t="s">
        <v>280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2062</v>
      </c>
      <c r="I556" s="97" t="s">
        <v>2040</v>
      </c>
      <c r="J556" s="97" t="s">
        <v>4360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3187</v>
      </c>
      <c r="T556" s="95" t="str">
        <f t="shared" si="45"/>
        <v>2023 02</v>
      </c>
      <c r="U556" s="32">
        <f t="shared" si="42"/>
        <v>524.83727327032329</v>
      </c>
      <c r="V556" s="22">
        <f t="shared" si="43"/>
        <v>1.1045421783870406</v>
      </c>
      <c r="X556" s="33"/>
      <c r="Y556" s="33"/>
    </row>
    <row r="557" spans="1:25" hidden="1" x14ac:dyDescent="0.2">
      <c r="A557" s="93" t="s">
        <v>280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2671</v>
      </c>
      <c r="I557" s="97" t="s">
        <v>2040</v>
      </c>
      <c r="J557" s="97" t="s">
        <v>2672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3187</v>
      </c>
      <c r="T557" s="95" t="str">
        <f t="shared" si="45"/>
        <v>2023 02</v>
      </c>
      <c r="U557" s="32">
        <f t="shared" si="42"/>
        <v>1102.8916052142513</v>
      </c>
      <c r="V557" s="22">
        <f t="shared" si="43"/>
        <v>1.0052713209159538</v>
      </c>
      <c r="X557" s="33"/>
      <c r="Y557" s="33"/>
    </row>
    <row r="558" spans="1:25" hidden="1" x14ac:dyDescent="0.2">
      <c r="A558" s="93" t="s">
        <v>280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3149</v>
      </c>
      <c r="I558" s="97" t="s">
        <v>2138</v>
      </c>
      <c r="J558" s="97" t="s">
        <v>3150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si="42"/>
        <v>-384.83476283651044</v>
      </c>
      <c r="V558" s="22" t="str">
        <f t="shared" si="43"/>
        <v/>
      </c>
      <c r="X558" s="33"/>
      <c r="Y558" s="33"/>
    </row>
    <row r="559" spans="1:25" hidden="1" x14ac:dyDescent="0.2">
      <c r="A559" s="93" t="s">
        <v>280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281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3187</v>
      </c>
      <c r="T559" s="95" t="str">
        <f t="shared" si="45"/>
        <v>2025 04</v>
      </c>
      <c r="U559" s="32">
        <f t="shared" si="42"/>
        <v>674.40124329634114</v>
      </c>
      <c r="V559" s="22">
        <f t="shared" si="43"/>
        <v>0.65756831205988453</v>
      </c>
      <c r="X559" s="33"/>
      <c r="Y559" s="33"/>
    </row>
    <row r="560" spans="1:25" hidden="1" x14ac:dyDescent="0.2">
      <c r="A560" s="93" t="s">
        <v>280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3710</v>
      </c>
      <c r="I560" s="176" t="s">
        <v>2138</v>
      </c>
      <c r="J560" s="97" t="s">
        <v>3762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3187</v>
      </c>
      <c r="T560" s="95" t="str">
        <f t="shared" si="45"/>
        <v>2023 03</v>
      </c>
      <c r="U560" s="32">
        <f t="shared" si="42"/>
        <v>1071.8413676259756</v>
      </c>
      <c r="V560" s="22">
        <f t="shared" si="43"/>
        <v>0.95008036712927657</v>
      </c>
      <c r="X560" s="33"/>
      <c r="Y560" s="33"/>
    </row>
    <row r="561" spans="1:25" hidden="1" x14ac:dyDescent="0.2">
      <c r="A561" s="93" t="s">
        <v>280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3721</v>
      </c>
      <c r="I561" s="176" t="s">
        <v>2040</v>
      </c>
      <c r="J561" s="97" t="s">
        <v>3772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3187</v>
      </c>
      <c r="T561" s="95" t="str">
        <f t="shared" si="45"/>
        <v>2023 03</v>
      </c>
      <c r="U561" s="32">
        <f t="shared" si="42"/>
        <v>832.89034999734497</v>
      </c>
      <c r="V561" s="22">
        <f t="shared" si="43"/>
        <v>1.2485059240171839</v>
      </c>
      <c r="X561" s="33"/>
      <c r="Y561" s="33"/>
    </row>
    <row r="562" spans="1:25" hidden="1" x14ac:dyDescent="0.2">
      <c r="A562" s="93" t="s">
        <v>280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282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3187</v>
      </c>
      <c r="T562" s="95" t="str">
        <f t="shared" si="45"/>
        <v>2023 02</v>
      </c>
      <c r="U562" s="32">
        <f t="shared" si="42"/>
        <v>1700.7051792598097</v>
      </c>
      <c r="V562" s="22">
        <f t="shared" si="43"/>
        <v>1.0008299669382885</v>
      </c>
      <c r="X562" s="33"/>
      <c r="Y562" s="33"/>
    </row>
    <row r="563" spans="1:25" hidden="1" x14ac:dyDescent="0.2">
      <c r="A563" s="93" t="s">
        <v>280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283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3187</v>
      </c>
      <c r="T563" s="95" t="str">
        <f t="shared" si="45"/>
        <v>2023 03</v>
      </c>
      <c r="U563" s="32">
        <f t="shared" si="42"/>
        <v>747.26696755694786</v>
      </c>
      <c r="V563" s="22">
        <f t="shared" si="43"/>
        <v>0.99273837516022945</v>
      </c>
      <c r="X563" s="33"/>
      <c r="Y563" s="33"/>
    </row>
    <row r="564" spans="1:25" hidden="1" x14ac:dyDescent="0.2">
      <c r="A564" s="93" t="s">
        <v>280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2963</v>
      </c>
      <c r="I564" s="97" t="s">
        <v>2078</v>
      </c>
      <c r="J564" s="97" t="s">
        <v>2964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3187</v>
      </c>
      <c r="T564" s="95" t="str">
        <f t="shared" si="45"/>
        <v>2024 03</v>
      </c>
      <c r="U564" s="32">
        <f t="shared" si="42"/>
        <v>832.89034999734497</v>
      </c>
      <c r="V564" s="22">
        <f t="shared" si="43"/>
        <v>1.2485059240171839</v>
      </c>
      <c r="X564" s="33"/>
      <c r="Y564" s="33"/>
    </row>
    <row r="565" spans="1:25" hidden="1" x14ac:dyDescent="0.2">
      <c r="A565" s="93" t="s">
        <v>280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2112</v>
      </c>
      <c r="I565" s="97" t="s">
        <v>2040</v>
      </c>
      <c r="J565" s="97" t="s">
        <v>2113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3187</v>
      </c>
      <c r="T565" s="95" t="str">
        <f t="shared" si="45"/>
        <v>2023 03</v>
      </c>
      <c r="U565" s="32">
        <f t="shared" si="42"/>
        <v>1050.6154628312006</v>
      </c>
      <c r="V565" s="22">
        <f t="shared" si="43"/>
        <v>1.1066279486332127</v>
      </c>
      <c r="X565" s="33"/>
      <c r="Y565" s="33"/>
    </row>
    <row r="566" spans="1:25" hidden="1" x14ac:dyDescent="0.2">
      <c r="A566" s="93" t="s">
        <v>280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2210</v>
      </c>
      <c r="I566" s="97" t="s">
        <v>2040</v>
      </c>
      <c r="J566" s="97" t="s">
        <v>2211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3187</v>
      </c>
      <c r="T566" s="95" t="str">
        <f t="shared" si="45"/>
        <v>2023 02</v>
      </c>
      <c r="U566" s="32">
        <f t="shared" si="42"/>
        <v>421.62021459671848</v>
      </c>
      <c r="V566" s="22">
        <f t="shared" si="43"/>
        <v>1.2839408311292027</v>
      </c>
      <c r="X566" s="33"/>
      <c r="Y566" s="33"/>
    </row>
    <row r="567" spans="1:25" hidden="1" x14ac:dyDescent="0.2">
      <c r="A567" s="93" t="s">
        <v>280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2833</v>
      </c>
      <c r="I567" s="97" t="s">
        <v>2088</v>
      </c>
      <c r="J567" s="97" t="s">
        <v>3930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3187</v>
      </c>
      <c r="T567" s="95" t="str">
        <f t="shared" si="45"/>
        <v>2023 04</v>
      </c>
      <c r="U567" s="32">
        <f t="shared" si="42"/>
        <v>723.63348377847387</v>
      </c>
      <c r="V567" s="22">
        <f t="shared" si="43"/>
        <v>1.9226829502350031</v>
      </c>
      <c r="X567" s="33"/>
      <c r="Y567" s="33"/>
    </row>
    <row r="568" spans="1:25" hidden="1" x14ac:dyDescent="0.2">
      <c r="A568" s="93" t="s">
        <v>280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284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3187</v>
      </c>
      <c r="T568" s="95" t="str">
        <f t="shared" si="45"/>
        <v>2023 02</v>
      </c>
      <c r="U568" s="32">
        <f t="shared" si="42"/>
        <v>1094.9908251738968</v>
      </c>
      <c r="V568" s="22">
        <f t="shared" si="43"/>
        <v>1.8098747436162903</v>
      </c>
      <c r="X568" s="33"/>
      <c r="Y568" s="33"/>
    </row>
    <row r="569" spans="1:25" hidden="1" x14ac:dyDescent="0.2">
      <c r="A569" s="93" t="s">
        <v>280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100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3187</v>
      </c>
      <c r="T569" s="95" t="str">
        <f t="shared" si="45"/>
        <v>2023 03</v>
      </c>
      <c r="U569" s="32">
        <f t="shared" si="42"/>
        <v>1237.0691850475228</v>
      </c>
      <c r="V569" s="22">
        <f t="shared" si="43"/>
        <v>2.672255000295273</v>
      </c>
      <c r="X569" s="33"/>
      <c r="Y569" s="33"/>
    </row>
    <row r="570" spans="1:25" hidden="1" x14ac:dyDescent="0.2">
      <c r="A570" s="93" t="s">
        <v>280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285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3187</v>
      </c>
      <c r="T570" s="95" t="str">
        <f t="shared" si="45"/>
        <v>2023 02</v>
      </c>
      <c r="U570" s="32">
        <f t="shared" si="42"/>
        <v>824.07578983698772</v>
      </c>
      <c r="V570" s="22">
        <f t="shared" si="43"/>
        <v>0.41705840011394063</v>
      </c>
      <c r="X570" s="33"/>
      <c r="Y570" s="33"/>
    </row>
    <row r="571" spans="1:25" hidden="1" x14ac:dyDescent="0.2">
      <c r="A571" s="93" t="s">
        <v>280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286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3187</v>
      </c>
      <c r="T571" s="95" t="str">
        <f t="shared" si="45"/>
        <v>2023 09</v>
      </c>
      <c r="U571" s="32">
        <f t="shared" si="42"/>
        <v>1262.5845014071042</v>
      </c>
      <c r="V571" s="22">
        <f t="shared" si="43"/>
        <v>1.5077157080668049</v>
      </c>
      <c r="X571" s="33"/>
      <c r="Y571" s="33"/>
    </row>
    <row r="572" spans="1:25" hidden="1" x14ac:dyDescent="0.2">
      <c r="A572" s="93" t="s">
        <v>280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287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3187</v>
      </c>
      <c r="T572" s="95" t="str">
        <f t="shared" si="45"/>
        <v>2023 02</v>
      </c>
      <c r="U572" s="32">
        <f t="shared" si="42"/>
        <v>573.08687728986354</v>
      </c>
      <c r="V572" s="22">
        <f t="shared" si="43"/>
        <v>1.0876306787392882</v>
      </c>
      <c r="X572" s="33"/>
      <c r="Y572" s="33"/>
    </row>
    <row r="573" spans="1:25" hidden="1" x14ac:dyDescent="0.2">
      <c r="A573" s="93" t="s">
        <v>280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3719</v>
      </c>
      <c r="I573" s="176" t="s">
        <v>2040</v>
      </c>
      <c r="J573" s="97" t="s">
        <v>3770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3187</v>
      </c>
      <c r="T573" s="95" t="str">
        <f t="shared" si="45"/>
        <v>2023 03</v>
      </c>
      <c r="U573" s="32">
        <f t="shared" si="42"/>
        <v>517.70425274783611</v>
      </c>
      <c r="V573" s="22">
        <f t="shared" si="43"/>
        <v>0.81876915193195521</v>
      </c>
      <c r="X573" s="33"/>
      <c r="Y573" s="33"/>
    </row>
    <row r="574" spans="1:25" hidden="1" x14ac:dyDescent="0.2">
      <c r="A574" s="93" t="s">
        <v>280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288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3187</v>
      </c>
      <c r="T574" s="95" t="str">
        <f t="shared" si="45"/>
        <v>2023 02</v>
      </c>
      <c r="U574" s="32">
        <f t="shared" si="42"/>
        <v>1412.4113446344184</v>
      </c>
      <c r="V574" s="22">
        <f t="shared" si="43"/>
        <v>0.94946364342050715</v>
      </c>
      <c r="X574" s="33"/>
      <c r="Y574" s="33"/>
    </row>
    <row r="575" spans="1:25" hidden="1" x14ac:dyDescent="0.2">
      <c r="A575" s="93" t="s">
        <v>280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3723</v>
      </c>
      <c r="I575" s="176" t="s">
        <v>2040</v>
      </c>
      <c r="J575" s="97" t="s">
        <v>3774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3187</v>
      </c>
      <c r="T575" s="95" t="str">
        <f t="shared" si="45"/>
        <v>2023 04</v>
      </c>
      <c r="U575" s="32">
        <f t="shared" si="42"/>
        <v>1335.4085054956722</v>
      </c>
      <c r="V575" s="22">
        <f t="shared" si="43"/>
        <v>1.0559999108796014</v>
      </c>
      <c r="X575" s="33"/>
      <c r="Y575" s="33"/>
    </row>
    <row r="576" spans="1:25" hidden="1" x14ac:dyDescent="0.2">
      <c r="A576" s="93" t="s">
        <v>280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114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3187</v>
      </c>
      <c r="T576" s="95" t="str">
        <f t="shared" si="45"/>
        <v>2023 02</v>
      </c>
      <c r="U576" s="32">
        <f t="shared" si="42"/>
        <v>623.63348377847387</v>
      </c>
      <c r="V576" s="22">
        <f t="shared" si="43"/>
        <v>1.6569845002136392</v>
      </c>
      <c r="X576" s="33"/>
      <c r="Y576" s="33"/>
    </row>
    <row r="577" spans="1:25" hidden="1" x14ac:dyDescent="0.2">
      <c r="A577" s="93" t="s">
        <v>289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3187</v>
      </c>
      <c r="T577" s="95" t="str">
        <f t="shared" si="45"/>
        <v>2023 01</v>
      </c>
      <c r="U577" s="32">
        <f t="shared" si="42"/>
        <v>853.82668830225248</v>
      </c>
      <c r="V577" s="22">
        <f t="shared" si="43"/>
        <v>2.4664717338110385</v>
      </c>
      <c r="X577" s="33"/>
      <c r="Y577" s="33"/>
    </row>
    <row r="578" spans="1:25" hidden="1" x14ac:dyDescent="0.2">
      <c r="A578" s="93" t="s">
        <v>289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3719</v>
      </c>
      <c r="I578" s="176" t="s">
        <v>2040</v>
      </c>
      <c r="J578" s="97" t="s">
        <v>3770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3187</v>
      </c>
      <c r="T578" s="95" t="str">
        <f t="shared" si="45"/>
        <v>2023 11</v>
      </c>
      <c r="U578" s="32">
        <f t="shared" si="42"/>
        <v>853.80981816420444</v>
      </c>
      <c r="V578" s="22">
        <f t="shared" si="43"/>
        <v>1.3212980360341771</v>
      </c>
      <c r="X578" s="33"/>
      <c r="Y578" s="33"/>
    </row>
    <row r="579" spans="1:25" hidden="1" x14ac:dyDescent="0.2">
      <c r="A579" s="93" t="s">
        <v>289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2062</v>
      </c>
      <c r="I579" s="97" t="s">
        <v>2040</v>
      </c>
      <c r="J579" s="97" t="s">
        <v>4360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3187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si="47">IF(Q579&lt;&gt;0,IFERROR(U579/P579,""),"")</f>
        <v>1.0592901388976459</v>
      </c>
      <c r="X579" s="33"/>
      <c r="Y579" s="33"/>
    </row>
    <row r="580" spans="1:25" hidden="1" x14ac:dyDescent="0.2">
      <c r="A580" s="93" t="s">
        <v>289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2051</v>
      </c>
      <c r="I580" s="97" t="s">
        <v>2040</v>
      </c>
      <c r="J580" s="97" t="s">
        <v>2052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3187</v>
      </c>
      <c r="T580" s="95" t="str">
        <f t="shared" ref="T580:T643" si="49">IF(R580="","",TEXT(R580,"ГГГГ ММ"))</f>
        <v>2023 02</v>
      </c>
      <c r="U580" s="32">
        <f t="shared" si="46"/>
        <v>1461.4350778719624</v>
      </c>
      <c r="V580" s="22">
        <f t="shared" si="47"/>
        <v>0.79487814669086143</v>
      </c>
      <c r="X580" s="33"/>
      <c r="Y580" s="33"/>
    </row>
    <row r="581" spans="1:25" hidden="1" x14ac:dyDescent="0.2">
      <c r="A581" s="93" t="s">
        <v>289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3710</v>
      </c>
      <c r="I581" s="176" t="s">
        <v>2138</v>
      </c>
      <c r="J581" s="97" t="s">
        <v>3762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3187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hidden="1" x14ac:dyDescent="0.2">
      <c r="A582" s="93" t="s">
        <v>289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3076</v>
      </c>
      <c r="I582" s="97" t="s">
        <v>2088</v>
      </c>
      <c r="J582" s="97" t="s">
        <v>3077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3187</v>
      </c>
      <c r="T582" s="95" t="str">
        <f t="shared" si="49"/>
        <v>2023 02</v>
      </c>
      <c r="U582" s="32">
        <f t="shared" si="46"/>
        <v>569.21779220150165</v>
      </c>
      <c r="V582" s="22">
        <f t="shared" si="47"/>
        <v>2.466471733811038</v>
      </c>
      <c r="X582" s="33"/>
      <c r="Y582" s="33"/>
    </row>
    <row r="583" spans="1:25" hidden="1" x14ac:dyDescent="0.2">
      <c r="A583" s="93" t="s">
        <v>289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2210</v>
      </c>
      <c r="I583" s="97" t="s">
        <v>2040</v>
      </c>
      <c r="J583" s="97" t="s">
        <v>2211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3187</v>
      </c>
      <c r="T583" s="95" t="str">
        <f t="shared" si="49"/>
        <v>2023 02</v>
      </c>
      <c r="U583" s="32">
        <f t="shared" si="46"/>
        <v>414.40420615968361</v>
      </c>
      <c r="V583" s="22">
        <f t="shared" si="47"/>
        <v>1.2348313470128471</v>
      </c>
      <c r="X583" s="33"/>
      <c r="Y583" s="33"/>
    </row>
    <row r="584" spans="1:25" hidden="1" x14ac:dyDescent="0.2">
      <c r="A584" s="93" t="s">
        <v>289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2501</v>
      </c>
      <c r="I584" s="97" t="s">
        <v>2040</v>
      </c>
      <c r="J584" s="97" t="s">
        <v>2502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3187</v>
      </c>
      <c r="T584" s="95" t="str">
        <f t="shared" si="49"/>
        <v>2023 01</v>
      </c>
      <c r="U584" s="32">
        <f t="shared" si="46"/>
        <v>415.35736362315339</v>
      </c>
      <c r="V584" s="22">
        <f t="shared" si="47"/>
        <v>0.85703842882734194</v>
      </c>
      <c r="X584" s="33"/>
      <c r="Y584" s="33"/>
    </row>
    <row r="585" spans="1:25" hidden="1" x14ac:dyDescent="0.2">
      <c r="A585" s="93" t="s">
        <v>289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2239</v>
      </c>
      <c r="I585" s="97" t="s">
        <v>2040</v>
      </c>
      <c r="J585" s="97" t="s">
        <v>3761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3187</v>
      </c>
      <c r="T585" s="95" t="str">
        <f t="shared" si="49"/>
        <v>2023 01</v>
      </c>
      <c r="U585" s="32">
        <f t="shared" si="46"/>
        <v>470.13439769920069</v>
      </c>
      <c r="V585" s="22">
        <f t="shared" si="47"/>
        <v>0.45650072849203249</v>
      </c>
      <c r="X585" s="33"/>
      <c r="Y585" s="33"/>
    </row>
    <row r="586" spans="1:25" hidden="1" x14ac:dyDescent="0.2">
      <c r="A586" s="93" t="s">
        <v>289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2059</v>
      </c>
      <c r="I586" s="97" t="s">
        <v>2040</v>
      </c>
      <c r="J586" s="97" t="s">
        <v>4390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3187</v>
      </c>
      <c r="T586" s="95" t="str">
        <f t="shared" si="49"/>
        <v>2023 06</v>
      </c>
      <c r="U586" s="32">
        <f t="shared" si="46"/>
        <v>953.78170126745795</v>
      </c>
      <c r="V586" s="22">
        <f t="shared" si="47"/>
        <v>0.83211173850751163</v>
      </c>
      <c r="X586" s="33"/>
      <c r="Y586" s="33"/>
    </row>
    <row r="587" spans="1:25" hidden="1" x14ac:dyDescent="0.2">
      <c r="A587" s="93" t="s">
        <v>289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2125</v>
      </c>
      <c r="I587" s="97" t="s">
        <v>2040</v>
      </c>
      <c r="J587" s="97" t="s">
        <v>3851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3187</v>
      </c>
      <c r="T587" s="95" t="str">
        <f t="shared" si="49"/>
        <v>2023 01</v>
      </c>
      <c r="U587" s="32">
        <f t="shared" si="46"/>
        <v>1503.7732661984339</v>
      </c>
      <c r="V587" s="22">
        <f t="shared" si="47"/>
        <v>1.160115917211626</v>
      </c>
      <c r="X587" s="33"/>
      <c r="Y587" s="33"/>
    </row>
    <row r="588" spans="1:25" hidden="1" x14ac:dyDescent="0.2">
      <c r="A588" s="93" t="s">
        <v>289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96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3187</v>
      </c>
      <c r="T588" s="95" t="str">
        <f t="shared" si="49"/>
        <v>2023 03</v>
      </c>
      <c r="U588" s="32">
        <f t="shared" si="46"/>
        <v>442.2763311536288</v>
      </c>
      <c r="V588" s="22">
        <f t="shared" si="47"/>
        <v>0.79300262093674356</v>
      </c>
      <c r="X588" s="33"/>
      <c r="Y588" s="33"/>
    </row>
    <row r="589" spans="1:25" hidden="1" x14ac:dyDescent="0.2">
      <c r="A589" s="93" t="s">
        <v>289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2112</v>
      </c>
      <c r="I589" s="97" t="s">
        <v>2040</v>
      </c>
      <c r="J589" s="97" t="s">
        <v>2113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3187</v>
      </c>
      <c r="T589" s="95" t="str">
        <f t="shared" si="49"/>
        <v>2023 12</v>
      </c>
      <c r="U589" s="32">
        <f t="shared" si="46"/>
        <v>1429.7531347138129</v>
      </c>
      <c r="V589" s="22">
        <f t="shared" si="47"/>
        <v>1.4735972728879556</v>
      </c>
      <c r="X589" s="33"/>
      <c r="Y589" s="33"/>
    </row>
    <row r="590" spans="1:25" hidden="1" x14ac:dyDescent="0.2">
      <c r="A590" s="93" t="s">
        <v>289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2464</v>
      </c>
      <c r="I590" s="97" t="s">
        <v>2161</v>
      </c>
      <c r="J590" s="97" t="s">
        <v>2465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3187</v>
      </c>
      <c r="T590" s="95" t="str">
        <f t="shared" si="49"/>
        <v>2023 01</v>
      </c>
      <c r="U590" s="32">
        <f t="shared" si="46"/>
        <v>694.17421101154468</v>
      </c>
      <c r="V590" s="22">
        <f t="shared" si="47"/>
        <v>0.69015352222144333</v>
      </c>
      <c r="X590" s="33"/>
      <c r="Y590" s="33"/>
    </row>
    <row r="591" spans="1:25" hidden="1" x14ac:dyDescent="0.2">
      <c r="A591" s="93" t="s">
        <v>289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290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3187</v>
      </c>
      <c r="T591" s="95" t="str">
        <f t="shared" si="49"/>
        <v>2023 02</v>
      </c>
      <c r="U591" s="32">
        <f t="shared" si="46"/>
        <v>715.36298700250268</v>
      </c>
      <c r="V591" s="22">
        <f t="shared" si="47"/>
        <v>1.8598391803941063</v>
      </c>
      <c r="X591" s="33"/>
      <c r="Y591" s="33"/>
    </row>
    <row r="592" spans="1:25" hidden="1" x14ac:dyDescent="0.2">
      <c r="A592" s="93" t="s">
        <v>291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2087</v>
      </c>
      <c r="I592" s="97" t="s">
        <v>2088</v>
      </c>
      <c r="J592" s="97" t="s">
        <v>3163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3187</v>
      </c>
      <c r="T592" s="95" t="str">
        <f t="shared" si="49"/>
        <v>2023 03</v>
      </c>
      <c r="U592" s="32">
        <f t="shared" si="46"/>
        <v>1286.0405156537754</v>
      </c>
      <c r="V592" s="22">
        <f t="shared" si="47"/>
        <v>1.4071088901426614</v>
      </c>
      <c r="X592" s="33"/>
      <c r="Y592" s="33"/>
    </row>
    <row r="593" spans="1:25" hidden="1" x14ac:dyDescent="0.2">
      <c r="A593" s="93" t="s">
        <v>291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2087</v>
      </c>
      <c r="I593" s="97" t="s">
        <v>2088</v>
      </c>
      <c r="J593" s="97" t="s">
        <v>3163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3187</v>
      </c>
      <c r="T593" s="95" t="str">
        <f t="shared" si="49"/>
        <v>2023 03</v>
      </c>
      <c r="U593" s="32">
        <f t="shared" si="46"/>
        <v>1386.0405156537754</v>
      </c>
      <c r="V593" s="22">
        <f t="shared" si="47"/>
        <v>1.5165229306036916</v>
      </c>
      <c r="X593" s="33"/>
      <c r="Y593" s="33"/>
    </row>
    <row r="594" spans="1:25" hidden="1" x14ac:dyDescent="0.2">
      <c r="A594" s="93" t="s">
        <v>291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2087</v>
      </c>
      <c r="I594" s="97" t="s">
        <v>2088</v>
      </c>
      <c r="J594" s="97" t="s">
        <v>3163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3187</v>
      </c>
      <c r="T594" s="95" t="str">
        <f t="shared" si="49"/>
        <v>2023 03</v>
      </c>
      <c r="U594" s="32">
        <f t="shared" si="46"/>
        <v>1386.0405156537754</v>
      </c>
      <c r="V594" s="22">
        <f t="shared" si="47"/>
        <v>1.5165229306036916</v>
      </c>
      <c r="X594" s="33"/>
      <c r="Y594" s="33"/>
    </row>
    <row r="595" spans="1:25" hidden="1" x14ac:dyDescent="0.2">
      <c r="A595" s="93" t="s">
        <v>291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2087</v>
      </c>
      <c r="I595" s="97" t="s">
        <v>2088</v>
      </c>
      <c r="J595" s="97" t="s">
        <v>3163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3187</v>
      </c>
      <c r="T595" s="95" t="str">
        <f t="shared" si="49"/>
        <v>2023 03</v>
      </c>
      <c r="U595" s="32">
        <f t="shared" si="46"/>
        <v>1086.0405156537754</v>
      </c>
      <c r="V595" s="22">
        <f t="shared" si="47"/>
        <v>1.1882808092206014</v>
      </c>
      <c r="X595" s="33"/>
      <c r="Y595" s="33"/>
    </row>
    <row r="596" spans="1:25" hidden="1" x14ac:dyDescent="0.2">
      <c r="A596" s="93" t="s">
        <v>291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2087</v>
      </c>
      <c r="I596" s="97" t="s">
        <v>2088</v>
      </c>
      <c r="J596" s="97" t="s">
        <v>3163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3187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hidden="1" x14ac:dyDescent="0.2">
      <c r="A597" s="93" t="s">
        <v>291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3706</v>
      </c>
      <c r="I597" s="176" t="s">
        <v>2075</v>
      </c>
      <c r="J597" s="97" t="s">
        <v>3752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3187</v>
      </c>
      <c r="T597" s="95" t="str">
        <f t="shared" si="49"/>
        <v>2023 01</v>
      </c>
      <c r="U597" s="32">
        <f t="shared" si="46"/>
        <v>1068.1399631675874</v>
      </c>
      <c r="V597" s="22">
        <f t="shared" si="47"/>
        <v>2.0083102493074789</v>
      </c>
      <c r="X597" s="33"/>
      <c r="Y597" s="33"/>
    </row>
    <row r="598" spans="1:25" hidden="1" x14ac:dyDescent="0.2">
      <c r="A598" s="93" t="s">
        <v>291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3076</v>
      </c>
      <c r="I598" s="97" t="s">
        <v>2088</v>
      </c>
      <c r="J598" s="97" t="s">
        <v>3077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3187</v>
      </c>
      <c r="T598" s="95" t="str">
        <f t="shared" si="49"/>
        <v>2022 12</v>
      </c>
      <c r="U598" s="32">
        <f t="shared" si="46"/>
        <v>420.07366482504602</v>
      </c>
      <c r="V598" s="22">
        <f t="shared" si="47"/>
        <v>1.5006578947368419</v>
      </c>
      <c r="X598" s="33"/>
      <c r="Y598" s="33"/>
    </row>
    <row r="599" spans="1:25" hidden="1" x14ac:dyDescent="0.2">
      <c r="A599" s="93" t="s">
        <v>291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3076</v>
      </c>
      <c r="I599" s="97" t="s">
        <v>2088</v>
      </c>
      <c r="J599" s="97" t="s">
        <v>3077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3187</v>
      </c>
      <c r="T599" s="95" t="str">
        <f t="shared" si="49"/>
        <v>2023 01</v>
      </c>
      <c r="U599" s="32">
        <f t="shared" si="46"/>
        <v>520.07366482504608</v>
      </c>
      <c r="V599" s="22">
        <f t="shared" si="47"/>
        <v>1.8578947368421053</v>
      </c>
      <c r="X599" s="33"/>
      <c r="Y599" s="33"/>
    </row>
    <row r="600" spans="1:25" hidden="1" x14ac:dyDescent="0.2">
      <c r="A600" s="93" t="s">
        <v>291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3076</v>
      </c>
      <c r="I600" s="97" t="s">
        <v>2088</v>
      </c>
      <c r="J600" s="97" t="s">
        <v>3077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3187</v>
      </c>
      <c r="T600" s="95" t="str">
        <f t="shared" si="49"/>
        <v>2023 01</v>
      </c>
      <c r="U600" s="32">
        <f t="shared" si="46"/>
        <v>420.07366482504602</v>
      </c>
      <c r="V600" s="22">
        <f t="shared" si="47"/>
        <v>1.5006578947368419</v>
      </c>
      <c r="X600" s="33"/>
      <c r="Y600" s="33"/>
    </row>
    <row r="601" spans="1:25" hidden="1" x14ac:dyDescent="0.2">
      <c r="A601" s="93" t="s">
        <v>291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292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3187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hidden="1" x14ac:dyDescent="0.2">
      <c r="A602" s="93" t="s">
        <v>291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2163</v>
      </c>
      <c r="I602" s="97" t="s">
        <v>2161</v>
      </c>
      <c r="J602" s="97" t="s">
        <v>2164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3187</v>
      </c>
      <c r="T602" s="95" t="str">
        <f t="shared" si="49"/>
        <v>2023 01</v>
      </c>
      <c r="U602" s="32">
        <f t="shared" si="46"/>
        <v>536.72191528545125</v>
      </c>
      <c r="V602" s="22">
        <f t="shared" si="47"/>
        <v>1.1585307680076327</v>
      </c>
      <c r="X602" s="33"/>
      <c r="Y602" s="33"/>
    </row>
    <row r="603" spans="1:25" hidden="1" x14ac:dyDescent="0.2">
      <c r="A603" s="93" t="s">
        <v>291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3799</v>
      </c>
      <c r="I603" s="96" t="str">
        <f t="shared" si="50"/>
        <v>EYENLIP</v>
      </c>
      <c r="J603" s="97" t="s">
        <v>293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3187</v>
      </c>
      <c r="T603" s="95" t="str">
        <f t="shared" si="49"/>
        <v>2022 12</v>
      </c>
      <c r="U603" s="32">
        <f t="shared" si="46"/>
        <v>42.007366482504608</v>
      </c>
      <c r="V603" s="22">
        <f t="shared" si="47"/>
        <v>1.5006578947368423</v>
      </c>
      <c r="X603" s="33"/>
      <c r="Y603" s="33"/>
    </row>
    <row r="604" spans="1:25" hidden="1" x14ac:dyDescent="0.2">
      <c r="A604" s="93" t="s">
        <v>291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3799</v>
      </c>
      <c r="I604" s="96" t="str">
        <f t="shared" si="50"/>
        <v>EYENLIP</v>
      </c>
      <c r="J604" s="97" t="s">
        <v>293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3187</v>
      </c>
      <c r="T604" s="95" t="str">
        <f t="shared" si="49"/>
        <v>2022 12</v>
      </c>
      <c r="U604" s="32">
        <f t="shared" si="46"/>
        <v>42.007366482504608</v>
      </c>
      <c r="V604" s="22">
        <f t="shared" si="47"/>
        <v>1.5006578947368423</v>
      </c>
      <c r="X604" s="33"/>
      <c r="Y604" s="33"/>
    </row>
    <row r="605" spans="1:25" hidden="1" x14ac:dyDescent="0.2">
      <c r="A605" s="93" t="s">
        <v>291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3799</v>
      </c>
      <c r="I605" s="96" t="str">
        <f t="shared" si="50"/>
        <v>EYENLIP</v>
      </c>
      <c r="J605" s="97" t="s">
        <v>293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3187</v>
      </c>
      <c r="T605" s="95" t="str">
        <f t="shared" si="49"/>
        <v>2022 12</v>
      </c>
      <c r="U605" s="32">
        <f t="shared" si="46"/>
        <v>42.007366482504608</v>
      </c>
      <c r="V605" s="22">
        <f t="shared" si="47"/>
        <v>1.5006578947368423</v>
      </c>
      <c r="X605" s="33"/>
      <c r="Y605" s="33"/>
    </row>
    <row r="606" spans="1:25" hidden="1" x14ac:dyDescent="0.2">
      <c r="A606" s="93" t="s">
        <v>291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3799</v>
      </c>
      <c r="I606" s="96" t="str">
        <f t="shared" si="50"/>
        <v>EYENLIP</v>
      </c>
      <c r="J606" s="97" t="s">
        <v>293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3187</v>
      </c>
      <c r="T606" s="95" t="str">
        <f t="shared" si="49"/>
        <v>2022 12</v>
      </c>
      <c r="U606" s="32">
        <f t="shared" si="46"/>
        <v>42.007366482504608</v>
      </c>
      <c r="V606" s="22">
        <f t="shared" si="47"/>
        <v>1.5006578947368423</v>
      </c>
      <c r="X606" s="33"/>
      <c r="Y606" s="33"/>
    </row>
    <row r="607" spans="1:25" hidden="1" x14ac:dyDescent="0.2">
      <c r="A607" s="93" t="s">
        <v>291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3799</v>
      </c>
      <c r="I607" s="96" t="str">
        <f t="shared" si="50"/>
        <v>EYENLIP</v>
      </c>
      <c r="J607" s="97" t="s">
        <v>293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3187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hidden="1" x14ac:dyDescent="0.2">
      <c r="A608" s="93" t="s">
        <v>291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3799</v>
      </c>
      <c r="I608" s="96" t="str">
        <f t="shared" si="50"/>
        <v>EYENLIP</v>
      </c>
      <c r="J608" s="97" t="s">
        <v>293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3187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hidden="1" x14ac:dyDescent="0.2">
      <c r="A609" s="93" t="s">
        <v>291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3799</v>
      </c>
      <c r="I609" s="96" t="str">
        <f t="shared" si="50"/>
        <v>EYENLIP</v>
      </c>
      <c r="J609" s="97" t="s">
        <v>293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3187</v>
      </c>
      <c r="T609" s="95" t="str">
        <f t="shared" si="49"/>
        <v>2022 12</v>
      </c>
      <c r="U609" s="32">
        <f t="shared" si="46"/>
        <v>42.007366482504608</v>
      </c>
      <c r="V609" s="22">
        <f t="shared" si="47"/>
        <v>1.5006578947368423</v>
      </c>
      <c r="X609" s="33"/>
      <c r="Y609" s="33"/>
    </row>
    <row r="610" spans="1:25" hidden="1" x14ac:dyDescent="0.2">
      <c r="A610" s="93" t="s">
        <v>291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3799</v>
      </c>
      <c r="I610" s="96" t="str">
        <f t="shared" si="50"/>
        <v>EYENLIP</v>
      </c>
      <c r="J610" s="97" t="s">
        <v>293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3187</v>
      </c>
      <c r="T610" s="95" t="str">
        <f t="shared" si="49"/>
        <v>2022 12</v>
      </c>
      <c r="U610" s="32">
        <f t="shared" si="46"/>
        <v>42.007366482504608</v>
      </c>
      <c r="V610" s="22">
        <f t="shared" si="47"/>
        <v>1.5006578947368423</v>
      </c>
      <c r="X610" s="33"/>
      <c r="Y610" s="33"/>
    </row>
    <row r="611" spans="1:25" hidden="1" x14ac:dyDescent="0.2">
      <c r="A611" s="93" t="s">
        <v>291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3799</v>
      </c>
      <c r="I611" s="96" t="str">
        <f t="shared" si="50"/>
        <v>EYENLIP</v>
      </c>
      <c r="J611" s="97" t="s">
        <v>293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3187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hidden="1" x14ac:dyDescent="0.2">
      <c r="A612" s="93" t="s">
        <v>291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3799</v>
      </c>
      <c r="I612" s="96" t="str">
        <f t="shared" si="50"/>
        <v>EYENLIP</v>
      </c>
      <c r="J612" s="97" t="s">
        <v>293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3187</v>
      </c>
      <c r="T612" s="95" t="str">
        <f t="shared" si="49"/>
        <v>2023 03</v>
      </c>
      <c r="U612" s="32">
        <f t="shared" si="46"/>
        <v>47.007366482504608</v>
      </c>
      <c r="V612" s="22">
        <f t="shared" si="47"/>
        <v>1.6792763157894739</v>
      </c>
      <c r="X612" s="33"/>
      <c r="Y612" s="33"/>
    </row>
    <row r="613" spans="1:25" hidden="1" x14ac:dyDescent="0.2">
      <c r="A613" s="93" t="s">
        <v>291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3799</v>
      </c>
      <c r="I613" s="96" t="str">
        <f t="shared" si="50"/>
        <v>EYENLIP</v>
      </c>
      <c r="J613" s="97" t="s">
        <v>293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3187</v>
      </c>
      <c r="T613" s="95" t="str">
        <f t="shared" si="49"/>
        <v>2023 03</v>
      </c>
      <c r="U613" s="32">
        <f t="shared" si="46"/>
        <v>47.007366482504608</v>
      </c>
      <c r="V613" s="22">
        <f t="shared" si="47"/>
        <v>1.6792763157894739</v>
      </c>
      <c r="X613" s="33"/>
      <c r="Y613" s="33"/>
    </row>
    <row r="614" spans="1:25" hidden="1" x14ac:dyDescent="0.2">
      <c r="A614" s="93" t="s">
        <v>291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3799</v>
      </c>
      <c r="I614" s="96" t="str">
        <f t="shared" si="50"/>
        <v>EYENLIP</v>
      </c>
      <c r="J614" s="97" t="s">
        <v>293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3187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hidden="1" x14ac:dyDescent="0.2">
      <c r="A615" s="93" t="s">
        <v>291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3800</v>
      </c>
      <c r="I615" s="96" t="str">
        <f t="shared" si="50"/>
        <v>EYENLIP</v>
      </c>
      <c r="J615" s="97" t="s">
        <v>294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3187</v>
      </c>
      <c r="T615" s="95" t="str">
        <f t="shared" si="49"/>
        <v>2022 12</v>
      </c>
      <c r="U615" s="32">
        <f t="shared" si="46"/>
        <v>42.007366482504608</v>
      </c>
      <c r="V615" s="22">
        <f t="shared" si="47"/>
        <v>1.5006578947368423</v>
      </c>
      <c r="X615" s="33"/>
      <c r="Y615" s="33"/>
    </row>
    <row r="616" spans="1:25" hidden="1" x14ac:dyDescent="0.2">
      <c r="A616" s="93" t="s">
        <v>291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3800</v>
      </c>
      <c r="I616" s="96" t="str">
        <f t="shared" si="50"/>
        <v>EYENLIP</v>
      </c>
      <c r="J616" s="97" t="s">
        <v>294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3187</v>
      </c>
      <c r="T616" s="95" t="str">
        <f t="shared" si="49"/>
        <v>2022 12</v>
      </c>
      <c r="U616" s="32">
        <f t="shared" si="46"/>
        <v>42.007366482504608</v>
      </c>
      <c r="V616" s="22">
        <f t="shared" si="47"/>
        <v>1.5006578947368423</v>
      </c>
      <c r="X616" s="33"/>
      <c r="Y616" s="33"/>
    </row>
    <row r="617" spans="1:25" hidden="1" x14ac:dyDescent="0.2">
      <c r="A617" s="93" t="s">
        <v>291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3800</v>
      </c>
      <c r="I617" s="96" t="str">
        <f t="shared" si="50"/>
        <v>EYENLIP</v>
      </c>
      <c r="J617" s="97" t="s">
        <v>294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3187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hidden="1" x14ac:dyDescent="0.2">
      <c r="A618" s="93" t="s">
        <v>291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3800</v>
      </c>
      <c r="I618" s="96" t="str">
        <f t="shared" si="50"/>
        <v>EYENLIP</v>
      </c>
      <c r="J618" s="97" t="s">
        <v>294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3187</v>
      </c>
      <c r="T618" s="95" t="str">
        <f t="shared" si="49"/>
        <v>2022 12</v>
      </c>
      <c r="U618" s="32">
        <f t="shared" si="46"/>
        <v>42.007366482504608</v>
      </c>
      <c r="V618" s="22">
        <f t="shared" si="47"/>
        <v>1.5006578947368423</v>
      </c>
      <c r="X618" s="33"/>
      <c r="Y618" s="33"/>
    </row>
    <row r="619" spans="1:25" hidden="1" x14ac:dyDescent="0.2">
      <c r="A619" s="93" t="s">
        <v>291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3800</v>
      </c>
      <c r="I619" s="96" t="str">
        <f t="shared" si="50"/>
        <v>EYENLIP</v>
      </c>
      <c r="J619" s="97" t="s">
        <v>294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3187</v>
      </c>
      <c r="T619" s="95" t="str">
        <f t="shared" si="49"/>
        <v>2022 12</v>
      </c>
      <c r="U619" s="32">
        <f t="shared" si="46"/>
        <v>42.007366482504608</v>
      </c>
      <c r="V619" s="22">
        <f t="shared" si="47"/>
        <v>1.5006578947368423</v>
      </c>
      <c r="X619" s="33"/>
      <c r="Y619" s="33"/>
    </row>
    <row r="620" spans="1:25" hidden="1" x14ac:dyDescent="0.2">
      <c r="A620" s="93" t="s">
        <v>291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3800</v>
      </c>
      <c r="I620" s="96" t="str">
        <f t="shared" si="50"/>
        <v>EYENLIP</v>
      </c>
      <c r="J620" s="97" t="s">
        <v>294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3187</v>
      </c>
      <c r="T620" s="95" t="str">
        <f t="shared" si="49"/>
        <v>2022 12</v>
      </c>
      <c r="U620" s="32">
        <f t="shared" si="46"/>
        <v>42.007366482504608</v>
      </c>
      <c r="V620" s="22">
        <f t="shared" si="47"/>
        <v>1.5006578947368423</v>
      </c>
      <c r="X620" s="33"/>
      <c r="Y620" s="33"/>
    </row>
    <row r="621" spans="1:25" hidden="1" x14ac:dyDescent="0.2">
      <c r="A621" s="93" t="s">
        <v>291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3800</v>
      </c>
      <c r="I621" s="96" t="str">
        <f t="shared" si="50"/>
        <v>EYENLIP</v>
      </c>
      <c r="J621" s="97" t="s">
        <v>294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3187</v>
      </c>
      <c r="T621" s="95" t="str">
        <f t="shared" si="49"/>
        <v>2022 12</v>
      </c>
      <c r="U621" s="32">
        <f t="shared" si="46"/>
        <v>42.007366482504608</v>
      </c>
      <c r="V621" s="22">
        <f t="shared" si="47"/>
        <v>1.5006578947368423</v>
      </c>
      <c r="X621" s="33"/>
      <c r="Y621" s="33"/>
    </row>
    <row r="622" spans="1:25" hidden="1" x14ac:dyDescent="0.2">
      <c r="A622" s="93" t="s">
        <v>291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3800</v>
      </c>
      <c r="I622" s="96" t="str">
        <f t="shared" si="50"/>
        <v>EYENLIP</v>
      </c>
      <c r="J622" s="97" t="s">
        <v>294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3187</v>
      </c>
      <c r="T622" s="95" t="str">
        <f t="shared" si="49"/>
        <v>2022 12</v>
      </c>
      <c r="U622" s="32">
        <f t="shared" si="46"/>
        <v>42.007366482504608</v>
      </c>
      <c r="V622" s="22">
        <f t="shared" si="47"/>
        <v>1.5006578947368423</v>
      </c>
      <c r="X622" s="33"/>
      <c r="Y622" s="33"/>
    </row>
    <row r="623" spans="1:25" hidden="1" x14ac:dyDescent="0.2">
      <c r="A623" s="93" t="s">
        <v>291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3800</v>
      </c>
      <c r="I623" s="96" t="str">
        <f t="shared" si="50"/>
        <v>EYENLIP</v>
      </c>
      <c r="J623" s="97" t="s">
        <v>294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3187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hidden="1" x14ac:dyDescent="0.2">
      <c r="A624" s="93" t="s">
        <v>291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3800</v>
      </c>
      <c r="I624" s="96" t="str">
        <f t="shared" si="50"/>
        <v>EYENLIP</v>
      </c>
      <c r="J624" s="97" t="s">
        <v>294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3187</v>
      </c>
      <c r="T624" s="95" t="str">
        <f t="shared" si="49"/>
        <v>2022 12</v>
      </c>
      <c r="U624" s="32">
        <f t="shared" si="46"/>
        <v>42.007366482504608</v>
      </c>
      <c r="V624" s="22">
        <f t="shared" si="47"/>
        <v>1.5006578947368423</v>
      </c>
      <c r="X624" s="33"/>
      <c r="Y624" s="33"/>
    </row>
    <row r="625" spans="1:25" hidden="1" x14ac:dyDescent="0.2">
      <c r="A625" s="93" t="s">
        <v>291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3800</v>
      </c>
      <c r="I625" s="96" t="str">
        <f t="shared" si="50"/>
        <v>EYENLIP</v>
      </c>
      <c r="J625" s="97" t="s">
        <v>294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3187</v>
      </c>
      <c r="T625" s="95" t="str">
        <f t="shared" si="49"/>
        <v>2023 01</v>
      </c>
      <c r="U625" s="32">
        <f t="shared" si="46"/>
        <v>52.007366482504608</v>
      </c>
      <c r="V625" s="22">
        <f t="shared" si="47"/>
        <v>1.8578947368421055</v>
      </c>
      <c r="X625" s="33"/>
      <c r="Y625" s="33"/>
    </row>
    <row r="626" spans="1:25" hidden="1" x14ac:dyDescent="0.2">
      <c r="A626" s="93" t="s">
        <v>291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3800</v>
      </c>
      <c r="I626" s="96" t="str">
        <f t="shared" si="50"/>
        <v>EYENLIP</v>
      </c>
      <c r="J626" s="97" t="s">
        <v>294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3187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hidden="1" x14ac:dyDescent="0.2">
      <c r="A627" s="93" t="s">
        <v>295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296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3187</v>
      </c>
      <c r="T627" s="95" t="str">
        <f t="shared" si="49"/>
        <v>2023 01</v>
      </c>
      <c r="U627" s="32">
        <f t="shared" si="46"/>
        <v>0.4854408440583029</v>
      </c>
      <c r="V627" s="22">
        <f t="shared" si="47"/>
        <v>2.2583743012604803E-4</v>
      </c>
      <c r="X627" s="33"/>
      <c r="Y627" s="33"/>
    </row>
    <row r="628" spans="1:25" hidden="1" x14ac:dyDescent="0.2">
      <c r="A628" s="93" t="s">
        <v>295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296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3187</v>
      </c>
      <c r="T628" s="95" t="str">
        <f t="shared" si="49"/>
        <v>2023 01</v>
      </c>
      <c r="U628" s="32">
        <f t="shared" si="46"/>
        <v>50.485440844058303</v>
      </c>
      <c r="V628" s="22">
        <f t="shared" si="47"/>
        <v>2.3486903416873164E-2</v>
      </c>
      <c r="X628" s="33"/>
      <c r="Y628" s="33"/>
    </row>
    <row r="629" spans="1:25" hidden="1" x14ac:dyDescent="0.2">
      <c r="A629" s="93" t="s">
        <v>295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297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3187</v>
      </c>
      <c r="T629" s="95" t="str">
        <f t="shared" si="49"/>
        <v>2022 12</v>
      </c>
      <c r="U629" s="32">
        <f t="shared" si="46"/>
        <v>7.7027604709201114E-4</v>
      </c>
      <c r="V629" s="22">
        <f t="shared" si="47"/>
        <v>1.2161372065006335E-6</v>
      </c>
      <c r="X629" s="33"/>
      <c r="Y629" s="33"/>
    </row>
    <row r="630" spans="1:25" hidden="1" x14ac:dyDescent="0.2">
      <c r="A630" s="93" t="s">
        <v>295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298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3187</v>
      </c>
      <c r="T630" s="95" t="str">
        <f t="shared" si="49"/>
        <v>2023 05</v>
      </c>
      <c r="U630" s="32">
        <f t="shared" si="46"/>
        <v>100.10959487743867</v>
      </c>
      <c r="V630" s="22">
        <f t="shared" si="47"/>
        <v>6.674460649627155E-2</v>
      </c>
      <c r="X630" s="33"/>
      <c r="Y630" s="33"/>
    </row>
    <row r="631" spans="1:25" hidden="1" x14ac:dyDescent="0.2">
      <c r="A631" s="93" t="s">
        <v>295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299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3187</v>
      </c>
      <c r="T631" s="95" t="str">
        <f t="shared" si="49"/>
        <v>2023 01</v>
      </c>
      <c r="U631" s="32">
        <f t="shared" si="46"/>
        <v>10.897395439537831</v>
      </c>
      <c r="V631" s="22">
        <f t="shared" si="47"/>
        <v>4.3780418772500322E-3</v>
      </c>
      <c r="X631" s="33"/>
      <c r="Y631" s="33"/>
    </row>
    <row r="632" spans="1:25" hidden="1" x14ac:dyDescent="0.2">
      <c r="A632" s="93" t="s">
        <v>295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299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3187</v>
      </c>
      <c r="T632" s="95" t="str">
        <f t="shared" si="49"/>
        <v>2023 01</v>
      </c>
      <c r="U632" s="32">
        <f t="shared" si="46"/>
        <v>10.897395439537831</v>
      </c>
      <c r="V632" s="22">
        <f t="shared" si="47"/>
        <v>4.3780418772500322E-3</v>
      </c>
      <c r="X632" s="33"/>
      <c r="Y632" s="33"/>
    </row>
    <row r="633" spans="1:25" hidden="1" x14ac:dyDescent="0.2">
      <c r="A633" s="93" t="s">
        <v>295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300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3187</v>
      </c>
      <c r="T633" s="95" t="str">
        <f t="shared" si="49"/>
        <v>2023 01</v>
      </c>
      <c r="U633" s="32">
        <f t="shared" si="46"/>
        <v>-2.6179416981904069E-3</v>
      </c>
      <c r="V633" s="22">
        <f t="shared" si="47"/>
        <v>-1.6060769153597378E-6</v>
      </c>
      <c r="X633" s="33"/>
      <c r="Y633" s="33"/>
    </row>
    <row r="634" spans="1:25" hidden="1" x14ac:dyDescent="0.2">
      <c r="A634" s="93" t="s">
        <v>295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301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3187</v>
      </c>
      <c r="T634" s="95" t="str">
        <f t="shared" si="49"/>
        <v>2022 12</v>
      </c>
      <c r="U634" s="32">
        <f t="shared" si="46"/>
        <v>-2.6179416981904069E-3</v>
      </c>
      <c r="V634" s="22">
        <f t="shared" si="47"/>
        <v>-1.6060769153597378E-6</v>
      </c>
      <c r="X634" s="33"/>
      <c r="Y634" s="33"/>
    </row>
    <row r="635" spans="1:25" hidden="1" x14ac:dyDescent="0.2">
      <c r="A635" s="93" t="s">
        <v>295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302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3187</v>
      </c>
      <c r="T635" s="95" t="str">
        <f t="shared" si="49"/>
        <v>2022 12</v>
      </c>
      <c r="U635" s="32">
        <f t="shared" si="46"/>
        <v>4.1229196415315528E-3</v>
      </c>
      <c r="V635" s="22">
        <f t="shared" si="47"/>
        <v>3.3591884135016969E-6</v>
      </c>
      <c r="X635" s="33"/>
      <c r="Y635" s="33"/>
    </row>
    <row r="636" spans="1:25" hidden="1" x14ac:dyDescent="0.2">
      <c r="A636" s="93" t="s">
        <v>295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303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si="46"/>
        <v>-1518.5547862440312</v>
      </c>
      <c r="V636" s="22" t="str">
        <f t="shared" si="47"/>
        <v/>
      </c>
      <c r="X636" s="33"/>
      <c r="Y636" s="33"/>
    </row>
    <row r="637" spans="1:25" hidden="1" x14ac:dyDescent="0.2">
      <c r="A637" s="93" t="s">
        <v>295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304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3187</v>
      </c>
      <c r="T637" s="95" t="str">
        <f t="shared" si="49"/>
        <v>2023 01</v>
      </c>
      <c r="U637" s="32">
        <f t="shared" si="46"/>
        <v>-3.0988257764192895E-3</v>
      </c>
      <c r="V637" s="22">
        <f t="shared" si="47"/>
        <v>-5.2460842738460382E-6</v>
      </c>
      <c r="X637" s="33"/>
      <c r="Y637" s="33"/>
    </row>
    <row r="638" spans="1:25" hidden="1" x14ac:dyDescent="0.2">
      <c r="A638" s="93" t="s">
        <v>295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305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3187</v>
      </c>
      <c r="T638" s="95" t="str">
        <f t="shared" si="49"/>
        <v>2025 01</v>
      </c>
      <c r="U638" s="32">
        <f t="shared" si="46"/>
        <v>706.64016031288384</v>
      </c>
      <c r="V638" s="22">
        <f t="shared" si="47"/>
        <v>0.71136372951765203</v>
      </c>
      <c r="X638" s="33"/>
      <c r="Y638" s="33"/>
    </row>
    <row r="639" spans="1:25" hidden="1" x14ac:dyDescent="0.2">
      <c r="A639" s="93" t="s">
        <v>306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263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3187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hidden="1" x14ac:dyDescent="0.2">
      <c r="A640" s="93" t="s">
        <v>307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308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3187</v>
      </c>
      <c r="T640" s="95" t="str">
        <f t="shared" si="49"/>
        <v>2023 01</v>
      </c>
      <c r="U640" s="32">
        <f t="shared" si="46"/>
        <v>320</v>
      </c>
      <c r="V640" s="22">
        <f t="shared" si="47"/>
        <v>0.25</v>
      </c>
      <c r="X640" s="33"/>
      <c r="Y640" s="33"/>
    </row>
    <row r="641" spans="1:25" hidden="1" x14ac:dyDescent="0.2">
      <c r="A641" s="93" t="s">
        <v>307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263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3187</v>
      </c>
      <c r="T641" s="95" t="str">
        <f t="shared" si="49"/>
        <v>2023 01</v>
      </c>
      <c r="U641" s="32">
        <f t="shared" si="46"/>
        <v>340</v>
      </c>
      <c r="V641" s="22">
        <f t="shared" si="47"/>
        <v>0.35416666666666669</v>
      </c>
      <c r="X641" s="33"/>
      <c r="Y641" s="33"/>
    </row>
    <row r="642" spans="1:25" hidden="1" x14ac:dyDescent="0.2">
      <c r="A642" s="93" t="s">
        <v>307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263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3187</v>
      </c>
      <c r="T642" s="95" t="str">
        <f t="shared" si="49"/>
        <v>2023 02</v>
      </c>
      <c r="U642" s="32">
        <f t="shared" si="46"/>
        <v>340</v>
      </c>
      <c r="V642" s="22">
        <f t="shared" si="47"/>
        <v>0.35416666666666669</v>
      </c>
      <c r="X642" s="33"/>
      <c r="Y642" s="33"/>
    </row>
    <row r="643" spans="1:25" hidden="1" x14ac:dyDescent="0.2">
      <c r="A643" s="93" t="s">
        <v>309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271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si="53">IF(Q643&lt;&gt;0,IFERROR(U643/P643,""),"")</f>
        <v/>
      </c>
      <c r="X643" s="33"/>
      <c r="Y643" s="33"/>
    </row>
    <row r="644" spans="1:25" hidden="1" x14ac:dyDescent="0.2">
      <c r="A644" s="93" t="s">
        <v>309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2670</v>
      </c>
      <c r="I644" s="97" t="s">
        <v>2088</v>
      </c>
      <c r="J644" s="97" t="s">
        <v>3987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3187</v>
      </c>
      <c r="T644" s="95" t="str">
        <f t="shared" ref="T644:T707" si="55">IF(R644="","",TEXT(R644,"ГГГГ ММ"))</f>
        <v>2023 09</v>
      </c>
      <c r="U644" s="32">
        <f t="shared" si="52"/>
        <v>286.27470008752658</v>
      </c>
      <c r="V644" s="22">
        <f t="shared" si="53"/>
        <v>1.3394516241397916</v>
      </c>
      <c r="X644" s="33"/>
      <c r="Y644" s="33"/>
    </row>
    <row r="645" spans="1:25" hidden="1" x14ac:dyDescent="0.2">
      <c r="A645" s="93" t="s">
        <v>309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3697</v>
      </c>
      <c r="I645" s="176" t="s">
        <v>2088</v>
      </c>
      <c r="J645" s="97" t="s">
        <v>3741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3187</v>
      </c>
      <c r="T645" s="95" t="str">
        <f t="shared" si="55"/>
        <v>2023 03</v>
      </c>
      <c r="U645" s="32">
        <f t="shared" si="52"/>
        <v>1048.9250736830825</v>
      </c>
      <c r="V645" s="22">
        <f t="shared" si="53"/>
        <v>0.83841906796985299</v>
      </c>
      <c r="X645" s="33"/>
      <c r="Y645" s="33"/>
    </row>
    <row r="646" spans="1:25" hidden="1" x14ac:dyDescent="0.2">
      <c r="A646" s="93" t="s">
        <v>309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310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3187</v>
      </c>
      <c r="T646" s="95" t="str">
        <f t="shared" si="55"/>
        <v>2023 10</v>
      </c>
      <c r="U646" s="32">
        <f t="shared" si="52"/>
        <v>905.30943947269748</v>
      </c>
      <c r="V646" s="22">
        <f t="shared" si="53"/>
        <v>0.82700031599488544</v>
      </c>
      <c r="X646" s="33"/>
      <c r="Y646" s="33"/>
    </row>
    <row r="647" spans="1:25" hidden="1" x14ac:dyDescent="0.2">
      <c r="A647" s="93" t="s">
        <v>309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311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3187</v>
      </c>
      <c r="T647" s="95" t="str">
        <f t="shared" si="55"/>
        <v>2023 03</v>
      </c>
      <c r="U647" s="32">
        <f t="shared" si="52"/>
        <v>870.20629298179813</v>
      </c>
      <c r="V647" s="22">
        <f t="shared" si="53"/>
        <v>1.192400379193862</v>
      </c>
      <c r="X647" s="33"/>
      <c r="Y647" s="33"/>
    </row>
    <row r="648" spans="1:25" hidden="1" x14ac:dyDescent="0.2">
      <c r="A648" s="93" t="s">
        <v>309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312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3187</v>
      </c>
      <c r="T648" s="95" t="str">
        <f t="shared" si="55"/>
        <v>2024 07</v>
      </c>
      <c r="U648" s="32">
        <f t="shared" si="52"/>
        <v>-234.04995087794487</v>
      </c>
      <c r="V648" s="22">
        <f t="shared" si="53"/>
        <v>-0.28061862557701395</v>
      </c>
      <c r="X648" s="33"/>
      <c r="Y648" s="33"/>
    </row>
    <row r="649" spans="1:25" hidden="1" x14ac:dyDescent="0.2">
      <c r="A649" s="93" t="s">
        <v>309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151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si="53"/>
        <v/>
      </c>
      <c r="X649" s="33"/>
      <c r="Y649" s="33"/>
    </row>
    <row r="650" spans="1:25" hidden="1" x14ac:dyDescent="0.2">
      <c r="A650" s="93" t="s">
        <v>309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313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3187</v>
      </c>
      <c r="T650" s="95" t="str">
        <f t="shared" si="55"/>
        <v>2023 04</v>
      </c>
      <c r="U650" s="32">
        <f t="shared" si="52"/>
        <v>1652.6653529107055</v>
      </c>
      <c r="V650" s="22">
        <f t="shared" si="53"/>
        <v>0.94582074227378887</v>
      </c>
      <c r="X650" s="33"/>
      <c r="Y650" s="33"/>
    </row>
    <row r="651" spans="1:25" hidden="1" x14ac:dyDescent="0.2">
      <c r="A651" s="93" t="s">
        <v>309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314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3187</v>
      </c>
      <c r="T651" s="95" t="str">
        <f t="shared" si="55"/>
        <v>2023 03</v>
      </c>
      <c r="U651" s="32">
        <f t="shared" si="52"/>
        <v>2400.2686154904168</v>
      </c>
      <c r="V651" s="22">
        <f t="shared" si="53"/>
        <v>2.667761352793903</v>
      </c>
      <c r="X651" s="33"/>
      <c r="Y651" s="33"/>
    </row>
    <row r="652" spans="1:25" hidden="1" x14ac:dyDescent="0.2">
      <c r="A652" s="93" t="s">
        <v>309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2857</v>
      </c>
      <c r="I652" s="97" t="s">
        <v>2256</v>
      </c>
      <c r="J652" s="97" t="s">
        <v>2858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3187</v>
      </c>
      <c r="T652" s="95" t="str">
        <f t="shared" si="55"/>
        <v>2023 02</v>
      </c>
      <c r="U652" s="32">
        <f t="shared" si="52"/>
        <v>1245.4427767715199</v>
      </c>
      <c r="V652" s="22">
        <f t="shared" si="53"/>
        <v>2.7399031697831071</v>
      </c>
      <c r="X652" s="33"/>
      <c r="Y652" s="33"/>
    </row>
    <row r="653" spans="1:25" hidden="1" x14ac:dyDescent="0.2">
      <c r="A653" s="93" t="s">
        <v>309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2156</v>
      </c>
      <c r="I653" s="97" t="s">
        <v>2040</v>
      </c>
      <c r="J653" s="97" t="s">
        <v>2157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3187</v>
      </c>
      <c r="T653" s="95" t="str">
        <f t="shared" si="55"/>
        <v>2023 03</v>
      </c>
      <c r="U653" s="32">
        <f t="shared" si="52"/>
        <v>1080.4599291570655</v>
      </c>
      <c r="V653" s="22">
        <f t="shared" si="53"/>
        <v>1.1750003761843866</v>
      </c>
      <c r="X653" s="33"/>
      <c r="Y653" s="33"/>
    </row>
    <row r="654" spans="1:25" hidden="1" x14ac:dyDescent="0.2">
      <c r="A654" s="93" t="s">
        <v>309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315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3187</v>
      </c>
      <c r="T654" s="95" t="str">
        <f t="shared" si="55"/>
        <v>2023 04</v>
      </c>
      <c r="U654" s="32">
        <f t="shared" si="52"/>
        <v>1664.1335397352773</v>
      </c>
      <c r="V654" s="22">
        <f t="shared" si="53"/>
        <v>0.95867601444496708</v>
      </c>
      <c r="X654" s="33"/>
      <c r="Y654" s="33"/>
    </row>
    <row r="655" spans="1:25" hidden="1" x14ac:dyDescent="0.2">
      <c r="A655" s="93" t="s">
        <v>309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101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3187</v>
      </c>
      <c r="T655" s="95" t="str">
        <f t="shared" si="55"/>
        <v>2023 03</v>
      </c>
      <c r="U655" s="32">
        <f t="shared" si="52"/>
        <v>605.40606675240724</v>
      </c>
      <c r="V655" s="22">
        <f t="shared" si="53"/>
        <v>0.27586245345010973</v>
      </c>
      <c r="X655" s="33"/>
      <c r="Y655" s="33"/>
    </row>
    <row r="656" spans="1:25" hidden="1" x14ac:dyDescent="0.2">
      <c r="A656" s="93" t="s">
        <v>309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266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3187</v>
      </c>
      <c r="T656" s="95" t="str">
        <f t="shared" si="55"/>
        <v>2023 11</v>
      </c>
      <c r="U656" s="32">
        <f t="shared" si="52"/>
        <v>1042.2397285247309</v>
      </c>
      <c r="V656" s="22">
        <f t="shared" si="53"/>
        <v>0.59293621857205281</v>
      </c>
      <c r="X656" s="33"/>
      <c r="Y656" s="33"/>
    </row>
    <row r="657" spans="1:25" hidden="1" x14ac:dyDescent="0.2">
      <c r="A657" s="93" t="s">
        <v>309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316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3187</v>
      </c>
      <c r="T657" s="95" t="str">
        <f t="shared" si="55"/>
        <v>2023 06</v>
      </c>
      <c r="U657" s="32">
        <f t="shared" si="52"/>
        <v>866.13267050711897</v>
      </c>
      <c r="V657" s="22">
        <f t="shared" si="53"/>
        <v>0.47229843543078465</v>
      </c>
      <c r="X657" s="33"/>
      <c r="Y657" s="33"/>
    </row>
    <row r="658" spans="1:25" hidden="1" x14ac:dyDescent="0.2">
      <c r="A658" s="93" t="s">
        <v>309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317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3187</v>
      </c>
      <c r="T658" s="95" t="str">
        <f t="shared" si="55"/>
        <v>2023 02</v>
      </c>
      <c r="U658" s="32">
        <f t="shared" si="52"/>
        <v>1201.0531956129541</v>
      </c>
      <c r="V658" s="22">
        <f t="shared" si="53"/>
        <v>1.0017568679596132</v>
      </c>
      <c r="X658" s="33"/>
      <c r="Y658" s="33"/>
    </row>
    <row r="659" spans="1:25" hidden="1" x14ac:dyDescent="0.2">
      <c r="A659" s="93" t="s">
        <v>309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318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3187</v>
      </c>
      <c r="T659" s="95" t="str">
        <f t="shared" si="55"/>
        <v>2023 11</v>
      </c>
      <c r="U659" s="32">
        <f t="shared" si="52"/>
        <v>1021.9904384902561</v>
      </c>
      <c r="V659" s="22">
        <f t="shared" si="53"/>
        <v>0.94803466961737015</v>
      </c>
      <c r="X659" s="33"/>
      <c r="Y659" s="33"/>
    </row>
    <row r="660" spans="1:25" hidden="1" x14ac:dyDescent="0.2">
      <c r="A660" s="93" t="s">
        <v>319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2210</v>
      </c>
      <c r="I660" s="97" t="s">
        <v>2040</v>
      </c>
      <c r="J660" s="97" t="s">
        <v>2211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3187</v>
      </c>
      <c r="T660" s="95" t="str">
        <f t="shared" si="55"/>
        <v>2023 03</v>
      </c>
      <c r="U660" s="32">
        <f t="shared" si="52"/>
        <v>352.07268434405944</v>
      </c>
      <c r="V660" s="22">
        <f t="shared" si="53"/>
        <v>0.78600405029661458</v>
      </c>
      <c r="X660" s="33"/>
      <c r="Y660" s="33"/>
    </row>
    <row r="661" spans="1:25" hidden="1" x14ac:dyDescent="0.2">
      <c r="A661" s="93" t="s">
        <v>319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2210</v>
      </c>
      <c r="I661" s="97" t="s">
        <v>2040</v>
      </c>
      <c r="J661" s="97" t="s">
        <v>2211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3187</v>
      </c>
      <c r="T661" s="95" t="str">
        <f t="shared" si="55"/>
        <v>2023 03</v>
      </c>
      <c r="U661" s="32">
        <f t="shared" si="52"/>
        <v>402.07268434405944</v>
      </c>
      <c r="V661" s="22">
        <f t="shared" si="53"/>
        <v>0.8976293034401529</v>
      </c>
      <c r="X661" s="33"/>
      <c r="Y661" s="33"/>
    </row>
    <row r="662" spans="1:25" hidden="1" x14ac:dyDescent="0.2">
      <c r="A662" s="93" t="s">
        <v>319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320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3187</v>
      </c>
      <c r="T662" s="95" t="str">
        <f t="shared" si="55"/>
        <v>2023 03</v>
      </c>
      <c r="U662" s="32">
        <f t="shared" si="52"/>
        <v>865.19516732673253</v>
      </c>
      <c r="V662" s="22">
        <f t="shared" si="53"/>
        <v>0.92553561672603712</v>
      </c>
      <c r="X662" s="33"/>
      <c r="Y662" s="33"/>
    </row>
    <row r="663" spans="1:25" hidden="1" x14ac:dyDescent="0.2">
      <c r="A663" s="93" t="s">
        <v>319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2255</v>
      </c>
      <c r="I663" s="97" t="s">
        <v>2256</v>
      </c>
      <c r="J663" s="97" t="s">
        <v>2257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3187</v>
      </c>
      <c r="T663" s="95" t="str">
        <f t="shared" si="55"/>
        <v>2023 03</v>
      </c>
      <c r="U663" s="32">
        <f t="shared" si="52"/>
        <v>1447.2409387376235</v>
      </c>
      <c r="V663" s="22">
        <f t="shared" si="53"/>
        <v>0.82569302919209453</v>
      </c>
      <c r="X663" s="33"/>
      <c r="Y663" s="33"/>
    </row>
    <row r="664" spans="1:25" hidden="1" x14ac:dyDescent="0.2">
      <c r="A664" s="93" t="s">
        <v>319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2963</v>
      </c>
      <c r="I664" s="97" t="s">
        <v>2078</v>
      </c>
      <c r="J664" s="97" t="s">
        <v>2964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3187</v>
      </c>
      <c r="T664" s="95" t="str">
        <f t="shared" si="55"/>
        <v>2023 02</v>
      </c>
      <c r="U664" s="32">
        <f t="shared" si="52"/>
        <v>-1.2851485149667496E-3</v>
      </c>
      <c r="V664" s="22">
        <f t="shared" si="53"/>
        <v>-1.6039069137460516E-6</v>
      </c>
      <c r="X664" s="33"/>
      <c r="Y664" s="33"/>
    </row>
    <row r="665" spans="1:25" hidden="1" x14ac:dyDescent="0.2">
      <c r="A665" s="93" t="s">
        <v>319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2107</v>
      </c>
      <c r="I665" s="97" t="s">
        <v>2040</v>
      </c>
      <c r="J665" s="97" t="s">
        <v>2108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3187</v>
      </c>
      <c r="T665" s="95" t="str">
        <f t="shared" si="55"/>
        <v>2023 03</v>
      </c>
      <c r="U665" s="32">
        <f t="shared" si="52"/>
        <v>628.16460886138566</v>
      </c>
      <c r="V665" s="22">
        <f t="shared" si="53"/>
        <v>0.33558752646475015</v>
      </c>
      <c r="X665" s="33"/>
      <c r="Y665" s="33"/>
    </row>
    <row r="666" spans="1:25" hidden="1" x14ac:dyDescent="0.2">
      <c r="A666" s="93" t="s">
        <v>319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2896</v>
      </c>
      <c r="I666" s="97" t="s">
        <v>2040</v>
      </c>
      <c r="J666" s="97" t="s">
        <v>2897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3187</v>
      </c>
      <c r="T666" s="95" t="str">
        <f t="shared" si="55"/>
        <v>2023 03</v>
      </c>
      <c r="U666" s="32">
        <f t="shared" si="52"/>
        <v>919.41012794554422</v>
      </c>
      <c r="V666" s="22">
        <f t="shared" si="53"/>
        <v>0.85084096355403471</v>
      </c>
      <c r="X666" s="33"/>
      <c r="Y666" s="33"/>
    </row>
    <row r="667" spans="1:25" hidden="1" x14ac:dyDescent="0.2">
      <c r="A667" s="93" t="s">
        <v>319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3697</v>
      </c>
      <c r="I667" s="176" t="s">
        <v>2088</v>
      </c>
      <c r="J667" s="97" t="s">
        <v>3741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3187</v>
      </c>
      <c r="T667" s="95" t="str">
        <f t="shared" si="55"/>
        <v>2023 03</v>
      </c>
      <c r="U667" s="32">
        <f t="shared" si="52"/>
        <v>1131.4939591584157</v>
      </c>
      <c r="V667" s="22">
        <f t="shared" si="53"/>
        <v>0.96832529709772686</v>
      </c>
      <c r="X667" s="33"/>
      <c r="Y667" s="33"/>
    </row>
    <row r="668" spans="1:25" hidden="1" x14ac:dyDescent="0.2">
      <c r="A668" s="93" t="s">
        <v>319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2051</v>
      </c>
      <c r="I668" s="97" t="s">
        <v>2040</v>
      </c>
      <c r="J668" s="97" t="s">
        <v>2052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3187</v>
      </c>
      <c r="T668" s="95" t="str">
        <f t="shared" si="55"/>
        <v>2023 03</v>
      </c>
      <c r="U668" s="32">
        <f t="shared" si="52"/>
        <v>845.02445133663286</v>
      </c>
      <c r="V668" s="22">
        <f t="shared" si="53"/>
        <v>0.34420890741527499</v>
      </c>
      <c r="X668" s="33"/>
      <c r="Y668" s="33"/>
    </row>
    <row r="669" spans="1:25" hidden="1" x14ac:dyDescent="0.2">
      <c r="A669" s="93" t="s">
        <v>319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3149</v>
      </c>
      <c r="I669" s="97" t="s">
        <v>2138</v>
      </c>
      <c r="J669" s="97" t="s">
        <v>3150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3187</v>
      </c>
      <c r="T669" s="95" t="str">
        <f t="shared" si="55"/>
        <v>2023 03</v>
      </c>
      <c r="U669" s="32">
        <f t="shared" si="52"/>
        <v>374.72871306930676</v>
      </c>
      <c r="V669" s="22">
        <f t="shared" si="53"/>
        <v>0.71340033691723614</v>
      </c>
      <c r="X669" s="33"/>
      <c r="Y669" s="33"/>
    </row>
    <row r="670" spans="1:25" hidden="1" x14ac:dyDescent="0.2">
      <c r="A670" s="93" t="s">
        <v>319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2671</v>
      </c>
      <c r="I670" s="97" t="s">
        <v>2040</v>
      </c>
      <c r="J670" s="97" t="s">
        <v>2672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3187</v>
      </c>
      <c r="T670" s="95" t="str">
        <f t="shared" si="55"/>
        <v>2023 03</v>
      </c>
      <c r="U670" s="32">
        <f t="shared" si="52"/>
        <v>903.19940482673269</v>
      </c>
      <c r="V670" s="22">
        <f t="shared" si="53"/>
        <v>0.60341999311015759</v>
      </c>
      <c r="X670" s="33"/>
      <c r="Y670" s="33"/>
    </row>
    <row r="671" spans="1:25" hidden="1" x14ac:dyDescent="0.2">
      <c r="A671" s="93" t="s">
        <v>319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2062</v>
      </c>
      <c r="I671" s="97" t="s">
        <v>2040</v>
      </c>
      <c r="J671" s="97" t="s">
        <v>4360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3187</v>
      </c>
      <c r="T671" s="95" t="str">
        <f t="shared" si="55"/>
        <v>2023 02</v>
      </c>
      <c r="U671" s="32">
        <f t="shared" si="52"/>
        <v>494.76024519801962</v>
      </c>
      <c r="V671" s="22">
        <f t="shared" si="53"/>
        <v>0.97925834318388505</v>
      </c>
      <c r="X671" s="33"/>
      <c r="Y671" s="33"/>
    </row>
    <row r="672" spans="1:25" hidden="1" x14ac:dyDescent="0.2">
      <c r="A672" s="93" t="s">
        <v>321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3801</v>
      </c>
      <c r="I672" s="96" t="str">
        <f t="shared" si="51"/>
        <v>CeraVe</v>
      </c>
      <c r="J672" s="97" t="s">
        <v>322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3187</v>
      </c>
      <c r="T672" s="95" t="str">
        <f t="shared" si="55"/>
        <v>2023 01</v>
      </c>
      <c r="U672" s="32">
        <f t="shared" si="52"/>
        <v>137.25</v>
      </c>
      <c r="V672" s="22">
        <f t="shared" si="53"/>
        <v>0.10071546505228399</v>
      </c>
      <c r="X672" s="33"/>
      <c r="Y672" s="33"/>
    </row>
    <row r="673" spans="1:25" hidden="1" x14ac:dyDescent="0.2">
      <c r="A673" s="93" t="s">
        <v>323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324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3187</v>
      </c>
      <c r="T673" s="95" t="str">
        <f t="shared" si="55"/>
        <v>2023 01</v>
      </c>
      <c r="U673" s="32">
        <f t="shared" si="52"/>
        <v>615.79999999999995</v>
      </c>
      <c r="V673" s="22">
        <f t="shared" si="53"/>
        <v>1.0540910647038684</v>
      </c>
      <c r="X673" s="33"/>
      <c r="Y673" s="33"/>
    </row>
    <row r="674" spans="1:25" hidden="1" x14ac:dyDescent="0.2">
      <c r="A674" s="93" t="s">
        <v>323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324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3187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hidden="1" x14ac:dyDescent="0.2">
      <c r="A675" s="93" t="s">
        <v>323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324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3187</v>
      </c>
      <c r="T675" s="95" t="str">
        <f t="shared" si="55"/>
        <v>2023 01</v>
      </c>
      <c r="U675" s="32">
        <f t="shared" si="52"/>
        <v>615.79999999999995</v>
      </c>
      <c r="V675" s="22">
        <f t="shared" si="53"/>
        <v>1.0540910647038684</v>
      </c>
      <c r="X675" s="33"/>
      <c r="Y675" s="33"/>
    </row>
    <row r="676" spans="1:25" hidden="1" x14ac:dyDescent="0.2">
      <c r="A676" s="93" t="s">
        <v>323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325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3187</v>
      </c>
      <c r="T676" s="95" t="str">
        <f t="shared" si="55"/>
        <v>2023 01</v>
      </c>
      <c r="U676" s="32">
        <f t="shared" si="52"/>
        <v>615.79999999999995</v>
      </c>
      <c r="V676" s="22">
        <f t="shared" si="53"/>
        <v>1.0540910647038684</v>
      </c>
      <c r="X676" s="33"/>
      <c r="Y676" s="33"/>
    </row>
    <row r="677" spans="1:25" hidden="1" x14ac:dyDescent="0.2">
      <c r="A677" s="93" t="s">
        <v>323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326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3187</v>
      </c>
      <c r="T677" s="95" t="str">
        <f t="shared" si="55"/>
        <v>2023 01</v>
      </c>
      <c r="U677" s="32">
        <f t="shared" si="52"/>
        <v>588.1</v>
      </c>
      <c r="V677" s="22">
        <f t="shared" si="53"/>
        <v>0.72435028944451296</v>
      </c>
      <c r="X677" s="33"/>
      <c r="Y677" s="33"/>
    </row>
    <row r="678" spans="1:25" hidden="1" x14ac:dyDescent="0.2">
      <c r="A678" s="93" t="s">
        <v>327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328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3187</v>
      </c>
      <c r="T678" s="95" t="str">
        <f t="shared" si="55"/>
        <v>2023 01</v>
      </c>
      <c r="U678" s="32">
        <f t="shared" si="52"/>
        <v>960.5</v>
      </c>
      <c r="V678" s="22">
        <f t="shared" si="53"/>
        <v>1.1441334127456819</v>
      </c>
      <c r="X678" s="33"/>
      <c r="Y678" s="33"/>
    </row>
    <row r="679" spans="1:25" hidden="1" x14ac:dyDescent="0.2">
      <c r="A679" s="93" t="s">
        <v>329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330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3187</v>
      </c>
      <c r="T679" s="95" t="str">
        <f t="shared" si="55"/>
        <v>2023 01</v>
      </c>
      <c r="U679" s="32">
        <f t="shared" si="52"/>
        <v>459.20000000000005</v>
      </c>
      <c r="V679" s="22">
        <f t="shared" si="53"/>
        <v>0.40252454417952321</v>
      </c>
      <c r="X679" s="33"/>
      <c r="Y679" s="33"/>
    </row>
    <row r="680" spans="1:25" hidden="1" x14ac:dyDescent="0.2">
      <c r="A680" s="93" t="s">
        <v>329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330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3187</v>
      </c>
      <c r="T680" s="95" t="str">
        <f t="shared" si="55"/>
        <v>2023 01</v>
      </c>
      <c r="U680" s="32">
        <f t="shared" si="52"/>
        <v>459.20000000000005</v>
      </c>
      <c r="V680" s="22">
        <f t="shared" si="53"/>
        <v>0.40252454417952321</v>
      </c>
      <c r="X680" s="33"/>
      <c r="Y680" s="33"/>
    </row>
    <row r="681" spans="1:25" hidden="1" x14ac:dyDescent="0.2">
      <c r="A681" s="93" t="s">
        <v>331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222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3187</v>
      </c>
      <c r="T681" s="95" t="str">
        <f t="shared" si="55"/>
        <v>2023 01</v>
      </c>
      <c r="U681" s="32">
        <f t="shared" si="52"/>
        <v>816.8</v>
      </c>
      <c r="V681" s="22">
        <f t="shared" si="53"/>
        <v>0.92481884057971009</v>
      </c>
      <c r="X681" s="33"/>
      <c r="Y681" s="33"/>
    </row>
    <row r="682" spans="1:25" hidden="1" x14ac:dyDescent="0.2">
      <c r="A682" s="93" t="s">
        <v>331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222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3187</v>
      </c>
      <c r="T682" s="95" t="str">
        <f t="shared" si="55"/>
        <v>2024 12</v>
      </c>
      <c r="U682" s="32">
        <f t="shared" si="52"/>
        <v>0</v>
      </c>
      <c r="V682" s="22">
        <f t="shared" si="53"/>
        <v>0</v>
      </c>
      <c r="X682" s="33"/>
      <c r="Y682" s="33"/>
    </row>
    <row r="683" spans="1:25" hidden="1" x14ac:dyDescent="0.2">
      <c r="A683" s="93" t="s">
        <v>332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333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3187</v>
      </c>
      <c r="T683" s="95" t="str">
        <f t="shared" si="55"/>
        <v>2023 01</v>
      </c>
      <c r="U683" s="32">
        <f t="shared" si="52"/>
        <v>0</v>
      </c>
      <c r="V683" s="22">
        <f t="shared" si="53"/>
        <v>0</v>
      </c>
      <c r="X683" s="33"/>
      <c r="Y683" s="33"/>
    </row>
    <row r="684" spans="1:25" hidden="1" x14ac:dyDescent="0.2">
      <c r="A684" s="93" t="s">
        <v>334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335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3187</v>
      </c>
      <c r="T684" s="95" t="str">
        <f t="shared" si="55"/>
        <v>2024 04</v>
      </c>
      <c r="U684" s="32">
        <f t="shared" si="52"/>
        <v>904.54601742814043</v>
      </c>
      <c r="V684" s="22">
        <f t="shared" si="53"/>
        <v>1.5190863507558781</v>
      </c>
      <c r="X684" s="33"/>
      <c r="Y684" s="33"/>
    </row>
    <row r="685" spans="1:25" hidden="1" x14ac:dyDescent="0.2">
      <c r="A685" s="93" t="s">
        <v>334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3637</v>
      </c>
      <c r="I685" s="97" t="s">
        <v>2138</v>
      </c>
      <c r="J685" s="97" t="s">
        <v>4064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3187</v>
      </c>
      <c r="T685" s="95" t="str">
        <f t="shared" si="55"/>
        <v>2023 03</v>
      </c>
      <c r="U685" s="32">
        <f t="shared" si="52"/>
        <v>428.1358583348831</v>
      </c>
      <c r="V685" s="22">
        <f t="shared" si="53"/>
        <v>0.33662074769587436</v>
      </c>
      <c r="X685" s="33"/>
      <c r="Y685" s="33"/>
    </row>
    <row r="686" spans="1:25" hidden="1" x14ac:dyDescent="0.2">
      <c r="A686" s="93" t="s">
        <v>334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2062</v>
      </c>
      <c r="I686" s="97" t="s">
        <v>2040</v>
      </c>
      <c r="J686" s="97" t="s">
        <v>4360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3187</v>
      </c>
      <c r="T686" s="95" t="str">
        <f t="shared" si="55"/>
        <v>2023 03</v>
      </c>
      <c r="U686" s="32">
        <f t="shared" si="52"/>
        <v>448.21974423573647</v>
      </c>
      <c r="V686" s="22">
        <f t="shared" si="53"/>
        <v>0.81231566289901624</v>
      </c>
      <c r="X686" s="33"/>
      <c r="Y686" s="33"/>
    </row>
    <row r="687" spans="1:25" hidden="1" x14ac:dyDescent="0.2">
      <c r="A687" s="93" t="s">
        <v>334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336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3187</v>
      </c>
      <c r="T687" s="95" t="str">
        <f t="shared" si="55"/>
        <v>2023 04</v>
      </c>
      <c r="U687" s="32">
        <f t="shared" si="52"/>
        <v>1415.6133197528566</v>
      </c>
      <c r="V687" s="22">
        <f t="shared" si="53"/>
        <v>1.3054506713695737</v>
      </c>
      <c r="X687" s="33"/>
      <c r="Y687" s="33"/>
    </row>
    <row r="688" spans="1:25" hidden="1" x14ac:dyDescent="0.2">
      <c r="A688" s="93" t="s">
        <v>334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337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3187</v>
      </c>
      <c r="T688" s="95" t="str">
        <f t="shared" si="55"/>
        <v>2023 04</v>
      </c>
      <c r="U688" s="32">
        <f t="shared" si="52"/>
        <v>1071.7047277664124</v>
      </c>
      <c r="V688" s="22">
        <f t="shared" si="53"/>
        <v>0.5035507721828878</v>
      </c>
      <c r="X688" s="33"/>
      <c r="Y688" s="33"/>
    </row>
    <row r="689" spans="1:25" hidden="1" x14ac:dyDescent="0.2">
      <c r="A689" s="93" t="s">
        <v>334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3714</v>
      </c>
      <c r="I689" s="176" t="s">
        <v>2078</v>
      </c>
      <c r="J689" s="97" t="s">
        <v>3765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3187</v>
      </c>
      <c r="T689" s="95" t="str">
        <f t="shared" si="55"/>
        <v>2023 02</v>
      </c>
      <c r="U689" s="32">
        <f t="shared" si="52"/>
        <v>896.17947286591016</v>
      </c>
      <c r="V689" s="22">
        <f t="shared" si="53"/>
        <v>0.68734879856186193</v>
      </c>
      <c r="X689" s="33"/>
      <c r="Y689" s="33"/>
    </row>
    <row r="690" spans="1:25" hidden="1" x14ac:dyDescent="0.2">
      <c r="A690" s="93" t="s">
        <v>334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338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3187</v>
      </c>
      <c r="T690" s="95" t="str">
        <f t="shared" si="55"/>
        <v>2023 03</v>
      </c>
      <c r="U690" s="32">
        <f t="shared" si="52"/>
        <v>157.41663646808388</v>
      </c>
      <c r="V690" s="22">
        <f t="shared" si="53"/>
        <v>0.18682618632324932</v>
      </c>
      <c r="X690" s="33"/>
      <c r="Y690" s="33"/>
    </row>
    <row r="691" spans="1:25" hidden="1" x14ac:dyDescent="0.2">
      <c r="A691" s="93" t="s">
        <v>334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339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3187</v>
      </c>
      <c r="T691" s="95" t="str">
        <f t="shared" si="55"/>
        <v>2023 03</v>
      </c>
      <c r="U691" s="32">
        <f t="shared" si="52"/>
        <v>1005.2212068687617</v>
      </c>
      <c r="V691" s="22">
        <f t="shared" si="53"/>
        <v>1.1234298516966803</v>
      </c>
      <c r="X691" s="33"/>
      <c r="Y691" s="33"/>
    </row>
    <row r="692" spans="1:25" hidden="1" x14ac:dyDescent="0.2">
      <c r="A692" s="93" t="s">
        <v>334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340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3187</v>
      </c>
      <c r="T692" s="95" t="str">
        <f t="shared" si="55"/>
        <v>2023 03</v>
      </c>
      <c r="U692" s="32">
        <f t="shared" si="52"/>
        <v>1247.4648478457625</v>
      </c>
      <c r="V692" s="22">
        <f t="shared" si="53"/>
        <v>0.63889494971162542</v>
      </c>
      <c r="X692" s="33"/>
      <c r="Y692" s="33"/>
    </row>
    <row r="693" spans="1:25" hidden="1" x14ac:dyDescent="0.2">
      <c r="A693" s="93" t="s">
        <v>334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2932</v>
      </c>
      <c r="I693" s="97" t="s">
        <v>2665</v>
      </c>
      <c r="J693" s="97" t="s">
        <v>2933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3187</v>
      </c>
      <c r="T693" s="95" t="str">
        <f t="shared" si="55"/>
        <v>2023 02</v>
      </c>
      <c r="U693" s="32">
        <f t="shared" si="52"/>
        <v>826.11029001301836</v>
      </c>
      <c r="V693" s="22">
        <f t="shared" si="53"/>
        <v>2.2095026098519335</v>
      </c>
      <c r="X693" s="33"/>
      <c r="Y693" s="33"/>
    </row>
    <row r="694" spans="1:25" hidden="1" x14ac:dyDescent="0.2">
      <c r="A694" s="93" t="s">
        <v>334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188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3187</v>
      </c>
      <c r="T694" s="95" t="str">
        <f t="shared" si="55"/>
        <v>2023 03</v>
      </c>
      <c r="U694" s="32">
        <f t="shared" si="52"/>
        <v>745.46442995061238</v>
      </c>
      <c r="V694" s="22">
        <f t="shared" si="53"/>
        <v>0.40196825662975022</v>
      </c>
      <c r="X694" s="33"/>
      <c r="Y694" s="33"/>
    </row>
    <row r="695" spans="1:25" hidden="1" x14ac:dyDescent="0.2">
      <c r="A695" s="93" t="s">
        <v>334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144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3187</v>
      </c>
      <c r="T695" s="95" t="str">
        <f t="shared" si="55"/>
        <v>2024 02</v>
      </c>
      <c r="U695" s="32">
        <f t="shared" si="52"/>
        <v>880.43614531027208</v>
      </c>
      <c r="V695" s="22">
        <f t="shared" si="53"/>
        <v>2.7551180535267616</v>
      </c>
      <c r="X695" s="33"/>
      <c r="Y695" s="33"/>
    </row>
    <row r="696" spans="1:25" hidden="1" x14ac:dyDescent="0.2">
      <c r="A696" s="93" t="s">
        <v>334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140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3187</v>
      </c>
      <c r="T696" s="95" t="str">
        <f t="shared" si="55"/>
        <v>2023 04</v>
      </c>
      <c r="U696" s="32">
        <f t="shared" si="52"/>
        <v>1132.5518679602417</v>
      </c>
      <c r="V696" s="22">
        <f t="shared" si="53"/>
        <v>0.57564509555129406</v>
      </c>
      <c r="X696" s="33"/>
      <c r="Y696" s="33"/>
    </row>
    <row r="697" spans="1:25" hidden="1" x14ac:dyDescent="0.2">
      <c r="A697" s="93" t="s">
        <v>334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341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3187</v>
      </c>
      <c r="T697" s="95" t="str">
        <f t="shared" si="55"/>
        <v>2023 03</v>
      </c>
      <c r="U697" s="32">
        <f t="shared" si="52"/>
        <v>555.93624978405956</v>
      </c>
      <c r="V697" s="22">
        <f t="shared" si="53"/>
        <v>1.6157943097322642</v>
      </c>
      <c r="X697" s="33"/>
      <c r="Y697" s="33"/>
    </row>
    <row r="698" spans="1:25" hidden="1" x14ac:dyDescent="0.2">
      <c r="A698" s="93" t="s">
        <v>334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2896</v>
      </c>
      <c r="I698" s="97" t="s">
        <v>2040</v>
      </c>
      <c r="J698" s="97" t="s">
        <v>2897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3187</v>
      </c>
      <c r="T698" s="95" t="str">
        <f t="shared" si="55"/>
        <v>2023 05</v>
      </c>
      <c r="U698" s="32">
        <f t="shared" si="52"/>
        <v>665.67832365424715</v>
      </c>
      <c r="V698" s="22">
        <f t="shared" si="53"/>
        <v>0.64358926132736716</v>
      </c>
      <c r="X698" s="33"/>
      <c r="Y698" s="33"/>
    </row>
    <row r="699" spans="1:25" hidden="1" x14ac:dyDescent="0.2">
      <c r="A699" s="93" t="s">
        <v>334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342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3187</v>
      </c>
      <c r="T699" s="95" t="str">
        <f t="shared" si="55"/>
        <v>2023 05</v>
      </c>
      <c r="U699" s="32">
        <f t="shared" si="52"/>
        <v>836.37239509433164</v>
      </c>
      <c r="V699" s="22">
        <f t="shared" si="53"/>
        <v>1.2603038042897841</v>
      </c>
      <c r="X699" s="33"/>
      <c r="Y699" s="33"/>
    </row>
    <row r="700" spans="1:25" hidden="1" x14ac:dyDescent="0.2">
      <c r="A700" s="93" t="s">
        <v>343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2087</v>
      </c>
      <c r="I700" s="97" t="s">
        <v>2088</v>
      </c>
      <c r="J700" s="97" t="s">
        <v>3163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3187</v>
      </c>
      <c r="T700" s="95" t="str">
        <f t="shared" si="55"/>
        <v>2023 03</v>
      </c>
      <c r="U700" s="32">
        <f t="shared" si="52"/>
        <v>1388.1502995319058</v>
      </c>
      <c r="V700" s="22">
        <f t="shared" si="53"/>
        <v>1.5223455124449838</v>
      </c>
      <c r="X700" s="33"/>
      <c r="Y700" s="33"/>
    </row>
    <row r="701" spans="1:25" hidden="1" x14ac:dyDescent="0.2">
      <c r="A701" s="93" t="s">
        <v>343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2087</v>
      </c>
      <c r="I701" s="97" t="s">
        <v>2088</v>
      </c>
      <c r="J701" s="97" t="s">
        <v>3163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3187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hidden="1" x14ac:dyDescent="0.2">
      <c r="A702" s="93" t="s">
        <v>343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2087</v>
      </c>
      <c r="I702" s="97" t="s">
        <v>2088</v>
      </c>
      <c r="J702" s="97" t="s">
        <v>3163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3187</v>
      </c>
      <c r="T702" s="95" t="str">
        <f t="shared" si="55"/>
        <v>2023 03</v>
      </c>
      <c r="U702" s="32">
        <f t="shared" si="52"/>
        <v>1388.1502995319058</v>
      </c>
      <c r="V702" s="22">
        <f t="shared" si="53"/>
        <v>1.5223455124449838</v>
      </c>
      <c r="X702" s="33"/>
      <c r="Y702" s="33"/>
    </row>
    <row r="703" spans="1:25" hidden="1" x14ac:dyDescent="0.2">
      <c r="A703" s="93" t="s">
        <v>343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2087</v>
      </c>
      <c r="I703" s="97" t="s">
        <v>2088</v>
      </c>
      <c r="J703" s="97" t="s">
        <v>3163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3187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hidden="1" x14ac:dyDescent="0.2">
      <c r="A704" s="93" t="s">
        <v>343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2087</v>
      </c>
      <c r="I704" s="97" t="s">
        <v>2088</v>
      </c>
      <c r="J704" s="97" t="s">
        <v>3163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3187</v>
      </c>
      <c r="T704" s="95" t="str">
        <f t="shared" si="55"/>
        <v>2023 04</v>
      </c>
      <c r="U704" s="32">
        <f t="shared" si="52"/>
        <v>1388.1502995319058</v>
      </c>
      <c r="V704" s="22">
        <f t="shared" si="53"/>
        <v>1.5223455124449838</v>
      </c>
      <c r="X704" s="33"/>
      <c r="Y704" s="33"/>
    </row>
    <row r="705" spans="1:25" hidden="1" x14ac:dyDescent="0.2">
      <c r="A705" s="93" t="s">
        <v>343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3076</v>
      </c>
      <c r="I705" s="97" t="s">
        <v>2088</v>
      </c>
      <c r="J705" s="97" t="s">
        <v>3077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3187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hidden="1" x14ac:dyDescent="0.2">
      <c r="A706" s="93" t="s">
        <v>343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3076</v>
      </c>
      <c r="I706" s="97" t="s">
        <v>2088</v>
      </c>
      <c r="J706" s="97" t="s">
        <v>3077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3187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hidden="1" x14ac:dyDescent="0.2">
      <c r="A707" s="93" t="s">
        <v>343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3076</v>
      </c>
      <c r="I707" s="97" t="s">
        <v>2088</v>
      </c>
      <c r="J707" s="97" t="s">
        <v>3077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3187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hidden="1" x14ac:dyDescent="0.2">
      <c r="A708" s="93" t="s">
        <v>343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2163</v>
      </c>
      <c r="I708" s="97" t="s">
        <v>2161</v>
      </c>
      <c r="J708" s="97" t="s">
        <v>2164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3187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si="57"/>
        <v>1.8645071645679556</v>
      </c>
      <c r="X708" s="33"/>
      <c r="Y708" s="33"/>
    </row>
    <row r="709" spans="1:25" hidden="1" x14ac:dyDescent="0.2">
      <c r="A709" s="93" t="s">
        <v>343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3799</v>
      </c>
      <c r="I709" s="96" t="str">
        <f t="shared" ref="I709:I770" si="60">IFERROR(LEFT(J709,FIND(",",J709)-1),"")</f>
        <v>EYENLIP</v>
      </c>
      <c r="J709" s="97" t="s">
        <v>293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3187</v>
      </c>
      <c r="T709" s="95" t="str">
        <f t="shared" si="59"/>
        <v>2023 02</v>
      </c>
      <c r="U709" s="32">
        <f t="shared" si="56"/>
        <v>47.071984671727591</v>
      </c>
      <c r="V709" s="22">
        <f t="shared" si="57"/>
        <v>1.6854754667824585</v>
      </c>
      <c r="X709" s="33"/>
      <c r="Y709" s="33"/>
    </row>
    <row r="710" spans="1:25" hidden="1" x14ac:dyDescent="0.2">
      <c r="A710" s="93" t="s">
        <v>343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3799</v>
      </c>
      <c r="I710" s="96" t="str">
        <f t="shared" si="60"/>
        <v>EYENLIP</v>
      </c>
      <c r="J710" s="97" t="s">
        <v>293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3187</v>
      </c>
      <c r="T710" s="95" t="str">
        <f t="shared" si="59"/>
        <v>2023 03</v>
      </c>
      <c r="U710" s="32">
        <f t="shared" si="56"/>
        <v>47.071984671727591</v>
      </c>
      <c r="V710" s="22">
        <f t="shared" si="57"/>
        <v>1.6854754667824585</v>
      </c>
      <c r="X710" s="33"/>
      <c r="Y710" s="33"/>
    </row>
    <row r="711" spans="1:25" hidden="1" x14ac:dyDescent="0.2">
      <c r="A711" s="93" t="s">
        <v>343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3799</v>
      </c>
      <c r="I711" s="96" t="str">
        <f t="shared" si="60"/>
        <v>EYENLIP</v>
      </c>
      <c r="J711" s="97" t="s">
        <v>293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3187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hidden="1" x14ac:dyDescent="0.2">
      <c r="A712" s="93" t="s">
        <v>343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3799</v>
      </c>
      <c r="I712" s="96" t="str">
        <f t="shared" si="60"/>
        <v>EYENLIP</v>
      </c>
      <c r="J712" s="97" t="s">
        <v>293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3187</v>
      </c>
      <c r="T712" s="95" t="str">
        <f t="shared" si="59"/>
        <v>2023 05</v>
      </c>
      <c r="U712" s="32">
        <f t="shared" si="56"/>
        <v>47.071984671727591</v>
      </c>
      <c r="V712" s="22">
        <f t="shared" si="57"/>
        <v>1.6854754667824585</v>
      </c>
      <c r="X712" s="33"/>
      <c r="Y712" s="33"/>
    </row>
    <row r="713" spans="1:25" hidden="1" x14ac:dyDescent="0.2">
      <c r="A713" s="93" t="s">
        <v>343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3799</v>
      </c>
      <c r="I713" s="96" t="str">
        <f t="shared" si="60"/>
        <v>EYENLIP</v>
      </c>
      <c r="J713" s="97" t="s">
        <v>293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3187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hidden="1" x14ac:dyDescent="0.2">
      <c r="A714" s="93" t="s">
        <v>343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3799</v>
      </c>
      <c r="I714" s="96" t="str">
        <f t="shared" si="60"/>
        <v>EYENLIP</v>
      </c>
      <c r="J714" s="97" t="s">
        <v>293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3187</v>
      </c>
      <c r="T714" s="95" t="str">
        <f t="shared" si="59"/>
        <v>2023 05</v>
      </c>
      <c r="U714" s="32">
        <f t="shared" si="56"/>
        <v>47.071984671727591</v>
      </c>
      <c r="V714" s="22">
        <f t="shared" si="57"/>
        <v>1.6854754667824585</v>
      </c>
      <c r="X714" s="33"/>
      <c r="Y714" s="33"/>
    </row>
    <row r="715" spans="1:25" hidden="1" x14ac:dyDescent="0.2">
      <c r="A715" s="93" t="s">
        <v>343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3799</v>
      </c>
      <c r="I715" s="96" t="str">
        <f t="shared" si="60"/>
        <v>EYENLIP</v>
      </c>
      <c r="J715" s="97" t="s">
        <v>293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si="57"/>
        <v/>
      </c>
      <c r="X715" s="33"/>
      <c r="Y715" s="33"/>
    </row>
    <row r="716" spans="1:25" hidden="1" x14ac:dyDescent="0.2">
      <c r="A716" s="93" t="s">
        <v>343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3799</v>
      </c>
      <c r="I716" s="96" t="str">
        <f t="shared" si="60"/>
        <v>EYENLIP</v>
      </c>
      <c r="J716" s="97" t="s">
        <v>293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si="57"/>
        <v/>
      </c>
      <c r="X716" s="33"/>
      <c r="Y716" s="33"/>
    </row>
    <row r="717" spans="1:25" hidden="1" x14ac:dyDescent="0.2">
      <c r="A717" s="93" t="s">
        <v>343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3799</v>
      </c>
      <c r="I717" s="96" t="str">
        <f t="shared" si="60"/>
        <v>EYENLIP</v>
      </c>
      <c r="J717" s="97" t="s">
        <v>293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si="57"/>
        <v/>
      </c>
      <c r="X717" s="33"/>
      <c r="Y717" s="33"/>
    </row>
    <row r="718" spans="1:25" hidden="1" x14ac:dyDescent="0.2">
      <c r="A718" s="93" t="s">
        <v>343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3799</v>
      </c>
      <c r="I718" s="96" t="str">
        <f t="shared" si="60"/>
        <v>EYENLIP</v>
      </c>
      <c r="J718" s="97" t="s">
        <v>293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si="57"/>
        <v/>
      </c>
      <c r="X718" s="33"/>
      <c r="Y718" s="33"/>
    </row>
    <row r="719" spans="1:25" hidden="1" x14ac:dyDescent="0.2">
      <c r="A719" s="93" t="s">
        <v>343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3799</v>
      </c>
      <c r="I719" s="96" t="str">
        <f t="shared" si="60"/>
        <v>EYENLIP</v>
      </c>
      <c r="J719" s="97" t="s">
        <v>293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si="57"/>
        <v/>
      </c>
      <c r="X719" s="33"/>
      <c r="Y719" s="33"/>
    </row>
    <row r="720" spans="1:25" hidden="1" x14ac:dyDescent="0.2">
      <c r="A720" s="93" t="s">
        <v>343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3799</v>
      </c>
      <c r="I720" s="96" t="str">
        <f t="shared" si="60"/>
        <v>EYENLIP</v>
      </c>
      <c r="J720" s="97" t="s">
        <v>293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si="57"/>
        <v/>
      </c>
      <c r="X720" s="33"/>
      <c r="Y720" s="33"/>
    </row>
    <row r="721" spans="1:25" hidden="1" x14ac:dyDescent="0.2">
      <c r="A721" s="93" t="s">
        <v>343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3800</v>
      </c>
      <c r="I721" s="96" t="str">
        <f t="shared" si="60"/>
        <v>EYENLIP</v>
      </c>
      <c r="J721" s="97" t="s">
        <v>294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3187</v>
      </c>
      <c r="T721" s="95" t="str">
        <f t="shared" si="59"/>
        <v>2023 02</v>
      </c>
      <c r="U721" s="32">
        <f t="shared" si="56"/>
        <v>47.071984671727591</v>
      </c>
      <c r="V721" s="22">
        <f t="shared" si="57"/>
        <v>1.6854754667824585</v>
      </c>
      <c r="X721" s="33"/>
      <c r="Y721" s="33"/>
    </row>
    <row r="722" spans="1:25" hidden="1" x14ac:dyDescent="0.2">
      <c r="A722" s="93" t="s">
        <v>343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3800</v>
      </c>
      <c r="I722" s="96" t="str">
        <f t="shared" si="60"/>
        <v>EYENLIP</v>
      </c>
      <c r="J722" s="97" t="s">
        <v>294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3187</v>
      </c>
      <c r="T722" s="95" t="str">
        <f t="shared" si="59"/>
        <v>2023 03</v>
      </c>
      <c r="U722" s="32">
        <f t="shared" si="56"/>
        <v>47.071984671727591</v>
      </c>
      <c r="V722" s="22">
        <f t="shared" si="57"/>
        <v>1.6854754667824585</v>
      </c>
      <c r="X722" s="33"/>
      <c r="Y722" s="33"/>
    </row>
    <row r="723" spans="1:25" hidden="1" x14ac:dyDescent="0.2">
      <c r="A723" s="93" t="s">
        <v>343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3800</v>
      </c>
      <c r="I723" s="96" t="str">
        <f t="shared" si="60"/>
        <v>EYENLIP</v>
      </c>
      <c r="J723" s="97" t="s">
        <v>294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3187</v>
      </c>
      <c r="T723" s="95" t="str">
        <f t="shared" si="59"/>
        <v>2023 03</v>
      </c>
      <c r="U723" s="32">
        <f t="shared" si="56"/>
        <v>47.071984671727591</v>
      </c>
      <c r="V723" s="22">
        <f t="shared" si="57"/>
        <v>1.6854754667824585</v>
      </c>
      <c r="X723" s="33"/>
      <c r="Y723" s="33"/>
    </row>
    <row r="724" spans="1:25" hidden="1" x14ac:dyDescent="0.2">
      <c r="A724" s="93" t="s">
        <v>343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3800</v>
      </c>
      <c r="I724" s="96" t="str">
        <f t="shared" si="60"/>
        <v>EYENLIP</v>
      </c>
      <c r="J724" s="97" t="s">
        <v>294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3187</v>
      </c>
      <c r="T724" s="95" t="str">
        <f t="shared" si="59"/>
        <v>2023 03</v>
      </c>
      <c r="U724" s="32">
        <f t="shared" si="56"/>
        <v>47.071984671727591</v>
      </c>
      <c r="V724" s="22">
        <f t="shared" si="57"/>
        <v>1.6854754667824585</v>
      </c>
      <c r="X724" s="33"/>
      <c r="Y724" s="33"/>
    </row>
    <row r="725" spans="1:25" hidden="1" x14ac:dyDescent="0.2">
      <c r="A725" s="93" t="s">
        <v>343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3800</v>
      </c>
      <c r="I725" s="96" t="str">
        <f t="shared" si="60"/>
        <v>EYENLIP</v>
      </c>
      <c r="J725" s="97" t="s">
        <v>294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3187</v>
      </c>
      <c r="T725" s="95" t="str">
        <f t="shared" si="59"/>
        <v>2023 03</v>
      </c>
      <c r="U725" s="32">
        <f t="shared" si="56"/>
        <v>47.071984671727591</v>
      </c>
      <c r="V725" s="22">
        <f t="shared" si="57"/>
        <v>1.6854754667824585</v>
      </c>
      <c r="X725" s="33"/>
      <c r="Y725" s="33"/>
    </row>
    <row r="726" spans="1:25" hidden="1" x14ac:dyDescent="0.2">
      <c r="A726" s="93" t="s">
        <v>343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3800</v>
      </c>
      <c r="I726" s="96" t="str">
        <f t="shared" si="60"/>
        <v>EYENLIP</v>
      </c>
      <c r="J726" s="97" t="s">
        <v>294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3187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hidden="1" x14ac:dyDescent="0.2">
      <c r="A727" s="93" t="s">
        <v>343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3800</v>
      </c>
      <c r="I727" s="96" t="str">
        <f t="shared" si="60"/>
        <v>EYENLIP</v>
      </c>
      <c r="J727" s="97" t="s">
        <v>294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3187</v>
      </c>
      <c r="T727" s="95" t="str">
        <f t="shared" si="59"/>
        <v>2023 04</v>
      </c>
      <c r="U727" s="32">
        <f t="shared" si="56"/>
        <v>47.071984671727591</v>
      </c>
      <c r="V727" s="22">
        <f t="shared" si="57"/>
        <v>1.6854754667824585</v>
      </c>
      <c r="X727" s="33"/>
      <c r="Y727" s="33"/>
    </row>
    <row r="728" spans="1:25" hidden="1" x14ac:dyDescent="0.2">
      <c r="A728" s="93" t="s">
        <v>343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3800</v>
      </c>
      <c r="I728" s="96" t="str">
        <f t="shared" si="60"/>
        <v>EYENLIP</v>
      </c>
      <c r="J728" s="97" t="s">
        <v>294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3187</v>
      </c>
      <c r="T728" s="95" t="str">
        <f t="shared" si="59"/>
        <v>2023 04</v>
      </c>
      <c r="U728" s="32">
        <f t="shared" si="56"/>
        <v>47.071984671727591</v>
      </c>
      <c r="V728" s="22">
        <f t="shared" si="57"/>
        <v>1.6854754667824585</v>
      </c>
      <c r="X728" s="33"/>
      <c r="Y728" s="33"/>
    </row>
    <row r="729" spans="1:25" hidden="1" x14ac:dyDescent="0.2">
      <c r="A729" s="93" t="s">
        <v>343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3800</v>
      </c>
      <c r="I729" s="96" t="str">
        <f t="shared" si="60"/>
        <v>EYENLIP</v>
      </c>
      <c r="J729" s="97" t="s">
        <v>294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3187</v>
      </c>
      <c r="T729" s="95" t="str">
        <f t="shared" si="59"/>
        <v>2023 04</v>
      </c>
      <c r="U729" s="32">
        <f t="shared" si="56"/>
        <v>47.071984671727591</v>
      </c>
      <c r="V729" s="22">
        <f t="shared" si="57"/>
        <v>1.6854754667824585</v>
      </c>
      <c r="X729" s="33"/>
      <c r="Y729" s="33"/>
    </row>
    <row r="730" spans="1:25" hidden="1" x14ac:dyDescent="0.2">
      <c r="A730" s="93" t="s">
        <v>343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3800</v>
      </c>
      <c r="I730" s="96" t="str">
        <f t="shared" si="60"/>
        <v>EYENLIP</v>
      </c>
      <c r="J730" s="97" t="s">
        <v>294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3187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hidden="1" x14ac:dyDescent="0.2">
      <c r="A731" s="93" t="s">
        <v>343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3800</v>
      </c>
      <c r="I731" s="96" t="str">
        <f t="shared" si="60"/>
        <v>EYENLIP</v>
      </c>
      <c r="J731" s="97" t="s">
        <v>294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3187</v>
      </c>
      <c r="T731" s="95" t="str">
        <f t="shared" si="59"/>
        <v>2023 05</v>
      </c>
      <c r="U731" s="32">
        <f t="shared" si="56"/>
        <v>47.071984671727591</v>
      </c>
      <c r="V731" s="22">
        <f t="shared" si="57"/>
        <v>1.6854754667824585</v>
      </c>
      <c r="X731" s="33"/>
      <c r="Y731" s="33"/>
    </row>
    <row r="732" spans="1:25" hidden="1" x14ac:dyDescent="0.2">
      <c r="A732" s="93" t="s">
        <v>343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3800</v>
      </c>
      <c r="I732" s="96" t="str">
        <f t="shared" si="60"/>
        <v>EYENLIP</v>
      </c>
      <c r="J732" s="97" t="s">
        <v>294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3187</v>
      </c>
      <c r="T732" s="95" t="str">
        <f t="shared" si="59"/>
        <v>2023 05</v>
      </c>
      <c r="U732" s="32">
        <f t="shared" si="56"/>
        <v>47.071984671727591</v>
      </c>
      <c r="V732" s="22">
        <f t="shared" si="57"/>
        <v>1.6854754667824585</v>
      </c>
      <c r="X732" s="33"/>
      <c r="Y732" s="33"/>
    </row>
    <row r="733" spans="1:25" hidden="1" x14ac:dyDescent="0.2">
      <c r="A733" s="93" t="s">
        <v>343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3800</v>
      </c>
      <c r="I733" s="96" t="str">
        <f t="shared" si="60"/>
        <v>EYENLIP</v>
      </c>
      <c r="J733" s="97" t="s">
        <v>294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3187</v>
      </c>
      <c r="T733" s="95" t="str">
        <f t="shared" si="59"/>
        <v>2023 05</v>
      </c>
      <c r="U733" s="32">
        <f t="shared" si="56"/>
        <v>47.071984671727591</v>
      </c>
      <c r="V733" s="22">
        <f t="shared" si="57"/>
        <v>1.6854754667824585</v>
      </c>
      <c r="X733" s="33"/>
      <c r="Y733" s="33"/>
    </row>
    <row r="734" spans="1:25" hidden="1" x14ac:dyDescent="0.2">
      <c r="A734" s="93" t="s">
        <v>343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3800</v>
      </c>
      <c r="I734" s="96" t="str">
        <f t="shared" si="60"/>
        <v>EYENLIP</v>
      </c>
      <c r="J734" s="97" t="s">
        <v>294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3187</v>
      </c>
      <c r="T734" s="95" t="str">
        <f t="shared" si="59"/>
        <v>2023 05</v>
      </c>
      <c r="U734" s="32">
        <f t="shared" si="56"/>
        <v>47.071984671727591</v>
      </c>
      <c r="V734" s="22">
        <f t="shared" si="57"/>
        <v>1.6854754667824585</v>
      </c>
      <c r="X734" s="33"/>
      <c r="Y734" s="33"/>
    </row>
    <row r="735" spans="1:25" hidden="1" x14ac:dyDescent="0.2">
      <c r="A735" s="93" t="s">
        <v>343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3800</v>
      </c>
      <c r="I735" s="96" t="str">
        <f t="shared" si="60"/>
        <v>EYENLIP</v>
      </c>
      <c r="J735" s="97" t="s">
        <v>294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si="57"/>
        <v/>
      </c>
      <c r="X735" s="33"/>
      <c r="Y735" s="33"/>
    </row>
    <row r="736" spans="1:25" hidden="1" x14ac:dyDescent="0.2">
      <c r="A736" s="93" t="s">
        <v>343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3800</v>
      </c>
      <c r="I736" s="96" t="str">
        <f t="shared" si="60"/>
        <v>EYENLIP</v>
      </c>
      <c r="J736" s="97" t="s">
        <v>294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si="57"/>
        <v/>
      </c>
      <c r="X736" s="33"/>
      <c r="Y736" s="33"/>
    </row>
    <row r="737" spans="1:25" hidden="1" x14ac:dyDescent="0.2">
      <c r="A737" s="93" t="s">
        <v>343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3800</v>
      </c>
      <c r="I737" s="96" t="str">
        <f t="shared" si="60"/>
        <v>EYENLIP</v>
      </c>
      <c r="J737" s="97" t="s">
        <v>294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si="57"/>
        <v/>
      </c>
      <c r="X737" s="33"/>
      <c r="Y737" s="33"/>
    </row>
    <row r="738" spans="1:25" hidden="1" x14ac:dyDescent="0.2">
      <c r="A738" s="93" t="s">
        <v>343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3800</v>
      </c>
      <c r="I738" s="96" t="str">
        <f t="shared" si="60"/>
        <v>EYENLIP</v>
      </c>
      <c r="J738" s="97" t="s">
        <v>294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si="57"/>
        <v/>
      </c>
      <c r="X738" s="33"/>
      <c r="Y738" s="33"/>
    </row>
    <row r="739" spans="1:25" hidden="1" x14ac:dyDescent="0.2">
      <c r="A739" s="93" t="s">
        <v>343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3800</v>
      </c>
      <c r="I739" s="96" t="str">
        <f t="shared" si="60"/>
        <v>EYENLIP</v>
      </c>
      <c r="J739" s="97" t="s">
        <v>294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si="57"/>
        <v/>
      </c>
      <c r="X739" s="33"/>
      <c r="Y739" s="33"/>
    </row>
    <row r="740" spans="1:25" hidden="1" x14ac:dyDescent="0.2">
      <c r="A740" s="93" t="s">
        <v>343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3800</v>
      </c>
      <c r="I740" s="96" t="str">
        <f t="shared" si="60"/>
        <v>EYENLIP</v>
      </c>
      <c r="J740" s="97" t="s">
        <v>294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si="57"/>
        <v/>
      </c>
      <c r="X740" s="33"/>
      <c r="Y740" s="33"/>
    </row>
    <row r="741" spans="1:25" hidden="1" x14ac:dyDescent="0.2">
      <c r="A741" s="93" t="s">
        <v>343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3800</v>
      </c>
      <c r="I741" s="96" t="str">
        <f t="shared" si="60"/>
        <v>EYENLIP</v>
      </c>
      <c r="J741" s="97" t="s">
        <v>294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si="57"/>
        <v/>
      </c>
      <c r="X741" s="33"/>
      <c r="Y741" s="33"/>
    </row>
    <row r="742" spans="1:25" hidden="1" x14ac:dyDescent="0.2">
      <c r="A742" s="93" t="s">
        <v>343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3800</v>
      </c>
      <c r="I742" s="96" t="str">
        <f t="shared" si="60"/>
        <v>EYENLIP</v>
      </c>
      <c r="J742" s="97" t="s">
        <v>294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si="57"/>
        <v/>
      </c>
      <c r="X742" s="33"/>
      <c r="Y742" s="33"/>
    </row>
    <row r="743" spans="1:25" hidden="1" x14ac:dyDescent="0.2">
      <c r="A743" s="93" t="s">
        <v>343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3800</v>
      </c>
      <c r="I743" s="96" t="str">
        <f t="shared" si="60"/>
        <v>EYENLIP</v>
      </c>
      <c r="J743" s="97" t="s">
        <v>294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si="57"/>
        <v/>
      </c>
      <c r="X743" s="33"/>
      <c r="Y743" s="33"/>
    </row>
    <row r="744" spans="1:25" hidden="1" x14ac:dyDescent="0.2">
      <c r="A744" s="93" t="s">
        <v>343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3800</v>
      </c>
      <c r="I744" s="96" t="str">
        <f t="shared" si="60"/>
        <v>EYENLIP</v>
      </c>
      <c r="J744" s="97" t="s">
        <v>294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si="57"/>
        <v/>
      </c>
      <c r="X744" s="33"/>
      <c r="Y744" s="33"/>
    </row>
    <row r="745" spans="1:25" hidden="1" x14ac:dyDescent="0.2">
      <c r="A745" s="93" t="s">
        <v>343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2833</v>
      </c>
      <c r="I745" s="97" t="s">
        <v>2088</v>
      </c>
      <c r="J745" s="97" t="s">
        <v>3930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3187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hidden="1" x14ac:dyDescent="0.2">
      <c r="A746" s="93" t="s">
        <v>343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2833</v>
      </c>
      <c r="I746" s="97" t="s">
        <v>2088</v>
      </c>
      <c r="J746" s="97" t="s">
        <v>3930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3187</v>
      </c>
      <c r="T746" s="95" t="str">
        <f t="shared" si="59"/>
        <v>2023 02</v>
      </c>
      <c r="U746" s="32">
        <f t="shared" si="56"/>
        <v>850.89980839659484</v>
      </c>
      <c r="V746" s="22">
        <f t="shared" si="57"/>
        <v>2.4374085974815465</v>
      </c>
      <c r="X746" s="33"/>
      <c r="Y746" s="33"/>
    </row>
    <row r="747" spans="1:25" hidden="1" x14ac:dyDescent="0.2">
      <c r="A747" s="93" t="s">
        <v>343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2833</v>
      </c>
      <c r="I747" s="97" t="s">
        <v>2088</v>
      </c>
      <c r="J747" s="97" t="s">
        <v>3930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3187</v>
      </c>
      <c r="T747" s="95" t="str">
        <f t="shared" si="59"/>
        <v>2023 03</v>
      </c>
      <c r="U747" s="32">
        <f t="shared" si="56"/>
        <v>850.89980839659484</v>
      </c>
      <c r="V747" s="22">
        <f t="shared" si="57"/>
        <v>2.4374085974815465</v>
      </c>
      <c r="X747" s="33"/>
      <c r="Y747" s="33"/>
    </row>
    <row r="748" spans="1:25" hidden="1" x14ac:dyDescent="0.2">
      <c r="A748" s="93" t="s">
        <v>343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2909</v>
      </c>
      <c r="I748" s="97" t="s">
        <v>2903</v>
      </c>
      <c r="J748" s="97" t="s">
        <v>2910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3187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hidden="1" x14ac:dyDescent="0.2">
      <c r="A749" s="93" t="s">
        <v>343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2909</v>
      </c>
      <c r="I749" s="97" t="s">
        <v>2903</v>
      </c>
      <c r="J749" s="97" t="s">
        <v>2910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3187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hidden="1" x14ac:dyDescent="0.2">
      <c r="A750" s="93" t="s">
        <v>343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2261</v>
      </c>
      <c r="I750" s="97" t="s">
        <v>2043</v>
      </c>
      <c r="J750" s="97" t="s">
        <v>2262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3187</v>
      </c>
      <c r="T750" s="95" t="str">
        <f t="shared" si="59"/>
        <v>2023 03</v>
      </c>
      <c r="U750" s="32">
        <f t="shared" si="56"/>
        <v>1055.4037010986881</v>
      </c>
      <c r="V750" s="22">
        <f t="shared" si="57"/>
        <v>1.9379560662235447</v>
      </c>
      <c r="X750" s="33"/>
      <c r="Y750" s="33"/>
    </row>
    <row r="751" spans="1:25" hidden="1" x14ac:dyDescent="0.2">
      <c r="A751" s="93" t="s">
        <v>343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2261</v>
      </c>
      <c r="I751" s="97" t="s">
        <v>2043</v>
      </c>
      <c r="J751" s="97" t="s">
        <v>2262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3187</v>
      </c>
      <c r="T751" s="95" t="str">
        <f t="shared" si="59"/>
        <v>2023 04</v>
      </c>
      <c r="U751" s="32">
        <f t="shared" si="56"/>
        <v>1155.4037010986881</v>
      </c>
      <c r="V751" s="22">
        <f t="shared" si="57"/>
        <v>2.121578320362516</v>
      </c>
      <c r="X751" s="33"/>
      <c r="Y751" s="33"/>
    </row>
    <row r="752" spans="1:25" hidden="1" x14ac:dyDescent="0.2">
      <c r="A752" s="93" t="s">
        <v>343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3640</v>
      </c>
      <c r="I752" s="97" t="s">
        <v>2088</v>
      </c>
      <c r="J752" s="97" t="s">
        <v>3641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3187</v>
      </c>
      <c r="T752" s="95" t="str">
        <f t="shared" si="59"/>
        <v>2023 02</v>
      </c>
      <c r="U752" s="32">
        <f t="shared" si="56"/>
        <v>1550.3589532148142</v>
      </c>
      <c r="V752" s="22">
        <f t="shared" si="57"/>
        <v>3.4479924915651483</v>
      </c>
      <c r="X752" s="33"/>
      <c r="Y752" s="33"/>
    </row>
    <row r="753" spans="1:25" hidden="1" x14ac:dyDescent="0.2">
      <c r="A753" s="93" t="s">
        <v>343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2210</v>
      </c>
      <c r="I753" s="97" t="s">
        <v>2040</v>
      </c>
      <c r="J753" s="97" t="s">
        <v>2211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3187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hidden="1" x14ac:dyDescent="0.2">
      <c r="A754" s="93" t="s">
        <v>343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2210</v>
      </c>
      <c r="I754" s="97" t="s">
        <v>2040</v>
      </c>
      <c r="J754" s="97" t="s">
        <v>2211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3187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hidden="1" x14ac:dyDescent="0.2">
      <c r="A755" s="93" t="s">
        <v>343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2109</v>
      </c>
      <c r="I755" s="97" t="s">
        <v>2040</v>
      </c>
      <c r="J755" s="97" t="s">
        <v>2110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3187</v>
      </c>
      <c r="T755" s="95" t="str">
        <f t="shared" si="59"/>
        <v>2023 03</v>
      </c>
      <c r="U755" s="32">
        <f t="shared" si="56"/>
        <v>1376.123547815964</v>
      </c>
      <c r="V755" s="22">
        <f t="shared" si="57"/>
        <v>1.6703032890040266</v>
      </c>
      <c r="X755" s="33"/>
      <c r="Y755" s="33"/>
    </row>
    <row r="756" spans="1:25" hidden="1" x14ac:dyDescent="0.2">
      <c r="A756" s="93" t="s">
        <v>343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2109</v>
      </c>
      <c r="I756" s="97" t="s">
        <v>2040</v>
      </c>
      <c r="J756" s="97" t="s">
        <v>2110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3187</v>
      </c>
      <c r="T756" s="95" t="str">
        <f t="shared" si="59"/>
        <v>2023 03</v>
      </c>
      <c r="U756" s="32">
        <f t="shared" si="56"/>
        <v>1376.123547815964</v>
      </c>
      <c r="V756" s="22">
        <f t="shared" si="57"/>
        <v>1.6703032890040266</v>
      </c>
      <c r="X756" s="33"/>
      <c r="Y756" s="33"/>
    </row>
    <row r="757" spans="1:25" hidden="1" x14ac:dyDescent="0.2">
      <c r="A757" s="93" t="s">
        <v>343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2671</v>
      </c>
      <c r="I757" s="97" t="s">
        <v>2040</v>
      </c>
      <c r="J757" s="97" t="s">
        <v>2672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3187</v>
      </c>
      <c r="T757" s="95" t="str">
        <f t="shared" si="59"/>
        <v>2023 01</v>
      </c>
      <c r="U757" s="32">
        <f t="shared" si="56"/>
        <v>1362.1595401518277</v>
      </c>
      <c r="V757" s="22">
        <f t="shared" si="57"/>
        <v>1.6257982341872927</v>
      </c>
      <c r="X757" s="33"/>
      <c r="Y757" s="33"/>
    </row>
    <row r="758" spans="1:25" hidden="1" x14ac:dyDescent="0.2">
      <c r="A758" s="93" t="s">
        <v>343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3187</v>
      </c>
      <c r="T758" s="95" t="str">
        <f t="shared" si="59"/>
        <v>2023 01</v>
      </c>
      <c r="U758" s="32">
        <f t="shared" si="56"/>
        <v>1157.6556474497347</v>
      </c>
      <c r="V758" s="22">
        <f t="shared" si="57"/>
        <v>1.8022352696860438</v>
      </c>
      <c r="X758" s="33"/>
      <c r="Y758" s="33"/>
    </row>
    <row r="759" spans="1:25" hidden="1" x14ac:dyDescent="0.2">
      <c r="A759" s="93" t="s">
        <v>343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3943</v>
      </c>
      <c r="I759" s="97" t="s">
        <v>2256</v>
      </c>
      <c r="J759" s="97" t="s">
        <v>3944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3187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hidden="1" x14ac:dyDescent="0.2">
      <c r="A760" s="93" t="s">
        <v>343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2885</v>
      </c>
      <c r="I760" s="97" t="s">
        <v>2886</v>
      </c>
      <c r="J760" s="97" t="s">
        <v>2887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3187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hidden="1" x14ac:dyDescent="0.2">
      <c r="A761" s="93" t="s">
        <v>343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344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3187</v>
      </c>
      <c r="T761" s="95" t="str">
        <f t="shared" si="59"/>
        <v>2023 09</v>
      </c>
      <c r="U761" s="32">
        <f t="shared" si="56"/>
        <v>897.29572409109664</v>
      </c>
      <c r="V761" s="22">
        <f t="shared" si="57"/>
        <v>1.7849375211077347</v>
      </c>
      <c r="X761" s="33"/>
      <c r="Y761" s="33"/>
    </row>
    <row r="762" spans="1:25" hidden="1" x14ac:dyDescent="0.2">
      <c r="A762" s="93" t="s">
        <v>343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3783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si="57"/>
        <v/>
      </c>
      <c r="X762" s="33"/>
      <c r="Y762" s="33"/>
    </row>
    <row r="763" spans="1:25" hidden="1" x14ac:dyDescent="0.2">
      <c r="A763" s="93" t="s">
        <v>343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3783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si="57"/>
        <v/>
      </c>
      <c r="X763" s="33"/>
      <c r="Y763" s="33"/>
    </row>
    <row r="764" spans="1:25" hidden="1" x14ac:dyDescent="0.2">
      <c r="A764" s="93" t="s">
        <v>343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3783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si="57"/>
        <v/>
      </c>
      <c r="X764" s="33"/>
      <c r="Y764" s="33"/>
    </row>
    <row r="765" spans="1:25" hidden="1" x14ac:dyDescent="0.2">
      <c r="A765" s="93" t="s">
        <v>343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3783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si="57"/>
        <v/>
      </c>
      <c r="X765" s="33"/>
      <c r="Y765" s="33"/>
    </row>
    <row r="766" spans="1:25" hidden="1" x14ac:dyDescent="0.2">
      <c r="A766" s="93" t="s">
        <v>343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3783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si="57"/>
        <v/>
      </c>
      <c r="X766" s="33"/>
      <c r="Y766" s="33"/>
    </row>
    <row r="767" spans="1:25" hidden="1" x14ac:dyDescent="0.2">
      <c r="A767" s="93" t="s">
        <v>343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3783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si="57"/>
        <v/>
      </c>
      <c r="X767" s="33"/>
      <c r="Y767" s="33"/>
    </row>
    <row r="768" spans="1:25" hidden="1" x14ac:dyDescent="0.2">
      <c r="A768" s="93" t="s">
        <v>343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3783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si="57"/>
        <v/>
      </c>
      <c r="X768" s="33"/>
      <c r="Y768" s="33"/>
    </row>
    <row r="769" spans="1:25" hidden="1" x14ac:dyDescent="0.2">
      <c r="A769" s="93" t="s">
        <v>343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3759</v>
      </c>
      <c r="J769" s="97" t="s">
        <v>3783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si="57"/>
        <v/>
      </c>
      <c r="X769" s="33"/>
      <c r="Y769" s="33"/>
    </row>
    <row r="770" spans="1:25" hidden="1" x14ac:dyDescent="0.2">
      <c r="A770" s="93" t="s">
        <v>345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346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si="56"/>
        <v>-557.75</v>
      </c>
      <c r="V770" s="22" t="str">
        <f t="shared" si="57"/>
        <v/>
      </c>
      <c r="X770" s="33"/>
      <c r="Y770" s="33"/>
    </row>
    <row r="771" spans="1:25" hidden="1" x14ac:dyDescent="0.2">
      <c r="A771" s="93" t="s">
        <v>345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346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si="62">Q771-P771</f>
        <v>-557.75</v>
      </c>
      <c r="V771" s="22" t="str">
        <f t="shared" ref="V771:V834" si="63">IF(Q771&lt;&gt;0,IFERROR(U771/P771,""),"")</f>
        <v/>
      </c>
      <c r="X771" s="33"/>
      <c r="Y771" s="33"/>
    </row>
    <row r="772" spans="1:25" hidden="1" x14ac:dyDescent="0.2">
      <c r="A772" s="93" t="s">
        <v>345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347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3187</v>
      </c>
      <c r="T772" s="95" t="str">
        <f t="shared" ref="T772:T835" si="65">IF(R772="","",TEXT(R772,"ГГГГ ММ"))</f>
        <v>2023 03</v>
      </c>
      <c r="U772" s="32">
        <f t="shared" si="62"/>
        <v>620.54999999999995</v>
      </c>
      <c r="V772" s="22">
        <f t="shared" si="63"/>
        <v>2.2206119162640903</v>
      </c>
      <c r="X772" s="33"/>
      <c r="Y772" s="33"/>
    </row>
    <row r="773" spans="1:25" hidden="1" x14ac:dyDescent="0.2">
      <c r="A773" s="93" t="s">
        <v>345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347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3187</v>
      </c>
      <c r="T773" s="95" t="str">
        <f t="shared" si="65"/>
        <v>2023 03</v>
      </c>
      <c r="U773" s="32">
        <f t="shared" si="62"/>
        <v>620.54999999999995</v>
      </c>
      <c r="V773" s="22">
        <f t="shared" si="63"/>
        <v>2.2206119162640903</v>
      </c>
      <c r="X773" s="33"/>
      <c r="Y773" s="33"/>
    </row>
    <row r="774" spans="1:25" hidden="1" x14ac:dyDescent="0.2">
      <c r="A774" s="93" t="s">
        <v>345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348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3187</v>
      </c>
      <c r="T774" s="95" t="str">
        <f t="shared" si="65"/>
        <v>2023 02</v>
      </c>
      <c r="U774" s="32">
        <f t="shared" si="62"/>
        <v>1131.5</v>
      </c>
      <c r="V774" s="22">
        <f t="shared" si="63"/>
        <v>0.30843669074553631</v>
      </c>
      <c r="X774" s="33"/>
      <c r="Y774" s="33"/>
    </row>
    <row r="775" spans="1:25" hidden="1" x14ac:dyDescent="0.2">
      <c r="A775" s="93" t="s">
        <v>345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349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si="62"/>
        <v>-365.7</v>
      </c>
      <c r="V775" s="22" t="str">
        <f t="shared" si="63"/>
        <v/>
      </c>
      <c r="X775" s="33"/>
      <c r="Y775" s="33"/>
    </row>
    <row r="776" spans="1:25" hidden="1" x14ac:dyDescent="0.2">
      <c r="A776" s="93" t="s">
        <v>345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349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si="62"/>
        <v>-365.7</v>
      </c>
      <c r="V776" s="22" t="str">
        <f t="shared" si="63"/>
        <v/>
      </c>
      <c r="X776" s="33"/>
      <c r="Y776" s="33"/>
    </row>
    <row r="777" spans="1:25" hidden="1" x14ac:dyDescent="0.2">
      <c r="A777" s="93" t="s">
        <v>345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350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3187</v>
      </c>
      <c r="T777" s="95" t="str">
        <f t="shared" si="65"/>
        <v>2023 01</v>
      </c>
      <c r="U777" s="32">
        <f t="shared" si="62"/>
        <v>674.55</v>
      </c>
      <c r="V777" s="22">
        <f t="shared" si="63"/>
        <v>2.0726686126901215</v>
      </c>
      <c r="X777" s="33"/>
      <c r="Y777" s="33"/>
    </row>
    <row r="778" spans="1:25" hidden="1" x14ac:dyDescent="0.2">
      <c r="A778" s="93" t="s">
        <v>345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350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3187</v>
      </c>
      <c r="T778" s="95" t="str">
        <f t="shared" si="65"/>
        <v>2023 01</v>
      </c>
      <c r="U778" s="32">
        <f t="shared" si="62"/>
        <v>574.54999999999995</v>
      </c>
      <c r="V778" s="22">
        <f t="shared" si="63"/>
        <v>1.7654017514211091</v>
      </c>
      <c r="X778" s="33"/>
      <c r="Y778" s="33"/>
    </row>
    <row r="779" spans="1:25" hidden="1" x14ac:dyDescent="0.2">
      <c r="A779" s="93" t="s">
        <v>345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351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si="62"/>
        <v>-240.35</v>
      </c>
      <c r="V779" s="22" t="str">
        <f t="shared" si="63"/>
        <v/>
      </c>
      <c r="X779" s="33"/>
      <c r="Y779" s="33"/>
    </row>
    <row r="780" spans="1:25" hidden="1" x14ac:dyDescent="0.2">
      <c r="A780" s="93" t="s">
        <v>345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351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si="62"/>
        <v>-240.35</v>
      </c>
      <c r="V780" s="22" t="str">
        <f t="shared" si="63"/>
        <v/>
      </c>
      <c r="X780" s="33"/>
      <c r="Y780" s="33"/>
    </row>
    <row r="781" spans="1:25" hidden="1" x14ac:dyDescent="0.2">
      <c r="A781" s="93" t="s">
        <v>345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352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3187</v>
      </c>
      <c r="T781" s="95" t="str">
        <f t="shared" si="65"/>
        <v>2023 03</v>
      </c>
      <c r="U781" s="32">
        <f t="shared" si="62"/>
        <v>748.1</v>
      </c>
      <c r="V781" s="22">
        <f t="shared" si="63"/>
        <v>2.1258880363739703</v>
      </c>
      <c r="X781" s="33"/>
      <c r="Y781" s="33"/>
    </row>
    <row r="782" spans="1:25" hidden="1" x14ac:dyDescent="0.2">
      <c r="A782" s="93" t="s">
        <v>345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353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3187</v>
      </c>
      <c r="T782" s="95" t="str">
        <f t="shared" si="65"/>
        <v>2023 01</v>
      </c>
      <c r="U782" s="32">
        <f t="shared" si="62"/>
        <v>730.7</v>
      </c>
      <c r="V782" s="22">
        <f t="shared" si="63"/>
        <v>1.091737636336471</v>
      </c>
      <c r="X782" s="33"/>
      <c r="Y782" s="33"/>
    </row>
    <row r="783" spans="1:25" hidden="1" x14ac:dyDescent="0.2">
      <c r="A783" s="93" t="s">
        <v>345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353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3187</v>
      </c>
      <c r="T783" s="95" t="str">
        <f t="shared" si="65"/>
        <v>2023 01</v>
      </c>
      <c r="U783" s="32">
        <f t="shared" si="62"/>
        <v>730.7</v>
      </c>
      <c r="V783" s="22">
        <f t="shared" si="63"/>
        <v>1.091737636336471</v>
      </c>
      <c r="X783" s="33"/>
      <c r="Y783" s="33"/>
    </row>
    <row r="784" spans="1:25" hidden="1" x14ac:dyDescent="0.2">
      <c r="A784" s="93" t="s">
        <v>345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354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3187</v>
      </c>
      <c r="T784" s="95" t="str">
        <f t="shared" si="65"/>
        <v>2023 02</v>
      </c>
      <c r="U784" s="32">
        <f t="shared" si="62"/>
        <v>524.04999999999995</v>
      </c>
      <c r="V784" s="22">
        <f t="shared" si="63"/>
        <v>2.9784029553850524</v>
      </c>
      <c r="X784" s="33"/>
      <c r="Y784" s="33"/>
    </row>
    <row r="785" spans="1:25" hidden="1" x14ac:dyDescent="0.2">
      <c r="A785" s="93" t="s">
        <v>345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354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3187</v>
      </c>
      <c r="T785" s="95" t="str">
        <f t="shared" si="65"/>
        <v>2023 03</v>
      </c>
      <c r="U785" s="32">
        <f t="shared" si="62"/>
        <v>374.05</v>
      </c>
      <c r="V785" s="22">
        <f t="shared" si="63"/>
        <v>2.1258880363739703</v>
      </c>
      <c r="X785" s="33"/>
      <c r="Y785" s="33"/>
    </row>
    <row r="786" spans="1:25" hidden="1" x14ac:dyDescent="0.2">
      <c r="A786" s="93" t="s">
        <v>355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356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3187</v>
      </c>
      <c r="T786" s="95" t="str">
        <f t="shared" si="65"/>
        <v>2023 01</v>
      </c>
      <c r="U786" s="32">
        <f t="shared" si="62"/>
        <v>1044.0999999999999</v>
      </c>
      <c r="V786" s="22">
        <f t="shared" si="63"/>
        <v>0.71715090322137498</v>
      </c>
      <c r="X786" s="33"/>
      <c r="Y786" s="33"/>
    </row>
    <row r="787" spans="1:25" hidden="1" x14ac:dyDescent="0.2">
      <c r="A787" s="93" t="s">
        <v>357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358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3187</v>
      </c>
      <c r="T787" s="95" t="str">
        <f t="shared" si="65"/>
        <v>2023 01</v>
      </c>
      <c r="U787" s="32">
        <f t="shared" si="62"/>
        <v>1000.7</v>
      </c>
      <c r="V787" s="22">
        <f t="shared" si="63"/>
        <v>1.1127543645057267</v>
      </c>
      <c r="X787" s="33"/>
      <c r="Y787" s="33"/>
    </row>
    <row r="788" spans="1:25" hidden="1" x14ac:dyDescent="0.2">
      <c r="A788" s="93" t="s">
        <v>359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360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3187</v>
      </c>
      <c r="T788" s="95" t="str">
        <f t="shared" si="65"/>
        <v>2023 03</v>
      </c>
      <c r="U788" s="32">
        <f t="shared" si="62"/>
        <v>-54.399999999999977</v>
      </c>
      <c r="V788" s="22">
        <f t="shared" si="63"/>
        <v>-7.2110286320254485E-2</v>
      </c>
      <c r="X788" s="33"/>
      <c r="Y788" s="33"/>
    </row>
    <row r="789" spans="1:25" hidden="1" x14ac:dyDescent="0.2">
      <c r="A789" s="93" t="s">
        <v>359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361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si="62"/>
        <v>-709.55</v>
      </c>
      <c r="V789" s="22" t="str">
        <f t="shared" si="63"/>
        <v/>
      </c>
      <c r="X789" s="33"/>
      <c r="Y789" s="33"/>
    </row>
    <row r="790" spans="1:25" hidden="1" x14ac:dyDescent="0.2">
      <c r="A790" s="93" t="s">
        <v>362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363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3187</v>
      </c>
      <c r="T790" s="95" t="str">
        <f t="shared" si="65"/>
        <v>2023 02</v>
      </c>
      <c r="U790" s="32">
        <f t="shared" si="62"/>
        <v>819.09999999999991</v>
      </c>
      <c r="V790" s="22">
        <f t="shared" si="63"/>
        <v>0.25750573736992671</v>
      </c>
      <c r="X790" s="33"/>
      <c r="Y790" s="33"/>
    </row>
    <row r="791" spans="1:25" hidden="1" x14ac:dyDescent="0.2">
      <c r="A791" s="93" t="s">
        <v>364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365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3187</v>
      </c>
      <c r="T791" s="95" t="str">
        <f t="shared" si="65"/>
        <v>2023 01</v>
      </c>
      <c r="U791" s="32">
        <f t="shared" si="62"/>
        <v>673.59999999999991</v>
      </c>
      <c r="V791" s="22">
        <f t="shared" si="63"/>
        <v>0.30255120373697442</v>
      </c>
      <c r="X791" s="33"/>
      <c r="Y791" s="33"/>
    </row>
    <row r="792" spans="1:25" hidden="1" x14ac:dyDescent="0.2">
      <c r="A792" s="93" t="s">
        <v>364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365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3187</v>
      </c>
      <c r="T792" s="95" t="str">
        <f t="shared" si="65"/>
        <v>2023 01</v>
      </c>
      <c r="U792" s="32">
        <f t="shared" si="62"/>
        <v>673.59999999999991</v>
      </c>
      <c r="V792" s="22">
        <f t="shared" si="63"/>
        <v>0.30255120373697442</v>
      </c>
      <c r="X792" s="33"/>
      <c r="Y792" s="33"/>
    </row>
    <row r="793" spans="1:25" hidden="1" x14ac:dyDescent="0.2">
      <c r="A793" s="93" t="s">
        <v>366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356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3187</v>
      </c>
      <c r="T793" s="95" t="str">
        <f t="shared" si="65"/>
        <v>2023 01</v>
      </c>
      <c r="U793" s="32">
        <f t="shared" si="62"/>
        <v>1116.55</v>
      </c>
      <c r="V793" s="22">
        <f t="shared" si="63"/>
        <v>0.80707651161950189</v>
      </c>
      <c r="X793" s="33"/>
      <c r="Y793" s="33"/>
    </row>
    <row r="794" spans="1:25" hidden="1" x14ac:dyDescent="0.2">
      <c r="A794" s="93" t="s">
        <v>366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326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3187</v>
      </c>
      <c r="T794" s="95" t="str">
        <f t="shared" si="65"/>
        <v>2023 01</v>
      </c>
      <c r="U794" s="32">
        <f t="shared" si="62"/>
        <v>678.95</v>
      </c>
      <c r="V794" s="22">
        <f t="shared" si="63"/>
        <v>0.94161292559461907</v>
      </c>
      <c r="X794" s="33"/>
      <c r="Y794" s="33"/>
    </row>
    <row r="795" spans="1:25" hidden="1" x14ac:dyDescent="0.2">
      <c r="A795" s="93" t="s">
        <v>367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368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3187</v>
      </c>
      <c r="T795" s="95" t="str">
        <f t="shared" si="65"/>
        <v>2023 03</v>
      </c>
      <c r="U795" s="32">
        <f t="shared" si="62"/>
        <v>510.89174058041272</v>
      </c>
      <c r="V795" s="22">
        <f t="shared" si="63"/>
        <v>0.74138095661590186</v>
      </c>
      <c r="X795" s="33"/>
      <c r="Y795" s="33"/>
    </row>
    <row r="796" spans="1:25" hidden="1" x14ac:dyDescent="0.2">
      <c r="A796" s="93" t="s">
        <v>367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369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3187</v>
      </c>
      <c r="T796" s="95" t="str">
        <f t="shared" si="65"/>
        <v>2023 03</v>
      </c>
      <c r="U796" s="32">
        <f t="shared" si="62"/>
        <v>404.62986795262486</v>
      </c>
      <c r="V796" s="22">
        <f t="shared" si="63"/>
        <v>0.16892164703029794</v>
      </c>
      <c r="X796" s="33"/>
      <c r="Y796" s="33"/>
    </row>
    <row r="797" spans="1:25" hidden="1" x14ac:dyDescent="0.2">
      <c r="A797" s="93" t="s">
        <v>367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3714</v>
      </c>
      <c r="I797" s="176" t="s">
        <v>2078</v>
      </c>
      <c r="J797" s="97" t="s">
        <v>3765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3187</v>
      </c>
      <c r="T797" s="95" t="str">
        <f t="shared" si="65"/>
        <v>2023 03</v>
      </c>
      <c r="U797" s="32">
        <f t="shared" si="62"/>
        <v>1157.2844111719075</v>
      </c>
      <c r="V797" s="22">
        <f t="shared" si="63"/>
        <v>1.1098754287087804</v>
      </c>
      <c r="X797" s="33"/>
      <c r="Y797" s="33"/>
    </row>
    <row r="798" spans="1:25" hidden="1" x14ac:dyDescent="0.2">
      <c r="A798" s="93" t="s">
        <v>367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2125</v>
      </c>
      <c r="I798" s="97" t="s">
        <v>2040</v>
      </c>
      <c r="J798" s="97" t="s">
        <v>3851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3187</v>
      </c>
      <c r="T798" s="95" t="str">
        <f t="shared" si="65"/>
        <v>2023 03</v>
      </c>
      <c r="U798" s="32">
        <f t="shared" si="62"/>
        <v>1400.4818348109156</v>
      </c>
      <c r="V798" s="22">
        <f t="shared" si="63"/>
        <v>1.0006885724285695</v>
      </c>
      <c r="X798" s="33"/>
      <c r="Y798" s="33"/>
    </row>
    <row r="799" spans="1:25" hidden="1" x14ac:dyDescent="0.2">
      <c r="A799" s="93" t="s">
        <v>367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338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3187</v>
      </c>
      <c r="T799" s="95" t="str">
        <f t="shared" si="65"/>
        <v>2023 07</v>
      </c>
      <c r="U799" s="32">
        <f t="shared" si="62"/>
        <v>808.17288672253767</v>
      </c>
      <c r="V799" s="22">
        <f t="shared" si="63"/>
        <v>0.67809573865130857</v>
      </c>
      <c r="X799" s="33"/>
      <c r="Y799" s="33"/>
    </row>
    <row r="800" spans="1:25" hidden="1" x14ac:dyDescent="0.2">
      <c r="A800" s="93" t="s">
        <v>367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4387</v>
      </c>
      <c r="I800" s="97" t="s">
        <v>2713</v>
      </c>
      <c r="J800" s="97" t="s">
        <v>4388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3187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hidden="1" x14ac:dyDescent="0.2">
      <c r="A801" s="93" t="s">
        <v>367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169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3187</v>
      </c>
      <c r="T801" s="95" t="str">
        <f t="shared" si="65"/>
        <v>2023 03</v>
      </c>
      <c r="U801" s="32">
        <f t="shared" si="62"/>
        <v>904.03029529713285</v>
      </c>
      <c r="V801" s="22">
        <f t="shared" si="63"/>
        <v>0.82486796069078228</v>
      </c>
      <c r="X801" s="33"/>
      <c r="Y801" s="33"/>
    </row>
    <row r="802" spans="1:25" hidden="1" x14ac:dyDescent="0.2">
      <c r="A802" s="93" t="s">
        <v>367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72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3187</v>
      </c>
      <c r="T802" s="95" t="str">
        <f t="shared" si="65"/>
        <v>2023 09</v>
      </c>
      <c r="U802" s="32">
        <f t="shared" si="62"/>
        <v>648.52283522648565</v>
      </c>
      <c r="V802" s="22">
        <f t="shared" si="63"/>
        <v>1.8451350478042643</v>
      </c>
      <c r="X802" s="33"/>
      <c r="Y802" s="33"/>
    </row>
    <row r="803" spans="1:25" hidden="1" x14ac:dyDescent="0.2">
      <c r="A803" s="93" t="s">
        <v>367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2112</v>
      </c>
      <c r="I803" s="97" t="s">
        <v>2040</v>
      </c>
      <c r="J803" s="97" t="s">
        <v>2113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3187</v>
      </c>
      <c r="T803" s="95" t="str">
        <f t="shared" si="65"/>
        <v>2024 02</v>
      </c>
      <c r="U803" s="32">
        <f t="shared" si="62"/>
        <v>1557.2844111719075</v>
      </c>
      <c r="V803" s="22">
        <f t="shared" si="63"/>
        <v>1.4934891430194679</v>
      </c>
      <c r="X803" s="33"/>
      <c r="Y803" s="33"/>
    </row>
    <row r="804" spans="1:25" hidden="1" x14ac:dyDescent="0.2">
      <c r="A804" s="93" t="s">
        <v>367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2857</v>
      </c>
      <c r="I804" s="97" t="s">
        <v>2256</v>
      </c>
      <c r="J804" s="97" t="s">
        <v>2858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3187</v>
      </c>
      <c r="T804" s="95" t="str">
        <f t="shared" si="65"/>
        <v>2023 03</v>
      </c>
      <c r="U804" s="32">
        <f t="shared" si="62"/>
        <v>1178.1096644272059</v>
      </c>
      <c r="V804" s="22">
        <f t="shared" si="63"/>
        <v>2.2573893098330449</v>
      </c>
      <c r="X804" s="33"/>
      <c r="Y804" s="33"/>
    </row>
    <row r="805" spans="1:25" hidden="1" x14ac:dyDescent="0.2">
      <c r="A805" s="93" t="s">
        <v>367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370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3187</v>
      </c>
      <c r="T805" s="95" t="str">
        <f t="shared" si="65"/>
        <v>2023 11</v>
      </c>
      <c r="U805" s="32">
        <f t="shared" si="62"/>
        <v>1449.0046700374012</v>
      </c>
      <c r="V805" s="22">
        <f t="shared" si="63"/>
        <v>0.82753200150930839</v>
      </c>
      <c r="X805" s="33"/>
      <c r="Y805" s="33"/>
    </row>
    <row r="806" spans="1:25" hidden="1" x14ac:dyDescent="0.2">
      <c r="A806" s="93" t="s">
        <v>367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2907</v>
      </c>
      <c r="I806" s="97" t="s">
        <v>2903</v>
      </c>
      <c r="J806" s="97" t="s">
        <v>2908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3187</v>
      </c>
      <c r="T806" s="95" t="str">
        <f t="shared" si="65"/>
        <v>2023 03</v>
      </c>
      <c r="U806" s="32">
        <f t="shared" si="62"/>
        <v>837.52424023410458</v>
      </c>
      <c r="V806" s="22">
        <f t="shared" si="63"/>
        <v>0.53602382948941896</v>
      </c>
      <c r="X806" s="33"/>
      <c r="Y806" s="33"/>
    </row>
    <row r="807" spans="1:25" hidden="1" x14ac:dyDescent="0.2">
      <c r="A807" s="93" t="s">
        <v>367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285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3187</v>
      </c>
      <c r="T807" s="95" t="str">
        <f t="shared" si="65"/>
        <v>2023 03</v>
      </c>
      <c r="U807" s="32">
        <f t="shared" si="62"/>
        <v>1316.5703657016206</v>
      </c>
      <c r="V807" s="22">
        <f t="shared" si="63"/>
        <v>3.4336687828283101</v>
      </c>
      <c r="X807" s="33"/>
      <c r="Y807" s="33"/>
    </row>
    <row r="808" spans="1:25" hidden="1" x14ac:dyDescent="0.2">
      <c r="A808" s="93" t="s">
        <v>367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285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3187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hidden="1" x14ac:dyDescent="0.2">
      <c r="A809" s="93" t="s">
        <v>367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371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3187</v>
      </c>
      <c r="T809" s="95" t="str">
        <f t="shared" si="65"/>
        <v>2023 03</v>
      </c>
      <c r="U809" s="32">
        <f t="shared" si="62"/>
        <v>1020.7129571270259</v>
      </c>
      <c r="V809" s="22">
        <f t="shared" si="63"/>
        <v>2.1296485525846909</v>
      </c>
      <c r="X809" s="33"/>
      <c r="Y809" s="33"/>
    </row>
    <row r="810" spans="1:25" hidden="1" x14ac:dyDescent="0.2">
      <c r="A810" s="93" t="s">
        <v>372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308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3187</v>
      </c>
      <c r="T810" s="95" t="str">
        <f t="shared" si="65"/>
        <v>2023 01</v>
      </c>
      <c r="U810" s="32">
        <f t="shared" si="62"/>
        <v>316.98113207547181</v>
      </c>
      <c r="V810" s="22">
        <f t="shared" si="63"/>
        <v>0.24705882352941186</v>
      </c>
      <c r="X810" s="33"/>
      <c r="Y810" s="33"/>
    </row>
    <row r="811" spans="1:25" hidden="1" x14ac:dyDescent="0.2">
      <c r="A811" s="93" t="s">
        <v>372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308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3187</v>
      </c>
      <c r="T811" s="95" t="str">
        <f t="shared" si="65"/>
        <v>2023 02</v>
      </c>
      <c r="U811" s="32">
        <f t="shared" si="62"/>
        <v>316.98113207547181</v>
      </c>
      <c r="V811" s="22">
        <f t="shared" si="63"/>
        <v>0.24705882352941186</v>
      </c>
      <c r="X811" s="33"/>
      <c r="Y811" s="33"/>
    </row>
    <row r="812" spans="1:25" hidden="1" x14ac:dyDescent="0.2">
      <c r="A812" s="93" t="s">
        <v>372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250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3187</v>
      </c>
      <c r="T812" s="95" t="str">
        <f t="shared" si="65"/>
        <v>2023 02</v>
      </c>
      <c r="U812" s="32">
        <f t="shared" si="62"/>
        <v>366.03773584905662</v>
      </c>
      <c r="V812" s="22">
        <f t="shared" si="63"/>
        <v>0.43891402714932126</v>
      </c>
      <c r="X812" s="33"/>
      <c r="Y812" s="33"/>
    </row>
    <row r="813" spans="1:25" hidden="1" x14ac:dyDescent="0.2">
      <c r="A813" s="93" t="s">
        <v>373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2087</v>
      </c>
      <c r="I813" s="97" t="s">
        <v>2088</v>
      </c>
      <c r="J813" s="97" t="s">
        <v>3163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3187</v>
      </c>
      <c r="T813" s="95" t="str">
        <f t="shared" si="65"/>
        <v>2023 04</v>
      </c>
      <c r="U813" s="32">
        <f t="shared" si="62"/>
        <v>1285.6891744453872</v>
      </c>
      <c r="V813" s="22">
        <f t="shared" si="63"/>
        <v>1.4061839130751836</v>
      </c>
      <c r="X813" s="33"/>
      <c r="Y813" s="33"/>
    </row>
    <row r="814" spans="1:25" hidden="1" x14ac:dyDescent="0.2">
      <c r="A814" s="93" t="s">
        <v>373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2087</v>
      </c>
      <c r="I814" s="97" t="s">
        <v>2088</v>
      </c>
      <c r="J814" s="97" t="s">
        <v>3163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3187</v>
      </c>
      <c r="T814" s="95" t="str">
        <f t="shared" si="65"/>
        <v>2023 04</v>
      </c>
      <c r="U814" s="32">
        <f t="shared" si="62"/>
        <v>1285.6891744453872</v>
      </c>
      <c r="V814" s="22">
        <f t="shared" si="63"/>
        <v>1.4061839130751836</v>
      </c>
      <c r="X814" s="33"/>
      <c r="Y814" s="33"/>
    </row>
    <row r="815" spans="1:25" hidden="1" x14ac:dyDescent="0.2">
      <c r="A815" s="93" t="s">
        <v>373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2087</v>
      </c>
      <c r="I815" s="97" t="s">
        <v>2088</v>
      </c>
      <c r="J815" s="97" t="s">
        <v>3163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3187</v>
      </c>
      <c r="T815" s="95" t="str">
        <f t="shared" si="65"/>
        <v>2023 04</v>
      </c>
      <c r="U815" s="32">
        <f t="shared" si="62"/>
        <v>1285.6891744453872</v>
      </c>
      <c r="V815" s="22">
        <f t="shared" si="63"/>
        <v>1.4061839130751836</v>
      </c>
      <c r="X815" s="33"/>
      <c r="Y815" s="33"/>
    </row>
    <row r="816" spans="1:25" hidden="1" x14ac:dyDescent="0.2">
      <c r="A816" s="93" t="s">
        <v>373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2087</v>
      </c>
      <c r="I816" s="97" t="s">
        <v>2088</v>
      </c>
      <c r="J816" s="97" t="s">
        <v>3163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3187</v>
      </c>
      <c r="T816" s="95" t="str">
        <f t="shared" si="65"/>
        <v>2023 04</v>
      </c>
      <c r="U816" s="32">
        <f t="shared" si="62"/>
        <v>1285.6891744453872</v>
      </c>
      <c r="V816" s="22">
        <f t="shared" si="63"/>
        <v>1.4061839130751836</v>
      </c>
      <c r="X816" s="33"/>
      <c r="Y816" s="33"/>
    </row>
    <row r="817" spans="1:25" hidden="1" x14ac:dyDescent="0.2">
      <c r="A817" s="93" t="s">
        <v>373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2087</v>
      </c>
      <c r="I817" s="97" t="s">
        <v>2088</v>
      </c>
      <c r="J817" s="97" t="s">
        <v>3163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3187</v>
      </c>
      <c r="T817" s="95" t="str">
        <f t="shared" si="65"/>
        <v>2023 04</v>
      </c>
      <c r="U817" s="32">
        <f t="shared" si="62"/>
        <v>1385.6891744453872</v>
      </c>
      <c r="V817" s="22">
        <f t="shared" si="63"/>
        <v>1.5155559091240556</v>
      </c>
      <c r="X817" s="33"/>
      <c r="Y817" s="33"/>
    </row>
    <row r="818" spans="1:25" hidden="1" x14ac:dyDescent="0.2">
      <c r="A818" s="93" t="s">
        <v>373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3640</v>
      </c>
      <c r="I818" s="97" t="s">
        <v>2088</v>
      </c>
      <c r="J818" s="97" t="s">
        <v>3641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3187</v>
      </c>
      <c r="T818" s="95" t="str">
        <f t="shared" si="65"/>
        <v>2023 01</v>
      </c>
      <c r="U818" s="32">
        <f t="shared" si="62"/>
        <v>1446.708691962662</v>
      </c>
      <c r="V818" s="22">
        <f t="shared" si="63"/>
        <v>1.9205169056470166</v>
      </c>
      <c r="X818" s="33"/>
      <c r="Y818" s="33"/>
    </row>
    <row r="819" spans="1:25" hidden="1" x14ac:dyDescent="0.2">
      <c r="A819" s="93" t="s">
        <v>373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3640</v>
      </c>
      <c r="I819" s="97" t="s">
        <v>2088</v>
      </c>
      <c r="J819" s="97" t="s">
        <v>3641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3187</v>
      </c>
      <c r="T819" s="95" t="str">
        <f t="shared" si="65"/>
        <v>2023 03</v>
      </c>
      <c r="U819" s="32">
        <f t="shared" si="62"/>
        <v>1246.708691962662</v>
      </c>
      <c r="V819" s="22">
        <f t="shared" si="63"/>
        <v>1.6550153687700151</v>
      </c>
      <c r="X819" s="33"/>
      <c r="Y819" s="33"/>
    </row>
    <row r="820" spans="1:25" hidden="1" x14ac:dyDescent="0.2">
      <c r="A820" s="93" t="s">
        <v>373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3640</v>
      </c>
      <c r="I820" s="97" t="s">
        <v>2088</v>
      </c>
      <c r="J820" s="97" t="s">
        <v>3641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3187</v>
      </c>
      <c r="T820" s="95" t="str">
        <f t="shared" si="65"/>
        <v>2023 04</v>
      </c>
      <c r="U820" s="32">
        <f t="shared" si="62"/>
        <v>1346.708691962662</v>
      </c>
      <c r="V820" s="22">
        <f t="shared" si="63"/>
        <v>1.7877661372085158</v>
      </c>
      <c r="X820" s="33"/>
      <c r="Y820" s="33"/>
    </row>
    <row r="821" spans="1:25" hidden="1" x14ac:dyDescent="0.2">
      <c r="A821" s="93" t="s">
        <v>373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2210</v>
      </c>
      <c r="I821" s="97" t="s">
        <v>2040</v>
      </c>
      <c r="J821" s="97" t="s">
        <v>2211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3187</v>
      </c>
      <c r="T821" s="95" t="str">
        <f t="shared" si="65"/>
        <v>2023 01</v>
      </c>
      <c r="U821" s="32">
        <f t="shared" si="62"/>
        <v>490.96860225481873</v>
      </c>
      <c r="V821" s="22">
        <f t="shared" si="63"/>
        <v>1.895401895401895</v>
      </c>
      <c r="X821" s="33"/>
      <c r="Y821" s="33"/>
    </row>
    <row r="822" spans="1:25" hidden="1" x14ac:dyDescent="0.2">
      <c r="A822" s="93" t="s">
        <v>373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2210</v>
      </c>
      <c r="I822" s="97" t="s">
        <v>2040</v>
      </c>
      <c r="J822" s="97" t="s">
        <v>2211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3187</v>
      </c>
      <c r="T822" s="95" t="str">
        <f t="shared" si="65"/>
        <v>2023 01</v>
      </c>
      <c r="U822" s="32">
        <f t="shared" si="62"/>
        <v>490.96860225481873</v>
      </c>
      <c r="V822" s="22">
        <f t="shared" si="63"/>
        <v>1.895401895401895</v>
      </c>
      <c r="X822" s="33"/>
      <c r="Y822" s="33"/>
    </row>
    <row r="823" spans="1:25" hidden="1" x14ac:dyDescent="0.2">
      <c r="A823" s="93" t="s">
        <v>373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2210</v>
      </c>
      <c r="I823" s="97" t="s">
        <v>2040</v>
      </c>
      <c r="J823" s="97" t="s">
        <v>2211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3187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hidden="1" x14ac:dyDescent="0.2">
      <c r="A824" s="93" t="s">
        <v>373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3187</v>
      </c>
      <c r="T824" s="95" t="str">
        <f t="shared" si="65"/>
        <v>2023 03</v>
      </c>
      <c r="U824" s="32">
        <f t="shared" si="62"/>
        <v>1002.1275306097709</v>
      </c>
      <c r="V824" s="22">
        <f t="shared" si="63"/>
        <v>1.6761560063667793</v>
      </c>
      <c r="X824" s="33"/>
      <c r="Y824" s="33"/>
    </row>
    <row r="825" spans="1:25" hidden="1" x14ac:dyDescent="0.2">
      <c r="A825" s="93" t="s">
        <v>373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3187</v>
      </c>
      <c r="T825" s="95" t="str">
        <f t="shared" si="65"/>
        <v>2023 04</v>
      </c>
      <c r="U825" s="32">
        <f t="shared" si="62"/>
        <v>1202.1275306097709</v>
      </c>
      <c r="V825" s="22">
        <f t="shared" si="63"/>
        <v>2.010675507162627</v>
      </c>
      <c r="X825" s="33"/>
      <c r="Y825" s="33"/>
    </row>
    <row r="826" spans="1:25" hidden="1" x14ac:dyDescent="0.2">
      <c r="A826" s="93" t="s">
        <v>373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374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3187</v>
      </c>
      <c r="T826" s="95" t="str">
        <f t="shared" si="65"/>
        <v>2023 01</v>
      </c>
      <c r="U826" s="32">
        <f t="shared" si="62"/>
        <v>654.15807976724454</v>
      </c>
      <c r="V826" s="22">
        <f t="shared" si="63"/>
        <v>1.8914944704418388</v>
      </c>
      <c r="X826" s="33"/>
      <c r="Y826" s="33"/>
    </row>
    <row r="827" spans="1:25" hidden="1" x14ac:dyDescent="0.2">
      <c r="A827" s="93" t="s">
        <v>373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374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3187</v>
      </c>
      <c r="T827" s="95" t="str">
        <f t="shared" si="65"/>
        <v>2023 02</v>
      </c>
      <c r="U827" s="32">
        <f t="shared" si="62"/>
        <v>654.15807976724454</v>
      </c>
      <c r="V827" s="22">
        <f t="shared" si="63"/>
        <v>1.8914944704418388</v>
      </c>
      <c r="X827" s="33"/>
      <c r="Y827" s="33"/>
    </row>
    <row r="828" spans="1:25" hidden="1" x14ac:dyDescent="0.2">
      <c r="A828" s="93" t="s">
        <v>373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375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si="63"/>
        <v/>
      </c>
      <c r="X828" s="33"/>
      <c r="Y828" s="33"/>
    </row>
    <row r="829" spans="1:25" hidden="1" x14ac:dyDescent="0.2">
      <c r="A829" s="93" t="s">
        <v>373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266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3187</v>
      </c>
      <c r="T829" s="95" t="str">
        <f t="shared" si="65"/>
        <v>2023 01</v>
      </c>
      <c r="U829" s="32">
        <f t="shared" si="62"/>
        <v>1700.2788216753545</v>
      </c>
      <c r="V829" s="22">
        <f t="shared" si="63"/>
        <v>1.7007530284841206</v>
      </c>
      <c r="X829" s="33"/>
      <c r="Y829" s="33"/>
    </row>
    <row r="830" spans="1:25" hidden="1" x14ac:dyDescent="0.2">
      <c r="A830" s="93" t="s">
        <v>373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266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3187</v>
      </c>
      <c r="T830" s="95" t="str">
        <f t="shared" si="65"/>
        <v>2023 02</v>
      </c>
      <c r="U830" s="32">
        <f t="shared" si="62"/>
        <v>1600.2788216753545</v>
      </c>
      <c r="V830" s="22">
        <f t="shared" si="63"/>
        <v>1.6007251385402643</v>
      </c>
      <c r="X830" s="33"/>
      <c r="Y830" s="33"/>
    </row>
    <row r="831" spans="1:25" hidden="1" x14ac:dyDescent="0.2">
      <c r="A831" s="93" t="s">
        <v>373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3726</v>
      </c>
      <c r="I831" s="176" t="s">
        <v>2161</v>
      </c>
      <c r="J831" s="97" t="s">
        <v>3776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3187</v>
      </c>
      <c r="T831" s="95" t="str">
        <f t="shared" si="65"/>
        <v>2023 06</v>
      </c>
      <c r="U831" s="32">
        <f t="shared" si="62"/>
        <v>-368.32949448418003</v>
      </c>
      <c r="V831" s="22">
        <f t="shared" si="63"/>
        <v>-0.34477143651455588</v>
      </c>
      <c r="X831" s="33"/>
      <c r="Y831" s="33"/>
    </row>
    <row r="832" spans="1:25" hidden="1" x14ac:dyDescent="0.2">
      <c r="A832" s="93" t="s">
        <v>373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3074</v>
      </c>
      <c r="I832" s="97" t="s">
        <v>2040</v>
      </c>
      <c r="J832" s="97" t="s">
        <v>3075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3187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hidden="1" x14ac:dyDescent="0.2">
      <c r="A833" s="93" t="s">
        <v>373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3074</v>
      </c>
      <c r="I833" s="97" t="s">
        <v>2040</v>
      </c>
      <c r="J833" s="97" t="s">
        <v>3075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3187</v>
      </c>
      <c r="T833" s="95" t="str">
        <f t="shared" si="65"/>
        <v>2023 05</v>
      </c>
      <c r="U833" s="32">
        <f t="shared" si="62"/>
        <v>1206.9159898169473</v>
      </c>
      <c r="V833" s="22">
        <f t="shared" si="63"/>
        <v>1.7413704140976864</v>
      </c>
      <c r="X833" s="33"/>
      <c r="Y833" s="33"/>
    </row>
    <row r="834" spans="1:25" hidden="1" x14ac:dyDescent="0.2">
      <c r="A834" s="93" t="s">
        <v>376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377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3187</v>
      </c>
      <c r="T834" s="95" t="str">
        <f t="shared" si="65"/>
        <v>2023 01</v>
      </c>
      <c r="U834" s="32">
        <f t="shared" si="62"/>
        <v>1228.0999999999999</v>
      </c>
      <c r="V834" s="22">
        <f t="shared" si="63"/>
        <v>0.96556333045050702</v>
      </c>
      <c r="X834" s="33"/>
      <c r="Y834" s="33"/>
    </row>
    <row r="835" spans="1:25" hidden="1" x14ac:dyDescent="0.2">
      <c r="A835" s="93" t="s">
        <v>376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377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3187</v>
      </c>
      <c r="T835" s="95" t="str">
        <f t="shared" si="65"/>
        <v>2023 02</v>
      </c>
      <c r="U835" s="32">
        <f t="shared" ref="U835:U897" si="67">Q835-P835</f>
        <v>1228.0999999999999</v>
      </c>
      <c r="V835" s="22">
        <f t="shared" ref="V835:V897" si="68">IF(Q835&lt;&gt;0,IFERROR(U835/P835,""),"")</f>
        <v>0.96556333045050702</v>
      </c>
      <c r="X835" s="33"/>
      <c r="Y835" s="33"/>
    </row>
    <row r="836" spans="1:25" hidden="1" x14ac:dyDescent="0.2">
      <c r="A836" s="93" t="s">
        <v>376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326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3187</v>
      </c>
      <c r="T836" s="95" t="str">
        <f t="shared" ref="T836:T899" si="70">IF(R836="","",TEXT(R836,"ГГГГ ММ"))</f>
        <v>2023 02</v>
      </c>
      <c r="U836" s="32">
        <f t="shared" si="67"/>
        <v>803.1</v>
      </c>
      <c r="V836" s="22">
        <f t="shared" si="68"/>
        <v>1.1523891519586742</v>
      </c>
      <c r="X836" s="33"/>
      <c r="Y836" s="33"/>
    </row>
    <row r="837" spans="1:25" hidden="1" x14ac:dyDescent="0.2">
      <c r="A837" s="93" t="s">
        <v>376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326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3187</v>
      </c>
      <c r="T837" s="95" t="str">
        <f t="shared" si="70"/>
        <v>2023 02</v>
      </c>
      <c r="U837" s="32">
        <f t="shared" si="67"/>
        <v>703.1</v>
      </c>
      <c r="V837" s="22">
        <f t="shared" si="68"/>
        <v>1.008896541828096</v>
      </c>
      <c r="X837" s="33"/>
      <c r="Y837" s="33"/>
    </row>
    <row r="838" spans="1:25" hidden="1" x14ac:dyDescent="0.2">
      <c r="A838" s="93" t="s">
        <v>376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378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3187</v>
      </c>
      <c r="T838" s="95" t="str">
        <f t="shared" si="70"/>
        <v>2023 04</v>
      </c>
      <c r="U838" s="32">
        <f t="shared" si="67"/>
        <v>703.1</v>
      </c>
      <c r="V838" s="22">
        <f t="shared" si="68"/>
        <v>1.008896541828096</v>
      </c>
      <c r="X838" s="33"/>
      <c r="Y838" s="33"/>
    </row>
    <row r="839" spans="1:25" hidden="1" x14ac:dyDescent="0.2">
      <c r="A839" s="93" t="s">
        <v>376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379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3187</v>
      </c>
      <c r="T839" s="95" t="str">
        <f t="shared" si="70"/>
        <v>2023 02</v>
      </c>
      <c r="U839" s="32">
        <f t="shared" si="67"/>
        <v>1201.6500000000001</v>
      </c>
      <c r="V839" s="22">
        <f t="shared" si="68"/>
        <v>0.92552085339084234</v>
      </c>
      <c r="X839" s="33"/>
      <c r="Y839" s="33"/>
    </row>
    <row r="840" spans="1:25" hidden="1" x14ac:dyDescent="0.2">
      <c r="A840" s="93" t="s">
        <v>380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3580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3187</v>
      </c>
      <c r="T840" s="95" t="str">
        <f t="shared" si="70"/>
        <v>2023 02</v>
      </c>
      <c r="U840" s="32">
        <f t="shared" si="67"/>
        <v>1052.4749999999999</v>
      </c>
      <c r="V840" s="22">
        <f t="shared" si="68"/>
        <v>0.54041668271267373</v>
      </c>
      <c r="X840" s="33"/>
      <c r="Y840" s="33"/>
    </row>
    <row r="841" spans="1:25" hidden="1" x14ac:dyDescent="0.2">
      <c r="A841" s="93" t="s">
        <v>380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3580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3187</v>
      </c>
      <c r="T841" s="95" t="str">
        <f t="shared" si="70"/>
        <v>2023 02</v>
      </c>
      <c r="U841" s="32">
        <f t="shared" si="67"/>
        <v>1152.4749999999999</v>
      </c>
      <c r="V841" s="22">
        <f t="shared" si="68"/>
        <v>0.59176390546976287</v>
      </c>
      <c r="X841" s="33"/>
      <c r="Y841" s="33"/>
    </row>
    <row r="842" spans="1:25" hidden="1" x14ac:dyDescent="0.2">
      <c r="A842" s="93" t="s">
        <v>381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382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3187</v>
      </c>
      <c r="T842" s="95" t="str">
        <f t="shared" si="70"/>
        <v>2023 03</v>
      </c>
      <c r="U842" s="32">
        <f t="shared" si="67"/>
        <v>483.5</v>
      </c>
      <c r="V842" s="22">
        <f t="shared" si="68"/>
        <v>0.59216166564605022</v>
      </c>
      <c r="X842" s="33"/>
      <c r="Y842" s="33"/>
    </row>
    <row r="843" spans="1:25" hidden="1" x14ac:dyDescent="0.2">
      <c r="A843" s="93" t="s">
        <v>381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382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3187</v>
      </c>
      <c r="T843" s="95" t="str">
        <f t="shared" si="70"/>
        <v>2023 03</v>
      </c>
      <c r="U843" s="32">
        <f t="shared" si="67"/>
        <v>483.5</v>
      </c>
      <c r="V843" s="22">
        <f t="shared" si="68"/>
        <v>0.59216166564605022</v>
      </c>
      <c r="X843" s="33"/>
      <c r="Y843" s="33"/>
    </row>
    <row r="844" spans="1:25" hidden="1" x14ac:dyDescent="0.2">
      <c r="A844" s="93" t="s">
        <v>381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383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3187</v>
      </c>
      <c r="T844" s="95" t="str">
        <f t="shared" si="70"/>
        <v>2023 02</v>
      </c>
      <c r="U844" s="32">
        <f t="shared" si="67"/>
        <v>378.75</v>
      </c>
      <c r="V844" s="22">
        <f t="shared" si="68"/>
        <v>0.33779264214046822</v>
      </c>
      <c r="X844" s="33"/>
      <c r="Y844" s="33"/>
    </row>
    <row r="845" spans="1:25" hidden="1" x14ac:dyDescent="0.2">
      <c r="A845" s="93" t="s">
        <v>381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383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3187</v>
      </c>
      <c r="T845" s="95" t="str">
        <f t="shared" si="70"/>
        <v>2023 02</v>
      </c>
      <c r="U845" s="32">
        <f t="shared" si="67"/>
        <v>378.75</v>
      </c>
      <c r="V845" s="22">
        <f t="shared" si="68"/>
        <v>0.33779264214046822</v>
      </c>
      <c r="X845" s="33"/>
      <c r="Y845" s="33"/>
    </row>
    <row r="846" spans="1:25" hidden="1" x14ac:dyDescent="0.2">
      <c r="A846" s="93" t="s">
        <v>384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385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3187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hidden="1" x14ac:dyDescent="0.2">
      <c r="A847" s="93" t="s">
        <v>384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385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3187</v>
      </c>
      <c r="T847" s="95" t="str">
        <f t="shared" si="70"/>
        <v>2024 09</v>
      </c>
      <c r="U847" s="32">
        <f t="shared" si="67"/>
        <v>345.65</v>
      </c>
      <c r="V847" s="22">
        <f t="shared" si="68"/>
        <v>0.52823412546802162</v>
      </c>
      <c r="X847" s="33"/>
      <c r="Y847" s="33"/>
    </row>
    <row r="848" spans="1:25" hidden="1" x14ac:dyDescent="0.2">
      <c r="A848" s="93" t="s">
        <v>386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247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3187</v>
      </c>
      <c r="T848" s="95" t="str">
        <f t="shared" si="70"/>
        <v>2023 01</v>
      </c>
      <c r="U848" s="32">
        <f t="shared" si="67"/>
        <v>333.80281690140851</v>
      </c>
      <c r="V848" s="22">
        <f t="shared" si="68"/>
        <v>0.28623188405797106</v>
      </c>
      <c r="X848" s="33"/>
      <c r="Y848" s="33"/>
    </row>
    <row r="849" spans="1:25" hidden="1" x14ac:dyDescent="0.2">
      <c r="A849" s="93" t="s">
        <v>386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387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3187</v>
      </c>
      <c r="T849" s="95" t="str">
        <f t="shared" si="70"/>
        <v>2023 02</v>
      </c>
      <c r="U849" s="32">
        <f t="shared" si="67"/>
        <v>304.22535211267609</v>
      </c>
      <c r="V849" s="22">
        <f t="shared" si="68"/>
        <v>0.23478260869565221</v>
      </c>
      <c r="X849" s="33"/>
      <c r="Y849" s="33"/>
    </row>
    <row r="850" spans="1:25" hidden="1" x14ac:dyDescent="0.2">
      <c r="A850" s="93" t="s">
        <v>386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388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3187</v>
      </c>
      <c r="T850" s="95" t="str">
        <f t="shared" si="70"/>
        <v>2023 01</v>
      </c>
      <c r="U850" s="32">
        <f t="shared" si="67"/>
        <v>137.32394366197184</v>
      </c>
      <c r="V850" s="22">
        <f t="shared" si="68"/>
        <v>0.19268774703557315</v>
      </c>
      <c r="X850" s="33"/>
      <c r="Y850" s="33"/>
    </row>
    <row r="851" spans="1:25" hidden="1" x14ac:dyDescent="0.2">
      <c r="A851" s="93" t="s">
        <v>386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388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3187</v>
      </c>
      <c r="T851" s="95" t="str">
        <f t="shared" si="70"/>
        <v>2023 01</v>
      </c>
      <c r="U851" s="32">
        <f t="shared" si="67"/>
        <v>137.32394366197184</v>
      </c>
      <c r="V851" s="22">
        <f t="shared" si="68"/>
        <v>0.19268774703557315</v>
      </c>
      <c r="X851" s="33"/>
      <c r="Y851" s="33"/>
    </row>
    <row r="852" spans="1:25" hidden="1" x14ac:dyDescent="0.2">
      <c r="A852" s="93" t="s">
        <v>386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388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3187</v>
      </c>
      <c r="T852" s="95" t="str">
        <f t="shared" si="70"/>
        <v>2023 05</v>
      </c>
      <c r="U852" s="32">
        <f t="shared" si="67"/>
        <v>337.32394366197184</v>
      </c>
      <c r="V852" s="22">
        <f t="shared" si="68"/>
        <v>0.47332015810276684</v>
      </c>
      <c r="X852" s="33"/>
      <c r="Y852" s="33"/>
    </row>
    <row r="853" spans="1:25" hidden="1" x14ac:dyDescent="0.2">
      <c r="A853" s="93" t="s">
        <v>389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2163</v>
      </c>
      <c r="I853" s="97" t="s">
        <v>2161</v>
      </c>
      <c r="J853" s="97" t="s">
        <v>2164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3187</v>
      </c>
      <c r="T853" s="95" t="str">
        <f t="shared" si="70"/>
        <v>2023 02</v>
      </c>
      <c r="U853" s="32">
        <f t="shared" si="67"/>
        <v>767.8391959798995</v>
      </c>
      <c r="V853" s="22">
        <f t="shared" si="68"/>
        <v>1.7767441860465116</v>
      </c>
      <c r="X853" s="33"/>
      <c r="Y853" s="33"/>
    </row>
    <row r="854" spans="1:25" hidden="1" x14ac:dyDescent="0.2">
      <c r="A854" s="93" t="s">
        <v>389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2671</v>
      </c>
      <c r="I854" s="97" t="s">
        <v>2040</v>
      </c>
      <c r="J854" s="97" t="s">
        <v>2672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3187</v>
      </c>
      <c r="T854" s="95" t="str">
        <f t="shared" si="70"/>
        <v>2023 02</v>
      </c>
      <c r="U854" s="32">
        <f t="shared" si="67"/>
        <v>1184.4221105527638</v>
      </c>
      <c r="V854" s="22">
        <f t="shared" si="68"/>
        <v>1.1662543295398318</v>
      </c>
      <c r="X854" s="33"/>
      <c r="Y854" s="33"/>
    </row>
    <row r="855" spans="1:25" hidden="1" x14ac:dyDescent="0.2">
      <c r="A855" s="93" t="s">
        <v>389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2671</v>
      </c>
      <c r="I855" s="97" t="s">
        <v>2040</v>
      </c>
      <c r="J855" s="97" t="s">
        <v>2672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3187</v>
      </c>
      <c r="T855" s="95" t="str">
        <f t="shared" si="70"/>
        <v>2023 03</v>
      </c>
      <c r="U855" s="32">
        <f t="shared" si="67"/>
        <v>1384.4221105527638</v>
      </c>
      <c r="V855" s="22">
        <f t="shared" si="68"/>
        <v>1.3631865413161801</v>
      </c>
      <c r="X855" s="33"/>
      <c r="Y855" s="33"/>
    </row>
    <row r="856" spans="1:25" hidden="1" x14ac:dyDescent="0.2">
      <c r="A856" s="93" t="s">
        <v>389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2671</v>
      </c>
      <c r="I856" s="97" t="s">
        <v>2040</v>
      </c>
      <c r="J856" s="97" t="s">
        <v>2672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3187</v>
      </c>
      <c r="T856" s="95" t="str">
        <f t="shared" si="70"/>
        <v>2023 04</v>
      </c>
      <c r="U856" s="32">
        <f t="shared" si="67"/>
        <v>1384.4221105527638</v>
      </c>
      <c r="V856" s="22">
        <f t="shared" si="68"/>
        <v>1.3631865413161801</v>
      </c>
      <c r="X856" s="33"/>
      <c r="Y856" s="33"/>
    </row>
    <row r="857" spans="1:25" hidden="1" x14ac:dyDescent="0.2">
      <c r="A857" s="93" t="s">
        <v>389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2671</v>
      </c>
      <c r="I857" s="97" t="s">
        <v>2040</v>
      </c>
      <c r="J857" s="97" t="s">
        <v>2672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3187</v>
      </c>
      <c r="T857" s="95" t="str">
        <f t="shared" si="70"/>
        <v>2023 07</v>
      </c>
      <c r="U857" s="32">
        <f t="shared" si="67"/>
        <v>1184.4221105527638</v>
      </c>
      <c r="V857" s="22">
        <f t="shared" si="68"/>
        <v>1.1662543295398318</v>
      </c>
      <c r="X857" s="33"/>
      <c r="Y857" s="33"/>
    </row>
    <row r="858" spans="1:25" hidden="1" x14ac:dyDescent="0.2">
      <c r="A858" s="93" t="s">
        <v>389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266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3187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hidden="1" x14ac:dyDescent="0.2">
      <c r="A859" s="93" t="s">
        <v>389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390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3187</v>
      </c>
      <c r="T859" s="95" t="str">
        <f t="shared" si="70"/>
        <v>2023 01</v>
      </c>
      <c r="U859" s="32">
        <f t="shared" si="67"/>
        <v>741.9095477386935</v>
      </c>
      <c r="V859" s="22">
        <f t="shared" si="68"/>
        <v>1.619569986836332</v>
      </c>
      <c r="X859" s="33"/>
      <c r="Y859" s="33"/>
    </row>
    <row r="860" spans="1:25" hidden="1" x14ac:dyDescent="0.2">
      <c r="A860" s="93" t="s">
        <v>389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2802</v>
      </c>
      <c r="I860" s="97" t="s">
        <v>2040</v>
      </c>
      <c r="J860" s="97" t="s">
        <v>2803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3187</v>
      </c>
      <c r="T860" s="95" t="str">
        <f t="shared" si="70"/>
        <v>2023 02</v>
      </c>
      <c r="U860" s="32">
        <f t="shared" si="67"/>
        <v>1178.894472361809</v>
      </c>
      <c r="V860" s="22">
        <f t="shared" si="68"/>
        <v>1.4357405140758872</v>
      </c>
      <c r="X860" s="33"/>
      <c r="Y860" s="33"/>
    </row>
    <row r="861" spans="1:25" hidden="1" x14ac:dyDescent="0.2">
      <c r="A861" s="93" t="s">
        <v>389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3711</v>
      </c>
      <c r="I861" s="176" t="s">
        <v>2138</v>
      </c>
      <c r="J861" s="97" t="s">
        <v>3763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3187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hidden="1" x14ac:dyDescent="0.2">
      <c r="A862" s="93" t="s">
        <v>389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391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3187</v>
      </c>
      <c r="T862" s="95" t="str">
        <f t="shared" si="70"/>
        <v>2023 02</v>
      </c>
      <c r="U862" s="32">
        <f t="shared" si="67"/>
        <v>892.46231155778889</v>
      </c>
      <c r="V862" s="22">
        <f t="shared" si="68"/>
        <v>0.98338870431893677</v>
      </c>
      <c r="X862" s="33"/>
      <c r="Y862" s="33"/>
    </row>
    <row r="863" spans="1:25" hidden="1" x14ac:dyDescent="0.2">
      <c r="A863" s="93" t="s">
        <v>389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392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3187</v>
      </c>
      <c r="T863" s="95" t="str">
        <f t="shared" si="70"/>
        <v>2023 05</v>
      </c>
      <c r="U863" s="32">
        <f t="shared" si="67"/>
        <v>568.76046901172526</v>
      </c>
      <c r="V863" s="22">
        <f t="shared" si="68"/>
        <v>0.48149461145774247</v>
      </c>
      <c r="X863" s="33"/>
      <c r="Y863" s="33"/>
    </row>
    <row r="864" spans="1:25" hidden="1" x14ac:dyDescent="0.2">
      <c r="A864" s="93" t="s">
        <v>389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392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si="68"/>
        <v/>
      </c>
      <c r="X864" s="33"/>
      <c r="Y864" s="33"/>
    </row>
    <row r="865" spans="1:25" hidden="1" x14ac:dyDescent="0.2">
      <c r="A865" s="93" t="s">
        <v>389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195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3187</v>
      </c>
      <c r="T865" s="95" t="str">
        <f t="shared" si="70"/>
        <v>2023 02</v>
      </c>
      <c r="U865" s="32">
        <f t="shared" si="67"/>
        <v>1046.8341708542712</v>
      </c>
      <c r="V865" s="22">
        <f t="shared" si="68"/>
        <v>1.8924418604651156</v>
      </c>
      <c r="X865" s="33"/>
      <c r="Y865" s="33"/>
    </row>
    <row r="866" spans="1:25" hidden="1" x14ac:dyDescent="0.2">
      <c r="A866" s="93" t="s">
        <v>389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195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3187</v>
      </c>
      <c r="T866" s="95" t="str">
        <f t="shared" si="70"/>
        <v>2023 02</v>
      </c>
      <c r="U866" s="32">
        <f t="shared" si="67"/>
        <v>1046.8341708542712</v>
      </c>
      <c r="V866" s="22">
        <f t="shared" si="68"/>
        <v>1.8924418604651156</v>
      </c>
      <c r="X866" s="33"/>
      <c r="Y866" s="33"/>
    </row>
    <row r="867" spans="1:25" hidden="1" x14ac:dyDescent="0.2">
      <c r="A867" s="93" t="s">
        <v>389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2883</v>
      </c>
      <c r="I867" s="97" t="s">
        <v>2078</v>
      </c>
      <c r="J867" s="97" t="s">
        <v>2884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si="68"/>
        <v/>
      </c>
      <c r="X867" s="33"/>
      <c r="Y867" s="33"/>
    </row>
    <row r="868" spans="1:25" hidden="1" x14ac:dyDescent="0.2">
      <c r="A868" s="93" t="s">
        <v>389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3720</v>
      </c>
      <c r="I868" s="176" t="s">
        <v>2040</v>
      </c>
      <c r="J868" s="97" t="s">
        <v>3771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3187</v>
      </c>
      <c r="T868" s="95" t="str">
        <f t="shared" si="70"/>
        <v>2023 03</v>
      </c>
      <c r="U868" s="32">
        <f t="shared" si="67"/>
        <v>600.13400335008373</v>
      </c>
      <c r="V868" s="22">
        <f t="shared" si="68"/>
        <v>1.2005897728034314</v>
      </c>
      <c r="X868" s="33"/>
      <c r="Y868" s="33"/>
    </row>
    <row r="869" spans="1:25" hidden="1" x14ac:dyDescent="0.2">
      <c r="A869" s="93" t="s">
        <v>389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393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3187</v>
      </c>
      <c r="T869" s="95" t="str">
        <f t="shared" si="70"/>
        <v>2023 02</v>
      </c>
      <c r="U869" s="32">
        <f t="shared" si="67"/>
        <v>325.46063651591288</v>
      </c>
      <c r="V869" s="22">
        <f t="shared" si="68"/>
        <v>0.86896243291592123</v>
      </c>
      <c r="X869" s="33"/>
      <c r="Y869" s="33"/>
    </row>
    <row r="870" spans="1:25" hidden="1" x14ac:dyDescent="0.2">
      <c r="A870" s="93" t="s">
        <v>394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2853</v>
      </c>
      <c r="I870" s="97" t="s">
        <v>2713</v>
      </c>
      <c r="J870" s="97" t="s">
        <v>4389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3187</v>
      </c>
      <c r="T870" s="95" t="str">
        <f t="shared" si="70"/>
        <v>2023 11</v>
      </c>
      <c r="U870" s="32">
        <f t="shared" si="67"/>
        <v>880.30806916977167</v>
      </c>
      <c r="V870" s="22">
        <f t="shared" si="68"/>
        <v>1.4205575792965135</v>
      </c>
      <c r="X870" s="33"/>
      <c r="Y870" s="33"/>
    </row>
    <row r="871" spans="1:25" hidden="1" x14ac:dyDescent="0.2">
      <c r="A871" s="93" t="s">
        <v>394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395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3187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hidden="1" x14ac:dyDescent="0.2">
      <c r="A872" s="93" t="s">
        <v>394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2963</v>
      </c>
      <c r="I872" s="97" t="s">
        <v>2078</v>
      </c>
      <c r="J872" s="97" t="s">
        <v>2964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3187</v>
      </c>
      <c r="T872" s="95" t="str">
        <f t="shared" si="70"/>
        <v>2023 02</v>
      </c>
      <c r="U872" s="32">
        <f t="shared" si="67"/>
        <v>-2.4925957771984031E-3</v>
      </c>
      <c r="V872" s="22">
        <f t="shared" si="68"/>
        <v>-3.4915562259733269E-6</v>
      </c>
      <c r="X872" s="33"/>
      <c r="Y872" s="33"/>
    </row>
    <row r="873" spans="1:25" hidden="1" x14ac:dyDescent="0.2">
      <c r="A873" s="93" t="s">
        <v>394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2963</v>
      </c>
      <c r="I873" s="97" t="s">
        <v>2078</v>
      </c>
      <c r="J873" s="97" t="s">
        <v>2964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3187</v>
      </c>
      <c r="T873" s="95" t="str">
        <f t="shared" si="70"/>
        <v>2024 05</v>
      </c>
      <c r="U873" s="32">
        <f t="shared" si="67"/>
        <v>786.10750740422282</v>
      </c>
      <c r="V873" s="22">
        <f t="shared" si="68"/>
        <v>1.1011567085484613</v>
      </c>
      <c r="X873" s="33"/>
      <c r="Y873" s="33"/>
    </row>
    <row r="874" spans="1:25" hidden="1" x14ac:dyDescent="0.2">
      <c r="A874" s="93" t="s">
        <v>394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2960</v>
      </c>
      <c r="I874" s="97" t="s">
        <v>2713</v>
      </c>
      <c r="J874" s="97" t="s">
        <v>2961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3187</v>
      </c>
      <c r="T874" s="95" t="str">
        <f t="shared" si="70"/>
        <v>2023 02</v>
      </c>
      <c r="U874" s="32">
        <f t="shared" si="67"/>
        <v>706.68350434699516</v>
      </c>
      <c r="V874" s="22">
        <f t="shared" si="68"/>
        <v>0.89079643272172326</v>
      </c>
      <c r="X874" s="33"/>
      <c r="Y874" s="33"/>
    </row>
    <row r="875" spans="1:25" hidden="1" x14ac:dyDescent="0.2">
      <c r="A875" s="93" t="s">
        <v>394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396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3187</v>
      </c>
      <c r="T875" s="95" t="str">
        <f t="shared" si="70"/>
        <v>2023 02</v>
      </c>
      <c r="U875" s="32">
        <f t="shared" si="67"/>
        <v>582.15513900831172</v>
      </c>
      <c r="V875" s="22">
        <f t="shared" si="68"/>
        <v>0.94223513986004215</v>
      </c>
      <c r="X875" s="33"/>
      <c r="Y875" s="33"/>
    </row>
    <row r="876" spans="1:25" hidden="1" x14ac:dyDescent="0.2">
      <c r="A876" s="93" t="s">
        <v>394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71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si="67"/>
        <v>-517.17955479124873</v>
      </c>
      <c r="V876" s="22" t="str">
        <f t="shared" si="68"/>
        <v/>
      </c>
      <c r="X876" s="33"/>
      <c r="Y876" s="33"/>
    </row>
    <row r="877" spans="1:25" hidden="1" x14ac:dyDescent="0.2">
      <c r="A877" s="93" t="s">
        <v>394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80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3187</v>
      </c>
      <c r="T877" s="95" t="str">
        <f t="shared" si="70"/>
        <v>2023 03</v>
      </c>
      <c r="U877" s="32">
        <f t="shared" si="67"/>
        <v>312.11533390656331</v>
      </c>
      <c r="V877" s="22">
        <f t="shared" si="68"/>
        <v>0.80466015078662201</v>
      </c>
      <c r="X877" s="33"/>
      <c r="Y877" s="33"/>
    </row>
    <row r="878" spans="1:25" hidden="1" x14ac:dyDescent="0.2">
      <c r="A878" s="93" t="s">
        <v>394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2112</v>
      </c>
      <c r="I878" s="97" t="s">
        <v>2040</v>
      </c>
      <c r="J878" s="97" t="s">
        <v>2113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3187</v>
      </c>
      <c r="T878" s="95" t="str">
        <f t="shared" si="70"/>
        <v>2024 08</v>
      </c>
      <c r="U878" s="32">
        <f t="shared" si="67"/>
        <v>1432.1354046049487</v>
      </c>
      <c r="V878" s="22">
        <f t="shared" si="68"/>
        <v>1.4796857033709316</v>
      </c>
      <c r="X878" s="33"/>
      <c r="Y878" s="33"/>
    </row>
    <row r="879" spans="1:25" hidden="1" x14ac:dyDescent="0.2">
      <c r="A879" s="93" t="s">
        <v>394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3715</v>
      </c>
      <c r="I879" s="176" t="s">
        <v>2078</v>
      </c>
      <c r="J879" s="97" t="s">
        <v>3766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3187</v>
      </c>
      <c r="T879" s="95" t="str">
        <f t="shared" si="70"/>
        <v>2023 08</v>
      </c>
      <c r="U879" s="32">
        <f t="shared" si="67"/>
        <v>1070.5167937326835</v>
      </c>
      <c r="V879" s="22">
        <f t="shared" si="68"/>
        <v>0.94779345792178393</v>
      </c>
      <c r="X879" s="33"/>
      <c r="Y879" s="33"/>
    </row>
    <row r="880" spans="1:25" hidden="1" x14ac:dyDescent="0.2">
      <c r="A880" s="93" t="s">
        <v>394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2255</v>
      </c>
      <c r="I880" s="97" t="s">
        <v>2256</v>
      </c>
      <c r="J880" s="97" t="s">
        <v>2257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3187</v>
      </c>
      <c r="T880" s="95" t="str">
        <f t="shared" si="70"/>
        <v>2023 02</v>
      </c>
      <c r="U880" s="32">
        <f t="shared" si="67"/>
        <v>1630.914172160122</v>
      </c>
      <c r="V880" s="22">
        <f t="shared" si="68"/>
        <v>1.0394040550384434</v>
      </c>
      <c r="X880" s="33"/>
      <c r="Y880" s="33"/>
    </row>
    <row r="881" spans="1:25" hidden="1" x14ac:dyDescent="0.2">
      <c r="A881" s="93" t="s">
        <v>394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310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3187</v>
      </c>
      <c r="T881" s="95" t="str">
        <f t="shared" si="70"/>
        <v>2023 11</v>
      </c>
      <c r="U881" s="32">
        <f t="shared" si="67"/>
        <v>1130.2883347664083</v>
      </c>
      <c r="V881" s="22">
        <f t="shared" si="68"/>
        <v>1.1655921809439467</v>
      </c>
      <c r="X881" s="33"/>
      <c r="Y881" s="33"/>
    </row>
    <row r="882" spans="1:25" hidden="1" x14ac:dyDescent="0.2">
      <c r="A882" s="93" t="s">
        <v>397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4363</v>
      </c>
      <c r="I882" s="97" t="s">
        <v>2138</v>
      </c>
      <c r="J882" s="97" t="s">
        <v>4364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3187</v>
      </c>
      <c r="T882" s="95" t="str">
        <f t="shared" si="70"/>
        <v>2023 03</v>
      </c>
      <c r="U882" s="32">
        <f t="shared" si="67"/>
        <v>2804.0291344209882</v>
      </c>
      <c r="V882" s="22">
        <f t="shared" si="68"/>
        <v>1.0400813933939783</v>
      </c>
      <c r="X882" s="33"/>
      <c r="Y882" s="33"/>
    </row>
    <row r="883" spans="1:25" hidden="1" x14ac:dyDescent="0.2">
      <c r="A883" s="93" t="s">
        <v>397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95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si="67"/>
        <v>-875.56512765057118</v>
      </c>
      <c r="V883" s="22" t="str">
        <f t="shared" si="68"/>
        <v/>
      </c>
      <c r="X883" s="33"/>
      <c r="Y883" s="33"/>
    </row>
    <row r="884" spans="1:25" hidden="1" x14ac:dyDescent="0.2">
      <c r="A884" s="93" t="s">
        <v>397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3697</v>
      </c>
      <c r="I884" s="176" t="s">
        <v>2088</v>
      </c>
      <c r="J884" s="97" t="s">
        <v>3741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3187</v>
      </c>
      <c r="T884" s="95" t="str">
        <f t="shared" si="70"/>
        <v>2023 03</v>
      </c>
      <c r="U884" s="32">
        <f t="shared" si="67"/>
        <v>1289.7325450185717</v>
      </c>
      <c r="V884" s="22">
        <f t="shared" si="68"/>
        <v>1.2766248567734777</v>
      </c>
      <c r="X884" s="33"/>
      <c r="Y884" s="33"/>
    </row>
    <row r="885" spans="1:25" hidden="1" x14ac:dyDescent="0.2">
      <c r="A885" s="93" t="s">
        <v>397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3697</v>
      </c>
      <c r="I885" s="176" t="s">
        <v>2088</v>
      </c>
      <c r="J885" s="97" t="s">
        <v>3741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3187</v>
      </c>
      <c r="T885" s="95" t="str">
        <f t="shared" si="70"/>
        <v>2023 03</v>
      </c>
      <c r="U885" s="32">
        <f t="shared" si="67"/>
        <v>1289.7325450185717</v>
      </c>
      <c r="V885" s="22">
        <f t="shared" si="68"/>
        <v>1.2766248567734777</v>
      </c>
      <c r="X885" s="33"/>
      <c r="Y885" s="33"/>
    </row>
    <row r="886" spans="1:25" hidden="1" x14ac:dyDescent="0.2">
      <c r="A886" s="93" t="s">
        <v>397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3697</v>
      </c>
      <c r="I886" s="176" t="s">
        <v>2088</v>
      </c>
      <c r="J886" s="97" t="s">
        <v>3741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3187</v>
      </c>
      <c r="T886" s="95" t="str">
        <f t="shared" si="70"/>
        <v>2023 06</v>
      </c>
      <c r="U886" s="32">
        <f t="shared" si="67"/>
        <v>1089.7325450185717</v>
      </c>
      <c r="V886" s="22">
        <f t="shared" si="68"/>
        <v>1.07865747792361</v>
      </c>
      <c r="X886" s="33"/>
      <c r="Y886" s="33"/>
    </row>
    <row r="887" spans="1:25" hidden="1" x14ac:dyDescent="0.2">
      <c r="A887" s="93" t="s">
        <v>397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164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3187</v>
      </c>
      <c r="T887" s="95" t="str">
        <f t="shared" si="70"/>
        <v>2023 03</v>
      </c>
      <c r="U887" s="32">
        <f t="shared" si="67"/>
        <v>1350.9232356951431</v>
      </c>
      <c r="V887" s="22">
        <f t="shared" si="68"/>
        <v>0.87208282173244367</v>
      </c>
      <c r="X887" s="33"/>
      <c r="Y887" s="33"/>
    </row>
    <row r="888" spans="1:25" hidden="1" x14ac:dyDescent="0.2">
      <c r="A888" s="93" t="s">
        <v>397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2510</v>
      </c>
      <c r="I888" s="97" t="s">
        <v>2075</v>
      </c>
      <c r="J888" s="97" t="s">
        <v>2511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3187</v>
      </c>
      <c r="T888" s="95" t="str">
        <f t="shared" si="70"/>
        <v>2023 03</v>
      </c>
      <c r="U888" s="32">
        <f t="shared" si="67"/>
        <v>1108.4590464996004</v>
      </c>
      <c r="V888" s="22">
        <f t="shared" si="68"/>
        <v>0.61871822931752651</v>
      </c>
      <c r="X888" s="33"/>
      <c r="Y888" s="33"/>
    </row>
    <row r="889" spans="1:25" hidden="1" x14ac:dyDescent="0.2">
      <c r="A889" s="93" t="s">
        <v>397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3187</v>
      </c>
      <c r="T889" s="95" t="str">
        <f t="shared" si="70"/>
        <v>2023 03</v>
      </c>
      <c r="U889" s="32">
        <f t="shared" si="67"/>
        <v>715.71085100380856</v>
      </c>
      <c r="V889" s="22">
        <f t="shared" si="68"/>
        <v>0.7271347568280242</v>
      </c>
      <c r="X889" s="33"/>
      <c r="Y889" s="33"/>
    </row>
    <row r="890" spans="1:25" hidden="1" x14ac:dyDescent="0.2">
      <c r="A890" s="93" t="s">
        <v>397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399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3187</v>
      </c>
      <c r="T890" s="95" t="str">
        <f t="shared" si="70"/>
        <v>2023 03</v>
      </c>
      <c r="U890" s="32">
        <f t="shared" si="67"/>
        <v>861.19069067657153</v>
      </c>
      <c r="V890" s="22">
        <f t="shared" si="68"/>
        <v>1.5983218474045124</v>
      </c>
      <c r="X890" s="33"/>
      <c r="Y890" s="33"/>
    </row>
    <row r="891" spans="1:25" hidden="1" x14ac:dyDescent="0.2">
      <c r="A891" s="93" t="s">
        <v>397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399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si="67"/>
        <v>-538.80930932342847</v>
      </c>
      <c r="V891" s="22" t="str">
        <f t="shared" si="68"/>
        <v/>
      </c>
      <c r="X891" s="33"/>
      <c r="Y891" s="33"/>
    </row>
    <row r="892" spans="1:25" hidden="1" x14ac:dyDescent="0.2">
      <c r="A892" s="93" t="s">
        <v>397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183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3187</v>
      </c>
      <c r="T892" s="95" t="str">
        <f t="shared" si="70"/>
        <v>2024 02</v>
      </c>
      <c r="U892" s="32">
        <f t="shared" si="67"/>
        <v>352.24393365931644</v>
      </c>
      <c r="V892" s="22">
        <f t="shared" si="68"/>
        <v>1.4217368674838178</v>
      </c>
      <c r="X892" s="33"/>
      <c r="Y892" s="33"/>
    </row>
    <row r="893" spans="1:25" hidden="1" x14ac:dyDescent="0.2">
      <c r="A893" s="93" t="s">
        <v>397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183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si="68"/>
        <v/>
      </c>
      <c r="X893" s="33"/>
      <c r="Y893" s="33"/>
    </row>
    <row r="894" spans="1:25" hidden="1" x14ac:dyDescent="0.2">
      <c r="A894" s="93" t="s">
        <v>397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400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3187</v>
      </c>
      <c r="T894" s="95" t="str">
        <f t="shared" si="70"/>
        <v>2023 03</v>
      </c>
      <c r="U894" s="32">
        <f t="shared" si="67"/>
        <v>1083.5720720297147</v>
      </c>
      <c r="V894" s="22">
        <f t="shared" si="68"/>
        <v>0.67034975904575811</v>
      </c>
      <c r="X894" s="33"/>
      <c r="Y894" s="33"/>
    </row>
    <row r="895" spans="1:25" hidden="1" x14ac:dyDescent="0.2">
      <c r="A895" s="93" t="s">
        <v>397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165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3187</v>
      </c>
      <c r="T895" s="95" t="str">
        <f t="shared" si="70"/>
        <v>2023 03</v>
      </c>
      <c r="U895" s="32">
        <f t="shared" si="67"/>
        <v>1758.1750401993511</v>
      </c>
      <c r="V895" s="22">
        <f t="shared" si="68"/>
        <v>2.3700672469578627</v>
      </c>
      <c r="X895" s="33"/>
      <c r="Y895" s="33"/>
    </row>
    <row r="896" spans="1:25" hidden="1" x14ac:dyDescent="0.2">
      <c r="A896" s="93" t="s">
        <v>397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3718</v>
      </c>
      <c r="I896" s="176" t="s">
        <v>2078</v>
      </c>
      <c r="J896" s="97" t="s">
        <v>3769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3187</v>
      </c>
      <c r="T896" s="95" t="str">
        <f t="shared" si="70"/>
        <v>2023 03</v>
      </c>
      <c r="U896" s="32">
        <f t="shared" si="67"/>
        <v>763.5604809817105</v>
      </c>
      <c r="V896" s="22">
        <f t="shared" si="68"/>
        <v>0.57133934616255611</v>
      </c>
      <c r="X896" s="33"/>
      <c r="Y896" s="33"/>
    </row>
    <row r="897" spans="1:25" hidden="1" x14ac:dyDescent="0.2">
      <c r="A897" s="93" t="s">
        <v>397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278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3187</v>
      </c>
      <c r="T897" s="95" t="str">
        <f t="shared" si="70"/>
        <v>2023 06</v>
      </c>
      <c r="U897" s="32">
        <f t="shared" si="67"/>
        <v>718.92025953265329</v>
      </c>
      <c r="V897" s="22">
        <f t="shared" si="68"/>
        <v>1.4943889735083324</v>
      </c>
      <c r="X897" s="33"/>
      <c r="Y897" s="33"/>
    </row>
    <row r="898" spans="1:25" hidden="1" x14ac:dyDescent="0.2">
      <c r="A898" s="93" t="s">
        <v>397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401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3187</v>
      </c>
      <c r="T898" s="95" t="str">
        <f t="shared" si="70"/>
        <v>2023 03</v>
      </c>
      <c r="U898" s="32">
        <f t="shared" ref="U898:U961" si="72">Q898-P898</f>
        <v>842.04106469509611</v>
      </c>
      <c r="V898" s="22">
        <f t="shared" ref="V898:V961" si="73">IF(Q898&lt;&gt;0,IFERROR(U898/P898,""),"")</f>
        <v>0.72717696545376809</v>
      </c>
      <c r="X898" s="33"/>
      <c r="Y898" s="33"/>
    </row>
    <row r="899" spans="1:25" hidden="1" x14ac:dyDescent="0.2">
      <c r="A899" s="93" t="s">
        <v>397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401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3187</v>
      </c>
      <c r="T899" s="95" t="str">
        <f t="shared" si="70"/>
        <v>2023 03</v>
      </c>
      <c r="U899" s="32">
        <f t="shared" si="72"/>
        <v>742.04106469509611</v>
      </c>
      <c r="V899" s="22">
        <f t="shared" si="73"/>
        <v>0.64081811718107962</v>
      </c>
      <c r="X899" s="33"/>
      <c r="Y899" s="33"/>
    </row>
    <row r="900" spans="1:25" hidden="1" x14ac:dyDescent="0.2">
      <c r="A900" s="93" t="s">
        <v>397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2062</v>
      </c>
      <c r="I900" s="97" t="s">
        <v>2040</v>
      </c>
      <c r="J900" s="97" t="s">
        <v>4360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3187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si="73"/>
        <v>1.2351155676597958</v>
      </c>
      <c r="X900" s="33"/>
      <c r="Y900" s="33"/>
    </row>
    <row r="901" spans="1:25" hidden="1" x14ac:dyDescent="0.2">
      <c r="A901" s="93" t="s">
        <v>397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2062</v>
      </c>
      <c r="I901" s="97" t="s">
        <v>2040</v>
      </c>
      <c r="J901" s="97" t="s">
        <v>4360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3187</v>
      </c>
      <c r="T901" s="95" t="str">
        <f t="shared" si="75"/>
        <v>2023 04</v>
      </c>
      <c r="U901" s="32">
        <f t="shared" si="72"/>
        <v>652.59584136536751</v>
      </c>
      <c r="V901" s="22">
        <f t="shared" si="73"/>
        <v>1.4586271244257754</v>
      </c>
      <c r="X901" s="33"/>
      <c r="Y901" s="33"/>
    </row>
    <row r="902" spans="1:25" hidden="1" x14ac:dyDescent="0.2">
      <c r="A902" s="93" t="s">
        <v>397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3076</v>
      </c>
      <c r="I902" s="97" t="s">
        <v>2088</v>
      </c>
      <c r="J902" s="97" t="s">
        <v>3077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3187</v>
      </c>
      <c r="T902" s="95" t="str">
        <f t="shared" si="75"/>
        <v>2023 05</v>
      </c>
      <c r="U902" s="32">
        <f t="shared" si="72"/>
        <v>561.35215571959191</v>
      </c>
      <c r="V902" s="22">
        <f t="shared" si="73"/>
        <v>1.9447647603917808</v>
      </c>
      <c r="X902" s="33"/>
      <c r="Y902" s="33"/>
    </row>
    <row r="903" spans="1:25" hidden="1" x14ac:dyDescent="0.2">
      <c r="A903" s="93" t="s">
        <v>397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3076</v>
      </c>
      <c r="I903" s="97" t="s">
        <v>2088</v>
      </c>
      <c r="J903" s="97" t="s">
        <v>3077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3187</v>
      </c>
      <c r="T903" s="95" t="str">
        <f t="shared" si="75"/>
        <v>2023 08</v>
      </c>
      <c r="U903" s="32">
        <f t="shared" si="72"/>
        <v>511.35215571959191</v>
      </c>
      <c r="V903" s="22">
        <f t="shared" si="73"/>
        <v>1.7715433038981467</v>
      </c>
      <c r="X903" s="33"/>
      <c r="Y903" s="33"/>
    </row>
    <row r="904" spans="1:25" hidden="1" x14ac:dyDescent="0.2">
      <c r="A904" s="93" t="s">
        <v>402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1063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3187</v>
      </c>
      <c r="T904" s="95" t="str">
        <f t="shared" si="75"/>
        <v>2023 02</v>
      </c>
      <c r="U904" s="32">
        <f t="shared" si="72"/>
        <v>596.1</v>
      </c>
      <c r="V904" s="22">
        <f t="shared" si="73"/>
        <v>0.65947560570859609</v>
      </c>
      <c r="X904" s="33"/>
      <c r="Y904" s="33"/>
    </row>
    <row r="905" spans="1:25" hidden="1" x14ac:dyDescent="0.2">
      <c r="A905" s="93" t="s">
        <v>403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404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3187</v>
      </c>
      <c r="T905" s="95" t="str">
        <f t="shared" si="75"/>
        <v>2023 01</v>
      </c>
      <c r="U905" s="32">
        <f t="shared" si="72"/>
        <v>490.04999999999995</v>
      </c>
      <c r="V905" s="22">
        <f t="shared" si="73"/>
        <v>0.32454717043610709</v>
      </c>
      <c r="X905" s="33"/>
      <c r="Y905" s="33"/>
    </row>
    <row r="906" spans="1:25" hidden="1" x14ac:dyDescent="0.2">
      <c r="A906" s="93" t="s">
        <v>405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406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3187</v>
      </c>
      <c r="T906" s="95" t="str">
        <f t="shared" si="75"/>
        <v>2023 02</v>
      </c>
      <c r="U906" s="32">
        <f t="shared" si="72"/>
        <v>320.55</v>
      </c>
      <c r="V906" s="22">
        <f t="shared" si="73"/>
        <v>1.1470746108427268</v>
      </c>
      <c r="X906" s="33"/>
      <c r="Y906" s="33"/>
    </row>
    <row r="907" spans="1:25" hidden="1" x14ac:dyDescent="0.2">
      <c r="A907" s="93" t="s">
        <v>405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406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si="72"/>
        <v>-279.45</v>
      </c>
      <c r="V907" s="22" t="str">
        <f t="shared" si="73"/>
        <v/>
      </c>
      <c r="X907" s="33"/>
      <c r="Y907" s="33"/>
    </row>
    <row r="908" spans="1:25" hidden="1" x14ac:dyDescent="0.2">
      <c r="A908" s="93" t="s">
        <v>407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228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3187</v>
      </c>
      <c r="T908" s="95" t="str">
        <f t="shared" si="75"/>
        <v>2023 01</v>
      </c>
      <c r="U908" s="32">
        <f t="shared" si="72"/>
        <v>349.8</v>
      </c>
      <c r="V908" s="22">
        <f t="shared" si="73"/>
        <v>0.87406296851574217</v>
      </c>
      <c r="X908" s="33"/>
      <c r="Y908" s="33"/>
    </row>
    <row r="909" spans="1:25" hidden="1" x14ac:dyDescent="0.2">
      <c r="A909" s="93" t="s">
        <v>407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228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3187</v>
      </c>
      <c r="T909" s="95" t="str">
        <f t="shared" si="75"/>
        <v>2023 01</v>
      </c>
      <c r="U909" s="32">
        <f t="shared" si="72"/>
        <v>349.8</v>
      </c>
      <c r="V909" s="22">
        <f t="shared" si="73"/>
        <v>0.87406296851574217</v>
      </c>
      <c r="X909" s="33"/>
      <c r="Y909" s="33"/>
    </row>
    <row r="910" spans="1:25" hidden="1" x14ac:dyDescent="0.2">
      <c r="A910" s="93" t="s">
        <v>408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228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3187</v>
      </c>
      <c r="T910" s="95" t="str">
        <f t="shared" si="75"/>
        <v>2023 02</v>
      </c>
      <c r="U910" s="32">
        <f t="shared" si="72"/>
        <v>299.8</v>
      </c>
      <c r="V910" s="22">
        <f t="shared" si="73"/>
        <v>0.74912543728135939</v>
      </c>
      <c r="X910" s="33"/>
      <c r="Y910" s="33"/>
    </row>
    <row r="911" spans="1:25" hidden="1" x14ac:dyDescent="0.2">
      <c r="A911" s="93" t="s">
        <v>408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228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3187</v>
      </c>
      <c r="T911" s="95" t="str">
        <f t="shared" si="75"/>
        <v>2023 02</v>
      </c>
      <c r="U911" s="32">
        <f t="shared" si="72"/>
        <v>349.8</v>
      </c>
      <c r="V911" s="22">
        <f t="shared" si="73"/>
        <v>0.87406296851574217</v>
      </c>
      <c r="X911" s="33"/>
      <c r="Y911" s="33"/>
    </row>
    <row r="912" spans="1:25" hidden="1" x14ac:dyDescent="0.2">
      <c r="A912" s="93" t="s">
        <v>409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3779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3187</v>
      </c>
      <c r="T912" s="95" t="str">
        <f t="shared" si="75"/>
        <v>2023 02</v>
      </c>
      <c r="U912" s="32">
        <f t="shared" si="72"/>
        <v>337.5</v>
      </c>
      <c r="V912" s="22">
        <f t="shared" si="73"/>
        <v>0.39130434782608697</v>
      </c>
      <c r="X912" s="33"/>
      <c r="Y912" s="33"/>
    </row>
    <row r="913" spans="1:25" hidden="1" x14ac:dyDescent="0.2">
      <c r="A913" s="93" t="s">
        <v>410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411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3187</v>
      </c>
      <c r="T913" s="95" t="str">
        <f t="shared" si="75"/>
        <v>2023 07</v>
      </c>
      <c r="U913" s="32">
        <f t="shared" si="72"/>
        <v>337.5</v>
      </c>
      <c r="V913" s="22">
        <f t="shared" si="73"/>
        <v>0.39130434782608697</v>
      </c>
      <c r="X913" s="33"/>
      <c r="Y913" s="33"/>
    </row>
    <row r="914" spans="1:25" hidden="1" x14ac:dyDescent="0.2">
      <c r="A914" s="93" t="s">
        <v>412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413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3187</v>
      </c>
      <c r="T914" s="95" t="str">
        <f t="shared" si="75"/>
        <v>2023 06</v>
      </c>
      <c r="U914" s="32">
        <f t="shared" si="72"/>
        <v>237.5</v>
      </c>
      <c r="V914" s="22">
        <f t="shared" si="73"/>
        <v>0.27536231884057971</v>
      </c>
      <c r="X914" s="33"/>
      <c r="Y914" s="33"/>
    </row>
    <row r="915" spans="1:25" hidden="1" x14ac:dyDescent="0.2">
      <c r="A915" s="93" t="s">
        <v>414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2087</v>
      </c>
      <c r="I915" s="97" t="s">
        <v>2088</v>
      </c>
      <c r="J915" s="97" t="s">
        <v>3163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3187</v>
      </c>
      <c r="T915" s="95" t="str">
        <f t="shared" si="75"/>
        <v>2023 04</v>
      </c>
      <c r="U915" s="32">
        <f t="shared" si="72"/>
        <v>1413.0728412928124</v>
      </c>
      <c r="V915" s="22">
        <f t="shared" si="73"/>
        <v>1.5932231045360605</v>
      </c>
      <c r="X915" s="33"/>
      <c r="Y915" s="33"/>
    </row>
    <row r="916" spans="1:25" hidden="1" x14ac:dyDescent="0.2">
      <c r="A916" s="93" t="s">
        <v>414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2087</v>
      </c>
      <c r="I916" s="97" t="s">
        <v>2088</v>
      </c>
      <c r="J916" s="97" t="s">
        <v>3163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3187</v>
      </c>
      <c r="T916" s="95" t="str">
        <f t="shared" si="75"/>
        <v>2023 05</v>
      </c>
      <c r="U916" s="32">
        <f t="shared" si="72"/>
        <v>1313.0728412928124</v>
      </c>
      <c r="V916" s="22">
        <f t="shared" si="73"/>
        <v>1.4804742739040579</v>
      </c>
      <c r="X916" s="33"/>
      <c r="Y916" s="33"/>
    </row>
    <row r="917" spans="1:25" hidden="1" x14ac:dyDescent="0.2">
      <c r="A917" s="93" t="s">
        <v>414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2163</v>
      </c>
      <c r="I917" s="97" t="s">
        <v>2161</v>
      </c>
      <c r="J917" s="97" t="s">
        <v>2164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3187</v>
      </c>
      <c r="T917" s="95" t="str">
        <f t="shared" si="75"/>
        <v>2023 03</v>
      </c>
      <c r="U917" s="32">
        <f t="shared" si="72"/>
        <v>688.71201157742416</v>
      </c>
      <c r="V917" s="22">
        <f t="shared" si="73"/>
        <v>1.6745249824067565</v>
      </c>
      <c r="X917" s="33"/>
      <c r="Y917" s="33"/>
    </row>
    <row r="918" spans="1:25" hidden="1" x14ac:dyDescent="0.2">
      <c r="A918" s="93" t="s">
        <v>414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3640</v>
      </c>
      <c r="I918" s="97" t="s">
        <v>2088</v>
      </c>
      <c r="J918" s="97" t="s">
        <v>3641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3187</v>
      </c>
      <c r="T918" s="95" t="str">
        <f t="shared" si="75"/>
        <v>2023 02</v>
      </c>
      <c r="U918" s="32">
        <f t="shared" si="72"/>
        <v>3.9797395081677678E-3</v>
      </c>
      <c r="V918" s="22">
        <f t="shared" si="73"/>
        <v>5.4498612765436552E-6</v>
      </c>
      <c r="X918" s="33"/>
      <c r="Y918" s="33"/>
    </row>
    <row r="919" spans="1:25" hidden="1" x14ac:dyDescent="0.2">
      <c r="A919" s="93" t="s">
        <v>414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2109</v>
      </c>
      <c r="I919" s="97" t="s">
        <v>2040</v>
      </c>
      <c r="J919" s="97" t="s">
        <v>2110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3187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hidden="1" x14ac:dyDescent="0.2">
      <c r="A920" s="93" t="s">
        <v>414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2109</v>
      </c>
      <c r="I920" s="97" t="s">
        <v>2040</v>
      </c>
      <c r="J920" s="97" t="s">
        <v>2110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3187</v>
      </c>
      <c r="T920" s="95" t="str">
        <f t="shared" si="75"/>
        <v>2023 05</v>
      </c>
      <c r="U920" s="32">
        <f t="shared" si="72"/>
        <v>1422.8654124457312</v>
      </c>
      <c r="V920" s="22">
        <f t="shared" si="73"/>
        <v>1.6221745586536884</v>
      </c>
      <c r="X920" s="33"/>
      <c r="Y920" s="33"/>
    </row>
    <row r="921" spans="1:25" hidden="1" x14ac:dyDescent="0.2">
      <c r="A921" s="93" t="s">
        <v>414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266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3187</v>
      </c>
      <c r="T921" s="95" t="str">
        <f t="shared" si="75"/>
        <v>2023 02</v>
      </c>
      <c r="U921" s="32">
        <f t="shared" si="72"/>
        <v>1601.1577424023158</v>
      </c>
      <c r="V921" s="22">
        <f t="shared" si="73"/>
        <v>1.6030136192408004</v>
      </c>
      <c r="X921" s="33"/>
      <c r="Y921" s="33"/>
    </row>
    <row r="922" spans="1:25" hidden="1" x14ac:dyDescent="0.2">
      <c r="A922" s="93" t="s">
        <v>414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3673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3187</v>
      </c>
      <c r="T922" s="95" t="str">
        <f t="shared" si="75"/>
        <v>2023 04</v>
      </c>
      <c r="U922" s="32">
        <f t="shared" si="72"/>
        <v>109.06898215147132</v>
      </c>
      <c r="V922" s="22">
        <f t="shared" si="73"/>
        <v>1.1994694960212207</v>
      </c>
      <c r="X922" s="33"/>
      <c r="Y922" s="33"/>
    </row>
    <row r="923" spans="1:25" hidden="1" x14ac:dyDescent="0.2">
      <c r="A923" s="93" t="s">
        <v>414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3673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si="73"/>
        <v/>
      </c>
      <c r="X923" s="33"/>
      <c r="Y923" s="33"/>
    </row>
    <row r="924" spans="1:25" hidden="1" x14ac:dyDescent="0.2">
      <c r="A924" s="93" t="s">
        <v>414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3673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si="72"/>
        <v>-90.931017848528683</v>
      </c>
      <c r="V924" s="22" t="str">
        <f t="shared" si="73"/>
        <v/>
      </c>
      <c r="X924" s="33"/>
      <c r="Y924" s="33"/>
    </row>
    <row r="925" spans="1:25" hidden="1" x14ac:dyDescent="0.2">
      <c r="A925" s="93" t="s">
        <v>414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3673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si="73"/>
        <v/>
      </c>
      <c r="X925" s="33"/>
      <c r="Y925" s="33"/>
    </row>
    <row r="926" spans="1:25" hidden="1" x14ac:dyDescent="0.2">
      <c r="A926" s="93" t="s">
        <v>414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2661</v>
      </c>
      <c r="I926" s="97" t="s">
        <v>2040</v>
      </c>
      <c r="J926" s="97" t="s">
        <v>2688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3187</v>
      </c>
      <c r="T926" s="95" t="str">
        <f t="shared" si="75"/>
        <v>2023 03</v>
      </c>
      <c r="U926" s="32">
        <f t="shared" si="72"/>
        <v>456.58465991316939</v>
      </c>
      <c r="V926" s="22">
        <f t="shared" si="73"/>
        <v>1.8757431629013088</v>
      </c>
      <c r="X926" s="33"/>
      <c r="Y926" s="33"/>
    </row>
    <row r="927" spans="1:25" hidden="1" x14ac:dyDescent="0.2">
      <c r="A927" s="93" t="s">
        <v>414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2661</v>
      </c>
      <c r="I927" s="97" t="s">
        <v>2040</v>
      </c>
      <c r="J927" s="97" t="s">
        <v>2688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3187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hidden="1" x14ac:dyDescent="0.2">
      <c r="A928" s="93" t="s">
        <v>414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2239</v>
      </c>
      <c r="I928" s="97" t="s">
        <v>2040</v>
      </c>
      <c r="J928" s="97" t="s">
        <v>3761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3187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hidden="1" x14ac:dyDescent="0.2">
      <c r="A929" s="93" t="s">
        <v>414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415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3187</v>
      </c>
      <c r="T929" s="95" t="str">
        <f t="shared" si="75"/>
        <v>2023 03</v>
      </c>
      <c r="U929" s="32">
        <f t="shared" si="72"/>
        <v>691.50988904968654</v>
      </c>
      <c r="V929" s="22">
        <f t="shared" si="73"/>
        <v>1.6928436466698165</v>
      </c>
      <c r="X929" s="33"/>
      <c r="Y929" s="33"/>
    </row>
    <row r="930" spans="1:25" hidden="1" x14ac:dyDescent="0.2">
      <c r="A930" s="93" t="s">
        <v>414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416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3187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hidden="1" x14ac:dyDescent="0.2">
      <c r="A931" s="93" t="s">
        <v>414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3708</v>
      </c>
      <c r="I931" s="176" t="s">
        <v>2728</v>
      </c>
      <c r="J931" s="97" t="s">
        <v>3756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3187</v>
      </c>
      <c r="T931" s="95" t="str">
        <f t="shared" si="75"/>
        <v>2023 02</v>
      </c>
      <c r="U931" s="32">
        <f t="shared" si="72"/>
        <v>964.20646406174637</v>
      </c>
      <c r="V931" s="22">
        <f t="shared" si="73"/>
        <v>1.799585846763303</v>
      </c>
      <c r="X931" s="33"/>
      <c r="Y931" s="33"/>
    </row>
    <row r="932" spans="1:25" hidden="1" x14ac:dyDescent="0.2">
      <c r="A932" s="93" t="s">
        <v>417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418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3187</v>
      </c>
      <c r="T932" s="95" t="str">
        <f t="shared" si="75"/>
        <v>2023 03</v>
      </c>
      <c r="U932" s="32">
        <f t="shared" si="72"/>
        <v>590.54999999999995</v>
      </c>
      <c r="V932" s="22">
        <f t="shared" si="73"/>
        <v>1.1591912847188144</v>
      </c>
      <c r="X932" s="33"/>
      <c r="Y932" s="33"/>
    </row>
    <row r="933" spans="1:25" hidden="1" x14ac:dyDescent="0.2">
      <c r="A933" s="93" t="s">
        <v>417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418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3187</v>
      </c>
      <c r="T933" s="95" t="str">
        <f t="shared" si="75"/>
        <v>2023 03</v>
      </c>
      <c r="U933" s="32">
        <f t="shared" si="72"/>
        <v>490.55</v>
      </c>
      <c r="V933" s="22">
        <f t="shared" si="73"/>
        <v>0.96290116792619496</v>
      </c>
      <c r="X933" s="33"/>
      <c r="Y933" s="33"/>
    </row>
    <row r="934" spans="1:25" hidden="1" x14ac:dyDescent="0.2">
      <c r="A934" s="93" t="s">
        <v>419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420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3187</v>
      </c>
      <c r="T934" s="95" t="str">
        <f t="shared" si="75"/>
        <v>2023 02</v>
      </c>
      <c r="U934" s="32">
        <f t="shared" si="72"/>
        <v>374.52499999999998</v>
      </c>
      <c r="V934" s="22">
        <f t="shared" si="73"/>
        <v>0.99746987149610478</v>
      </c>
      <c r="X934" s="33"/>
      <c r="Y934" s="33"/>
    </row>
    <row r="935" spans="1:25" hidden="1" x14ac:dyDescent="0.2">
      <c r="A935" s="93" t="s">
        <v>419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420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si="73"/>
        <v/>
      </c>
      <c r="X935" s="33"/>
      <c r="Y935" s="33"/>
    </row>
    <row r="936" spans="1:25" hidden="1" x14ac:dyDescent="0.2">
      <c r="A936" s="93" t="s">
        <v>421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422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3187</v>
      </c>
      <c r="T936" s="95" t="str">
        <f t="shared" si="75"/>
        <v>2023 03</v>
      </c>
      <c r="U936" s="32">
        <f t="shared" si="72"/>
        <v>663.05</v>
      </c>
      <c r="V936" s="22">
        <f t="shared" si="73"/>
        <v>1.9677993767621309</v>
      </c>
      <c r="X936" s="33"/>
      <c r="Y936" s="33"/>
    </row>
    <row r="937" spans="1:25" hidden="1" x14ac:dyDescent="0.2">
      <c r="A937" s="93" t="s">
        <v>421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422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3187</v>
      </c>
      <c r="T937" s="95" t="str">
        <f t="shared" si="75"/>
        <v>2023 03</v>
      </c>
      <c r="U937" s="32">
        <f t="shared" si="72"/>
        <v>663.05</v>
      </c>
      <c r="V937" s="22">
        <f t="shared" si="73"/>
        <v>1.9677993767621309</v>
      </c>
      <c r="X937" s="33"/>
      <c r="Y937" s="33"/>
    </row>
    <row r="938" spans="1:25" hidden="1" x14ac:dyDescent="0.2">
      <c r="A938" s="93" t="s">
        <v>421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422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3187</v>
      </c>
      <c r="T938" s="95" t="str">
        <f t="shared" si="75"/>
        <v>2023 03</v>
      </c>
      <c r="U938" s="32">
        <f t="shared" si="72"/>
        <v>663.05</v>
      </c>
      <c r="V938" s="22">
        <f t="shared" si="73"/>
        <v>1.9677993767621309</v>
      </c>
      <c r="X938" s="33"/>
      <c r="Y938" s="33"/>
    </row>
    <row r="939" spans="1:25" hidden="1" x14ac:dyDescent="0.2">
      <c r="A939" s="93" t="s">
        <v>423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424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3187</v>
      </c>
      <c r="T939" s="95" t="str">
        <f t="shared" si="75"/>
        <v>2023 03</v>
      </c>
      <c r="U939" s="32">
        <f t="shared" si="72"/>
        <v>258.5</v>
      </c>
      <c r="V939" s="22">
        <f t="shared" si="73"/>
        <v>1.0703933747412009</v>
      </c>
      <c r="X939" s="33"/>
      <c r="Y939" s="33"/>
    </row>
    <row r="940" spans="1:25" hidden="1" x14ac:dyDescent="0.2">
      <c r="A940" s="93" t="s">
        <v>423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424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si="73"/>
        <v/>
      </c>
      <c r="X940" s="33"/>
      <c r="Y940" s="33"/>
    </row>
    <row r="941" spans="1:25" hidden="1" x14ac:dyDescent="0.2">
      <c r="A941" s="93" t="s">
        <v>425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426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3187</v>
      </c>
      <c r="T941" s="95" t="str">
        <f t="shared" si="75"/>
        <v>2023 02</v>
      </c>
      <c r="U941" s="32">
        <f t="shared" si="72"/>
        <v>459.625</v>
      </c>
      <c r="V941" s="22">
        <f t="shared" si="73"/>
        <v>0.31910092857762734</v>
      </c>
      <c r="X941" s="33"/>
      <c r="Y941" s="33"/>
    </row>
    <row r="942" spans="1:25" hidden="1" x14ac:dyDescent="0.2">
      <c r="A942" s="93" t="s">
        <v>425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426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3187</v>
      </c>
      <c r="T942" s="95" t="str">
        <f t="shared" si="75"/>
        <v>2023 02</v>
      </c>
      <c r="U942" s="32">
        <f t="shared" si="72"/>
        <v>459.625</v>
      </c>
      <c r="V942" s="22">
        <f t="shared" si="73"/>
        <v>0.31910092857762734</v>
      </c>
      <c r="X942" s="33"/>
      <c r="Y942" s="33"/>
    </row>
    <row r="943" spans="1:25" hidden="1" x14ac:dyDescent="0.2">
      <c r="A943" s="93" t="s">
        <v>403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427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3187</v>
      </c>
      <c r="T943" s="95" t="str">
        <f t="shared" si="75"/>
        <v>2023 02</v>
      </c>
      <c r="U943" s="32">
        <f t="shared" si="72"/>
        <v>461.17499999999995</v>
      </c>
      <c r="V943" s="22">
        <f t="shared" si="73"/>
        <v>0.72191132156693916</v>
      </c>
      <c r="X943" s="33"/>
      <c r="Y943" s="33"/>
    </row>
    <row r="944" spans="1:25" hidden="1" x14ac:dyDescent="0.2">
      <c r="A944" s="93" t="s">
        <v>403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427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si="72"/>
        <v>-638.82500000000005</v>
      </c>
      <c r="V944" s="22" t="str">
        <f t="shared" si="73"/>
        <v/>
      </c>
      <c r="X944" s="33"/>
      <c r="Y944" s="33"/>
    </row>
    <row r="945" spans="1:25" hidden="1" x14ac:dyDescent="0.2">
      <c r="A945" s="93" t="s">
        <v>428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3723</v>
      </c>
      <c r="I945" s="176" t="s">
        <v>2040</v>
      </c>
      <c r="J945" s="97" t="s">
        <v>3774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3187</v>
      </c>
      <c r="T945" s="95" t="str">
        <f t="shared" si="75"/>
        <v>2023 12</v>
      </c>
      <c r="U945" s="32">
        <f t="shared" si="72"/>
        <v>1271.7857651179897</v>
      </c>
      <c r="V945" s="22">
        <f t="shared" si="73"/>
        <v>0.8904726854392796</v>
      </c>
      <c r="X945" s="33"/>
      <c r="Y945" s="33"/>
    </row>
    <row r="946" spans="1:25" hidden="1" x14ac:dyDescent="0.2">
      <c r="A946" s="93" t="s">
        <v>428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2478</v>
      </c>
      <c r="I946" s="97" t="s">
        <v>2078</v>
      </c>
      <c r="J946" s="97" t="s">
        <v>2479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3187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hidden="1" x14ac:dyDescent="0.2">
      <c r="A947" s="93" t="s">
        <v>428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2478</v>
      </c>
      <c r="I947" s="97" t="s">
        <v>2078</v>
      </c>
      <c r="J947" s="97" t="s">
        <v>2479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3187</v>
      </c>
      <c r="T947" s="95" t="str">
        <f t="shared" si="75"/>
        <v>2023 03</v>
      </c>
      <c r="U947" s="32">
        <f t="shared" si="72"/>
        <v>1965.8401676923077</v>
      </c>
      <c r="V947" s="22">
        <f t="shared" si="73"/>
        <v>0.84220460847737177</v>
      </c>
      <c r="X947" s="33"/>
      <c r="Y947" s="33"/>
    </row>
    <row r="948" spans="1:25" hidden="1" x14ac:dyDescent="0.2">
      <c r="A948" s="93" t="s">
        <v>428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2478</v>
      </c>
      <c r="I948" s="97" t="s">
        <v>2078</v>
      </c>
      <c r="J948" s="97" t="s">
        <v>2479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3187</v>
      </c>
      <c r="T948" s="95" t="str">
        <f t="shared" si="75"/>
        <v>2023 03</v>
      </c>
      <c r="U948" s="32">
        <f t="shared" si="72"/>
        <v>2065.8401676923077</v>
      </c>
      <c r="V948" s="22">
        <f t="shared" si="73"/>
        <v>0.88504657611638038</v>
      </c>
      <c r="X948" s="33"/>
      <c r="Y948" s="33"/>
    </row>
    <row r="949" spans="1:25" hidden="1" x14ac:dyDescent="0.2">
      <c r="A949" s="93" t="s">
        <v>428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2706</v>
      </c>
      <c r="I949" s="97" t="s">
        <v>2256</v>
      </c>
      <c r="J949" s="97" t="s">
        <v>2707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3187</v>
      </c>
      <c r="T949" s="95" t="str">
        <f t="shared" si="75"/>
        <v>2023 03</v>
      </c>
      <c r="U949" s="32">
        <f t="shared" si="72"/>
        <v>1151.9329117560528</v>
      </c>
      <c r="V949" s="22">
        <f t="shared" si="73"/>
        <v>2.1018100456404745</v>
      </c>
      <c r="X949" s="33"/>
      <c r="Y949" s="33"/>
    </row>
    <row r="950" spans="1:25" hidden="1" x14ac:dyDescent="0.2">
      <c r="A950" s="93" t="s">
        <v>428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169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3187</v>
      </c>
      <c r="T950" s="95" t="str">
        <f t="shared" si="75"/>
        <v>2023 04</v>
      </c>
      <c r="U950" s="32">
        <f t="shared" si="72"/>
        <v>1073.9556095188477</v>
      </c>
      <c r="V950" s="22">
        <f t="shared" si="73"/>
        <v>1.1597236812382656</v>
      </c>
      <c r="X950" s="33"/>
      <c r="Y950" s="33"/>
    </row>
    <row r="951" spans="1:25" hidden="1" x14ac:dyDescent="0.2">
      <c r="A951" s="93" t="s">
        <v>428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429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3187</v>
      </c>
      <c r="T951" s="95" t="str">
        <f t="shared" si="75"/>
        <v>2023 03</v>
      </c>
      <c r="U951" s="32">
        <f t="shared" si="72"/>
        <v>863.26225672080886</v>
      </c>
      <c r="V951" s="22">
        <f t="shared" si="73"/>
        <v>0.83267177482158505</v>
      </c>
      <c r="X951" s="33"/>
      <c r="Y951" s="33"/>
    </row>
    <row r="952" spans="1:25" hidden="1" x14ac:dyDescent="0.2">
      <c r="A952" s="93" t="s">
        <v>428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2510</v>
      </c>
      <c r="I952" s="97" t="s">
        <v>2075</v>
      </c>
      <c r="J952" s="97" t="s">
        <v>2511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3187</v>
      </c>
      <c r="T952" s="95" t="str">
        <f t="shared" si="75"/>
        <v>2023 03</v>
      </c>
      <c r="U952" s="32">
        <f t="shared" si="72"/>
        <v>1411.4893859515785</v>
      </c>
      <c r="V952" s="22">
        <f t="shared" si="73"/>
        <v>0.94825617810855767</v>
      </c>
      <c r="X952" s="33"/>
      <c r="Y952" s="33"/>
    </row>
    <row r="953" spans="1:25" hidden="1" x14ac:dyDescent="0.2">
      <c r="A953" s="93" t="s">
        <v>428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400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3187</v>
      </c>
      <c r="T953" s="95" t="str">
        <f t="shared" si="75"/>
        <v>2023 04</v>
      </c>
      <c r="U953" s="32">
        <f t="shared" si="72"/>
        <v>1288.0907910511801</v>
      </c>
      <c r="V953" s="22">
        <f t="shared" si="73"/>
        <v>0.85196305666181282</v>
      </c>
      <c r="X953" s="33"/>
      <c r="Y953" s="33"/>
    </row>
    <row r="954" spans="1:25" hidden="1" x14ac:dyDescent="0.2">
      <c r="A954" s="93" t="s">
        <v>428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430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3187</v>
      </c>
      <c r="T954" s="95" t="str">
        <f t="shared" si="75"/>
        <v>2023 03</v>
      </c>
      <c r="U954" s="32">
        <f t="shared" si="72"/>
        <v>1059.3444768066197</v>
      </c>
      <c r="V954" s="22">
        <f t="shared" si="73"/>
        <v>1.4302795883289887</v>
      </c>
      <c r="X954" s="33"/>
      <c r="Y954" s="33"/>
    </row>
    <row r="955" spans="1:25" hidden="1" x14ac:dyDescent="0.2">
      <c r="A955" s="93" t="s">
        <v>431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251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3187</v>
      </c>
      <c r="T955" s="95" t="str">
        <f t="shared" si="75"/>
        <v>2023 02</v>
      </c>
      <c r="U955" s="32">
        <f t="shared" si="72"/>
        <v>374.48979591836746</v>
      </c>
      <c r="V955" s="22">
        <f t="shared" si="73"/>
        <v>0.36517412935323401</v>
      </c>
      <c r="X955" s="33"/>
      <c r="Y955" s="33"/>
    </row>
    <row r="956" spans="1:25" hidden="1" x14ac:dyDescent="0.2">
      <c r="A956" s="93" t="s">
        <v>431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251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3187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hidden="1" x14ac:dyDescent="0.2">
      <c r="A957" s="93" t="s">
        <v>431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251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3187</v>
      </c>
      <c r="T957" s="95" t="str">
        <f t="shared" si="75"/>
        <v>2023 03</v>
      </c>
      <c r="U957" s="32">
        <f t="shared" si="72"/>
        <v>374.48979591836746</v>
      </c>
      <c r="V957" s="22">
        <f t="shared" si="73"/>
        <v>0.36517412935323401</v>
      </c>
      <c r="X957" s="33"/>
      <c r="Y957" s="33"/>
    </row>
    <row r="958" spans="1:25" hidden="1" x14ac:dyDescent="0.2">
      <c r="A958" s="93" t="s">
        <v>431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251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3187</v>
      </c>
      <c r="T958" s="95" t="str">
        <f t="shared" si="75"/>
        <v>2023 02</v>
      </c>
      <c r="U958" s="32">
        <f t="shared" si="72"/>
        <v>-2.0408163254614919E-4</v>
      </c>
      <c r="V958" s="22">
        <f t="shared" si="73"/>
        <v>-1.990049750201256E-7</v>
      </c>
      <c r="X958" s="33"/>
      <c r="Y958" s="33"/>
    </row>
    <row r="959" spans="1:25" hidden="1" x14ac:dyDescent="0.2">
      <c r="A959" s="93" t="s">
        <v>431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308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3187</v>
      </c>
      <c r="T959" s="95" t="str">
        <f t="shared" si="75"/>
        <v>2023 02</v>
      </c>
      <c r="U959" s="32">
        <f t="shared" si="72"/>
        <v>318.11224489795927</v>
      </c>
      <c r="V959" s="22">
        <f t="shared" si="73"/>
        <v>0.24815920398009958</v>
      </c>
      <c r="X959" s="33"/>
      <c r="Y959" s="33"/>
    </row>
    <row r="960" spans="1:25" hidden="1" x14ac:dyDescent="0.2">
      <c r="A960" s="93" t="s">
        <v>431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308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3187</v>
      </c>
      <c r="T960" s="95" t="str">
        <f t="shared" si="75"/>
        <v>2023 02</v>
      </c>
      <c r="U960" s="32">
        <f t="shared" si="72"/>
        <v>518.11224489795927</v>
      </c>
      <c r="V960" s="22">
        <f t="shared" si="73"/>
        <v>0.40417910447761202</v>
      </c>
      <c r="X960" s="33"/>
      <c r="Y960" s="33"/>
    </row>
    <row r="961" spans="1:25" hidden="1" x14ac:dyDescent="0.2">
      <c r="A961" s="93" t="s">
        <v>431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308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3187</v>
      </c>
      <c r="T961" s="95" t="str">
        <f t="shared" si="75"/>
        <v>2023 03</v>
      </c>
      <c r="U961" s="32">
        <f t="shared" si="72"/>
        <v>518.11224489795927</v>
      </c>
      <c r="V961" s="22">
        <f t="shared" si="73"/>
        <v>0.40417910447761202</v>
      </c>
      <c r="X961" s="33"/>
      <c r="Y961" s="33"/>
    </row>
    <row r="962" spans="1:25" hidden="1" x14ac:dyDescent="0.2">
      <c r="A962" s="93" t="s">
        <v>431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250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3187</v>
      </c>
      <c r="T962" s="95" t="str">
        <f t="shared" si="75"/>
        <v>2023 03</v>
      </c>
      <c r="U962" s="32">
        <f t="shared" ref="U962:U1024" si="77">Q962-P962</f>
        <v>366.77295918367349</v>
      </c>
      <c r="V962" s="22">
        <f t="shared" ref="V962:V1024" si="78">IF(Q962&lt;&gt;0,IFERROR(U962/P962,""),"")</f>
        <v>0.44018369690011483</v>
      </c>
      <c r="X962" s="33"/>
      <c r="Y962" s="33"/>
    </row>
    <row r="963" spans="1:25" hidden="1" x14ac:dyDescent="0.2">
      <c r="A963" s="93" t="s">
        <v>431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432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3187</v>
      </c>
      <c r="T963" s="95" t="str">
        <f t="shared" si="75"/>
        <v>2023 12</v>
      </c>
      <c r="U963" s="32">
        <f t="shared" si="77"/>
        <v>-134.53443877551013</v>
      </c>
      <c r="V963" s="22">
        <f t="shared" si="78"/>
        <v>-0.21202070455801789</v>
      </c>
      <c r="X963" s="33"/>
      <c r="Y963" s="33"/>
    </row>
    <row r="964" spans="1:25" hidden="1" x14ac:dyDescent="0.2">
      <c r="A964" s="93" t="s">
        <v>431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432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3187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hidden="1" x14ac:dyDescent="0.2">
      <c r="A965" s="93" t="s">
        <v>433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2125</v>
      </c>
      <c r="I965" s="97" t="s">
        <v>2040</v>
      </c>
      <c r="J965" s="97" t="s">
        <v>3851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3187</v>
      </c>
      <c r="T965" s="95" t="str">
        <f t="shared" si="80"/>
        <v>2023 03</v>
      </c>
      <c r="U965" s="32">
        <f t="shared" si="77"/>
        <v>1142.0839568345323</v>
      </c>
      <c r="V965" s="22">
        <f t="shared" si="78"/>
        <v>0.78336743887858451</v>
      </c>
      <c r="X965" s="33"/>
      <c r="Y965" s="33"/>
    </row>
    <row r="966" spans="1:25" hidden="1" x14ac:dyDescent="0.2">
      <c r="A966" s="93" t="s">
        <v>433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2125</v>
      </c>
      <c r="I966" s="97" t="s">
        <v>2040</v>
      </c>
      <c r="J966" s="97" t="s">
        <v>3851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3187</v>
      </c>
      <c r="T966" s="95" t="str">
        <f t="shared" si="80"/>
        <v>2023 03</v>
      </c>
      <c r="U966" s="32">
        <f t="shared" si="77"/>
        <v>1342.0839568345323</v>
      </c>
      <c r="V966" s="22">
        <f t="shared" si="78"/>
        <v>0.92054954956155255</v>
      </c>
      <c r="X966" s="33"/>
      <c r="Y966" s="33"/>
    </row>
    <row r="967" spans="1:25" hidden="1" x14ac:dyDescent="0.2">
      <c r="A967" s="93" t="s">
        <v>433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434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3187</v>
      </c>
      <c r="T967" s="95" t="str">
        <f t="shared" si="80"/>
        <v>2023 03</v>
      </c>
      <c r="U967" s="32">
        <f t="shared" si="77"/>
        <v>854.61331510791376</v>
      </c>
      <c r="V967" s="22">
        <f t="shared" si="78"/>
        <v>0.90398281334527786</v>
      </c>
      <c r="X967" s="33"/>
      <c r="Y967" s="33"/>
    </row>
    <row r="968" spans="1:25" hidden="1" x14ac:dyDescent="0.2">
      <c r="A968" s="93" t="s">
        <v>433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435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3187</v>
      </c>
      <c r="T968" s="95" t="str">
        <f t="shared" si="80"/>
        <v>2023 03</v>
      </c>
      <c r="U968" s="32">
        <f t="shared" si="77"/>
        <v>857.28345899280589</v>
      </c>
      <c r="V968" s="22">
        <f t="shared" si="78"/>
        <v>1.0172856675723985</v>
      </c>
      <c r="X968" s="33"/>
      <c r="Y968" s="33"/>
    </row>
    <row r="969" spans="1:25" hidden="1" x14ac:dyDescent="0.2">
      <c r="A969" s="93" t="s">
        <v>433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436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3187</v>
      </c>
      <c r="T969" s="95" t="str">
        <f t="shared" si="80"/>
        <v>2025 01</v>
      </c>
      <c r="U969" s="32">
        <f t="shared" si="77"/>
        <v>516.8278215827338</v>
      </c>
      <c r="V969" s="22">
        <f t="shared" si="78"/>
        <v>0.37365400320163222</v>
      </c>
      <c r="X969" s="33"/>
      <c r="Y969" s="33"/>
    </row>
    <row r="970" spans="1:25" hidden="1" x14ac:dyDescent="0.2">
      <c r="A970" s="93" t="s">
        <v>433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2210</v>
      </c>
      <c r="I970" s="97" t="s">
        <v>2040</v>
      </c>
      <c r="J970" s="97" t="s">
        <v>2211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3187</v>
      </c>
      <c r="T970" s="95" t="str">
        <f t="shared" si="80"/>
        <v>2023 03</v>
      </c>
      <c r="U970" s="32">
        <f t="shared" si="77"/>
        <v>462.72821726618707</v>
      </c>
      <c r="V970" s="22">
        <f t="shared" si="78"/>
        <v>1.1948410338592583</v>
      </c>
      <c r="X970" s="33"/>
      <c r="Y970" s="33"/>
    </row>
    <row r="971" spans="1:25" hidden="1" x14ac:dyDescent="0.2">
      <c r="A971" s="93" t="s">
        <v>433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2210</v>
      </c>
      <c r="I971" s="97" t="s">
        <v>2040</v>
      </c>
      <c r="J971" s="97" t="s">
        <v>2211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3187</v>
      </c>
      <c r="T971" s="95" t="str">
        <f t="shared" si="80"/>
        <v>2023 03</v>
      </c>
      <c r="U971" s="32">
        <f t="shared" si="77"/>
        <v>462.72821726618707</v>
      </c>
      <c r="V971" s="22">
        <f t="shared" si="78"/>
        <v>1.1948410338592583</v>
      </c>
      <c r="X971" s="33"/>
      <c r="Y971" s="33"/>
    </row>
    <row r="972" spans="1:25" hidden="1" x14ac:dyDescent="0.2">
      <c r="A972" s="93" t="s">
        <v>433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282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3187</v>
      </c>
      <c r="T972" s="95" t="str">
        <f t="shared" si="80"/>
        <v>2023 03</v>
      </c>
      <c r="U972" s="32">
        <f t="shared" si="77"/>
        <v>1622.5744690647484</v>
      </c>
      <c r="V972" s="22">
        <f t="shared" si="78"/>
        <v>0.91287901564628526</v>
      </c>
      <c r="X972" s="33"/>
      <c r="Y972" s="33"/>
    </row>
    <row r="973" spans="1:25" hidden="1" x14ac:dyDescent="0.2">
      <c r="A973" s="93" t="s">
        <v>433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437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3187</v>
      </c>
      <c r="T973" s="95" t="str">
        <f t="shared" si="80"/>
        <v>2023 03</v>
      </c>
      <c r="U973" s="32">
        <f t="shared" si="77"/>
        <v>1086.4345784172663</v>
      </c>
      <c r="V973" s="22">
        <f t="shared" si="78"/>
        <v>0.59906004243790323</v>
      </c>
      <c r="X973" s="33"/>
      <c r="Y973" s="33"/>
    </row>
    <row r="974" spans="1:25" hidden="1" x14ac:dyDescent="0.2">
      <c r="A974" s="93" t="s">
        <v>433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187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si="77"/>
        <v>-1990.1580690647479</v>
      </c>
      <c r="V974" s="22" t="str">
        <f t="shared" si="78"/>
        <v/>
      </c>
      <c r="X974" s="33"/>
      <c r="Y974" s="33"/>
    </row>
    <row r="975" spans="1:25" hidden="1" x14ac:dyDescent="0.2">
      <c r="A975" s="93" t="s">
        <v>433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2729</v>
      </c>
      <c r="I975" s="97" t="s">
        <v>2138</v>
      </c>
      <c r="J975" s="97" t="s">
        <v>2730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3187</v>
      </c>
      <c r="T975" s="95" t="str">
        <f t="shared" si="80"/>
        <v>2023 03</v>
      </c>
      <c r="U975" s="32">
        <f t="shared" si="77"/>
        <v>480.07839136690654</v>
      </c>
      <c r="V975" s="22">
        <f t="shared" si="78"/>
        <v>0.92336687568932319</v>
      </c>
      <c r="X975" s="33"/>
      <c r="Y975" s="33"/>
    </row>
    <row r="976" spans="1:25" hidden="1" x14ac:dyDescent="0.2">
      <c r="A976" s="93" t="s">
        <v>433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317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si="77"/>
        <v>-1103.0880258992806</v>
      </c>
      <c r="V976" s="22" t="str">
        <f t="shared" si="78"/>
        <v/>
      </c>
      <c r="X976" s="33"/>
      <c r="Y976" s="33"/>
    </row>
    <row r="977" spans="1:25" hidden="1" x14ac:dyDescent="0.2">
      <c r="A977" s="93" t="s">
        <v>433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194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3187</v>
      </c>
      <c r="T977" s="95" t="str">
        <f t="shared" si="80"/>
        <v>2023 11</v>
      </c>
      <c r="U977" s="32">
        <f t="shared" si="77"/>
        <v>-2.7798561150120804E-3</v>
      </c>
      <c r="V977" s="22">
        <f t="shared" si="78"/>
        <v>-2.347053014642355E-6</v>
      </c>
      <c r="X977" s="33"/>
      <c r="Y977" s="33"/>
    </row>
    <row r="978" spans="1:25" hidden="1" x14ac:dyDescent="0.2">
      <c r="A978" s="93" t="s">
        <v>433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2051</v>
      </c>
      <c r="I978" s="97" t="s">
        <v>2040</v>
      </c>
      <c r="J978" s="97" t="s">
        <v>2052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3187</v>
      </c>
      <c r="T978" s="95" t="str">
        <f t="shared" si="80"/>
        <v>2023 03</v>
      </c>
      <c r="U978" s="32">
        <f t="shared" si="77"/>
        <v>1524.8324920863308</v>
      </c>
      <c r="V978" s="22">
        <f t="shared" si="78"/>
        <v>0.81317134904010535</v>
      </c>
      <c r="X978" s="33"/>
      <c r="Y978" s="33"/>
    </row>
    <row r="979" spans="1:25" hidden="1" x14ac:dyDescent="0.2">
      <c r="A979" s="93" t="s">
        <v>438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439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3187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hidden="1" x14ac:dyDescent="0.2">
      <c r="A980" s="93" t="s">
        <v>440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441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3187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hidden="1" x14ac:dyDescent="0.2">
      <c r="A981" s="93" t="s">
        <v>440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441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3187</v>
      </c>
      <c r="T981" s="95" t="str">
        <f t="shared" si="80"/>
        <v>2023 03</v>
      </c>
      <c r="U981" s="32">
        <f t="shared" si="77"/>
        <v>275.7</v>
      </c>
      <c r="V981" s="22">
        <f t="shared" si="78"/>
        <v>0.85013876040703051</v>
      </c>
      <c r="X981" s="33"/>
      <c r="Y981" s="33"/>
    </row>
    <row r="982" spans="1:25" hidden="1" x14ac:dyDescent="0.2">
      <c r="A982" s="93" t="s">
        <v>440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441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si="77"/>
        <v>-324.3</v>
      </c>
      <c r="V982" s="22" t="str">
        <f t="shared" si="78"/>
        <v/>
      </c>
      <c r="X982" s="33"/>
      <c r="Y982" s="33"/>
    </row>
    <row r="983" spans="1:25" hidden="1" x14ac:dyDescent="0.2">
      <c r="A983" s="93" t="s">
        <v>442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348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3187</v>
      </c>
      <c r="T983" s="95" t="str">
        <f t="shared" si="80"/>
        <v>2023 02</v>
      </c>
      <c r="U983" s="32">
        <f t="shared" si="77"/>
        <v>930.15000000000009</v>
      </c>
      <c r="V983" s="22">
        <f t="shared" si="78"/>
        <v>0.22854650662800843</v>
      </c>
      <c r="X983" s="33"/>
      <c r="Y983" s="33"/>
    </row>
    <row r="984" spans="1:25" hidden="1" x14ac:dyDescent="0.2">
      <c r="A984" s="93" t="s">
        <v>442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348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3187</v>
      </c>
      <c r="T984" s="95" t="str">
        <f t="shared" si="80"/>
        <v>2023 02</v>
      </c>
      <c r="U984" s="32">
        <f t="shared" si="77"/>
        <v>1930.15</v>
      </c>
      <c r="V984" s="22">
        <f t="shared" si="78"/>
        <v>0.47425580795361011</v>
      </c>
      <c r="X984" s="33"/>
      <c r="Y984" s="33"/>
    </row>
    <row r="985" spans="1:25" hidden="1" x14ac:dyDescent="0.2">
      <c r="A985" s="93" t="s">
        <v>443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444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3187</v>
      </c>
      <c r="T985" s="95" t="str">
        <f t="shared" si="80"/>
        <v>2023 02</v>
      </c>
      <c r="U985" s="32">
        <f t="shared" si="77"/>
        <v>466.45</v>
      </c>
      <c r="V985" s="22">
        <f t="shared" si="78"/>
        <v>1.0758851343558988</v>
      </c>
      <c r="X985" s="33"/>
      <c r="Y985" s="33"/>
    </row>
    <row r="986" spans="1:25" hidden="1" x14ac:dyDescent="0.2">
      <c r="A986" s="93" t="s">
        <v>445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446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3187</v>
      </c>
      <c r="T986" s="95" t="str">
        <f t="shared" si="80"/>
        <v>2023 02</v>
      </c>
      <c r="U986" s="32">
        <f t="shared" si="77"/>
        <v>551.65700000000004</v>
      </c>
      <c r="V986" s="22">
        <f t="shared" si="78"/>
        <v>1.0060436624521514</v>
      </c>
      <c r="X986" s="33"/>
      <c r="Y986" s="33"/>
    </row>
    <row r="987" spans="1:25" hidden="1" x14ac:dyDescent="0.2">
      <c r="A987" s="93" t="s">
        <v>445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446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3187</v>
      </c>
      <c r="T987" s="95" t="str">
        <f t="shared" si="80"/>
        <v>2023 02</v>
      </c>
      <c r="U987" s="32">
        <f t="shared" si="77"/>
        <v>551.65700000000004</v>
      </c>
      <c r="V987" s="22">
        <f t="shared" si="78"/>
        <v>1.0060436624521514</v>
      </c>
      <c r="X987" s="33"/>
      <c r="Y987" s="33"/>
    </row>
    <row r="988" spans="1:25" hidden="1" x14ac:dyDescent="0.2">
      <c r="A988" s="93" t="s">
        <v>443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444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3187</v>
      </c>
      <c r="T988" s="95" t="str">
        <f t="shared" si="80"/>
        <v>2023 02</v>
      </c>
      <c r="U988" s="32">
        <f t="shared" si="77"/>
        <v>466.45</v>
      </c>
      <c r="V988" s="22">
        <f t="shared" si="78"/>
        <v>1.0758851343558988</v>
      </c>
      <c r="X988" s="33"/>
      <c r="Y988" s="33"/>
    </row>
    <row r="989" spans="1:25" hidden="1" x14ac:dyDescent="0.2">
      <c r="A989" s="93" t="s">
        <v>447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448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3187</v>
      </c>
      <c r="T989" s="95" t="str">
        <f t="shared" si="80"/>
        <v>2023 02</v>
      </c>
      <c r="U989" s="32">
        <f t="shared" si="77"/>
        <v>660.05</v>
      </c>
      <c r="V989" s="22">
        <f t="shared" si="78"/>
        <v>0.37934998132130232</v>
      </c>
      <c r="X989" s="33"/>
      <c r="Y989" s="33"/>
    </row>
    <row r="990" spans="1:25" hidden="1" x14ac:dyDescent="0.2">
      <c r="A990" s="93" t="s">
        <v>447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379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3187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hidden="1" x14ac:dyDescent="0.2">
      <c r="A991" s="93" t="s">
        <v>447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379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3187</v>
      </c>
      <c r="T991" s="95" t="str">
        <f t="shared" si="80"/>
        <v>2023 02</v>
      </c>
      <c r="U991" s="32">
        <f t="shared" si="77"/>
        <v>1038.3499999999999</v>
      </c>
      <c r="V991" s="22">
        <f t="shared" si="78"/>
        <v>0.71039578558478422</v>
      </c>
      <c r="X991" s="33"/>
      <c r="Y991" s="33"/>
    </row>
    <row r="992" spans="1:25" hidden="1" x14ac:dyDescent="0.2">
      <c r="A992" s="93" t="s">
        <v>447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449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3187</v>
      </c>
      <c r="T992" s="95" t="str">
        <f t="shared" si="80"/>
        <v>2023 03</v>
      </c>
      <c r="U992" s="32">
        <f t="shared" si="77"/>
        <v>517.9</v>
      </c>
      <c r="V992" s="22">
        <f t="shared" si="78"/>
        <v>0.52733937480908255</v>
      </c>
      <c r="X992" s="33"/>
      <c r="Y992" s="33"/>
    </row>
    <row r="993" spans="1:25" hidden="1" x14ac:dyDescent="0.2">
      <c r="A993" s="93" t="s">
        <v>450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451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3187</v>
      </c>
      <c r="T993" s="95" t="str">
        <f t="shared" si="80"/>
        <v>2023 03</v>
      </c>
      <c r="U993" s="32">
        <f t="shared" si="77"/>
        <v>151.4775850546398</v>
      </c>
      <c r="V993" s="22">
        <f t="shared" si="78"/>
        <v>7.3944802336312315E-2</v>
      </c>
      <c r="X993" s="33"/>
      <c r="Y993" s="33"/>
    </row>
    <row r="994" spans="1:25" hidden="1" x14ac:dyDescent="0.2">
      <c r="A994" s="93" t="s">
        <v>450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451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3187</v>
      </c>
      <c r="T994" s="95" t="str">
        <f t="shared" si="80"/>
        <v>2023 03</v>
      </c>
      <c r="U994" s="32">
        <f t="shared" si="77"/>
        <v>151.4775850546398</v>
      </c>
      <c r="V994" s="22">
        <f t="shared" si="78"/>
        <v>7.3944802336312315E-2</v>
      </c>
      <c r="X994" s="33"/>
      <c r="Y994" s="33"/>
    </row>
    <row r="995" spans="1:25" hidden="1" x14ac:dyDescent="0.2">
      <c r="A995" s="93" t="s">
        <v>450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451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3187</v>
      </c>
      <c r="T995" s="95" t="str">
        <f t="shared" si="80"/>
        <v>2023 01</v>
      </c>
      <c r="U995" s="32">
        <f t="shared" si="77"/>
        <v>-2.4149453602149151E-3</v>
      </c>
      <c r="V995" s="22">
        <f t="shared" si="78"/>
        <v>-1.1788718261495461E-6</v>
      </c>
      <c r="X995" s="33"/>
      <c r="Y995" s="33"/>
    </row>
    <row r="996" spans="1:25" hidden="1" x14ac:dyDescent="0.2">
      <c r="A996" s="93" t="s">
        <v>450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452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si="77"/>
        <v>-6381.9035438134297</v>
      </c>
      <c r="V996" s="22" t="str">
        <f t="shared" si="78"/>
        <v/>
      </c>
      <c r="X996" s="33"/>
      <c r="Y996" s="33"/>
    </row>
    <row r="997" spans="1:25" hidden="1" x14ac:dyDescent="0.2">
      <c r="A997" s="93" t="s">
        <v>450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304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3187</v>
      </c>
      <c r="T997" s="95" t="str">
        <f t="shared" si="80"/>
        <v>2023 02</v>
      </c>
      <c r="U997" s="32">
        <f t="shared" si="77"/>
        <v>37.074933864405125</v>
      </c>
      <c r="V997" s="22">
        <f t="shared" si="78"/>
        <v>6.586122397945357E-2</v>
      </c>
      <c r="X997" s="33"/>
      <c r="Y997" s="33"/>
    </row>
    <row r="998" spans="1:25" hidden="1" x14ac:dyDescent="0.2">
      <c r="A998" s="93" t="s">
        <v>450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305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3187</v>
      </c>
      <c r="T998" s="95" t="str">
        <f t="shared" si="80"/>
        <v>2023 01</v>
      </c>
      <c r="U998" s="32">
        <f t="shared" si="77"/>
        <v>-2.7501894087436085E-3</v>
      </c>
      <c r="V998" s="22">
        <f t="shared" si="78"/>
        <v>-2.9051416760544866E-6</v>
      </c>
      <c r="X998" s="33"/>
      <c r="Y998" s="33"/>
    </row>
    <row r="999" spans="1:25" hidden="1" x14ac:dyDescent="0.2">
      <c r="A999" s="93" t="s">
        <v>450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305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si="77"/>
        <v>-946.66275018940871</v>
      </c>
      <c r="V999" s="22" t="str">
        <f t="shared" si="78"/>
        <v/>
      </c>
      <c r="X999" s="33"/>
      <c r="Y999" s="33"/>
    </row>
    <row r="1000" spans="1:25" hidden="1" x14ac:dyDescent="0.2">
      <c r="A1000" s="93" t="s">
        <v>450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453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3187</v>
      </c>
      <c r="T1000" s="95" t="str">
        <f t="shared" si="80"/>
        <v>2023 03</v>
      </c>
      <c r="U1000" s="32">
        <f t="shared" si="77"/>
        <v>563.60818879097997</v>
      </c>
      <c r="V1000" s="22">
        <f t="shared" si="78"/>
        <v>0.36683883933712486</v>
      </c>
      <c r="X1000" s="33"/>
      <c r="Y1000" s="33"/>
    </row>
    <row r="1001" spans="1:25" hidden="1" x14ac:dyDescent="0.2">
      <c r="A1001" s="93" t="s">
        <v>450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453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3187</v>
      </c>
      <c r="T1001" s="95" t="str">
        <f t="shared" si="80"/>
        <v>2024 08</v>
      </c>
      <c r="U1001" s="32">
        <f t="shared" si="77"/>
        <v>1463.60818879098</v>
      </c>
      <c r="V1001" s="22">
        <f t="shared" si="78"/>
        <v>0.95262691333874983</v>
      </c>
      <c r="X1001" s="33"/>
      <c r="Y1001" s="33"/>
    </row>
    <row r="1002" spans="1:25" hidden="1" x14ac:dyDescent="0.2">
      <c r="A1002" s="93" t="s">
        <v>450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453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3187</v>
      </c>
      <c r="T1002" s="95" t="str">
        <f t="shared" si="80"/>
        <v>2023 01</v>
      </c>
      <c r="U1002" s="32">
        <f t="shared" si="77"/>
        <v>-1.8112090199338127E-3</v>
      </c>
      <c r="V1002" s="22">
        <f t="shared" si="78"/>
        <v>-1.1788718260015542E-6</v>
      </c>
      <c r="X1002" s="33"/>
      <c r="Y1002" s="33"/>
    </row>
    <row r="1003" spans="1:25" hidden="1" x14ac:dyDescent="0.2">
      <c r="A1003" s="93" t="s">
        <v>450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453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3187</v>
      </c>
      <c r="T1003" s="95" t="str">
        <f t="shared" si="80"/>
        <v>2023 01</v>
      </c>
      <c r="U1003" s="32">
        <f t="shared" si="77"/>
        <v>-1.8112090199338127E-3</v>
      </c>
      <c r="V1003" s="22">
        <f t="shared" si="78"/>
        <v>-1.1788718260015542E-6</v>
      </c>
      <c r="X1003" s="33"/>
      <c r="Y1003" s="33"/>
    </row>
    <row r="1004" spans="1:25" hidden="1" x14ac:dyDescent="0.2">
      <c r="A1004" s="93" t="s">
        <v>454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455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3187</v>
      </c>
      <c r="T1004" s="95" t="str">
        <f t="shared" si="80"/>
        <v>2023 03</v>
      </c>
      <c r="U1004" s="32">
        <f t="shared" si="77"/>
        <v>1026.659959090686</v>
      </c>
      <c r="V1004" s="22">
        <f t="shared" si="78"/>
        <v>0.57894139612628748</v>
      </c>
      <c r="X1004" s="33"/>
      <c r="Y1004" s="33"/>
    </row>
    <row r="1005" spans="1:25" hidden="1" x14ac:dyDescent="0.2">
      <c r="A1005" s="93" t="s">
        <v>454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455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3187</v>
      </c>
      <c r="T1005" s="95" t="str">
        <f t="shared" si="80"/>
        <v>2023 03</v>
      </c>
      <c r="U1005" s="32">
        <f t="shared" si="77"/>
        <v>1026.659959090686</v>
      </c>
      <c r="V1005" s="22">
        <f t="shared" si="78"/>
        <v>0.57894139612628748</v>
      </c>
      <c r="X1005" s="33"/>
      <c r="Y1005" s="33"/>
    </row>
    <row r="1006" spans="1:25" hidden="1" x14ac:dyDescent="0.2">
      <c r="A1006" s="93" t="s">
        <v>454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2051</v>
      </c>
      <c r="I1006" s="97" t="s">
        <v>2040</v>
      </c>
      <c r="J1006" s="97" t="s">
        <v>2052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3187</v>
      </c>
      <c r="T1006" s="95" t="str">
        <f t="shared" si="80"/>
        <v>2023 03</v>
      </c>
      <c r="U1006" s="32">
        <f t="shared" si="77"/>
        <v>1329.3101134192343</v>
      </c>
      <c r="V1006" s="22">
        <f t="shared" si="78"/>
        <v>0.6123906144479907</v>
      </c>
      <c r="X1006" s="33"/>
      <c r="Y1006" s="33"/>
    </row>
    <row r="1007" spans="1:25" hidden="1" x14ac:dyDescent="0.2">
      <c r="A1007" s="93" t="s">
        <v>454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2051</v>
      </c>
      <c r="I1007" s="97" t="s">
        <v>2040</v>
      </c>
      <c r="J1007" s="97" t="s">
        <v>2052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3187</v>
      </c>
      <c r="T1007" s="95" t="str">
        <f t="shared" si="80"/>
        <v>2023 04</v>
      </c>
      <c r="U1007" s="32">
        <f t="shared" si="77"/>
        <v>1329.3101134192343</v>
      </c>
      <c r="V1007" s="22">
        <f t="shared" si="78"/>
        <v>0.6123906144479907</v>
      </c>
      <c r="X1007" s="33"/>
      <c r="Y1007" s="33"/>
    </row>
    <row r="1008" spans="1:25" hidden="1" x14ac:dyDescent="0.2">
      <c r="A1008" s="93" t="s">
        <v>454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2125</v>
      </c>
      <c r="I1008" s="97" t="s">
        <v>2040</v>
      </c>
      <c r="J1008" s="97" t="s">
        <v>3851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3187</v>
      </c>
      <c r="T1008" s="95" t="str">
        <f t="shared" si="80"/>
        <v>2023 04</v>
      </c>
      <c r="U1008" s="32">
        <f t="shared" si="77"/>
        <v>1112.6890524717064</v>
      </c>
      <c r="V1008" s="22">
        <f t="shared" si="78"/>
        <v>0.65944516871751546</v>
      </c>
      <c r="X1008" s="33"/>
      <c r="Y1008" s="33"/>
    </row>
    <row r="1009" spans="1:25" hidden="1" x14ac:dyDescent="0.2">
      <c r="A1009" s="93" t="s">
        <v>454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2125</v>
      </c>
      <c r="I1009" s="97" t="s">
        <v>2040</v>
      </c>
      <c r="J1009" s="97" t="s">
        <v>3851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3187</v>
      </c>
      <c r="T1009" s="95" t="str">
        <f t="shared" si="80"/>
        <v>2023 06</v>
      </c>
      <c r="U1009" s="32">
        <f t="shared" si="77"/>
        <v>1112.6890524717064</v>
      </c>
      <c r="V1009" s="22">
        <f t="shared" si="78"/>
        <v>0.65944516871751546</v>
      </c>
      <c r="X1009" s="33"/>
      <c r="Y1009" s="33"/>
    </row>
    <row r="1010" spans="1:25" hidden="1" x14ac:dyDescent="0.2">
      <c r="A1010" s="93" t="s">
        <v>454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4065</v>
      </c>
      <c r="I1010" s="97" t="s">
        <v>2713</v>
      </c>
      <c r="J1010" s="97" t="s">
        <v>4066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3187</v>
      </c>
      <c r="T1010" s="95" t="str">
        <f t="shared" si="80"/>
        <v>2023 03</v>
      </c>
      <c r="U1010" s="32">
        <f t="shared" si="77"/>
        <v>1725.9974205085493</v>
      </c>
      <c r="V1010" s="22">
        <f t="shared" si="78"/>
        <v>1.0310601916951014</v>
      </c>
      <c r="X1010" s="33"/>
      <c r="Y1010" s="33"/>
    </row>
    <row r="1011" spans="1:25" hidden="1" x14ac:dyDescent="0.2">
      <c r="A1011" s="93" t="s">
        <v>454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4065</v>
      </c>
      <c r="I1011" s="97" t="s">
        <v>2713</v>
      </c>
      <c r="J1011" s="97" t="s">
        <v>4066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3187</v>
      </c>
      <c r="T1011" s="95" t="str">
        <f t="shared" si="80"/>
        <v>2023 03</v>
      </c>
      <c r="U1011" s="32">
        <f t="shared" si="77"/>
        <v>1725.9974205085493</v>
      </c>
      <c r="V1011" s="22">
        <f t="shared" si="78"/>
        <v>1.0310601916951014</v>
      </c>
      <c r="X1011" s="33"/>
      <c r="Y1011" s="33"/>
    </row>
    <row r="1012" spans="1:25" hidden="1" x14ac:dyDescent="0.2">
      <c r="A1012" s="93" t="s">
        <v>454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2263</v>
      </c>
      <c r="I1012" s="97" t="s">
        <v>2264</v>
      </c>
      <c r="J1012" s="97" t="s">
        <v>2265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3187</v>
      </c>
      <c r="T1012" s="95" t="str">
        <f t="shared" si="80"/>
        <v>2023 03</v>
      </c>
      <c r="U1012" s="32">
        <f t="shared" si="77"/>
        <v>1519.9193547596881</v>
      </c>
      <c r="V1012" s="22">
        <f t="shared" si="78"/>
        <v>1.0269165802873585</v>
      </c>
      <c r="X1012" s="33"/>
      <c r="Y1012" s="33"/>
    </row>
    <row r="1013" spans="1:25" hidden="1" x14ac:dyDescent="0.2">
      <c r="A1013" s="93" t="s">
        <v>454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2960</v>
      </c>
      <c r="I1013" s="97" t="s">
        <v>2713</v>
      </c>
      <c r="J1013" s="97" t="s">
        <v>2961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3187</v>
      </c>
      <c r="T1013" s="95" t="str">
        <f t="shared" si="80"/>
        <v>2023 03</v>
      </c>
      <c r="U1013" s="32">
        <f t="shared" si="77"/>
        <v>674.69394199206306</v>
      </c>
      <c r="V1013" s="22">
        <f t="shared" si="78"/>
        <v>0.93021964251218203</v>
      </c>
      <c r="X1013" s="33"/>
      <c r="Y1013" s="33"/>
    </row>
    <row r="1014" spans="1:25" hidden="1" x14ac:dyDescent="0.2">
      <c r="A1014" s="93" t="s">
        <v>454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2960</v>
      </c>
      <c r="I1014" s="97" t="s">
        <v>2713</v>
      </c>
      <c r="J1014" s="97" t="s">
        <v>2961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3187</v>
      </c>
      <c r="T1014" s="95" t="str">
        <f t="shared" si="80"/>
        <v>2023 03</v>
      </c>
      <c r="U1014" s="32">
        <f t="shared" si="77"/>
        <v>674.69394199206306</v>
      </c>
      <c r="V1014" s="22">
        <f t="shared" si="78"/>
        <v>0.93021964251218203</v>
      </c>
      <c r="X1014" s="33"/>
      <c r="Y1014" s="33"/>
    </row>
    <row r="1015" spans="1:25" hidden="1" x14ac:dyDescent="0.2">
      <c r="A1015" s="93" t="s">
        <v>454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78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3187</v>
      </c>
      <c r="T1015" s="95" t="str">
        <f t="shared" si="80"/>
        <v>2023 11</v>
      </c>
      <c r="U1015" s="32">
        <f t="shared" si="77"/>
        <v>958.53378080446805</v>
      </c>
      <c r="V1015" s="22">
        <f t="shared" si="78"/>
        <v>1.2927544856250468</v>
      </c>
      <c r="X1015" s="33"/>
      <c r="Y1015" s="33"/>
    </row>
    <row r="1016" spans="1:25" hidden="1" x14ac:dyDescent="0.2">
      <c r="A1016" s="93" t="s">
        <v>454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456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3187</v>
      </c>
      <c r="T1016" s="95" t="str">
        <f t="shared" si="80"/>
        <v>2023 04</v>
      </c>
      <c r="U1016" s="32">
        <f t="shared" si="77"/>
        <v>1080.1958894713632</v>
      </c>
      <c r="V1016" s="22">
        <f t="shared" si="78"/>
        <v>0.96462933053659239</v>
      </c>
      <c r="X1016" s="33"/>
      <c r="Y1016" s="33"/>
    </row>
    <row r="1017" spans="1:25" hidden="1" x14ac:dyDescent="0.2">
      <c r="A1017" s="93" t="s">
        <v>457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458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3187</v>
      </c>
      <c r="T1017" s="95" t="str">
        <f t="shared" si="80"/>
        <v>2023 06</v>
      </c>
      <c r="U1017" s="32">
        <f t="shared" si="77"/>
        <v>1286.5969567299062</v>
      </c>
      <c r="V1017" s="22">
        <f t="shared" si="78"/>
        <v>0.97959035752388224</v>
      </c>
      <c r="X1017" s="33"/>
      <c r="Y1017" s="33"/>
    </row>
    <row r="1018" spans="1:25" hidden="1" x14ac:dyDescent="0.2">
      <c r="A1018" s="93" t="s">
        <v>457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458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3187</v>
      </c>
      <c r="T1018" s="95" t="str">
        <f t="shared" si="80"/>
        <v>2023 08</v>
      </c>
      <c r="U1018" s="32">
        <f t="shared" si="77"/>
        <v>1486.5969567299062</v>
      </c>
      <c r="V1018" s="22">
        <f t="shared" si="78"/>
        <v>1.1318665388718732</v>
      </c>
      <c r="X1018" s="33"/>
      <c r="Y1018" s="33"/>
    </row>
    <row r="1019" spans="1:25" hidden="1" x14ac:dyDescent="0.2">
      <c r="A1019" s="93" t="s">
        <v>457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2725</v>
      </c>
      <c r="I1019" s="97" t="s">
        <v>2040</v>
      </c>
      <c r="J1019" s="97" t="s">
        <v>2726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3187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hidden="1" x14ac:dyDescent="0.2">
      <c r="A1020" s="93" t="s">
        <v>457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2725</v>
      </c>
      <c r="I1020" s="97" t="s">
        <v>2040</v>
      </c>
      <c r="J1020" s="97" t="s">
        <v>2726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3187</v>
      </c>
      <c r="T1020" s="95" t="str">
        <f t="shared" si="80"/>
        <v>2023 03</v>
      </c>
      <c r="U1020" s="32">
        <f t="shared" si="77"/>
        <v>460.8674995511401</v>
      </c>
      <c r="V1020" s="22">
        <f t="shared" si="78"/>
        <v>0.72108287284322881</v>
      </c>
      <c r="X1020" s="33"/>
      <c r="Y1020" s="33"/>
    </row>
    <row r="1021" spans="1:25" hidden="1" x14ac:dyDescent="0.2">
      <c r="A1021" s="93" t="s">
        <v>457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2725</v>
      </c>
      <c r="I1021" s="97" t="s">
        <v>2040</v>
      </c>
      <c r="J1021" s="97" t="s">
        <v>2726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3187</v>
      </c>
      <c r="T1021" s="95" t="str">
        <f t="shared" si="80"/>
        <v>2023 03</v>
      </c>
      <c r="U1021" s="32">
        <f t="shared" si="77"/>
        <v>460.8674995511401</v>
      </c>
      <c r="V1021" s="22">
        <f t="shared" si="78"/>
        <v>0.72108287284322881</v>
      </c>
      <c r="X1021" s="33"/>
      <c r="Y1021" s="33"/>
    </row>
    <row r="1022" spans="1:25" hidden="1" x14ac:dyDescent="0.2">
      <c r="A1022" s="93" t="s">
        <v>457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3187</v>
      </c>
      <c r="T1022" s="95" t="str">
        <f t="shared" si="80"/>
        <v>2023 03</v>
      </c>
      <c r="U1022" s="32">
        <f t="shared" si="77"/>
        <v>771.2160691842721</v>
      </c>
      <c r="V1022" s="22">
        <f t="shared" si="78"/>
        <v>0.83035035770583598</v>
      </c>
      <c r="X1022" s="33"/>
      <c r="Y1022" s="33"/>
    </row>
    <row r="1023" spans="1:25" hidden="1" x14ac:dyDescent="0.2">
      <c r="A1023" s="93" t="s">
        <v>457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3187</v>
      </c>
      <c r="T1023" s="95" t="str">
        <f t="shared" si="80"/>
        <v>2023 08</v>
      </c>
      <c r="U1023" s="32">
        <f t="shared" si="77"/>
        <v>671.2160691842721</v>
      </c>
      <c r="V1023" s="22">
        <f t="shared" si="78"/>
        <v>0.72268268960549276</v>
      </c>
      <c r="X1023" s="33"/>
      <c r="Y1023" s="33"/>
    </row>
    <row r="1024" spans="1:25" hidden="1" x14ac:dyDescent="0.2">
      <c r="A1024" s="93" t="s">
        <v>457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459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3187</v>
      </c>
      <c r="T1024" s="95" t="str">
        <f t="shared" si="80"/>
        <v>2023 03</v>
      </c>
      <c r="U1024" s="32">
        <f t="shared" si="77"/>
        <v>360.96537494763299</v>
      </c>
      <c r="V1024" s="22">
        <f t="shared" si="78"/>
        <v>1.0646858706301121</v>
      </c>
      <c r="X1024" s="33"/>
      <c r="Y1024" s="33"/>
    </row>
    <row r="1025" spans="1:25" hidden="1" x14ac:dyDescent="0.2">
      <c r="A1025" s="93" t="s">
        <v>457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459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3187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si="83">IF(Q1025&lt;&gt;0,IFERROR(U1025/P1025,""),"")</f>
        <v>1.0646858706301121</v>
      </c>
      <c r="X1025" s="33"/>
      <c r="Y1025" s="33"/>
    </row>
    <row r="1026" spans="1:25" hidden="1" x14ac:dyDescent="0.2">
      <c r="A1026" s="93" t="s">
        <v>457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2671</v>
      </c>
      <c r="I1026" s="97" t="s">
        <v>2040</v>
      </c>
      <c r="J1026" s="97" t="s">
        <v>2672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3187</v>
      </c>
      <c r="T1026" s="95" t="str">
        <f t="shared" si="80"/>
        <v>2023 07</v>
      </c>
      <c r="U1026" s="32">
        <f t="shared" si="82"/>
        <v>800.93513824884758</v>
      </c>
      <c r="V1026" s="22">
        <f t="shared" si="83"/>
        <v>0.53428984874825536</v>
      </c>
      <c r="X1026" s="33"/>
      <c r="Y1026" s="33"/>
    </row>
    <row r="1027" spans="1:25" hidden="1" x14ac:dyDescent="0.2">
      <c r="A1027" s="93" t="s">
        <v>457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2671</v>
      </c>
      <c r="I1027" s="97" t="s">
        <v>2040</v>
      </c>
      <c r="J1027" s="97" t="s">
        <v>2672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3187</v>
      </c>
      <c r="T1027" s="95" t="str">
        <f t="shared" si="80"/>
        <v>2023 02</v>
      </c>
      <c r="U1027" s="32">
        <f t="shared" si="82"/>
        <v>-4.8617511524753354E-3</v>
      </c>
      <c r="V1027" s="22">
        <f t="shared" si="83"/>
        <v>-3.2431893219056691E-6</v>
      </c>
      <c r="X1027" s="33"/>
      <c r="Y1027" s="33"/>
    </row>
    <row r="1028" spans="1:25" hidden="1" x14ac:dyDescent="0.2">
      <c r="A1028" s="93" t="s">
        <v>457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3187</v>
      </c>
      <c r="T1028" s="95" t="str">
        <f t="shared" ref="T1028:T1091" si="85">IF(R1028="","",TEXT(R1028,"ГГГГ ММ"))</f>
        <v>2023 05</v>
      </c>
      <c r="U1028" s="32">
        <f t="shared" si="82"/>
        <v>496.75946795140362</v>
      </c>
      <c r="V1028" s="22">
        <f t="shared" si="83"/>
        <v>0.41285134162297366</v>
      </c>
      <c r="X1028" s="33"/>
      <c r="Y1028" s="33"/>
    </row>
    <row r="1029" spans="1:25" hidden="1" x14ac:dyDescent="0.2">
      <c r="A1029" s="93" t="s">
        <v>457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3187</v>
      </c>
      <c r="T1029" s="95" t="str">
        <f t="shared" si="85"/>
        <v>2023 06</v>
      </c>
      <c r="U1029" s="32">
        <f t="shared" si="82"/>
        <v>496.75946795140362</v>
      </c>
      <c r="V1029" s="22">
        <f t="shared" si="83"/>
        <v>0.41285134162297366</v>
      </c>
      <c r="X1029" s="33"/>
      <c r="Y1029" s="33"/>
    </row>
    <row r="1030" spans="1:25" hidden="1" x14ac:dyDescent="0.2">
      <c r="A1030" s="93" t="s">
        <v>457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460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3187</v>
      </c>
      <c r="T1030" s="95" t="str">
        <f t="shared" si="85"/>
        <v>2023 08</v>
      </c>
      <c r="U1030" s="32">
        <f t="shared" si="82"/>
        <v>1407.8716559937759</v>
      </c>
      <c r="V1030" s="22">
        <f t="shared" si="83"/>
        <v>1.289108247872516</v>
      </c>
      <c r="X1030" s="33"/>
      <c r="Y1030" s="33"/>
    </row>
    <row r="1031" spans="1:25" hidden="1" x14ac:dyDescent="0.2">
      <c r="A1031" s="93" t="s">
        <v>457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127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3187</v>
      </c>
      <c r="T1031" s="95" t="str">
        <f t="shared" si="85"/>
        <v>2024 09</v>
      </c>
      <c r="U1031" s="32">
        <f t="shared" si="82"/>
        <v>75.680519480519592</v>
      </c>
      <c r="V1031" s="22">
        <f t="shared" si="83"/>
        <v>9.1809694261776098E-2</v>
      </c>
      <c r="X1031" s="33"/>
      <c r="Y1031" s="33"/>
    </row>
    <row r="1032" spans="1:25" hidden="1" x14ac:dyDescent="0.2">
      <c r="A1032" s="93" t="s">
        <v>457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3187</v>
      </c>
      <c r="T1032" s="95" t="str">
        <f t="shared" si="85"/>
        <v>2023 03</v>
      </c>
      <c r="U1032" s="32">
        <f t="shared" si="82"/>
        <v>800.65605063139651</v>
      </c>
      <c r="V1032" s="22">
        <f t="shared" si="83"/>
        <v>0.89026678968987094</v>
      </c>
      <c r="X1032" s="33"/>
      <c r="Y1032" s="33"/>
    </row>
    <row r="1033" spans="1:25" hidden="1" x14ac:dyDescent="0.2">
      <c r="A1033" s="93" t="s">
        <v>457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2062</v>
      </c>
      <c r="I1033" s="97" t="s">
        <v>2040</v>
      </c>
      <c r="J1033" s="97" t="s">
        <v>4360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3187</v>
      </c>
      <c r="T1033" s="95" t="str">
        <f t="shared" si="85"/>
        <v>2023 06</v>
      </c>
      <c r="U1033" s="32">
        <f t="shared" si="82"/>
        <v>432.09326111676353</v>
      </c>
      <c r="V1033" s="22">
        <f t="shared" si="83"/>
        <v>0.76085249836347402</v>
      </c>
      <c r="X1033" s="33"/>
      <c r="Y1033" s="33"/>
    </row>
    <row r="1034" spans="1:25" hidden="1" x14ac:dyDescent="0.2">
      <c r="A1034" s="93" t="s">
        <v>461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3710</v>
      </c>
      <c r="I1034" s="176" t="s">
        <v>2138</v>
      </c>
      <c r="J1034" s="97" t="s">
        <v>3762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3187</v>
      </c>
      <c r="T1034" s="95" t="str">
        <f t="shared" si="85"/>
        <v>2023 03</v>
      </c>
      <c r="U1034" s="32">
        <f t="shared" si="82"/>
        <v>1044.5831132944429</v>
      </c>
      <c r="V1034" s="22">
        <f t="shared" si="83"/>
        <v>0.90407464640132207</v>
      </c>
      <c r="X1034" s="33"/>
      <c r="Y1034" s="33"/>
    </row>
    <row r="1035" spans="1:25" hidden="1" x14ac:dyDescent="0.2">
      <c r="A1035" s="93" t="s">
        <v>461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462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3187</v>
      </c>
      <c r="T1035" s="95" t="str">
        <f t="shared" si="85"/>
        <v>2023 03</v>
      </c>
      <c r="U1035" s="32">
        <f t="shared" si="82"/>
        <v>786.01240405280942</v>
      </c>
      <c r="V1035" s="22">
        <f t="shared" si="83"/>
        <v>0.70558452079036516</v>
      </c>
      <c r="X1035" s="33"/>
      <c r="Y1035" s="33"/>
    </row>
    <row r="1036" spans="1:25" hidden="1" x14ac:dyDescent="0.2">
      <c r="A1036" s="93" t="s">
        <v>461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2212</v>
      </c>
      <c r="I1036" s="97" t="s">
        <v>2040</v>
      </c>
      <c r="J1036" s="97" t="s">
        <v>2213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3187</v>
      </c>
      <c r="T1036" s="95" t="str">
        <f t="shared" si="85"/>
        <v>2023 03</v>
      </c>
      <c r="U1036" s="32">
        <f t="shared" si="82"/>
        <v>623.75909118821028</v>
      </c>
      <c r="V1036" s="22">
        <f t="shared" si="83"/>
        <v>0.57957199552734306</v>
      </c>
      <c r="X1036" s="33"/>
      <c r="Y1036" s="33"/>
    </row>
    <row r="1037" spans="1:25" hidden="1" x14ac:dyDescent="0.2">
      <c r="A1037" s="93" t="s">
        <v>461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79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3187</v>
      </c>
      <c r="T1037" s="95" t="str">
        <f t="shared" si="85"/>
        <v>2023 07</v>
      </c>
      <c r="U1037" s="32">
        <f t="shared" si="82"/>
        <v>502.84851089960091</v>
      </c>
      <c r="V1037" s="22">
        <f t="shared" si="83"/>
        <v>1.0114593276377601</v>
      </c>
      <c r="X1037" s="33"/>
      <c r="Y1037" s="33"/>
    </row>
    <row r="1038" spans="1:25" hidden="1" x14ac:dyDescent="0.2">
      <c r="A1038" s="93" t="s">
        <v>461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3697</v>
      </c>
      <c r="I1038" s="176" t="s">
        <v>2088</v>
      </c>
      <c r="J1038" s="97" t="s">
        <v>3741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3187</v>
      </c>
      <c r="T1038" s="95" t="str">
        <f t="shared" si="85"/>
        <v>2023 06</v>
      </c>
      <c r="U1038" s="32">
        <f t="shared" si="82"/>
        <v>1133.3165489714463</v>
      </c>
      <c r="V1038" s="22">
        <f t="shared" si="83"/>
        <v>1.1723760738487812</v>
      </c>
      <c r="X1038" s="33"/>
      <c r="Y1038" s="33"/>
    </row>
    <row r="1039" spans="1:25" hidden="1" x14ac:dyDescent="0.2">
      <c r="A1039" s="93" t="s">
        <v>461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287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3187</v>
      </c>
      <c r="T1039" s="95" t="str">
        <f t="shared" si="85"/>
        <v>2023 06</v>
      </c>
      <c r="U1039" s="32">
        <f t="shared" si="82"/>
        <v>448.88105618667493</v>
      </c>
      <c r="V1039" s="22">
        <f t="shared" si="83"/>
        <v>0.99503925149377859</v>
      </c>
      <c r="X1039" s="33"/>
      <c r="Y1039" s="33"/>
    </row>
    <row r="1040" spans="1:25" hidden="1" x14ac:dyDescent="0.2">
      <c r="A1040" s="93" t="s">
        <v>461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287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3187</v>
      </c>
      <c r="T1040" s="95" t="str">
        <f t="shared" si="85"/>
        <v>2023 06</v>
      </c>
      <c r="U1040" s="32">
        <f t="shared" si="82"/>
        <v>448.88105618667493</v>
      </c>
      <c r="V1040" s="22">
        <f t="shared" si="83"/>
        <v>0.99503925149377859</v>
      </c>
      <c r="X1040" s="33"/>
      <c r="Y1040" s="33"/>
    </row>
    <row r="1041" spans="1:25" hidden="1" x14ac:dyDescent="0.2">
      <c r="A1041" s="93" t="s">
        <v>461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3644</v>
      </c>
      <c r="I1041" s="97" t="s">
        <v>2088</v>
      </c>
      <c r="J1041" s="97" t="s">
        <v>3645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3187</v>
      </c>
      <c r="T1041" s="95" t="str">
        <f t="shared" si="85"/>
        <v>2023 06</v>
      </c>
      <c r="U1041" s="32">
        <f t="shared" si="82"/>
        <v>1085.707092416334</v>
      </c>
      <c r="V1041" s="22">
        <f t="shared" si="83"/>
        <v>2.6206267897479685</v>
      </c>
      <c r="X1041" s="33"/>
      <c r="Y1041" s="33"/>
    </row>
    <row r="1042" spans="1:25" hidden="1" x14ac:dyDescent="0.2">
      <c r="A1042" s="93" t="s">
        <v>461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3644</v>
      </c>
      <c r="I1042" s="97" t="s">
        <v>2088</v>
      </c>
      <c r="J1042" s="97" t="s">
        <v>3645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3187</v>
      </c>
      <c r="T1042" s="95" t="str">
        <f t="shared" si="85"/>
        <v>2023 07</v>
      </c>
      <c r="U1042" s="32">
        <f t="shared" si="82"/>
        <v>1085.707092416334</v>
      </c>
      <c r="V1042" s="22">
        <f t="shared" si="83"/>
        <v>2.6206267897479685</v>
      </c>
      <c r="X1042" s="33"/>
      <c r="Y1042" s="33"/>
    </row>
    <row r="1043" spans="1:25" hidden="1" x14ac:dyDescent="0.2">
      <c r="A1043" s="93" t="s">
        <v>461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164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3187</v>
      </c>
      <c r="T1043" s="95" t="str">
        <f t="shared" si="85"/>
        <v>2024 01</v>
      </c>
      <c r="U1043" s="32">
        <f t="shared" si="82"/>
        <v>1517.7520417562173</v>
      </c>
      <c r="V1043" s="22">
        <f t="shared" si="83"/>
        <v>1.0239528638342676</v>
      </c>
      <c r="X1043" s="33"/>
      <c r="Y1043" s="33"/>
    </row>
    <row r="1044" spans="1:25" hidden="1" x14ac:dyDescent="0.2">
      <c r="A1044" s="93" t="s">
        <v>461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339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3187</v>
      </c>
      <c r="T1044" s="95" t="str">
        <f t="shared" si="85"/>
        <v>2023 04</v>
      </c>
      <c r="U1044" s="32">
        <f t="shared" si="82"/>
        <v>1126.653239177157</v>
      </c>
      <c r="V1044" s="22">
        <f t="shared" si="83"/>
        <v>1.4568538930432642</v>
      </c>
      <c r="X1044" s="33"/>
      <c r="Y1044" s="33"/>
    </row>
    <row r="1045" spans="1:25" hidden="1" x14ac:dyDescent="0.2">
      <c r="A1045" s="93" t="s">
        <v>461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197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3187</v>
      </c>
      <c r="T1045" s="95" t="str">
        <f t="shared" si="85"/>
        <v>2023 03</v>
      </c>
      <c r="U1045" s="32">
        <f t="shared" si="82"/>
        <v>885.44270187288942</v>
      </c>
      <c r="V1045" s="22">
        <f t="shared" si="83"/>
        <v>0.87273799469722524</v>
      </c>
      <c r="X1045" s="33"/>
      <c r="Y1045" s="33"/>
    </row>
    <row r="1046" spans="1:25" hidden="1" x14ac:dyDescent="0.2">
      <c r="A1046" s="93" t="s">
        <v>461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155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si="82"/>
        <v>264.53212158428016</v>
      </c>
      <c r="V1046" s="22">
        <f t="shared" si="83"/>
        <v>0.60746643942298839</v>
      </c>
      <c r="X1046" s="33"/>
      <c r="Y1046" s="33"/>
    </row>
    <row r="1047" spans="1:25" hidden="1" x14ac:dyDescent="0.2">
      <c r="A1047" s="93" t="s">
        <v>461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2266</v>
      </c>
      <c r="I1047" s="97" t="s">
        <v>2267</v>
      </c>
      <c r="J1047" s="97" t="s">
        <v>2268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3187</v>
      </c>
      <c r="T1047" s="95" t="str">
        <f t="shared" si="85"/>
        <v>2023 04</v>
      </c>
      <c r="U1047" s="32">
        <f t="shared" si="82"/>
        <v>441.05552348787228</v>
      </c>
      <c r="V1047" s="22">
        <f t="shared" si="83"/>
        <v>0.96102153105707389</v>
      </c>
      <c r="X1047" s="33"/>
      <c r="Y1047" s="33"/>
    </row>
    <row r="1048" spans="1:25" hidden="1" x14ac:dyDescent="0.2">
      <c r="A1048" s="93" t="s">
        <v>461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2266</v>
      </c>
      <c r="I1048" s="97" t="s">
        <v>2267</v>
      </c>
      <c r="J1048" s="97" t="s">
        <v>2268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3187</v>
      </c>
      <c r="T1048" s="95" t="str">
        <f t="shared" si="85"/>
        <v>2023 11</v>
      </c>
      <c r="U1048" s="32">
        <f t="shared" si="82"/>
        <v>541.05552348787228</v>
      </c>
      <c r="V1048" s="22">
        <f t="shared" si="83"/>
        <v>1.1789128122856376</v>
      </c>
      <c r="X1048" s="33"/>
      <c r="Y1048" s="33"/>
    </row>
    <row r="1049" spans="1:25" hidden="1" x14ac:dyDescent="0.2">
      <c r="A1049" s="93" t="s">
        <v>461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102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3187</v>
      </c>
      <c r="T1049" s="95" t="str">
        <f t="shared" si="85"/>
        <v>2023 05</v>
      </c>
      <c r="U1049" s="32">
        <f t="shared" si="82"/>
        <v>1243.0927602087811</v>
      </c>
      <c r="V1049" s="22">
        <f t="shared" si="83"/>
        <v>1.1761607011551376</v>
      </c>
      <c r="X1049" s="33"/>
      <c r="Y1049" s="33"/>
    </row>
    <row r="1050" spans="1:25" hidden="1" x14ac:dyDescent="0.2">
      <c r="A1050" s="93" t="s">
        <v>461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si="82"/>
        <v>-1059.6691925084433</v>
      </c>
      <c r="V1050" s="22" t="str">
        <f t="shared" si="83"/>
        <v/>
      </c>
      <c r="X1050" s="33"/>
      <c r="Y1050" s="33"/>
    </row>
    <row r="1051" spans="1:25" hidden="1" x14ac:dyDescent="0.2">
      <c r="A1051" s="93" t="s">
        <v>461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2833</v>
      </c>
      <c r="I1051" s="97" t="s">
        <v>2088</v>
      </c>
      <c r="J1051" s="97" t="s">
        <v>3930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3187</v>
      </c>
      <c r="T1051" s="95" t="str">
        <f t="shared" si="85"/>
        <v>2023 05</v>
      </c>
      <c r="U1051" s="32">
        <f t="shared" si="82"/>
        <v>677.77218299048207</v>
      </c>
      <c r="V1051" s="22">
        <f t="shared" si="83"/>
        <v>2.1033943912125443</v>
      </c>
      <c r="X1051" s="33"/>
      <c r="Y1051" s="33"/>
    </row>
    <row r="1052" spans="1:25" hidden="1" x14ac:dyDescent="0.2">
      <c r="A1052" s="93" t="s">
        <v>461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2833</v>
      </c>
      <c r="I1052" s="97" t="s">
        <v>2088</v>
      </c>
      <c r="J1052" s="97" t="s">
        <v>3930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3187</v>
      </c>
      <c r="T1052" s="95" t="str">
        <f t="shared" si="85"/>
        <v>2023 05</v>
      </c>
      <c r="U1052" s="32">
        <f t="shared" si="82"/>
        <v>677.77218299048207</v>
      </c>
      <c r="V1052" s="22">
        <f t="shared" si="83"/>
        <v>2.1033943912125443</v>
      </c>
      <c r="X1052" s="33"/>
      <c r="Y1052" s="33"/>
    </row>
    <row r="1053" spans="1:25" hidden="1" x14ac:dyDescent="0.2">
      <c r="A1053" s="93" t="s">
        <v>461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336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3187</v>
      </c>
      <c r="T1053" s="95" t="str">
        <f t="shared" si="85"/>
        <v>2023 05</v>
      </c>
      <c r="U1053" s="32">
        <f t="shared" si="82"/>
        <v>1562.7773779551735</v>
      </c>
      <c r="V1053" s="22">
        <f t="shared" si="83"/>
        <v>1.6674558863565581</v>
      </c>
      <c r="X1053" s="33"/>
      <c r="Y1053" s="33"/>
    </row>
    <row r="1054" spans="1:25" hidden="1" x14ac:dyDescent="0.2">
      <c r="A1054" s="93" t="s">
        <v>461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188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3187</v>
      </c>
      <c r="T1054" s="95" t="str">
        <f t="shared" si="85"/>
        <v>2023 05</v>
      </c>
      <c r="U1054" s="32">
        <f t="shared" si="82"/>
        <v>1269.0897390236414</v>
      </c>
      <c r="V1054" s="22">
        <f t="shared" si="83"/>
        <v>1.031017271735958</v>
      </c>
      <c r="X1054" s="33"/>
      <c r="Y1054" s="33"/>
    </row>
    <row r="1055" spans="1:25" hidden="1" x14ac:dyDescent="0.2">
      <c r="A1055" s="93" t="s">
        <v>461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463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3187</v>
      </c>
      <c r="T1055" s="95" t="str">
        <f t="shared" si="85"/>
        <v>2023 06</v>
      </c>
      <c r="U1055" s="32">
        <f t="shared" si="82"/>
        <v>1101.6178323610688</v>
      </c>
      <c r="V1055" s="22">
        <f t="shared" si="83"/>
        <v>0.58029297321686313</v>
      </c>
      <c r="X1055" s="33"/>
      <c r="Y1055" s="33"/>
    </row>
    <row r="1056" spans="1:25" hidden="1" x14ac:dyDescent="0.2">
      <c r="A1056" s="93" t="s">
        <v>464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250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3187</v>
      </c>
      <c r="T1056" s="95" t="str">
        <f t="shared" si="85"/>
        <v>2023 05</v>
      </c>
      <c r="U1056" s="32">
        <f t="shared" si="82"/>
        <v>-2.5925925925776028E-3</v>
      </c>
      <c r="V1056" s="22">
        <f t="shared" si="83"/>
        <v>-3.0769230769052868E-6</v>
      </c>
      <c r="X1056" s="33"/>
      <c r="Y1056" s="33"/>
    </row>
    <row r="1057" spans="1:25" hidden="1" x14ac:dyDescent="0.2">
      <c r="A1057" s="93" t="s">
        <v>464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250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si="83"/>
        <v/>
      </c>
      <c r="X1057" s="33"/>
      <c r="Y1057" s="33"/>
    </row>
    <row r="1058" spans="1:25" hidden="1" x14ac:dyDescent="0.2">
      <c r="A1058" s="93" t="s">
        <v>464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465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3187</v>
      </c>
      <c r="T1058" s="95" t="str">
        <f t="shared" si="85"/>
        <v>2023 02</v>
      </c>
      <c r="U1058" s="32">
        <f t="shared" si="82"/>
        <v>385.18518518518522</v>
      </c>
      <c r="V1058" s="22">
        <f t="shared" si="83"/>
        <v>0.21224489795918369</v>
      </c>
      <c r="X1058" s="33"/>
      <c r="Y1058" s="33"/>
    </row>
    <row r="1059" spans="1:25" hidden="1" x14ac:dyDescent="0.2">
      <c r="A1059" s="93" t="s">
        <v>466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2833</v>
      </c>
      <c r="I1059" s="97" t="s">
        <v>2088</v>
      </c>
      <c r="J1059" s="97" t="s">
        <v>3930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3187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hidden="1" x14ac:dyDescent="0.2">
      <c r="A1060" s="93" t="s">
        <v>466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2833</v>
      </c>
      <c r="I1060" s="97" t="s">
        <v>2088</v>
      </c>
      <c r="J1060" s="97" t="s">
        <v>3930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3187</v>
      </c>
      <c r="T1060" s="95" t="str">
        <f t="shared" si="85"/>
        <v>2023 08</v>
      </c>
      <c r="U1060" s="32">
        <f t="shared" si="82"/>
        <v>634.82773944527935</v>
      </c>
      <c r="V1060" s="22">
        <f t="shared" si="83"/>
        <v>1.7384336326120018</v>
      </c>
      <c r="X1060" s="33"/>
      <c r="Y1060" s="33"/>
    </row>
    <row r="1061" spans="1:25" hidden="1" x14ac:dyDescent="0.2">
      <c r="A1061" s="93" t="s">
        <v>466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2833</v>
      </c>
      <c r="I1061" s="97" t="s">
        <v>2088</v>
      </c>
      <c r="J1061" s="97" t="s">
        <v>3930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3187</v>
      </c>
      <c r="T1061" s="95" t="str">
        <f t="shared" si="85"/>
        <v>2023 08</v>
      </c>
      <c r="U1061" s="32">
        <f t="shared" si="82"/>
        <v>634.82773944527935</v>
      </c>
      <c r="V1061" s="22">
        <f t="shared" si="83"/>
        <v>1.7384336326120018</v>
      </c>
      <c r="X1061" s="33"/>
      <c r="Y1061" s="33"/>
    </row>
    <row r="1062" spans="1:25" hidden="1" x14ac:dyDescent="0.2">
      <c r="A1062" s="93" t="s">
        <v>466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2833</v>
      </c>
      <c r="I1062" s="97" t="s">
        <v>2088</v>
      </c>
      <c r="J1062" s="97" t="s">
        <v>3930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3187</v>
      </c>
      <c r="T1062" s="95" t="str">
        <f t="shared" si="85"/>
        <v>2023 09</v>
      </c>
      <c r="U1062" s="32">
        <f t="shared" si="82"/>
        <v>534.82773944527935</v>
      </c>
      <c r="V1062" s="22">
        <f t="shared" si="83"/>
        <v>1.4645902693508017</v>
      </c>
      <c r="X1062" s="33"/>
      <c r="Y1062" s="33"/>
    </row>
    <row r="1063" spans="1:25" hidden="1" x14ac:dyDescent="0.2">
      <c r="A1063" s="93" t="s">
        <v>466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2833</v>
      </c>
      <c r="I1063" s="97" t="s">
        <v>2088</v>
      </c>
      <c r="J1063" s="97" t="s">
        <v>3930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3187</v>
      </c>
      <c r="T1063" s="95" t="str">
        <f t="shared" si="85"/>
        <v>2023 09</v>
      </c>
      <c r="U1063" s="32">
        <f t="shared" si="82"/>
        <v>534.82773944527935</v>
      </c>
      <c r="V1063" s="22">
        <f t="shared" si="83"/>
        <v>1.4645902693508017</v>
      </c>
      <c r="X1063" s="33"/>
      <c r="Y1063" s="33"/>
    </row>
    <row r="1064" spans="1:25" hidden="1" x14ac:dyDescent="0.2">
      <c r="A1064" s="93" t="s">
        <v>466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2833</v>
      </c>
      <c r="I1064" s="97" t="s">
        <v>2088</v>
      </c>
      <c r="J1064" s="97" t="s">
        <v>3930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3187</v>
      </c>
      <c r="T1064" s="95" t="str">
        <f t="shared" si="85"/>
        <v>2023 09</v>
      </c>
      <c r="U1064" s="32">
        <f t="shared" si="82"/>
        <v>534.82773944527935</v>
      </c>
      <c r="V1064" s="22">
        <f t="shared" si="83"/>
        <v>1.4645902693508017</v>
      </c>
      <c r="X1064" s="33"/>
      <c r="Y1064" s="33"/>
    </row>
    <row r="1065" spans="1:25" hidden="1" x14ac:dyDescent="0.2">
      <c r="A1065" s="93" t="s">
        <v>466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147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3187</v>
      </c>
      <c r="T1065" s="95" t="str">
        <f t="shared" si="85"/>
        <v>2023 03</v>
      </c>
      <c r="U1065" s="32">
        <f t="shared" si="82"/>
        <v>1032.0163615247984</v>
      </c>
      <c r="V1065" s="22">
        <f t="shared" si="83"/>
        <v>1.8169825530455956</v>
      </c>
      <c r="X1065" s="33"/>
      <c r="Y1065" s="33"/>
    </row>
    <row r="1066" spans="1:25" hidden="1" x14ac:dyDescent="0.2">
      <c r="A1066" s="93" t="s">
        <v>466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195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3187</v>
      </c>
      <c r="T1066" s="95" t="str">
        <f t="shared" si="85"/>
        <v>2023 03</v>
      </c>
      <c r="U1066" s="32">
        <f t="shared" si="82"/>
        <v>1078.8243612515371</v>
      </c>
      <c r="V1066" s="22">
        <f t="shared" si="83"/>
        <v>2.0699823265765001</v>
      </c>
      <c r="X1066" s="33"/>
      <c r="Y1066" s="33"/>
    </row>
    <row r="1067" spans="1:25" hidden="1" x14ac:dyDescent="0.2">
      <c r="A1067" s="93" t="s">
        <v>466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195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3187</v>
      </c>
      <c r="T1067" s="95" t="str">
        <f t="shared" si="85"/>
        <v>2023 03</v>
      </c>
      <c r="U1067" s="32">
        <f t="shared" si="82"/>
        <v>978.82436125153697</v>
      </c>
      <c r="V1067" s="22">
        <f t="shared" si="83"/>
        <v>1.8781084311654688</v>
      </c>
      <c r="X1067" s="33"/>
      <c r="Y1067" s="33"/>
    </row>
    <row r="1068" spans="1:25" hidden="1" x14ac:dyDescent="0.2">
      <c r="A1068" s="93" t="s">
        <v>466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467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3187</v>
      </c>
      <c r="T1068" s="95" t="str">
        <f t="shared" si="85"/>
        <v>2023 03</v>
      </c>
      <c r="U1068" s="32">
        <f t="shared" si="82"/>
        <v>510.76847930045085</v>
      </c>
      <c r="V1068" s="22">
        <f t="shared" si="83"/>
        <v>1.765950260417958</v>
      </c>
      <c r="X1068" s="33"/>
      <c r="Y1068" s="33"/>
    </row>
    <row r="1069" spans="1:25" hidden="1" x14ac:dyDescent="0.2">
      <c r="A1069" s="93" t="s">
        <v>468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469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3187</v>
      </c>
      <c r="T1069" s="95" t="str">
        <f t="shared" si="85"/>
        <v>2023 02</v>
      </c>
      <c r="U1069" s="32">
        <f t="shared" si="82"/>
        <v>2.9579028841908439E-3</v>
      </c>
      <c r="V1069" s="22">
        <f t="shared" si="83"/>
        <v>1.3601510594087365E-6</v>
      </c>
      <c r="X1069" s="33"/>
      <c r="Y1069" s="33"/>
    </row>
    <row r="1070" spans="1:25" hidden="1" x14ac:dyDescent="0.2">
      <c r="A1070" s="93" t="s">
        <v>468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470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3187</v>
      </c>
      <c r="T1070" s="95" t="str">
        <f t="shared" si="85"/>
        <v>2023 03</v>
      </c>
      <c r="U1070" s="32">
        <f t="shared" si="82"/>
        <v>678.30058781231742</v>
      </c>
      <c r="V1070" s="22">
        <f t="shared" si="83"/>
        <v>0.44575202065508684</v>
      </c>
      <c r="X1070" s="33"/>
      <c r="Y1070" s="33"/>
    </row>
    <row r="1071" spans="1:25" hidden="1" x14ac:dyDescent="0.2">
      <c r="A1071" s="93" t="s">
        <v>468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297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3187</v>
      </c>
      <c r="T1071" s="95" t="str">
        <f t="shared" si="85"/>
        <v>2023 02</v>
      </c>
      <c r="U1071" s="32">
        <f t="shared" si="82"/>
        <v>-3.7873754075690158E-4</v>
      </c>
      <c r="V1071" s="22">
        <f t="shared" si="83"/>
        <v>-7.4750282757913223E-7</v>
      </c>
      <c r="X1071" s="33"/>
      <c r="Y1071" s="33"/>
    </row>
    <row r="1072" spans="1:25" hidden="1" x14ac:dyDescent="0.2">
      <c r="A1072" s="93" t="s">
        <v>468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297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3187</v>
      </c>
      <c r="T1072" s="95" t="str">
        <f t="shared" si="85"/>
        <v>2023 02</v>
      </c>
      <c r="U1072" s="32">
        <f t="shared" si="82"/>
        <v>-3.7873754075690158E-4</v>
      </c>
      <c r="V1072" s="22">
        <f t="shared" si="83"/>
        <v>-7.4750282757913223E-7</v>
      </c>
      <c r="X1072" s="33"/>
      <c r="Y1072" s="33"/>
    </row>
    <row r="1073" spans="1:25" hidden="1" x14ac:dyDescent="0.2">
      <c r="A1073" s="93" t="s">
        <v>468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471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3187</v>
      </c>
      <c r="T1073" s="95" t="str">
        <f t="shared" si="85"/>
        <v>2023 03</v>
      </c>
      <c r="U1073" s="32">
        <f t="shared" si="82"/>
        <v>719.07297756337607</v>
      </c>
      <c r="V1073" s="22">
        <f t="shared" si="83"/>
        <v>0.3822971167865204</v>
      </c>
      <c r="X1073" s="33"/>
      <c r="Y1073" s="33"/>
    </row>
    <row r="1074" spans="1:25" hidden="1" x14ac:dyDescent="0.2">
      <c r="A1074" s="93" t="s">
        <v>468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471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3187</v>
      </c>
      <c r="T1074" s="95" t="str">
        <f t="shared" si="85"/>
        <v>2023 02</v>
      </c>
      <c r="U1074" s="32">
        <f t="shared" si="82"/>
        <v>2.9775633761346398E-3</v>
      </c>
      <c r="V1074" s="22">
        <f t="shared" si="83"/>
        <v>1.5830297191846346E-6</v>
      </c>
      <c r="X1074" s="33"/>
      <c r="Y1074" s="33"/>
    </row>
    <row r="1075" spans="1:25" hidden="1" x14ac:dyDescent="0.2">
      <c r="A1075" s="93" t="s">
        <v>468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299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3187</v>
      </c>
      <c r="T1075" s="95" t="str">
        <f t="shared" si="85"/>
        <v>2023 03</v>
      </c>
      <c r="U1075" s="32">
        <f t="shared" si="82"/>
        <v>709.14745296500564</v>
      </c>
      <c r="V1075" s="22">
        <f t="shared" si="83"/>
        <v>0.35620290112452035</v>
      </c>
      <c r="X1075" s="33"/>
      <c r="Y1075" s="33"/>
    </row>
    <row r="1076" spans="1:25" hidden="1" x14ac:dyDescent="0.2">
      <c r="A1076" s="93" t="s">
        <v>468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299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3187</v>
      </c>
      <c r="T1076" s="95" t="str">
        <f t="shared" si="85"/>
        <v>2023 02</v>
      </c>
      <c r="U1076" s="32">
        <f t="shared" si="82"/>
        <v>-2.5470349944498594E-3</v>
      </c>
      <c r="V1076" s="22">
        <f t="shared" si="83"/>
        <v>-1.2793689810142873E-6</v>
      </c>
      <c r="X1076" s="33"/>
      <c r="Y1076" s="33"/>
    </row>
    <row r="1077" spans="1:25" hidden="1" x14ac:dyDescent="0.2">
      <c r="A1077" s="93" t="s">
        <v>468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472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3187</v>
      </c>
      <c r="T1077" s="95" t="str">
        <f t="shared" si="85"/>
        <v>2023 03</v>
      </c>
      <c r="U1077" s="32">
        <f t="shared" si="82"/>
        <v>1315.3708882719734</v>
      </c>
      <c r="V1077" s="22">
        <f t="shared" si="83"/>
        <v>0.60210260918455127</v>
      </c>
      <c r="X1077" s="33"/>
      <c r="Y1077" s="33"/>
    </row>
    <row r="1078" spans="1:25" hidden="1" x14ac:dyDescent="0.2">
      <c r="A1078" s="93" t="s">
        <v>468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473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3187</v>
      </c>
      <c r="T1078" s="95" t="str">
        <f t="shared" si="85"/>
        <v>2023 07</v>
      </c>
      <c r="U1078" s="32">
        <f t="shared" si="82"/>
        <v>901.11433559368652</v>
      </c>
      <c r="V1078" s="22">
        <f t="shared" si="83"/>
        <v>0.40980499813162508</v>
      </c>
      <c r="X1078" s="33"/>
      <c r="Y1078" s="33"/>
    </row>
    <row r="1079" spans="1:25" hidden="1" x14ac:dyDescent="0.2">
      <c r="A1079" s="93" t="s">
        <v>468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474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3187</v>
      </c>
      <c r="T1079" s="95" t="str">
        <f t="shared" si="85"/>
        <v>2023 02</v>
      </c>
      <c r="U1079" s="32">
        <f t="shared" si="82"/>
        <v>-0.99560870158620673</v>
      </c>
      <c r="V1079" s="22">
        <f t="shared" si="83"/>
        <v>-7.2854804427001764E-4</v>
      </c>
      <c r="X1079" s="33"/>
      <c r="Y1079" s="33"/>
    </row>
    <row r="1080" spans="1:25" hidden="1" x14ac:dyDescent="0.2">
      <c r="A1080" s="93" t="s">
        <v>468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475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3187</v>
      </c>
      <c r="T1080" s="95" t="str">
        <f t="shared" si="85"/>
        <v>2023 02</v>
      </c>
      <c r="U1080" s="32">
        <f t="shared" si="82"/>
        <v>-3.8908660606011836E-3</v>
      </c>
      <c r="V1080" s="22">
        <f t="shared" si="83"/>
        <v>-2.6636378363853198E-6</v>
      </c>
      <c r="X1080" s="33"/>
      <c r="Y1080" s="33"/>
    </row>
    <row r="1081" spans="1:25" hidden="1" x14ac:dyDescent="0.2">
      <c r="A1081" s="93" t="s">
        <v>468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304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3187</v>
      </c>
      <c r="T1081" s="95" t="str">
        <f t="shared" si="85"/>
        <v>2023 03</v>
      </c>
      <c r="U1081" s="32">
        <f t="shared" si="82"/>
        <v>177.47031320256747</v>
      </c>
      <c r="V1081" s="22">
        <f t="shared" si="83"/>
        <v>0.37557494938650643</v>
      </c>
      <c r="X1081" s="33"/>
      <c r="Y1081" s="33"/>
    </row>
    <row r="1082" spans="1:25" hidden="1" x14ac:dyDescent="0.2">
      <c r="A1082" s="93" t="s">
        <v>468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304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3187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hidden="1" x14ac:dyDescent="0.2">
      <c r="A1083" s="93" t="s">
        <v>476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1692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3187</v>
      </c>
      <c r="T1083" s="95" t="str">
        <f t="shared" si="85"/>
        <v>2023 02</v>
      </c>
      <c r="U1083" s="32">
        <f t="shared" si="82"/>
        <v>252.14999999999998</v>
      </c>
      <c r="V1083" s="22">
        <f t="shared" si="83"/>
        <v>0.84656706395836812</v>
      </c>
      <c r="X1083" s="33"/>
      <c r="Y1083" s="33"/>
    </row>
    <row r="1084" spans="1:25" hidden="1" x14ac:dyDescent="0.2">
      <c r="A1084" s="93" t="s">
        <v>477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478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3187</v>
      </c>
      <c r="T1084" s="95" t="str">
        <f t="shared" si="85"/>
        <v>2023 02</v>
      </c>
      <c r="U1084" s="32">
        <f t="shared" si="82"/>
        <v>562.25</v>
      </c>
      <c r="V1084" s="22">
        <f t="shared" si="83"/>
        <v>0.29015610888917559</v>
      </c>
      <c r="X1084" s="33"/>
      <c r="Y1084" s="33"/>
    </row>
    <row r="1085" spans="1:25" hidden="1" x14ac:dyDescent="0.2">
      <c r="A1085" s="93" t="s">
        <v>477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478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3187</v>
      </c>
      <c r="T1085" s="95" t="str">
        <f t="shared" si="85"/>
        <v>2023 05</v>
      </c>
      <c r="U1085" s="32">
        <f t="shared" si="82"/>
        <v>562.25</v>
      </c>
      <c r="V1085" s="22">
        <f t="shared" si="83"/>
        <v>0.29015610888917559</v>
      </c>
      <c r="X1085" s="33"/>
      <c r="Y1085" s="33"/>
    </row>
    <row r="1086" spans="1:25" hidden="1" x14ac:dyDescent="0.2">
      <c r="A1086" s="93" t="s">
        <v>479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480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3187</v>
      </c>
      <c r="T1086" s="95" t="str">
        <f t="shared" si="85"/>
        <v>2023 02</v>
      </c>
      <c r="U1086" s="32">
        <f t="shared" si="82"/>
        <v>323.54999999999995</v>
      </c>
      <c r="V1086" s="22">
        <f t="shared" si="83"/>
        <v>0.27502231289047552</v>
      </c>
      <c r="X1086" s="33"/>
      <c r="Y1086" s="33"/>
    </row>
    <row r="1087" spans="1:25" hidden="1" x14ac:dyDescent="0.2">
      <c r="A1087" s="93" t="s">
        <v>479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480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3187</v>
      </c>
      <c r="T1087" s="95" t="str">
        <f t="shared" si="85"/>
        <v>2023 03</v>
      </c>
      <c r="U1087" s="32">
        <f t="shared" si="82"/>
        <v>323.54999999999995</v>
      </c>
      <c r="V1087" s="22">
        <f t="shared" si="83"/>
        <v>0.27502231289047552</v>
      </c>
      <c r="X1087" s="33"/>
      <c r="Y1087" s="33"/>
    </row>
    <row r="1088" spans="1:25" hidden="1" x14ac:dyDescent="0.2">
      <c r="A1088" s="93" t="s">
        <v>481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482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3187</v>
      </c>
      <c r="T1088" s="95" t="str">
        <f t="shared" si="85"/>
        <v>2023 03</v>
      </c>
      <c r="U1088" s="32">
        <f t="shared" si="82"/>
        <v>583.45000000000005</v>
      </c>
      <c r="V1088" s="22">
        <f t="shared" si="83"/>
        <v>0.63657192733620649</v>
      </c>
      <c r="X1088" s="33"/>
      <c r="Y1088" s="33"/>
    </row>
    <row r="1089" spans="1:25" hidden="1" x14ac:dyDescent="0.2">
      <c r="A1089" s="93" t="s">
        <v>481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483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3187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si="88">IF(Q1089&lt;&gt;0,IFERROR(U1089/P1089,""),"")</f>
        <v>0.68031926065952542</v>
      </c>
      <c r="X1089" s="33"/>
      <c r="Y1089" s="33"/>
    </row>
    <row r="1090" spans="1:25" hidden="1" x14ac:dyDescent="0.2">
      <c r="A1090" s="93" t="s">
        <v>481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484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3187</v>
      </c>
      <c r="T1090" s="95" t="str">
        <f t="shared" si="85"/>
        <v>2023 04</v>
      </c>
      <c r="U1090" s="32">
        <f t="shared" si="87"/>
        <v>670.9</v>
      </c>
      <c r="V1090" s="22">
        <f t="shared" si="88"/>
        <v>0.92017555890824299</v>
      </c>
      <c r="X1090" s="33"/>
      <c r="Y1090" s="33"/>
    </row>
    <row r="1091" spans="1:25" hidden="1" x14ac:dyDescent="0.2">
      <c r="A1091" s="93" t="s">
        <v>481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377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3187</v>
      </c>
      <c r="T1091" s="95" t="str">
        <f t="shared" si="85"/>
        <v>2023 04</v>
      </c>
      <c r="U1091" s="32">
        <f t="shared" si="87"/>
        <v>996.95</v>
      </c>
      <c r="V1091" s="22">
        <f t="shared" si="88"/>
        <v>0.66328465453577734</v>
      </c>
      <c r="X1091" s="33"/>
      <c r="Y1091" s="33"/>
    </row>
    <row r="1092" spans="1:25" hidden="1" x14ac:dyDescent="0.2">
      <c r="A1092" s="93" t="s">
        <v>481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356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3187</v>
      </c>
      <c r="T1092" s="95" t="str">
        <f t="shared" ref="T1092:T1155" si="90">IF(R1092="","",TEXT(R1092,"ГГГГ ММ"))</f>
        <v>2023 10</v>
      </c>
      <c r="U1092" s="32">
        <f t="shared" si="87"/>
        <v>1110.8</v>
      </c>
      <c r="V1092" s="22">
        <f t="shared" si="88"/>
        <v>0.79959689029657355</v>
      </c>
      <c r="X1092" s="33"/>
      <c r="Y1092" s="33"/>
    </row>
    <row r="1093" spans="1:25" hidden="1" x14ac:dyDescent="0.2">
      <c r="A1093" s="93" t="s">
        <v>485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486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3187</v>
      </c>
      <c r="T1093" s="95" t="str">
        <f t="shared" si="90"/>
        <v>2023 02</v>
      </c>
      <c r="U1093" s="32">
        <f t="shared" si="87"/>
        <v>164.85</v>
      </c>
      <c r="V1093" s="22">
        <f t="shared" si="88"/>
        <v>0.89035916824196593</v>
      </c>
      <c r="X1093" s="33"/>
      <c r="Y1093" s="33"/>
    </row>
    <row r="1094" spans="1:25" hidden="1" x14ac:dyDescent="0.2">
      <c r="A1094" s="93" t="s">
        <v>485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486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3187</v>
      </c>
      <c r="T1094" s="95" t="str">
        <f t="shared" si="90"/>
        <v>2023 03</v>
      </c>
      <c r="U1094" s="32">
        <f t="shared" si="87"/>
        <v>164.85</v>
      </c>
      <c r="V1094" s="22">
        <f t="shared" si="88"/>
        <v>0.89035916824196593</v>
      </c>
      <c r="X1094" s="33"/>
      <c r="Y1094" s="33"/>
    </row>
    <row r="1095" spans="1:25" hidden="1" x14ac:dyDescent="0.2">
      <c r="A1095" s="93" t="s">
        <v>485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486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si="87"/>
        <v>-185.15</v>
      </c>
      <c r="V1095" s="22" t="str">
        <f t="shared" si="88"/>
        <v/>
      </c>
      <c r="X1095" s="33"/>
      <c r="Y1095" s="33"/>
    </row>
    <row r="1096" spans="1:25" hidden="1" x14ac:dyDescent="0.2">
      <c r="A1096" s="93" t="s">
        <v>487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488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3187</v>
      </c>
      <c r="T1096" s="95" t="str">
        <f t="shared" si="90"/>
        <v>2023 03</v>
      </c>
      <c r="U1096" s="32">
        <f t="shared" si="87"/>
        <v>501</v>
      </c>
      <c r="V1096" s="22">
        <f t="shared" si="88"/>
        <v>1.6755852842809364</v>
      </c>
      <c r="X1096" s="33"/>
      <c r="Y1096" s="33"/>
    </row>
    <row r="1097" spans="1:25" hidden="1" x14ac:dyDescent="0.2">
      <c r="A1097" s="93" t="s">
        <v>489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490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3187</v>
      </c>
      <c r="T1097" s="95" t="str">
        <f t="shared" si="90"/>
        <v>2023 03</v>
      </c>
      <c r="U1097" s="32">
        <f t="shared" si="87"/>
        <v>288.39999999999998</v>
      </c>
      <c r="V1097" s="22">
        <f t="shared" si="88"/>
        <v>1.3629489603024574</v>
      </c>
      <c r="X1097" s="33"/>
      <c r="Y1097" s="33"/>
    </row>
    <row r="1098" spans="1:25" hidden="1" x14ac:dyDescent="0.2">
      <c r="A1098" s="93" t="s">
        <v>489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490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si="87"/>
        <v>-211.6</v>
      </c>
      <c r="V1098" s="22" t="str">
        <f t="shared" si="88"/>
        <v/>
      </c>
      <c r="X1098" s="33"/>
      <c r="Y1098" s="33"/>
    </row>
    <row r="1099" spans="1:25" hidden="1" x14ac:dyDescent="0.2">
      <c r="A1099" s="93" t="s">
        <v>491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2689</v>
      </c>
      <c r="I1099" s="97" t="s">
        <v>2250</v>
      </c>
      <c r="J1099" s="97" t="s">
        <v>2690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3187</v>
      </c>
      <c r="T1099" s="95" t="str">
        <f t="shared" si="90"/>
        <v>2023 03</v>
      </c>
      <c r="U1099" s="32">
        <f t="shared" si="87"/>
        <v>880.88698140138445</v>
      </c>
      <c r="V1099" s="22">
        <f t="shared" si="88"/>
        <v>0.45900735020005762</v>
      </c>
      <c r="X1099" s="33"/>
      <c r="Y1099" s="33"/>
    </row>
    <row r="1100" spans="1:25" hidden="1" x14ac:dyDescent="0.2">
      <c r="A1100" s="93" t="s">
        <v>491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2689</v>
      </c>
      <c r="I1100" s="97" t="s">
        <v>2250</v>
      </c>
      <c r="J1100" s="97" t="s">
        <v>2690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3187</v>
      </c>
      <c r="T1100" s="95" t="str">
        <f t="shared" si="90"/>
        <v>2023 05</v>
      </c>
      <c r="U1100" s="32">
        <f t="shared" si="87"/>
        <v>880.88698140138445</v>
      </c>
      <c r="V1100" s="22">
        <f t="shared" si="88"/>
        <v>0.45900735020005762</v>
      </c>
      <c r="X1100" s="33"/>
      <c r="Y1100" s="33"/>
    </row>
    <row r="1101" spans="1:25" hidden="1" x14ac:dyDescent="0.2">
      <c r="A1101" s="93" t="s">
        <v>491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492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3187</v>
      </c>
      <c r="T1101" s="95" t="str">
        <f t="shared" si="90"/>
        <v>2023 03</v>
      </c>
      <c r="U1101" s="32">
        <f t="shared" si="87"/>
        <v>385.05940224913525</v>
      </c>
      <c r="V1101" s="22">
        <f t="shared" si="88"/>
        <v>0.34536315479578344</v>
      </c>
      <c r="X1101" s="33"/>
      <c r="Y1101" s="33"/>
    </row>
    <row r="1102" spans="1:25" hidden="1" x14ac:dyDescent="0.2">
      <c r="A1102" s="93" t="s">
        <v>491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493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3187</v>
      </c>
      <c r="T1102" s="95" t="str">
        <f t="shared" si="90"/>
        <v>2023 07</v>
      </c>
      <c r="U1102" s="32">
        <f t="shared" si="87"/>
        <v>912.02942063148839</v>
      </c>
      <c r="V1102" s="22">
        <f t="shared" si="88"/>
        <v>0.20321644371381267</v>
      </c>
      <c r="X1102" s="33"/>
      <c r="Y1102" s="33"/>
    </row>
    <row r="1103" spans="1:25" hidden="1" x14ac:dyDescent="0.2">
      <c r="A1103" s="93" t="s">
        <v>491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493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3187</v>
      </c>
      <c r="T1103" s="95" t="str">
        <f t="shared" si="90"/>
        <v>2023 07</v>
      </c>
      <c r="U1103" s="32">
        <f t="shared" si="87"/>
        <v>1012.0294206314884</v>
      </c>
      <c r="V1103" s="22">
        <f t="shared" si="88"/>
        <v>0.22549822970851291</v>
      </c>
      <c r="X1103" s="33"/>
      <c r="Y1103" s="33"/>
    </row>
    <row r="1104" spans="1:25" hidden="1" x14ac:dyDescent="0.2">
      <c r="A1104" s="93" t="s">
        <v>491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3187</v>
      </c>
      <c r="T1104" s="95" t="str">
        <f t="shared" si="90"/>
        <v>2023 06</v>
      </c>
      <c r="U1104" s="32">
        <f t="shared" si="87"/>
        <v>688.24316252162657</v>
      </c>
      <c r="V1104" s="22">
        <f t="shared" si="88"/>
        <v>0.56797134642445113</v>
      </c>
      <c r="X1104" s="33"/>
      <c r="Y1104" s="33"/>
    </row>
    <row r="1105" spans="1:25" hidden="1" x14ac:dyDescent="0.2">
      <c r="A1105" s="93" t="s">
        <v>491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3187</v>
      </c>
      <c r="T1105" s="95" t="str">
        <f t="shared" si="90"/>
        <v>2023 10</v>
      </c>
      <c r="U1105" s="32">
        <f t="shared" si="87"/>
        <v>688.24316252162657</v>
      </c>
      <c r="V1105" s="22">
        <f t="shared" si="88"/>
        <v>0.56797134642445113</v>
      </c>
      <c r="X1105" s="33"/>
      <c r="Y1105" s="33"/>
    </row>
    <row r="1106" spans="1:25" hidden="1" x14ac:dyDescent="0.2">
      <c r="A1106" s="93" t="s">
        <v>491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3187</v>
      </c>
      <c r="T1106" s="95" t="str">
        <f t="shared" si="90"/>
        <v>2023 11</v>
      </c>
      <c r="U1106" s="32">
        <f t="shared" si="87"/>
        <v>688.24316252162657</v>
      </c>
      <c r="V1106" s="22">
        <f t="shared" si="88"/>
        <v>0.56797134642445113</v>
      </c>
      <c r="X1106" s="33"/>
      <c r="Y1106" s="33"/>
    </row>
    <row r="1107" spans="1:25" hidden="1" x14ac:dyDescent="0.2">
      <c r="A1107" s="93" t="s">
        <v>491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3187</v>
      </c>
      <c r="T1107" s="95" t="str">
        <f t="shared" si="90"/>
        <v>2023 11</v>
      </c>
      <c r="U1107" s="32">
        <f t="shared" si="87"/>
        <v>788.24316252162657</v>
      </c>
      <c r="V1107" s="22">
        <f t="shared" si="88"/>
        <v>0.65049615413100115</v>
      </c>
      <c r="X1107" s="33"/>
      <c r="Y1107" s="33"/>
    </row>
    <row r="1108" spans="1:25" hidden="1" x14ac:dyDescent="0.2">
      <c r="A1108" s="93" t="s">
        <v>491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3714</v>
      </c>
      <c r="I1108" s="176" t="s">
        <v>2078</v>
      </c>
      <c r="J1108" s="97" t="s">
        <v>3765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3187</v>
      </c>
      <c r="T1108" s="95" t="str">
        <f t="shared" si="90"/>
        <v>2023 05</v>
      </c>
      <c r="U1108" s="32">
        <f t="shared" si="87"/>
        <v>882.34292993079589</v>
      </c>
      <c r="V1108" s="22">
        <f t="shared" si="88"/>
        <v>0.66963017159271554</v>
      </c>
      <c r="X1108" s="33"/>
      <c r="Y1108" s="33"/>
    </row>
    <row r="1109" spans="1:25" hidden="1" x14ac:dyDescent="0.2">
      <c r="A1109" s="93" t="s">
        <v>491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2836</v>
      </c>
      <c r="I1109" s="97" t="s">
        <v>2040</v>
      </c>
      <c r="J1109" s="97" t="s">
        <v>2837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3187</v>
      </c>
      <c r="T1109" s="95" t="str">
        <f t="shared" si="90"/>
        <v>2023 04</v>
      </c>
      <c r="U1109" s="32">
        <f t="shared" si="87"/>
        <v>793.1111068339103</v>
      </c>
      <c r="V1109" s="22">
        <f t="shared" si="88"/>
        <v>0.78768483019018065</v>
      </c>
      <c r="X1109" s="33"/>
      <c r="Y1109" s="33"/>
    </row>
    <row r="1110" spans="1:25" hidden="1" x14ac:dyDescent="0.2">
      <c r="A1110" s="93" t="s">
        <v>491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2836</v>
      </c>
      <c r="I1110" s="97" t="s">
        <v>2040</v>
      </c>
      <c r="J1110" s="97" t="s">
        <v>2837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3187</v>
      </c>
      <c r="T1110" s="95" t="str">
        <f t="shared" si="90"/>
        <v>2023 05</v>
      </c>
      <c r="U1110" s="32">
        <f t="shared" si="87"/>
        <v>793.1111068339103</v>
      </c>
      <c r="V1110" s="22">
        <f t="shared" si="88"/>
        <v>0.78768483019018065</v>
      </c>
      <c r="X1110" s="33"/>
      <c r="Y1110" s="33"/>
    </row>
    <row r="1111" spans="1:25" hidden="1" x14ac:dyDescent="0.2">
      <c r="A1111" s="93" t="s">
        <v>494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495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3187</v>
      </c>
      <c r="T1111" s="95" t="str">
        <f t="shared" si="90"/>
        <v>2023 03</v>
      </c>
      <c r="U1111" s="32">
        <f t="shared" si="87"/>
        <v>161.90476190476193</v>
      </c>
      <c r="V1111" s="22">
        <f t="shared" si="88"/>
        <v>0.21935483870967745</v>
      </c>
      <c r="X1111" s="33"/>
      <c r="Y1111" s="33"/>
    </row>
    <row r="1112" spans="1:25" hidden="1" x14ac:dyDescent="0.2">
      <c r="A1112" s="93" t="s">
        <v>494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495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3187</v>
      </c>
      <c r="T1112" s="95" t="str">
        <f t="shared" si="90"/>
        <v>2023 04</v>
      </c>
      <c r="U1112" s="32">
        <f t="shared" si="87"/>
        <v>161.90476190476193</v>
      </c>
      <c r="V1112" s="22">
        <f t="shared" si="88"/>
        <v>0.21935483870967745</v>
      </c>
      <c r="X1112" s="33"/>
      <c r="Y1112" s="33"/>
    </row>
    <row r="1113" spans="1:25" hidden="1" x14ac:dyDescent="0.2">
      <c r="A1113" s="93" t="s">
        <v>494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496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3187</v>
      </c>
      <c r="T1113" s="95" t="str">
        <f t="shared" si="90"/>
        <v>2023 03</v>
      </c>
      <c r="U1113" s="32">
        <f t="shared" si="87"/>
        <v>188.09523809523807</v>
      </c>
      <c r="V1113" s="22">
        <f t="shared" si="88"/>
        <v>0.23167155425219937</v>
      </c>
      <c r="X1113" s="33"/>
      <c r="Y1113" s="33"/>
    </row>
    <row r="1114" spans="1:25" hidden="1" x14ac:dyDescent="0.2">
      <c r="A1114" s="93" t="s">
        <v>494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496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3187</v>
      </c>
      <c r="T1114" s="95" t="str">
        <f t="shared" si="90"/>
        <v>2024 02</v>
      </c>
      <c r="U1114" s="32">
        <f t="shared" si="87"/>
        <v>288.09523809523807</v>
      </c>
      <c r="V1114" s="22">
        <f t="shared" si="88"/>
        <v>0.35483870967741932</v>
      </c>
      <c r="X1114" s="33"/>
      <c r="Y1114" s="33"/>
    </row>
    <row r="1115" spans="1:25" hidden="1" x14ac:dyDescent="0.2">
      <c r="A1115" s="93" t="s">
        <v>497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2087</v>
      </c>
      <c r="I1115" s="97" t="s">
        <v>2088</v>
      </c>
      <c r="J1115" s="97" t="s">
        <v>3163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3187</v>
      </c>
      <c r="T1115" s="95" t="str">
        <f t="shared" si="90"/>
        <v>2023 08</v>
      </c>
      <c r="U1115" s="32">
        <f t="shared" si="87"/>
        <v>964.76060860960001</v>
      </c>
      <c r="V1115" s="22">
        <f t="shared" si="88"/>
        <v>0.84983010273101622</v>
      </c>
      <c r="X1115" s="33"/>
      <c r="Y1115" s="33"/>
    </row>
    <row r="1116" spans="1:25" hidden="1" x14ac:dyDescent="0.2">
      <c r="A1116" s="93" t="s">
        <v>497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2087</v>
      </c>
      <c r="I1116" s="97" t="s">
        <v>2088</v>
      </c>
      <c r="J1116" s="97" t="s">
        <v>3163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3187</v>
      </c>
      <c r="T1116" s="95" t="str">
        <f t="shared" si="90"/>
        <v>2023 08</v>
      </c>
      <c r="U1116" s="32">
        <f t="shared" si="87"/>
        <v>964.76060860960001</v>
      </c>
      <c r="V1116" s="22">
        <f t="shared" si="88"/>
        <v>0.84983010273101622</v>
      </c>
      <c r="X1116" s="33"/>
      <c r="Y1116" s="33"/>
    </row>
    <row r="1117" spans="1:25" hidden="1" x14ac:dyDescent="0.2">
      <c r="A1117" s="93" t="s">
        <v>497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2087</v>
      </c>
      <c r="I1117" s="97" t="s">
        <v>2088</v>
      </c>
      <c r="J1117" s="97" t="s">
        <v>3163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3187</v>
      </c>
      <c r="T1117" s="95" t="str">
        <f t="shared" si="90"/>
        <v>2023 08</v>
      </c>
      <c r="U1117" s="32">
        <f t="shared" si="87"/>
        <v>6.086096000217367E-4</v>
      </c>
      <c r="V1117" s="22">
        <f t="shared" si="88"/>
        <v>5.3610683758632951E-7</v>
      </c>
      <c r="X1117" s="33"/>
      <c r="Y1117" s="33"/>
    </row>
    <row r="1118" spans="1:25" hidden="1" x14ac:dyDescent="0.2">
      <c r="A1118" s="93" t="s">
        <v>497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2212</v>
      </c>
      <c r="I1118" s="97" t="s">
        <v>2040</v>
      </c>
      <c r="J1118" s="97" t="s">
        <v>2213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3187</v>
      </c>
      <c r="T1118" s="95" t="str">
        <f t="shared" si="90"/>
        <v>2023 03</v>
      </c>
      <c r="U1118" s="32">
        <f t="shared" si="87"/>
        <v>784.7942449282541</v>
      </c>
      <c r="V1118" s="22">
        <f t="shared" si="88"/>
        <v>0.70372148041664739</v>
      </c>
      <c r="X1118" s="33"/>
      <c r="Y1118" s="33"/>
    </row>
    <row r="1119" spans="1:25" hidden="1" x14ac:dyDescent="0.2">
      <c r="A1119" s="93" t="s">
        <v>497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498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3187</v>
      </c>
      <c r="T1119" s="95" t="str">
        <f t="shared" si="90"/>
        <v>2023 03</v>
      </c>
      <c r="U1119" s="32">
        <f t="shared" si="87"/>
        <v>557.801473527957</v>
      </c>
      <c r="V1119" s="22">
        <f t="shared" si="88"/>
        <v>0.75155292503665216</v>
      </c>
      <c r="X1119" s="33"/>
      <c r="Y1119" s="33"/>
    </row>
    <row r="1120" spans="1:25" hidden="1" x14ac:dyDescent="0.2">
      <c r="A1120" s="93" t="s">
        <v>497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499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3187</v>
      </c>
      <c r="T1120" s="95" t="str">
        <f t="shared" si="90"/>
        <v>2023 03</v>
      </c>
      <c r="U1120" s="32">
        <f t="shared" si="87"/>
        <v>569.24926571004494</v>
      </c>
      <c r="V1120" s="22">
        <f t="shared" si="88"/>
        <v>0.77899239644714768</v>
      </c>
      <c r="X1120" s="33"/>
      <c r="Y1120" s="33"/>
    </row>
    <row r="1121" spans="1:25" hidden="1" x14ac:dyDescent="0.2">
      <c r="A1121" s="93" t="s">
        <v>497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2907</v>
      </c>
      <c r="I1121" s="97" t="s">
        <v>2903</v>
      </c>
      <c r="J1121" s="97" t="s">
        <v>2908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3187</v>
      </c>
      <c r="T1121" s="95" t="str">
        <f t="shared" si="90"/>
        <v>2023 03</v>
      </c>
      <c r="U1121" s="32">
        <f t="shared" si="87"/>
        <v>995.23294755071834</v>
      </c>
      <c r="V1121" s="22">
        <f t="shared" si="88"/>
        <v>0.5837941002677417</v>
      </c>
      <c r="X1121" s="33"/>
      <c r="Y1121" s="33"/>
    </row>
    <row r="1122" spans="1:25" hidden="1" x14ac:dyDescent="0.2">
      <c r="A1122" s="93" t="s">
        <v>497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500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3187</v>
      </c>
      <c r="T1122" s="95" t="str">
        <f t="shared" si="90"/>
        <v>2023 03</v>
      </c>
      <c r="U1122" s="32">
        <f t="shared" si="87"/>
        <v>2044.448576942109</v>
      </c>
      <c r="V1122" s="22">
        <f t="shared" si="88"/>
        <v>0.83258226960531867</v>
      </c>
      <c r="X1122" s="33"/>
      <c r="Y1122" s="33"/>
    </row>
    <row r="1123" spans="1:25" hidden="1" x14ac:dyDescent="0.2">
      <c r="A1123" s="93" t="s">
        <v>497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2051</v>
      </c>
      <c r="I1123" s="97" t="s">
        <v>2040</v>
      </c>
      <c r="J1123" s="97" t="s">
        <v>2052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3187</v>
      </c>
      <c r="T1123" s="95" t="str">
        <f t="shared" si="90"/>
        <v>2023 05</v>
      </c>
      <c r="U1123" s="32">
        <f t="shared" si="87"/>
        <v>1222.0575373577449</v>
      </c>
      <c r="V1123" s="22">
        <f t="shared" si="88"/>
        <v>0.56110643798879722</v>
      </c>
      <c r="X1123" s="33"/>
      <c r="Y1123" s="33"/>
    </row>
    <row r="1124" spans="1:25" hidden="1" x14ac:dyDescent="0.2">
      <c r="A1124" s="93" t="s">
        <v>497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501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3187</v>
      </c>
      <c r="T1124" s="95" t="str">
        <f t="shared" si="90"/>
        <v>2023 03</v>
      </c>
      <c r="U1124" s="32">
        <f t="shared" si="87"/>
        <v>1019.7552409698176</v>
      </c>
      <c r="V1124" s="22">
        <f t="shared" si="88"/>
        <v>0.79653147085898468</v>
      </c>
      <c r="X1124" s="33"/>
      <c r="Y1124" s="33"/>
    </row>
    <row r="1125" spans="1:25" hidden="1" x14ac:dyDescent="0.2">
      <c r="A1125" s="93" t="s">
        <v>497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3187</v>
      </c>
      <c r="T1125" s="95" t="str">
        <f t="shared" si="90"/>
        <v>2024 01</v>
      </c>
      <c r="U1125" s="32">
        <f t="shared" si="87"/>
        <v>591.30394210786812</v>
      </c>
      <c r="V1125" s="22">
        <f t="shared" si="88"/>
        <v>0.48920813321676115</v>
      </c>
      <c r="X1125" s="33"/>
      <c r="Y1125" s="33"/>
    </row>
    <row r="1126" spans="1:25" hidden="1" x14ac:dyDescent="0.2">
      <c r="A1126" s="93" t="s">
        <v>497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3187</v>
      </c>
      <c r="T1126" s="95" t="str">
        <f t="shared" si="90"/>
        <v>2024 03</v>
      </c>
      <c r="U1126" s="32">
        <f t="shared" si="87"/>
        <v>591.30394210786812</v>
      </c>
      <c r="V1126" s="22">
        <f t="shared" si="88"/>
        <v>0.48920813321676115</v>
      </c>
      <c r="X1126" s="33"/>
      <c r="Y1126" s="33"/>
    </row>
    <row r="1127" spans="1:25" hidden="1" x14ac:dyDescent="0.2">
      <c r="A1127" s="93" t="s">
        <v>497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3012</v>
      </c>
      <c r="I1127" s="97" t="s">
        <v>2040</v>
      </c>
      <c r="J1127" s="97" t="s">
        <v>3013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3187</v>
      </c>
      <c r="T1127" s="95" t="str">
        <f t="shared" si="90"/>
        <v>2023 03</v>
      </c>
      <c r="U1127" s="32">
        <f t="shared" si="87"/>
        <v>1299.1619529935688</v>
      </c>
      <c r="V1127" s="22">
        <f t="shared" si="88"/>
        <v>0.59030329594705178</v>
      </c>
      <c r="X1127" s="33"/>
      <c r="Y1127" s="33"/>
    </row>
    <row r="1128" spans="1:25" hidden="1" x14ac:dyDescent="0.2">
      <c r="A1128" s="93" t="s">
        <v>497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502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3187</v>
      </c>
      <c r="T1128" s="95" t="str">
        <f t="shared" si="90"/>
        <v>2023 03</v>
      </c>
      <c r="U1128" s="32">
        <f t="shared" si="87"/>
        <v>1350.6190499752604</v>
      </c>
      <c r="V1128" s="22">
        <f t="shared" si="88"/>
        <v>1.2870626724674381</v>
      </c>
      <c r="X1128" s="33"/>
      <c r="Y1128" s="33"/>
    </row>
    <row r="1129" spans="1:25" hidden="1" x14ac:dyDescent="0.2">
      <c r="A1129" s="93" t="s">
        <v>503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504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si="87"/>
        <v>-1114.805674010767</v>
      </c>
      <c r="V1129" s="22" t="str">
        <f t="shared" si="88"/>
        <v/>
      </c>
      <c r="X1129" s="33"/>
      <c r="Y1129" s="33"/>
    </row>
    <row r="1130" spans="1:25" hidden="1" x14ac:dyDescent="0.2">
      <c r="A1130" s="93" t="s">
        <v>503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2123</v>
      </c>
      <c r="I1130" s="97" t="s">
        <v>2040</v>
      </c>
      <c r="J1130" s="97" t="s">
        <v>2124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3187</v>
      </c>
      <c r="T1130" s="95" t="str">
        <f t="shared" si="90"/>
        <v>2023 04</v>
      </c>
      <c r="U1130" s="32">
        <f t="shared" si="87"/>
        <v>1588.2345346578604</v>
      </c>
      <c r="V1130" s="22">
        <f t="shared" si="88"/>
        <v>1.7419331999615453</v>
      </c>
      <c r="X1130" s="33"/>
      <c r="Y1130" s="33"/>
    </row>
    <row r="1131" spans="1:25" hidden="1" x14ac:dyDescent="0.2">
      <c r="A1131" s="93" t="s">
        <v>503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3708</v>
      </c>
      <c r="I1131" s="176" t="s">
        <v>2728</v>
      </c>
      <c r="J1131" s="97" t="s">
        <v>3756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3187</v>
      </c>
      <c r="T1131" s="95" t="str">
        <f t="shared" si="90"/>
        <v>2023 04</v>
      </c>
      <c r="U1131" s="32">
        <f t="shared" si="87"/>
        <v>763.89574449192457</v>
      </c>
      <c r="V1131" s="22">
        <f t="shared" si="88"/>
        <v>0.91363695311863724</v>
      </c>
      <c r="X1131" s="33"/>
      <c r="Y1131" s="33"/>
    </row>
    <row r="1132" spans="1:25" hidden="1" x14ac:dyDescent="0.2">
      <c r="A1132" s="93" t="s">
        <v>503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505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3187</v>
      </c>
      <c r="T1132" s="95" t="str">
        <f t="shared" si="90"/>
        <v>2023 06</v>
      </c>
      <c r="U1132" s="32">
        <f t="shared" si="87"/>
        <v>1013.1356923247677</v>
      </c>
      <c r="V1132" s="22">
        <f t="shared" si="88"/>
        <v>1.1423795991751373</v>
      </c>
      <c r="X1132" s="33"/>
      <c r="Y1132" s="33"/>
    </row>
    <row r="1133" spans="1:25" hidden="1" x14ac:dyDescent="0.2">
      <c r="A1133" s="93" t="s">
        <v>503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506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si="87"/>
        <v>-1597.5050380154289</v>
      </c>
      <c r="V1133" s="22" t="str">
        <f t="shared" si="88"/>
        <v/>
      </c>
      <c r="X1133" s="33"/>
      <c r="Y1133" s="33"/>
    </row>
    <row r="1134" spans="1:25" hidden="1" x14ac:dyDescent="0.2">
      <c r="A1134" s="93" t="s">
        <v>503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507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3187</v>
      </c>
      <c r="T1134" s="95" t="str">
        <f t="shared" si="90"/>
        <v>2023 09</v>
      </c>
      <c r="U1134" s="32">
        <f t="shared" si="87"/>
        <v>1103.8480681502847</v>
      </c>
      <c r="V1134" s="22">
        <f t="shared" si="88"/>
        <v>0.65079551390570201</v>
      </c>
      <c r="X1134" s="33"/>
      <c r="Y1134" s="33"/>
    </row>
    <row r="1135" spans="1:25" hidden="1" x14ac:dyDescent="0.2">
      <c r="A1135" s="93" t="s">
        <v>503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2263</v>
      </c>
      <c r="I1135" s="97" t="s">
        <v>2264</v>
      </c>
      <c r="J1135" s="97" t="s">
        <v>2265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3187</v>
      </c>
      <c r="T1135" s="95" t="str">
        <f t="shared" si="90"/>
        <v>2023 04</v>
      </c>
      <c r="U1135" s="32">
        <f t="shared" si="87"/>
        <v>1508.8037504855977</v>
      </c>
      <c r="V1135" s="22">
        <f t="shared" si="88"/>
        <v>1.0118076349621514</v>
      </c>
      <c r="X1135" s="33"/>
      <c r="Y1135" s="33"/>
    </row>
    <row r="1136" spans="1:25" hidden="1" x14ac:dyDescent="0.2">
      <c r="A1136" s="93" t="s">
        <v>503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508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3187</v>
      </c>
      <c r="T1136" s="95" t="str">
        <f t="shared" si="90"/>
        <v>2023 06</v>
      </c>
      <c r="U1136" s="32">
        <f t="shared" si="87"/>
        <v>1042.7199089849594</v>
      </c>
      <c r="V1136" s="22">
        <f t="shared" si="88"/>
        <v>0.66957762768630202</v>
      </c>
      <c r="X1136" s="33"/>
      <c r="Y1136" s="33"/>
    </row>
    <row r="1137" spans="1:25" hidden="1" x14ac:dyDescent="0.2">
      <c r="A1137" s="93" t="s">
        <v>503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509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3187</v>
      </c>
      <c r="T1137" s="95" t="str">
        <f t="shared" si="90"/>
        <v>2023 10</v>
      </c>
      <c r="U1137" s="32">
        <f t="shared" si="87"/>
        <v>1022.0450679837938</v>
      </c>
      <c r="V1137" s="22">
        <f t="shared" si="88"/>
        <v>0.60910162036099469</v>
      </c>
      <c r="X1137" s="33"/>
      <c r="Y1137" s="33"/>
    </row>
    <row r="1138" spans="1:25" hidden="1" x14ac:dyDescent="0.2">
      <c r="A1138" s="93" t="s">
        <v>503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510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3187</v>
      </c>
      <c r="T1138" s="95" t="str">
        <f t="shared" si="90"/>
        <v>2023 11</v>
      </c>
      <c r="U1138" s="32">
        <f t="shared" si="87"/>
        <v>1061.3565303290968</v>
      </c>
      <c r="V1138" s="22">
        <f t="shared" si="88"/>
        <v>2.419633720126714</v>
      </c>
      <c r="X1138" s="33"/>
      <c r="Y1138" s="33"/>
    </row>
    <row r="1139" spans="1:25" hidden="1" x14ac:dyDescent="0.2">
      <c r="A1139" s="93" t="s">
        <v>503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2628</v>
      </c>
      <c r="I1139" s="97" t="s">
        <v>2040</v>
      </c>
      <c r="J1139" s="97" t="s">
        <v>2629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3187</v>
      </c>
      <c r="T1139" s="95" t="str">
        <f t="shared" si="90"/>
        <v>2023 03</v>
      </c>
      <c r="U1139" s="32">
        <f t="shared" si="87"/>
        <v>733.33166490926214</v>
      </c>
      <c r="V1139" s="22">
        <f t="shared" si="88"/>
        <v>0.95651748134670234</v>
      </c>
      <c r="X1139" s="33"/>
      <c r="Y1139" s="33"/>
    </row>
    <row r="1140" spans="1:25" hidden="1" x14ac:dyDescent="0.2">
      <c r="A1140" s="93" t="s">
        <v>503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2628</v>
      </c>
      <c r="I1140" s="97" t="s">
        <v>2040</v>
      </c>
      <c r="J1140" s="97" t="s">
        <v>2629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3187</v>
      </c>
      <c r="T1140" s="95" t="str">
        <f t="shared" si="90"/>
        <v>2023 07</v>
      </c>
      <c r="U1140" s="32">
        <f t="shared" si="87"/>
        <v>833.33166490926214</v>
      </c>
      <c r="V1140" s="22">
        <f t="shared" si="88"/>
        <v>1.0869519801031491</v>
      </c>
      <c r="X1140" s="33"/>
      <c r="Y1140" s="33"/>
    </row>
    <row r="1141" spans="1:25" hidden="1" x14ac:dyDescent="0.2">
      <c r="A1141" s="93" t="s">
        <v>503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2125</v>
      </c>
      <c r="I1141" s="97" t="s">
        <v>2040</v>
      </c>
      <c r="J1141" s="97" t="s">
        <v>3851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3187</v>
      </c>
      <c r="T1141" s="95" t="str">
        <f t="shared" si="90"/>
        <v>2023 07</v>
      </c>
      <c r="U1141" s="32">
        <f t="shared" si="87"/>
        <v>1194.8330673178305</v>
      </c>
      <c r="V1141" s="22">
        <f t="shared" si="88"/>
        <v>0.74436685866766039</v>
      </c>
      <c r="X1141" s="33"/>
      <c r="Y1141" s="33"/>
    </row>
    <row r="1142" spans="1:25" hidden="1" x14ac:dyDescent="0.2">
      <c r="A1142" s="93" t="s">
        <v>503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2749</v>
      </c>
      <c r="I1142" s="97" t="s">
        <v>2750</v>
      </c>
      <c r="J1142" s="97" t="s">
        <v>2751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3187</v>
      </c>
      <c r="T1142" s="95" t="str">
        <f t="shared" si="90"/>
        <v>2023 04</v>
      </c>
      <c r="U1142" s="32">
        <f t="shared" si="87"/>
        <v>420.65271491203697</v>
      </c>
      <c r="V1142" s="22">
        <f t="shared" si="88"/>
        <v>0.87755313944219948</v>
      </c>
      <c r="X1142" s="33"/>
      <c r="Y1142" s="33"/>
    </row>
    <row r="1143" spans="1:25" hidden="1" x14ac:dyDescent="0.2">
      <c r="A1143" s="93" t="s">
        <v>503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2749</v>
      </c>
      <c r="I1143" s="97" t="s">
        <v>2750</v>
      </c>
      <c r="J1143" s="97" t="s">
        <v>2751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3187</v>
      </c>
      <c r="T1143" s="95" t="str">
        <f t="shared" si="90"/>
        <v>2023 04</v>
      </c>
      <c r="U1143" s="32">
        <f t="shared" si="87"/>
        <v>420.65271491203697</v>
      </c>
      <c r="V1143" s="22">
        <f t="shared" si="88"/>
        <v>0.87755313944219948</v>
      </c>
      <c r="X1143" s="33"/>
      <c r="Y1143" s="33"/>
    </row>
    <row r="1144" spans="1:25" hidden="1" x14ac:dyDescent="0.2">
      <c r="A1144" s="93" t="s">
        <v>503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2836</v>
      </c>
      <c r="I1144" s="97" t="s">
        <v>2040</v>
      </c>
      <c r="J1144" s="97" t="s">
        <v>2837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3187</v>
      </c>
      <c r="T1144" s="95" t="str">
        <f t="shared" si="90"/>
        <v>2023 05</v>
      </c>
      <c r="U1144" s="32">
        <f t="shared" si="87"/>
        <v>848.00958765747214</v>
      </c>
      <c r="V1144" s="22">
        <f t="shared" si="88"/>
        <v>0.89077534464953911</v>
      </c>
      <c r="X1144" s="33"/>
      <c r="Y1144" s="33"/>
    </row>
    <row r="1145" spans="1:25" hidden="1" x14ac:dyDescent="0.2">
      <c r="A1145" s="93" t="s">
        <v>511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512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3187</v>
      </c>
      <c r="T1145" s="95" t="str">
        <f t="shared" si="90"/>
        <v>2023 03</v>
      </c>
      <c r="U1145" s="32">
        <f t="shared" si="87"/>
        <v>581.29999999999995</v>
      </c>
      <c r="V1145" s="22">
        <f t="shared" si="88"/>
        <v>0.93955067076127352</v>
      </c>
      <c r="X1145" s="33"/>
      <c r="Y1145" s="33"/>
    </row>
    <row r="1146" spans="1:25" hidden="1" x14ac:dyDescent="0.2">
      <c r="A1146" s="93" t="s">
        <v>511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512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3187</v>
      </c>
      <c r="T1146" s="95" t="str">
        <f t="shared" si="90"/>
        <v>2023 04</v>
      </c>
      <c r="U1146" s="32">
        <f t="shared" si="87"/>
        <v>581.29999999999995</v>
      </c>
      <c r="V1146" s="22">
        <f t="shared" si="88"/>
        <v>0.93955067076127352</v>
      </c>
      <c r="X1146" s="33"/>
      <c r="Y1146" s="33"/>
    </row>
    <row r="1147" spans="1:25" hidden="1" x14ac:dyDescent="0.2">
      <c r="A1147" s="93" t="s">
        <v>513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512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3187</v>
      </c>
      <c r="T1147" s="95" t="str">
        <f t="shared" si="90"/>
        <v>2023 09</v>
      </c>
      <c r="U1147" s="32">
        <f t="shared" si="87"/>
        <v>581.29999999999995</v>
      </c>
      <c r="V1147" s="22">
        <f t="shared" si="88"/>
        <v>0.93955067076127352</v>
      </c>
      <c r="X1147" s="33"/>
      <c r="Y1147" s="33"/>
    </row>
    <row r="1148" spans="1:25" hidden="1" x14ac:dyDescent="0.2">
      <c r="A1148" s="93" t="s">
        <v>514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515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3187</v>
      </c>
      <c r="T1148" s="95" t="str">
        <f t="shared" si="90"/>
        <v>2023 05</v>
      </c>
      <c r="U1148" s="32">
        <f t="shared" si="87"/>
        <v>478.85</v>
      </c>
      <c r="V1148" s="22">
        <f t="shared" si="88"/>
        <v>0.51983933127069426</v>
      </c>
      <c r="X1148" s="33"/>
      <c r="Y1148" s="33"/>
    </row>
    <row r="1149" spans="1:25" hidden="1" x14ac:dyDescent="0.2">
      <c r="A1149" s="93" t="s">
        <v>514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516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3187</v>
      </c>
      <c r="T1149" s="95" t="str">
        <f t="shared" si="90"/>
        <v>2023 01</v>
      </c>
      <c r="U1149" s="32">
        <f t="shared" si="87"/>
        <v>1157.75</v>
      </c>
      <c r="V1149" s="22">
        <f t="shared" si="88"/>
        <v>0.66451427751470804</v>
      </c>
      <c r="X1149" s="33"/>
      <c r="Y1149" s="33"/>
    </row>
    <row r="1150" spans="1:25" hidden="1" x14ac:dyDescent="0.2">
      <c r="A1150" s="93" t="s">
        <v>517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518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3187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hidden="1" x14ac:dyDescent="0.2">
      <c r="A1151" s="93" t="s">
        <v>517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518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si="87"/>
        <v>-658.95</v>
      </c>
      <c r="V1151" s="22" t="str">
        <f t="shared" si="88"/>
        <v/>
      </c>
      <c r="X1151" s="33"/>
      <c r="Y1151" s="33"/>
    </row>
    <row r="1152" spans="1:25" hidden="1" x14ac:dyDescent="0.2">
      <c r="A1152" s="93" t="s">
        <v>519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228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3187</v>
      </c>
      <c r="T1152" s="95" t="str">
        <f t="shared" si="90"/>
        <v>2023 03</v>
      </c>
      <c r="U1152" s="32">
        <f t="shared" si="87"/>
        <v>362.45</v>
      </c>
      <c r="V1152" s="22">
        <f t="shared" si="88"/>
        <v>0.9352341633337633</v>
      </c>
      <c r="X1152" s="33"/>
      <c r="Y1152" s="33"/>
    </row>
    <row r="1153" spans="1:25" hidden="1" x14ac:dyDescent="0.2">
      <c r="A1153" s="93" t="s">
        <v>519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228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3187</v>
      </c>
      <c r="T1153" s="95" t="str">
        <f t="shared" si="90"/>
        <v>2023 03</v>
      </c>
      <c r="U1153" s="32">
        <f t="shared" ref="U1153:U1216" si="92">Q1153-P1153</f>
        <v>362.45</v>
      </c>
      <c r="V1153" s="22">
        <f t="shared" ref="V1153:V1216" si="93">IF(Q1153&lt;&gt;0,IFERROR(U1153/P1153,""),"")</f>
        <v>0.9352341633337633</v>
      </c>
      <c r="X1153" s="33"/>
      <c r="Y1153" s="33"/>
    </row>
    <row r="1154" spans="1:25" hidden="1" x14ac:dyDescent="0.2">
      <c r="A1154" s="93" t="s">
        <v>520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1692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3187</v>
      </c>
      <c r="T1154" s="95" t="str">
        <f t="shared" si="90"/>
        <v>2023 09</v>
      </c>
      <c r="U1154" s="32">
        <f t="shared" si="92"/>
        <v>240.7</v>
      </c>
      <c r="V1154" s="22">
        <f t="shared" si="93"/>
        <v>1.1500238891543237</v>
      </c>
      <c r="X1154" s="33"/>
      <c r="Y1154" s="33"/>
    </row>
    <row r="1155" spans="1:25" hidden="1" x14ac:dyDescent="0.2">
      <c r="A1155" s="93" t="s">
        <v>520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1692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si="92"/>
        <v>-209.3</v>
      </c>
      <c r="V1155" s="22" t="str">
        <f t="shared" si="93"/>
        <v/>
      </c>
      <c r="X1155" s="33"/>
      <c r="Y1155" s="33"/>
    </row>
    <row r="1156" spans="1:25" hidden="1" x14ac:dyDescent="0.2">
      <c r="A1156" s="93" t="s">
        <v>521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3581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3187</v>
      </c>
      <c r="T1156" s="95" t="str">
        <f t="shared" ref="T1156:T1219" si="95">IF(R1156="","",TEXT(R1156,"ГГГГ ММ"))</f>
        <v>2023 03</v>
      </c>
      <c r="U1156" s="32">
        <f t="shared" si="92"/>
        <v>1079.45</v>
      </c>
      <c r="V1156" s="22">
        <f t="shared" si="93"/>
        <v>0.53423572789586993</v>
      </c>
      <c r="X1156" s="33"/>
      <c r="Y1156" s="33"/>
    </row>
    <row r="1157" spans="1:25" hidden="1" x14ac:dyDescent="0.2">
      <c r="A1157" s="93" t="s">
        <v>521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3581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3187</v>
      </c>
      <c r="T1157" s="95" t="str">
        <f t="shared" si="95"/>
        <v>2023 03</v>
      </c>
      <c r="U1157" s="32">
        <f t="shared" si="92"/>
        <v>1079.45</v>
      </c>
      <c r="V1157" s="22">
        <f t="shared" si="93"/>
        <v>0.53423572789586993</v>
      </c>
      <c r="X1157" s="33"/>
      <c r="Y1157" s="33"/>
    </row>
    <row r="1158" spans="1:25" hidden="1" x14ac:dyDescent="0.2">
      <c r="A1158" s="93" t="s">
        <v>522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150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3187</v>
      </c>
      <c r="T1158" s="95" t="str">
        <f t="shared" si="95"/>
        <v>2023 04</v>
      </c>
      <c r="U1158" s="32">
        <f t="shared" si="92"/>
        <v>625.84919738633221</v>
      </c>
      <c r="V1158" s="22">
        <f t="shared" si="93"/>
        <v>0.71595106418145926</v>
      </c>
      <c r="X1158" s="33"/>
      <c r="Y1158" s="33"/>
    </row>
    <row r="1159" spans="1:25" hidden="1" x14ac:dyDescent="0.2">
      <c r="A1159" s="93" t="s">
        <v>522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523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3187</v>
      </c>
      <c r="T1159" s="95" t="str">
        <f t="shared" si="95"/>
        <v>2023 04</v>
      </c>
      <c r="U1159" s="32">
        <f t="shared" si="92"/>
        <v>863.70478137762007</v>
      </c>
      <c r="V1159" s="22">
        <f t="shared" si="93"/>
        <v>0.76010597177796568</v>
      </c>
      <c r="X1159" s="33"/>
      <c r="Y1159" s="33"/>
    </row>
    <row r="1160" spans="1:25" hidden="1" x14ac:dyDescent="0.2">
      <c r="A1160" s="93" t="s">
        <v>522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3699</v>
      </c>
      <c r="I1160" s="176" t="s">
        <v>2043</v>
      </c>
      <c r="J1160" s="97" t="s">
        <v>3743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3187</v>
      </c>
      <c r="T1160" s="95" t="str">
        <f t="shared" si="95"/>
        <v>2023 07</v>
      </c>
      <c r="U1160" s="32">
        <f t="shared" si="92"/>
        <v>770.39557092295092</v>
      </c>
      <c r="V1160" s="22">
        <f t="shared" si="93"/>
        <v>0.82873483260813685</v>
      </c>
      <c r="X1160" s="33"/>
      <c r="Y1160" s="33"/>
    </row>
    <row r="1161" spans="1:25" hidden="1" x14ac:dyDescent="0.2">
      <c r="A1161" s="93" t="s">
        <v>522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3187</v>
      </c>
      <c r="T1161" s="95" t="str">
        <f t="shared" si="95"/>
        <v>2023 03</v>
      </c>
      <c r="U1161" s="32">
        <f t="shared" si="92"/>
        <v>865.72127688537944</v>
      </c>
      <c r="V1161" s="22">
        <f t="shared" si="93"/>
        <v>0.7632350490611266</v>
      </c>
      <c r="X1161" s="33"/>
      <c r="Y1161" s="33"/>
    </row>
    <row r="1162" spans="1:25" hidden="1" x14ac:dyDescent="0.2">
      <c r="A1162" s="93" t="s">
        <v>522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101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3187</v>
      </c>
      <c r="T1162" s="95" t="str">
        <f t="shared" si="95"/>
        <v>2024 05</v>
      </c>
      <c r="U1162" s="32">
        <f t="shared" si="92"/>
        <v>1485.9788184045733</v>
      </c>
      <c r="V1162" s="22">
        <f t="shared" si="93"/>
        <v>0.8669547578294281</v>
      </c>
      <c r="X1162" s="33"/>
      <c r="Y1162" s="33"/>
    </row>
    <row r="1163" spans="1:25" hidden="1" x14ac:dyDescent="0.2">
      <c r="A1163" s="93" t="s">
        <v>522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3714</v>
      </c>
      <c r="I1163" s="176" t="s">
        <v>2078</v>
      </c>
      <c r="J1163" s="97" t="s">
        <v>3765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3187</v>
      </c>
      <c r="T1163" s="95" t="str">
        <f t="shared" si="95"/>
        <v>2023 11</v>
      </c>
      <c r="U1163" s="32">
        <f t="shared" si="92"/>
        <v>1088.2696722025587</v>
      </c>
      <c r="V1163" s="22">
        <f t="shared" si="93"/>
        <v>0.8296443629765724</v>
      </c>
      <c r="X1163" s="33"/>
      <c r="Y1163" s="33"/>
    </row>
    <row r="1164" spans="1:25" hidden="1" x14ac:dyDescent="0.2">
      <c r="A1164" s="93" t="s">
        <v>522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2510</v>
      </c>
      <c r="I1164" s="97" t="s">
        <v>2075</v>
      </c>
      <c r="J1164" s="97" t="s">
        <v>2511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3187</v>
      </c>
      <c r="T1164" s="95" t="str">
        <f t="shared" si="95"/>
        <v>2023 05</v>
      </c>
      <c r="U1164" s="32">
        <f t="shared" si="92"/>
        <v>1126.4922009256734</v>
      </c>
      <c r="V1164" s="22">
        <f t="shared" si="93"/>
        <v>0.63517747230299204</v>
      </c>
      <c r="X1164" s="33"/>
      <c r="Y1164" s="33"/>
    </row>
    <row r="1165" spans="1:25" hidden="1" x14ac:dyDescent="0.2">
      <c r="A1165" s="93" t="s">
        <v>522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2051</v>
      </c>
      <c r="I1165" s="97" t="s">
        <v>2040</v>
      </c>
      <c r="J1165" s="97" t="s">
        <v>2052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3187</v>
      </c>
      <c r="T1165" s="95" t="str">
        <f t="shared" si="95"/>
        <v>2023 08</v>
      </c>
      <c r="U1165" s="32">
        <f t="shared" si="92"/>
        <v>1126.2178426354467</v>
      </c>
      <c r="V1165" s="22">
        <f t="shared" si="93"/>
        <v>0.51809140065849513</v>
      </c>
      <c r="X1165" s="33"/>
      <c r="Y1165" s="33"/>
    </row>
    <row r="1166" spans="1:25" hidden="1" x14ac:dyDescent="0.2">
      <c r="A1166" s="93" t="s">
        <v>522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2541</v>
      </c>
      <c r="I1166" s="97" t="s">
        <v>2040</v>
      </c>
      <c r="J1166" s="97" t="s">
        <v>2542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3187</v>
      </c>
      <c r="T1166" s="95" t="str">
        <f t="shared" si="95"/>
        <v>2023 04</v>
      </c>
      <c r="U1166" s="32">
        <f t="shared" si="92"/>
        <v>1219.2509942826023</v>
      </c>
      <c r="V1166" s="22">
        <f t="shared" si="93"/>
        <v>0.72542122002457277</v>
      </c>
      <c r="X1166" s="33"/>
      <c r="Y1166" s="33"/>
    </row>
    <row r="1167" spans="1:25" hidden="1" x14ac:dyDescent="0.2">
      <c r="A1167" s="93" t="s">
        <v>522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2541</v>
      </c>
      <c r="I1167" s="97" t="s">
        <v>2040</v>
      </c>
      <c r="J1167" s="97" t="s">
        <v>2542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3187</v>
      </c>
      <c r="T1167" s="95" t="str">
        <f t="shared" si="95"/>
        <v>2023 11</v>
      </c>
      <c r="U1167" s="32">
        <f t="shared" si="92"/>
        <v>1219.2509942826023</v>
      </c>
      <c r="V1167" s="22">
        <f t="shared" si="93"/>
        <v>0.72542122002457277</v>
      </c>
      <c r="X1167" s="33"/>
      <c r="Y1167" s="33"/>
    </row>
    <row r="1168" spans="1:25" hidden="1" x14ac:dyDescent="0.2">
      <c r="A1168" s="93" t="s">
        <v>522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524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3187</v>
      </c>
      <c r="T1168" s="95" t="str">
        <f t="shared" si="95"/>
        <v>2023 09</v>
      </c>
      <c r="U1168" s="32">
        <f t="shared" si="92"/>
        <v>816.95843996732879</v>
      </c>
      <c r="V1168" s="22">
        <f t="shared" si="93"/>
        <v>0.83105178171732363</v>
      </c>
      <c r="X1168" s="33"/>
      <c r="Y1168" s="33"/>
    </row>
    <row r="1169" spans="1:25" hidden="1" x14ac:dyDescent="0.2">
      <c r="A1169" s="93" t="s">
        <v>522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525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3187</v>
      </c>
      <c r="T1169" s="95" t="str">
        <f t="shared" si="95"/>
        <v>2023 03</v>
      </c>
      <c r="U1169" s="32">
        <f t="shared" si="92"/>
        <v>754.90490988292925</v>
      </c>
      <c r="V1169" s="22">
        <f t="shared" si="93"/>
        <v>1.0131658628488844</v>
      </c>
      <c r="X1169" s="33"/>
      <c r="Y1169" s="33"/>
    </row>
    <row r="1170" spans="1:25" hidden="1" x14ac:dyDescent="0.2">
      <c r="A1170" s="93" t="s">
        <v>522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526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3187</v>
      </c>
      <c r="T1170" s="95" t="str">
        <f t="shared" si="95"/>
        <v>2023 05</v>
      </c>
      <c r="U1170" s="32">
        <f t="shared" si="92"/>
        <v>1010.267650421998</v>
      </c>
      <c r="V1170" s="22">
        <f t="shared" si="93"/>
        <v>0.84915540102808829</v>
      </c>
      <c r="X1170" s="33"/>
      <c r="Y1170" s="33"/>
    </row>
    <row r="1171" spans="1:25" hidden="1" x14ac:dyDescent="0.2">
      <c r="A1171" s="93" t="s">
        <v>522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526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3187</v>
      </c>
      <c r="T1171" s="95" t="str">
        <f t="shared" si="95"/>
        <v>2023 06</v>
      </c>
      <c r="U1171" s="32">
        <f t="shared" si="92"/>
        <v>810.26765042199804</v>
      </c>
      <c r="V1171" s="22">
        <f t="shared" si="93"/>
        <v>0.68105036457098944</v>
      </c>
      <c r="X1171" s="33"/>
      <c r="Y1171" s="33"/>
    </row>
    <row r="1172" spans="1:25" hidden="1" x14ac:dyDescent="0.2">
      <c r="A1172" s="93" t="s">
        <v>527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3802</v>
      </c>
      <c r="I1172" s="96" t="str">
        <f t="shared" si="91"/>
        <v>Cloma Pharma</v>
      </c>
      <c r="J1172" s="97" t="s">
        <v>528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3187</v>
      </c>
      <c r="T1172" s="95" t="str">
        <f t="shared" si="95"/>
        <v>2023 03</v>
      </c>
      <c r="U1172" s="32">
        <f t="shared" si="92"/>
        <v>957.09999999999991</v>
      </c>
      <c r="V1172" s="22">
        <f t="shared" si="93"/>
        <v>0.31453547602615922</v>
      </c>
      <c r="X1172" s="33"/>
      <c r="Y1172" s="33"/>
    </row>
    <row r="1173" spans="1:25" hidden="1" x14ac:dyDescent="0.2">
      <c r="A1173" s="93" t="s">
        <v>527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3802</v>
      </c>
      <c r="I1173" s="96" t="str">
        <f t="shared" si="91"/>
        <v>Cloma Pharma</v>
      </c>
      <c r="J1173" s="97" t="s">
        <v>528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3187</v>
      </c>
      <c r="T1173" s="95" t="str">
        <f t="shared" si="95"/>
        <v>2023 04</v>
      </c>
      <c r="U1173" s="32">
        <f t="shared" si="92"/>
        <v>957.09999999999991</v>
      </c>
      <c r="V1173" s="22">
        <f t="shared" si="93"/>
        <v>0.31453547602615922</v>
      </c>
      <c r="X1173" s="33"/>
      <c r="Y1173" s="33"/>
    </row>
    <row r="1174" spans="1:25" hidden="1" x14ac:dyDescent="0.2">
      <c r="A1174" s="93" t="s">
        <v>527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529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3187</v>
      </c>
      <c r="T1174" s="95" t="str">
        <f t="shared" si="95"/>
        <v>2023 03</v>
      </c>
      <c r="U1174" s="32">
        <f t="shared" si="92"/>
        <v>559.45000000000005</v>
      </c>
      <c r="V1174" s="22">
        <f t="shared" si="93"/>
        <v>0.87339005542112258</v>
      </c>
      <c r="X1174" s="33"/>
      <c r="Y1174" s="33"/>
    </row>
    <row r="1175" spans="1:25" hidden="1" x14ac:dyDescent="0.2">
      <c r="A1175" s="93" t="s">
        <v>530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531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3187</v>
      </c>
      <c r="T1175" s="95" t="str">
        <f t="shared" si="95"/>
        <v>2023 03</v>
      </c>
      <c r="U1175" s="32">
        <f t="shared" si="92"/>
        <v>405.55345332906177</v>
      </c>
      <c r="V1175" s="22">
        <f t="shared" si="93"/>
        <v>0.38099936027547099</v>
      </c>
      <c r="X1175" s="33"/>
      <c r="Y1175" s="33"/>
    </row>
    <row r="1176" spans="1:25" hidden="1" x14ac:dyDescent="0.2">
      <c r="A1176" s="93" t="s">
        <v>530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532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3187</v>
      </c>
      <c r="T1176" s="95" t="str">
        <f t="shared" si="95"/>
        <v>2023 03</v>
      </c>
      <c r="U1176" s="32">
        <f t="shared" si="92"/>
        <v>452.30107418775651</v>
      </c>
      <c r="V1176" s="22">
        <f t="shared" si="93"/>
        <v>0.38082132126072005</v>
      </c>
      <c r="X1176" s="33"/>
      <c r="Y1176" s="33"/>
    </row>
    <row r="1177" spans="1:25" hidden="1" x14ac:dyDescent="0.2">
      <c r="A1177" s="93" t="s">
        <v>530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532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3187</v>
      </c>
      <c r="T1177" s="95" t="str">
        <f t="shared" si="95"/>
        <v>2023 03</v>
      </c>
      <c r="U1177" s="32">
        <f t="shared" si="92"/>
        <v>452.30107418775651</v>
      </c>
      <c r="V1177" s="22">
        <f t="shared" si="93"/>
        <v>0.38082132126072005</v>
      </c>
      <c r="X1177" s="33"/>
      <c r="Y1177" s="33"/>
    </row>
    <row r="1178" spans="1:25" hidden="1" x14ac:dyDescent="0.2">
      <c r="A1178" s="93" t="s">
        <v>530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532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3187</v>
      </c>
      <c r="T1178" s="95" t="str">
        <f t="shared" si="95"/>
        <v>2023 03</v>
      </c>
      <c r="U1178" s="32">
        <f t="shared" si="92"/>
        <v>452.30107418775651</v>
      </c>
      <c r="V1178" s="22">
        <f t="shared" si="93"/>
        <v>0.38082132126072005</v>
      </c>
      <c r="X1178" s="33"/>
      <c r="Y1178" s="33"/>
    </row>
    <row r="1179" spans="1:25" hidden="1" x14ac:dyDescent="0.2">
      <c r="A1179" s="93" t="s">
        <v>530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533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3187</v>
      </c>
      <c r="T1179" s="95" t="str">
        <f t="shared" si="95"/>
        <v>2023 03</v>
      </c>
      <c r="U1179" s="32">
        <f t="shared" si="92"/>
        <v>415.07332410766844</v>
      </c>
      <c r="V1179" s="22">
        <f t="shared" si="93"/>
        <v>0.37736454002348307</v>
      </c>
      <c r="X1179" s="33"/>
      <c r="Y1179" s="33"/>
    </row>
    <row r="1180" spans="1:25" hidden="1" x14ac:dyDescent="0.2">
      <c r="A1180" s="93" t="s">
        <v>534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516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3187</v>
      </c>
      <c r="T1180" s="95" t="str">
        <f t="shared" si="95"/>
        <v>2023 03</v>
      </c>
      <c r="U1180" s="32">
        <f t="shared" si="92"/>
        <v>1262.3499999999999</v>
      </c>
      <c r="V1180" s="22">
        <f t="shared" si="93"/>
        <v>0.72646965729577295</v>
      </c>
      <c r="X1180" s="33"/>
      <c r="Y1180" s="33"/>
    </row>
    <row r="1181" spans="1:25" hidden="1" x14ac:dyDescent="0.2">
      <c r="A1181" s="93" t="s">
        <v>534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516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3187</v>
      </c>
      <c r="T1181" s="95" t="str">
        <f t="shared" si="95"/>
        <v>2023 04</v>
      </c>
      <c r="U1181" s="32">
        <f t="shared" si="92"/>
        <v>1362.35</v>
      </c>
      <c r="V1181" s="22">
        <f t="shared" si="93"/>
        <v>0.78401864587229875</v>
      </c>
      <c r="X1181" s="33"/>
      <c r="Y1181" s="33"/>
    </row>
    <row r="1182" spans="1:25" hidden="1" x14ac:dyDescent="0.2">
      <c r="A1182" s="93" t="s">
        <v>535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536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3187</v>
      </c>
      <c r="T1182" s="95" t="str">
        <f t="shared" si="95"/>
        <v>2023 03</v>
      </c>
      <c r="U1182" s="32">
        <f t="shared" si="92"/>
        <v>159</v>
      </c>
      <c r="V1182" s="22">
        <f t="shared" si="93"/>
        <v>0.40664961636828645</v>
      </c>
      <c r="X1182" s="33"/>
      <c r="Y1182" s="33"/>
    </row>
    <row r="1183" spans="1:25" hidden="1" x14ac:dyDescent="0.2">
      <c r="A1183" s="93" t="s">
        <v>535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536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3187</v>
      </c>
      <c r="T1183" s="95" t="str">
        <f t="shared" si="95"/>
        <v>2023 03</v>
      </c>
      <c r="U1183" s="32">
        <f t="shared" si="92"/>
        <v>159</v>
      </c>
      <c r="V1183" s="22">
        <f t="shared" si="93"/>
        <v>0.40664961636828645</v>
      </c>
      <c r="X1183" s="33"/>
      <c r="Y1183" s="33"/>
    </row>
    <row r="1184" spans="1:25" hidden="1" x14ac:dyDescent="0.2">
      <c r="A1184" s="93" t="s">
        <v>535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537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3187</v>
      </c>
      <c r="T1184" s="95" t="str">
        <f t="shared" si="95"/>
        <v>2023 03</v>
      </c>
      <c r="U1184" s="32">
        <f t="shared" si="92"/>
        <v>198.10000000000002</v>
      </c>
      <c r="V1184" s="22">
        <f t="shared" si="93"/>
        <v>0.56294401818698503</v>
      </c>
      <c r="X1184" s="33"/>
      <c r="Y1184" s="33"/>
    </row>
    <row r="1185" spans="1:25" hidden="1" x14ac:dyDescent="0.2">
      <c r="A1185" s="93" t="s">
        <v>535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537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3187</v>
      </c>
      <c r="T1185" s="95" t="str">
        <f t="shared" si="95"/>
        <v>2023 03</v>
      </c>
      <c r="U1185" s="32">
        <f t="shared" si="92"/>
        <v>198.10000000000002</v>
      </c>
      <c r="V1185" s="22">
        <f t="shared" si="93"/>
        <v>0.56294401818698503</v>
      </c>
      <c r="X1185" s="33"/>
      <c r="Y1185" s="33"/>
    </row>
    <row r="1186" spans="1:25" hidden="1" x14ac:dyDescent="0.2">
      <c r="A1186" s="93" t="s">
        <v>535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538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3187</v>
      </c>
      <c r="T1186" s="95" t="str">
        <f t="shared" si="95"/>
        <v>2023 03</v>
      </c>
      <c r="U1186" s="32">
        <f t="shared" si="92"/>
        <v>159</v>
      </c>
      <c r="V1186" s="22">
        <f t="shared" si="93"/>
        <v>0.40664961636828645</v>
      </c>
      <c r="X1186" s="33"/>
      <c r="Y1186" s="33"/>
    </row>
    <row r="1187" spans="1:25" hidden="1" x14ac:dyDescent="0.2">
      <c r="A1187" s="93" t="s">
        <v>535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538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3187</v>
      </c>
      <c r="T1187" s="95" t="str">
        <f t="shared" si="95"/>
        <v>2023 03</v>
      </c>
      <c r="U1187" s="32">
        <f t="shared" si="92"/>
        <v>109</v>
      </c>
      <c r="V1187" s="22">
        <f t="shared" si="93"/>
        <v>0.27877237851662406</v>
      </c>
      <c r="X1187" s="33"/>
      <c r="Y1187" s="33"/>
    </row>
    <row r="1188" spans="1:25" hidden="1" x14ac:dyDescent="0.2">
      <c r="A1188" s="93" t="s">
        <v>535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539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3187</v>
      </c>
      <c r="T1188" s="95" t="str">
        <f t="shared" si="95"/>
        <v>2023 04</v>
      </c>
      <c r="U1188" s="32">
        <f t="shared" si="92"/>
        <v>198.10000000000002</v>
      </c>
      <c r="V1188" s="22">
        <f t="shared" si="93"/>
        <v>0.56294401818698503</v>
      </c>
      <c r="X1188" s="33"/>
      <c r="Y1188" s="33"/>
    </row>
    <row r="1189" spans="1:25" hidden="1" x14ac:dyDescent="0.2">
      <c r="A1189" s="93" t="s">
        <v>535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539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3187</v>
      </c>
      <c r="T1189" s="95" t="str">
        <f t="shared" si="95"/>
        <v>2023 04</v>
      </c>
      <c r="U1189" s="32">
        <f t="shared" si="92"/>
        <v>148.10000000000002</v>
      </c>
      <c r="V1189" s="22">
        <f t="shared" si="93"/>
        <v>0.4208581983518046</v>
      </c>
      <c r="X1189" s="33"/>
      <c r="Y1189" s="33"/>
    </row>
    <row r="1190" spans="1:25" hidden="1" x14ac:dyDescent="0.2">
      <c r="A1190" s="93" t="s">
        <v>540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480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3187</v>
      </c>
      <c r="T1190" s="95" t="str">
        <f t="shared" si="95"/>
        <v>2023 03</v>
      </c>
      <c r="U1190" s="32">
        <f t="shared" si="92"/>
        <v>414.40000000000009</v>
      </c>
      <c r="V1190" s="22">
        <f t="shared" si="93"/>
        <v>0.38172439204126762</v>
      </c>
      <c r="X1190" s="33"/>
      <c r="Y1190" s="33"/>
    </row>
    <row r="1191" spans="1:25" hidden="1" x14ac:dyDescent="0.2">
      <c r="A1191" s="93" t="s">
        <v>540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480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3187</v>
      </c>
      <c r="T1191" s="95" t="str">
        <f t="shared" si="95"/>
        <v>2023 03</v>
      </c>
      <c r="U1191" s="32">
        <f t="shared" si="92"/>
        <v>414.40000000000009</v>
      </c>
      <c r="V1191" s="22">
        <f t="shared" si="93"/>
        <v>0.38172439204126762</v>
      </c>
      <c r="X1191" s="33"/>
      <c r="Y1191" s="33"/>
    </row>
    <row r="1192" spans="1:25" hidden="1" x14ac:dyDescent="0.2">
      <c r="A1192" s="93" t="s">
        <v>540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3582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3187</v>
      </c>
      <c r="T1192" s="95" t="str">
        <f t="shared" si="95"/>
        <v>2023 04</v>
      </c>
      <c r="U1192" s="32">
        <f t="shared" si="92"/>
        <v>1124.875</v>
      </c>
      <c r="V1192" s="22">
        <f t="shared" si="93"/>
        <v>0.56952091639769631</v>
      </c>
      <c r="X1192" s="33"/>
      <c r="Y1192" s="33"/>
    </row>
    <row r="1193" spans="1:25" hidden="1" x14ac:dyDescent="0.2">
      <c r="A1193" s="93" t="s">
        <v>540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3582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3187</v>
      </c>
      <c r="T1193" s="95" t="str">
        <f t="shared" si="95"/>
        <v>2023 04</v>
      </c>
      <c r="U1193" s="32">
        <f t="shared" si="92"/>
        <v>1124.875</v>
      </c>
      <c r="V1193" s="22">
        <f t="shared" si="93"/>
        <v>0.56952091639769631</v>
      </c>
      <c r="X1193" s="33"/>
      <c r="Y1193" s="33"/>
    </row>
    <row r="1194" spans="1:25" hidden="1" x14ac:dyDescent="0.2">
      <c r="A1194" s="93" t="s">
        <v>541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542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3187</v>
      </c>
      <c r="T1194" s="95" t="str">
        <f t="shared" si="95"/>
        <v>2023 03</v>
      </c>
      <c r="U1194" s="32">
        <f t="shared" si="92"/>
        <v>555.95000000000005</v>
      </c>
      <c r="V1194" s="22">
        <f t="shared" si="93"/>
        <v>0.74719440897789136</v>
      </c>
      <c r="X1194" s="33"/>
      <c r="Y1194" s="33"/>
    </row>
    <row r="1195" spans="1:25" hidden="1" x14ac:dyDescent="0.2">
      <c r="A1195" s="93" t="s">
        <v>541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542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3187</v>
      </c>
      <c r="T1195" s="95" t="str">
        <f t="shared" si="95"/>
        <v>2023 03</v>
      </c>
      <c r="U1195" s="32">
        <f t="shared" si="92"/>
        <v>555.95000000000005</v>
      </c>
      <c r="V1195" s="22">
        <f t="shared" si="93"/>
        <v>0.74719440897789136</v>
      </c>
      <c r="X1195" s="33"/>
      <c r="Y1195" s="33"/>
    </row>
    <row r="1196" spans="1:25" hidden="1" x14ac:dyDescent="0.2">
      <c r="A1196" s="93" t="s">
        <v>543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544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3187</v>
      </c>
      <c r="T1196" s="95" t="str">
        <f t="shared" si="95"/>
        <v>2023 05</v>
      </c>
      <c r="U1196" s="32">
        <f t="shared" si="92"/>
        <v>368.8</v>
      </c>
      <c r="V1196" s="22">
        <f t="shared" si="93"/>
        <v>1.1135265700483092</v>
      </c>
      <c r="X1196" s="33"/>
      <c r="Y1196" s="33"/>
    </row>
    <row r="1197" spans="1:25" hidden="1" x14ac:dyDescent="0.2">
      <c r="A1197" s="93" t="s">
        <v>543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545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3187</v>
      </c>
      <c r="T1197" s="95" t="str">
        <f t="shared" si="95"/>
        <v>2023 03</v>
      </c>
      <c r="U1197" s="32">
        <f t="shared" si="92"/>
        <v>369.95</v>
      </c>
      <c r="V1197" s="22">
        <f t="shared" si="93"/>
        <v>1.1208907741251324</v>
      </c>
      <c r="X1197" s="33"/>
      <c r="Y1197" s="33"/>
    </row>
    <row r="1198" spans="1:25" hidden="1" x14ac:dyDescent="0.2">
      <c r="A1198" s="93" t="s">
        <v>543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546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3187</v>
      </c>
      <c r="T1198" s="95" t="str">
        <f t="shared" si="95"/>
        <v>2023 03</v>
      </c>
      <c r="U1198" s="32">
        <f t="shared" si="92"/>
        <v>342.35</v>
      </c>
      <c r="V1198" s="22">
        <f t="shared" si="93"/>
        <v>0.9572207465399134</v>
      </c>
      <c r="X1198" s="33"/>
      <c r="Y1198" s="33"/>
    </row>
    <row r="1199" spans="1:25" hidden="1" x14ac:dyDescent="0.2">
      <c r="A1199" s="93" t="s">
        <v>543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547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3187</v>
      </c>
      <c r="T1199" s="95" t="str">
        <f t="shared" si="95"/>
        <v>2023 11</v>
      </c>
      <c r="U1199" s="32">
        <f t="shared" si="92"/>
        <v>188.35000000000002</v>
      </c>
      <c r="V1199" s="22">
        <f t="shared" si="93"/>
        <v>0.60436386972565392</v>
      </c>
      <c r="X1199" s="33"/>
      <c r="Y1199" s="33"/>
    </row>
    <row r="1200" spans="1:25" hidden="1" x14ac:dyDescent="0.2">
      <c r="A1200" s="93" t="s">
        <v>543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547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si="93"/>
        <v/>
      </c>
      <c r="X1200" s="33"/>
      <c r="Y1200" s="33"/>
    </row>
    <row r="1201" spans="1:25" hidden="1" x14ac:dyDescent="0.2">
      <c r="A1201" s="93" t="s">
        <v>548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2460</v>
      </c>
      <c r="I1201" s="97" t="s">
        <v>2040</v>
      </c>
      <c r="J1201" s="97" t="s">
        <v>2461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3187</v>
      </c>
      <c r="T1201" s="95" t="str">
        <f t="shared" si="95"/>
        <v>2023 04</v>
      </c>
      <c r="U1201" s="32">
        <f t="shared" si="92"/>
        <v>1034.5054993766444</v>
      </c>
      <c r="V1201" s="22">
        <f t="shared" si="93"/>
        <v>0.38811016084809541</v>
      </c>
      <c r="X1201" s="33"/>
      <c r="Y1201" s="33"/>
    </row>
    <row r="1202" spans="1:25" hidden="1" x14ac:dyDescent="0.2">
      <c r="A1202" s="93" t="s">
        <v>548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371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3187</v>
      </c>
      <c r="T1202" s="95" t="str">
        <f t="shared" si="95"/>
        <v>2023 05</v>
      </c>
      <c r="U1202" s="32">
        <f t="shared" si="92"/>
        <v>986.43573902202513</v>
      </c>
      <c r="V1202" s="22">
        <f t="shared" si="93"/>
        <v>2.1279374232624315</v>
      </c>
      <c r="X1202" s="33"/>
      <c r="Y1202" s="33"/>
    </row>
    <row r="1203" spans="1:25" hidden="1" x14ac:dyDescent="0.2">
      <c r="A1203" s="93" t="s">
        <v>548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371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3187</v>
      </c>
      <c r="T1203" s="95" t="str">
        <f t="shared" si="95"/>
        <v>2023 08</v>
      </c>
      <c r="U1203" s="32">
        <f t="shared" si="92"/>
        <v>1036.4357390220252</v>
      </c>
      <c r="V1203" s="22">
        <f t="shared" si="93"/>
        <v>2.235797334409412</v>
      </c>
      <c r="X1203" s="33"/>
      <c r="Y1203" s="33"/>
    </row>
    <row r="1204" spans="1:25" hidden="1" x14ac:dyDescent="0.2">
      <c r="A1204" s="93" t="s">
        <v>548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549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3187</v>
      </c>
      <c r="T1204" s="95" t="str">
        <f t="shared" si="95"/>
        <v>2023 04</v>
      </c>
      <c r="U1204" s="32">
        <f t="shared" si="92"/>
        <v>996.75299071893551</v>
      </c>
      <c r="V1204" s="22">
        <f t="shared" si="93"/>
        <v>0.39818403338678277</v>
      </c>
      <c r="X1204" s="33"/>
      <c r="Y1204" s="33"/>
    </row>
    <row r="1205" spans="1:25" hidden="1" x14ac:dyDescent="0.2">
      <c r="A1205" s="93" t="s">
        <v>548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2087</v>
      </c>
      <c r="I1205" s="97" t="s">
        <v>2088</v>
      </c>
      <c r="J1205" s="97" t="s">
        <v>3163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3187</v>
      </c>
      <c r="T1205" s="95" t="str">
        <f t="shared" si="95"/>
        <v>2023 09</v>
      </c>
      <c r="U1205" s="32">
        <f t="shared" si="92"/>
        <v>950.74693632543722</v>
      </c>
      <c r="V1205" s="22">
        <f t="shared" si="93"/>
        <v>0.82727378884296188</v>
      </c>
      <c r="X1205" s="33"/>
      <c r="Y1205" s="33"/>
    </row>
    <row r="1206" spans="1:25" hidden="1" x14ac:dyDescent="0.2">
      <c r="A1206" s="93" t="s">
        <v>548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2087</v>
      </c>
      <c r="I1206" s="97" t="s">
        <v>2088</v>
      </c>
      <c r="J1206" s="97" t="s">
        <v>3163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3187</v>
      </c>
      <c r="T1206" s="95" t="str">
        <f t="shared" si="95"/>
        <v>2023 09</v>
      </c>
      <c r="U1206" s="32">
        <f t="shared" si="92"/>
        <v>1050.7469363254372</v>
      </c>
      <c r="V1206" s="22">
        <f t="shared" si="93"/>
        <v>0.91428682640691239</v>
      </c>
      <c r="X1206" s="33"/>
      <c r="Y1206" s="33"/>
    </row>
    <row r="1207" spans="1:25" hidden="1" x14ac:dyDescent="0.2">
      <c r="A1207" s="93" t="s">
        <v>548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2087</v>
      </c>
      <c r="I1207" s="97" t="s">
        <v>2088</v>
      </c>
      <c r="J1207" s="97" t="s">
        <v>3163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3187</v>
      </c>
      <c r="T1207" s="95" t="str">
        <f t="shared" si="95"/>
        <v>2023 10</v>
      </c>
      <c r="U1207" s="32">
        <f t="shared" si="92"/>
        <v>950.74693632543722</v>
      </c>
      <c r="V1207" s="22">
        <f t="shared" si="93"/>
        <v>0.82727378884296188</v>
      </c>
      <c r="X1207" s="33"/>
      <c r="Y1207" s="33"/>
    </row>
    <row r="1208" spans="1:25" hidden="1" x14ac:dyDescent="0.2">
      <c r="A1208" s="93" t="s">
        <v>548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550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3187</v>
      </c>
      <c r="T1208" s="95" t="str">
        <f t="shared" si="95"/>
        <v>2023 06</v>
      </c>
      <c r="U1208" s="32">
        <f t="shared" si="92"/>
        <v>1307.55088516415</v>
      </c>
      <c r="V1208" s="22">
        <f t="shared" si="93"/>
        <v>1.8882988759024038</v>
      </c>
      <c r="X1208" s="33"/>
      <c r="Y1208" s="33"/>
    </row>
    <row r="1209" spans="1:25" hidden="1" x14ac:dyDescent="0.2">
      <c r="A1209" s="93" t="s">
        <v>548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3721</v>
      </c>
      <c r="I1209" s="176" t="s">
        <v>2040</v>
      </c>
      <c r="J1209" s="97" t="s">
        <v>3772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3187</v>
      </c>
      <c r="T1209" s="95" t="str">
        <f t="shared" si="95"/>
        <v>2023 04</v>
      </c>
      <c r="U1209" s="32">
        <f t="shared" si="92"/>
        <v>585.3823872189131</v>
      </c>
      <c r="V1209" s="22">
        <f t="shared" si="93"/>
        <v>0.71859775437512363</v>
      </c>
      <c r="X1209" s="33"/>
      <c r="Y1209" s="33"/>
    </row>
    <row r="1210" spans="1:25" hidden="1" x14ac:dyDescent="0.2">
      <c r="A1210" s="93" t="s">
        <v>548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3721</v>
      </c>
      <c r="I1210" s="176" t="s">
        <v>2040</v>
      </c>
      <c r="J1210" s="97" t="s">
        <v>3772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3187</v>
      </c>
      <c r="T1210" s="95" t="str">
        <f t="shared" si="95"/>
        <v>2023 05</v>
      </c>
      <c r="U1210" s="32">
        <f t="shared" si="92"/>
        <v>685.3823872189131</v>
      </c>
      <c r="V1210" s="22">
        <f t="shared" si="93"/>
        <v>0.84135473683048967</v>
      </c>
      <c r="X1210" s="33"/>
      <c r="Y1210" s="33"/>
    </row>
    <row r="1211" spans="1:25" hidden="1" x14ac:dyDescent="0.2">
      <c r="A1211" s="93" t="s">
        <v>548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551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si="92"/>
        <v>-944.99506118114243</v>
      </c>
      <c r="V1211" s="22" t="str">
        <f t="shared" si="93"/>
        <v/>
      </c>
      <c r="X1211" s="33"/>
      <c r="Y1211" s="33"/>
    </row>
    <row r="1212" spans="1:25" hidden="1" x14ac:dyDescent="0.2">
      <c r="A1212" s="93" t="s">
        <v>548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551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si="92"/>
        <v>-944.99506118114243</v>
      </c>
      <c r="V1212" s="22" t="str">
        <f t="shared" si="93"/>
        <v/>
      </c>
      <c r="X1212" s="33"/>
      <c r="Y1212" s="33"/>
    </row>
    <row r="1213" spans="1:25" hidden="1" x14ac:dyDescent="0.2">
      <c r="A1213" s="93" t="s">
        <v>548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3652</v>
      </c>
      <c r="I1213" s="97" t="s">
        <v>2088</v>
      </c>
      <c r="J1213" s="97" t="s">
        <v>3653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3187</v>
      </c>
      <c r="T1213" s="95" t="str">
        <f t="shared" si="95"/>
        <v>2023 05</v>
      </c>
      <c r="U1213" s="32">
        <f t="shared" si="92"/>
        <v>1433.8907512582532</v>
      </c>
      <c r="V1213" s="22">
        <f t="shared" si="93"/>
        <v>0.60601206475177338</v>
      </c>
      <c r="X1213" s="33"/>
      <c r="Y1213" s="33"/>
    </row>
    <row r="1214" spans="1:25" hidden="1" x14ac:dyDescent="0.2">
      <c r="A1214" s="93" t="s">
        <v>548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493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3187</v>
      </c>
      <c r="T1214" s="95" t="str">
        <f t="shared" si="95"/>
        <v>2023 07</v>
      </c>
      <c r="U1214" s="32">
        <f t="shared" si="92"/>
        <v>1722.917031906542</v>
      </c>
      <c r="V1214" s="22">
        <f t="shared" si="93"/>
        <v>0.45615016838674621</v>
      </c>
      <c r="X1214" s="33"/>
      <c r="Y1214" s="33"/>
    </row>
    <row r="1215" spans="1:25" hidden="1" x14ac:dyDescent="0.2">
      <c r="A1215" s="93" t="s">
        <v>548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2836</v>
      </c>
      <c r="I1215" s="97" t="s">
        <v>2040</v>
      </c>
      <c r="J1215" s="97" t="s">
        <v>2837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3187</v>
      </c>
      <c r="T1215" s="95" t="str">
        <f t="shared" si="95"/>
        <v>2023 06</v>
      </c>
      <c r="U1215" s="32">
        <f t="shared" si="92"/>
        <v>783.05590247956752</v>
      </c>
      <c r="V1215" s="22">
        <f t="shared" si="93"/>
        <v>0.7700087983094217</v>
      </c>
      <c r="X1215" s="33"/>
      <c r="Y1215" s="33"/>
    </row>
    <row r="1216" spans="1:25" hidden="1" x14ac:dyDescent="0.2">
      <c r="A1216" s="93" t="s">
        <v>552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553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si="92"/>
        <v>-248.4</v>
      </c>
      <c r="V1216" s="22" t="str">
        <f t="shared" si="93"/>
        <v/>
      </c>
      <c r="X1216" s="33"/>
      <c r="Y1216" s="33"/>
    </row>
    <row r="1217" spans="1:25" hidden="1" x14ac:dyDescent="0.2">
      <c r="A1217" s="93" t="s">
        <v>552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553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si="97">Q1217-P1217</f>
        <v>-248.4</v>
      </c>
      <c r="V1217" s="22" t="str">
        <f t="shared" ref="V1217:V1280" si="98">IF(Q1217&lt;&gt;0,IFERROR(U1217/P1217,""),"")</f>
        <v/>
      </c>
      <c r="X1217" s="33"/>
      <c r="Y1217" s="33"/>
    </row>
    <row r="1218" spans="1:25" hidden="1" x14ac:dyDescent="0.2">
      <c r="A1218" s="93" t="s">
        <v>554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308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3187</v>
      </c>
      <c r="T1218" s="95" t="str">
        <f t="shared" si="95"/>
        <v>2023 05</v>
      </c>
      <c r="U1218" s="32">
        <f t="shared" si="97"/>
        <v>350</v>
      </c>
      <c r="V1218" s="22">
        <f t="shared" si="98"/>
        <v>0.2413793103448276</v>
      </c>
      <c r="X1218" s="33"/>
      <c r="Y1218" s="33"/>
    </row>
    <row r="1219" spans="1:25" hidden="1" x14ac:dyDescent="0.2">
      <c r="A1219" s="93" t="s">
        <v>554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308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3187</v>
      </c>
      <c r="T1219" s="95" t="str">
        <f t="shared" si="95"/>
        <v>2023 07</v>
      </c>
      <c r="U1219" s="32">
        <f t="shared" si="97"/>
        <v>0</v>
      </c>
      <c r="V1219" s="22">
        <f t="shared" si="98"/>
        <v>0</v>
      </c>
      <c r="X1219" s="33"/>
      <c r="Y1219" s="33"/>
    </row>
    <row r="1220" spans="1:25" hidden="1" x14ac:dyDescent="0.2">
      <c r="A1220" s="93" t="s">
        <v>543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555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3187</v>
      </c>
      <c r="T1220" s="95" t="str">
        <f t="shared" ref="T1220:T1283" si="100">IF(R1220="","",TEXT(R1220,"ГГГГ ММ"))</f>
        <v>2023 03</v>
      </c>
      <c r="U1220" s="32">
        <f t="shared" si="97"/>
        <v>440.79999999999995</v>
      </c>
      <c r="V1220" s="22">
        <f t="shared" si="98"/>
        <v>0.38026224982746715</v>
      </c>
      <c r="X1220" s="33"/>
      <c r="Y1220" s="33"/>
    </row>
    <row r="1221" spans="1:25" hidden="1" x14ac:dyDescent="0.2">
      <c r="A1221" s="93" t="s">
        <v>543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556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3187</v>
      </c>
      <c r="T1221" s="95" t="str">
        <f t="shared" si="100"/>
        <v>2023 03</v>
      </c>
      <c r="U1221" s="32">
        <f t="shared" si="97"/>
        <v>505.15000000000009</v>
      </c>
      <c r="V1221" s="22">
        <f t="shared" si="98"/>
        <v>0.42277273297903512</v>
      </c>
      <c r="X1221" s="33"/>
      <c r="Y1221" s="33"/>
    </row>
    <row r="1222" spans="1:25" hidden="1" x14ac:dyDescent="0.2">
      <c r="A1222" s="93" t="s">
        <v>557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558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3187</v>
      </c>
      <c r="T1222" s="95" t="str">
        <f t="shared" si="100"/>
        <v>2023 04</v>
      </c>
      <c r="U1222" s="32">
        <f t="shared" si="97"/>
        <v>187.75</v>
      </c>
      <c r="V1222" s="22">
        <f t="shared" si="98"/>
        <v>0.51828847481021389</v>
      </c>
      <c r="X1222" s="33"/>
      <c r="Y1222" s="33"/>
    </row>
    <row r="1223" spans="1:25" hidden="1" x14ac:dyDescent="0.2">
      <c r="A1223" s="93" t="s">
        <v>557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558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3187</v>
      </c>
      <c r="T1223" s="95" t="str">
        <f t="shared" si="100"/>
        <v>2023 05</v>
      </c>
      <c r="U1223" s="32">
        <f t="shared" si="97"/>
        <v>137.75</v>
      </c>
      <c r="V1223" s="22">
        <f t="shared" si="98"/>
        <v>0.3802622498274672</v>
      </c>
      <c r="X1223" s="33"/>
      <c r="Y1223" s="33"/>
    </row>
    <row r="1224" spans="1:25" hidden="1" x14ac:dyDescent="0.2">
      <c r="A1224" s="93" t="s">
        <v>557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559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3187</v>
      </c>
      <c r="T1224" s="95" t="str">
        <f t="shared" si="100"/>
        <v>2023 05</v>
      </c>
      <c r="U1224" s="32">
        <f t="shared" si="97"/>
        <v>187.75</v>
      </c>
      <c r="V1224" s="22">
        <f t="shared" si="98"/>
        <v>0.51828847481021389</v>
      </c>
      <c r="X1224" s="33"/>
      <c r="Y1224" s="33"/>
    </row>
    <row r="1225" spans="1:25" hidden="1" x14ac:dyDescent="0.2">
      <c r="A1225" s="93" t="s">
        <v>557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559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3187</v>
      </c>
      <c r="T1225" s="95" t="str">
        <f t="shared" si="100"/>
        <v>2023 06</v>
      </c>
      <c r="U1225" s="32">
        <f t="shared" si="97"/>
        <v>187.75</v>
      </c>
      <c r="V1225" s="22">
        <f t="shared" si="98"/>
        <v>0.51828847481021389</v>
      </c>
      <c r="X1225" s="33"/>
      <c r="Y1225" s="33"/>
    </row>
    <row r="1226" spans="1:25" hidden="1" x14ac:dyDescent="0.2">
      <c r="A1226" s="93" t="s">
        <v>560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330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3187</v>
      </c>
      <c r="T1226" s="95" t="str">
        <f t="shared" si="100"/>
        <v>2023 03</v>
      </c>
      <c r="U1226" s="32">
        <f t="shared" si="97"/>
        <v>476.5</v>
      </c>
      <c r="V1226" s="22">
        <f t="shared" si="98"/>
        <v>0.46555935515388375</v>
      </c>
      <c r="X1226" s="33"/>
      <c r="Y1226" s="33"/>
    </row>
    <row r="1227" spans="1:25" hidden="1" x14ac:dyDescent="0.2">
      <c r="A1227" s="93" t="s">
        <v>560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1063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3187</v>
      </c>
      <c r="T1227" s="95" t="str">
        <f t="shared" si="100"/>
        <v>2023 03</v>
      </c>
      <c r="U1227" s="32">
        <f t="shared" si="97"/>
        <v>476.5</v>
      </c>
      <c r="V1227" s="22">
        <f t="shared" si="98"/>
        <v>0.46555935515388375</v>
      </c>
      <c r="X1227" s="33"/>
      <c r="Y1227" s="33"/>
    </row>
    <row r="1228" spans="1:25" hidden="1" x14ac:dyDescent="0.2">
      <c r="A1228" s="93" t="s">
        <v>561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562</v>
      </c>
      <c r="J1228" s="97" t="s">
        <v>480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3187</v>
      </c>
      <c r="T1228" s="95" t="str">
        <f t="shared" si="100"/>
        <v>2023 04</v>
      </c>
      <c r="U1228" s="32">
        <f t="shared" si="97"/>
        <v>468.45000000000005</v>
      </c>
      <c r="V1228" s="22">
        <f t="shared" si="98"/>
        <v>0.45412243710920464</v>
      </c>
      <c r="X1228" s="33"/>
      <c r="Y1228" s="33"/>
    </row>
    <row r="1229" spans="1:25" hidden="1" x14ac:dyDescent="0.2">
      <c r="A1229" s="93" t="s">
        <v>561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562</v>
      </c>
      <c r="J1229" s="97" t="s">
        <v>563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3187</v>
      </c>
      <c r="T1229" s="95" t="str">
        <f t="shared" si="100"/>
        <v>2023 03</v>
      </c>
      <c r="U1229" s="32">
        <f t="shared" si="97"/>
        <v>468.45000000000005</v>
      </c>
      <c r="V1229" s="22">
        <f t="shared" si="98"/>
        <v>0.45412243710920464</v>
      </c>
      <c r="X1229" s="33"/>
      <c r="Y1229" s="33"/>
    </row>
    <row r="1230" spans="1:25" hidden="1" x14ac:dyDescent="0.2">
      <c r="A1230" s="93" t="s">
        <v>561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564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3187</v>
      </c>
      <c r="T1230" s="95" t="str">
        <f t="shared" si="100"/>
        <v>2023 03</v>
      </c>
      <c r="U1230" s="32">
        <f t="shared" si="97"/>
        <v>612.29999999999995</v>
      </c>
      <c r="V1230" s="22">
        <f t="shared" si="98"/>
        <v>0.89035916824196581</v>
      </c>
      <c r="X1230" s="33"/>
      <c r="Y1230" s="33"/>
    </row>
    <row r="1231" spans="1:25" hidden="1" x14ac:dyDescent="0.2">
      <c r="A1231" s="93" t="s">
        <v>561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564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3187</v>
      </c>
      <c r="T1231" s="95" t="str">
        <f t="shared" si="100"/>
        <v>2023 03</v>
      </c>
      <c r="U1231" s="32">
        <f t="shared" si="97"/>
        <v>612.29999999999995</v>
      </c>
      <c r="V1231" s="22">
        <f t="shared" si="98"/>
        <v>0.89035916824196581</v>
      </c>
      <c r="X1231" s="33"/>
      <c r="Y1231" s="33"/>
    </row>
    <row r="1232" spans="1:25" hidden="1" x14ac:dyDescent="0.2">
      <c r="A1232" s="93" t="s">
        <v>565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228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3187</v>
      </c>
      <c r="T1232" s="95" t="str">
        <f t="shared" si="100"/>
        <v>2023 04</v>
      </c>
      <c r="U1232" s="32">
        <f t="shared" si="97"/>
        <v>360.91666666666669</v>
      </c>
      <c r="V1232" s="22">
        <f t="shared" si="98"/>
        <v>0.92760762475904912</v>
      </c>
      <c r="X1232" s="33"/>
      <c r="Y1232" s="33"/>
    </row>
    <row r="1233" spans="1:25" hidden="1" x14ac:dyDescent="0.2">
      <c r="A1233" s="93" t="s">
        <v>565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228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3187</v>
      </c>
      <c r="T1233" s="95" t="str">
        <f t="shared" si="100"/>
        <v>2023 08</v>
      </c>
      <c r="U1233" s="32">
        <f t="shared" si="97"/>
        <v>310.91666666666669</v>
      </c>
      <c r="V1233" s="22">
        <f t="shared" si="98"/>
        <v>0.79910044977511252</v>
      </c>
      <c r="X1233" s="33"/>
      <c r="Y1233" s="33"/>
    </row>
    <row r="1234" spans="1:25" hidden="1" x14ac:dyDescent="0.2">
      <c r="A1234" s="93" t="s">
        <v>565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228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si="97"/>
        <v>-389.08333333333331</v>
      </c>
      <c r="V1234" s="22" t="str">
        <f t="shared" si="98"/>
        <v/>
      </c>
      <c r="X1234" s="33"/>
      <c r="Y1234" s="33"/>
    </row>
    <row r="1235" spans="1:25" hidden="1" x14ac:dyDescent="0.2">
      <c r="A1235" s="93" t="s">
        <v>565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566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3187</v>
      </c>
      <c r="T1235" s="95" t="str">
        <f t="shared" si="100"/>
        <v>2023 03</v>
      </c>
      <c r="U1235" s="32">
        <f t="shared" si="97"/>
        <v>376.8</v>
      </c>
      <c r="V1235" s="22">
        <f t="shared" si="98"/>
        <v>0.89035916824196604</v>
      </c>
      <c r="X1235" s="33"/>
      <c r="Y1235" s="33"/>
    </row>
    <row r="1236" spans="1:25" hidden="1" x14ac:dyDescent="0.2">
      <c r="A1236" s="93" t="s">
        <v>567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568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3187</v>
      </c>
      <c r="T1236" s="95" t="str">
        <f t="shared" si="100"/>
        <v>2023 03</v>
      </c>
      <c r="U1236" s="32">
        <f t="shared" si="97"/>
        <v>1.8604651161240326E-3</v>
      </c>
      <c r="V1236" s="22">
        <f t="shared" si="98"/>
        <v>1.236757993411688E-6</v>
      </c>
      <c r="X1236" s="33"/>
      <c r="Y1236" s="33"/>
    </row>
    <row r="1237" spans="1:25" hidden="1" x14ac:dyDescent="0.2">
      <c r="A1237" s="93" t="s">
        <v>567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569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3187</v>
      </c>
      <c r="T1237" s="95" t="str">
        <f t="shared" si="100"/>
        <v>2024 02</v>
      </c>
      <c r="U1237" s="32">
        <f t="shared" si="97"/>
        <v>412.02906976744191</v>
      </c>
      <c r="V1237" s="22">
        <f t="shared" si="98"/>
        <v>0.52289882019611755</v>
      </c>
      <c r="X1237" s="33"/>
      <c r="Y1237" s="33"/>
    </row>
    <row r="1238" spans="1:25" hidden="1" x14ac:dyDescent="0.2">
      <c r="A1238" s="93" t="s">
        <v>567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569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si="98"/>
        <v/>
      </c>
      <c r="X1238" s="33"/>
      <c r="Y1238" s="33"/>
    </row>
    <row r="1239" spans="1:25" hidden="1" x14ac:dyDescent="0.2">
      <c r="A1239" s="93" t="s">
        <v>570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571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si="97"/>
        <v>-4819.75</v>
      </c>
      <c r="V1239" s="22" t="str">
        <f t="shared" si="98"/>
        <v/>
      </c>
      <c r="X1239" s="33"/>
      <c r="Y1239" s="33"/>
    </row>
    <row r="1240" spans="1:25" hidden="1" x14ac:dyDescent="0.2">
      <c r="A1240" s="93" t="s">
        <v>572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2261</v>
      </c>
      <c r="I1240" s="97" t="s">
        <v>2043</v>
      </c>
      <c r="J1240" s="97" t="s">
        <v>2262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3187</v>
      </c>
      <c r="T1240" s="95" t="str">
        <f t="shared" si="100"/>
        <v>2023 05</v>
      </c>
      <c r="U1240" s="32">
        <f t="shared" si="97"/>
        <v>882.85311337683538</v>
      </c>
      <c r="V1240" s="22">
        <f t="shared" si="98"/>
        <v>1.0804093215421768</v>
      </c>
      <c r="X1240" s="33"/>
      <c r="Y1240" s="33"/>
    </row>
    <row r="1241" spans="1:25" hidden="1" x14ac:dyDescent="0.2">
      <c r="A1241" s="93" t="s">
        <v>572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2261</v>
      </c>
      <c r="I1241" s="97" t="s">
        <v>2043</v>
      </c>
      <c r="J1241" s="97" t="s">
        <v>2262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3187</v>
      </c>
      <c r="T1241" s="95" t="str">
        <f t="shared" si="100"/>
        <v>2023 04</v>
      </c>
      <c r="U1241" s="32">
        <f t="shared" si="97"/>
        <v>3.1133768353583946E-3</v>
      </c>
      <c r="V1241" s="22">
        <f t="shared" si="98"/>
        <v>3.8100577586782867E-6</v>
      </c>
      <c r="X1241" s="33"/>
      <c r="Y1241" s="33"/>
    </row>
    <row r="1242" spans="1:25" hidden="1" x14ac:dyDescent="0.2">
      <c r="A1242" s="93" t="s">
        <v>572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2261</v>
      </c>
      <c r="I1242" s="97" t="s">
        <v>2043</v>
      </c>
      <c r="J1242" s="97" t="s">
        <v>2262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3187</v>
      </c>
      <c r="T1242" s="95" t="str">
        <f t="shared" si="100"/>
        <v>2023 05</v>
      </c>
      <c r="U1242" s="32">
        <f t="shared" si="97"/>
        <v>882.85311337683538</v>
      </c>
      <c r="V1242" s="22">
        <f t="shared" si="98"/>
        <v>1.0804093215421768</v>
      </c>
      <c r="X1242" s="33"/>
      <c r="Y1242" s="33"/>
    </row>
    <row r="1243" spans="1:25" hidden="1" x14ac:dyDescent="0.2">
      <c r="A1243" s="93" t="s">
        <v>572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2896</v>
      </c>
      <c r="I1243" s="97" t="s">
        <v>2040</v>
      </c>
      <c r="J1243" s="97" t="s">
        <v>2897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3187</v>
      </c>
      <c r="T1243" s="95" t="str">
        <f t="shared" si="100"/>
        <v>2024 03</v>
      </c>
      <c r="U1243" s="32">
        <f t="shared" si="97"/>
        <v>674.03485725938071</v>
      </c>
      <c r="V1243" s="22">
        <f t="shared" si="98"/>
        <v>0.59862852913791609</v>
      </c>
      <c r="X1243" s="33"/>
      <c r="Y1243" s="33"/>
    </row>
    <row r="1244" spans="1:25" hidden="1" x14ac:dyDescent="0.2">
      <c r="A1244" s="93" t="s">
        <v>572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2896</v>
      </c>
      <c r="I1244" s="97" t="s">
        <v>2040</v>
      </c>
      <c r="J1244" s="97" t="s">
        <v>2897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3187</v>
      </c>
      <c r="T1244" s="95" t="str">
        <f t="shared" si="100"/>
        <v>2024 06</v>
      </c>
      <c r="U1244" s="32">
        <f t="shared" si="97"/>
        <v>674.03485725938071</v>
      </c>
      <c r="V1244" s="22">
        <f t="shared" si="98"/>
        <v>0.59862852913791609</v>
      </c>
      <c r="X1244" s="33"/>
      <c r="Y1244" s="33"/>
    </row>
    <row r="1245" spans="1:25" hidden="1" x14ac:dyDescent="0.2">
      <c r="A1245" s="93" t="s">
        <v>572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2896</v>
      </c>
      <c r="I1245" s="97" t="s">
        <v>2040</v>
      </c>
      <c r="J1245" s="97" t="s">
        <v>2897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3187</v>
      </c>
      <c r="T1245" s="95" t="str">
        <f t="shared" si="100"/>
        <v>2024 04</v>
      </c>
      <c r="U1245" s="32">
        <f t="shared" si="97"/>
        <v>574.03485725938071</v>
      </c>
      <c r="V1245" s="22">
        <f t="shared" si="98"/>
        <v>0.50981583307469858</v>
      </c>
      <c r="X1245" s="33"/>
      <c r="Y1245" s="33"/>
    </row>
    <row r="1246" spans="1:25" hidden="1" x14ac:dyDescent="0.2">
      <c r="A1246" s="93" t="s">
        <v>572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3693</v>
      </c>
      <c r="I1246" s="97" t="s">
        <v>3735</v>
      </c>
      <c r="J1246" s="97" t="s">
        <v>4419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3187</v>
      </c>
      <c r="T1246" s="95" t="str">
        <f t="shared" si="100"/>
        <v>2023 04</v>
      </c>
      <c r="U1246" s="32">
        <f t="shared" si="97"/>
        <v>1306.3958474714527</v>
      </c>
      <c r="V1246" s="22">
        <f t="shared" si="98"/>
        <v>0.35369135227366677</v>
      </c>
      <c r="X1246" s="33"/>
      <c r="Y1246" s="33"/>
    </row>
    <row r="1247" spans="1:25" hidden="1" x14ac:dyDescent="0.2">
      <c r="A1247" s="93" t="s">
        <v>572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3694</v>
      </c>
      <c r="I1247" s="176" t="s">
        <v>3735</v>
      </c>
      <c r="J1247" s="97" t="s">
        <v>3737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3187</v>
      </c>
      <c r="T1247" s="95" t="str">
        <f t="shared" si="100"/>
        <v>2023 12</v>
      </c>
      <c r="U1247" s="32">
        <f t="shared" si="97"/>
        <v>1961.4403091354002</v>
      </c>
      <c r="V1247" s="22">
        <f t="shared" si="98"/>
        <v>0.6909984367945291</v>
      </c>
      <c r="X1247" s="33"/>
      <c r="Y1247" s="33"/>
    </row>
    <row r="1248" spans="1:25" hidden="1" x14ac:dyDescent="0.2">
      <c r="A1248" s="93" t="s">
        <v>572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2051</v>
      </c>
      <c r="I1248" s="97" t="s">
        <v>2040</v>
      </c>
      <c r="J1248" s="97" t="s">
        <v>2052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3187</v>
      </c>
      <c r="T1248" s="95" t="str">
        <f t="shared" si="100"/>
        <v>2023 08</v>
      </c>
      <c r="U1248" s="32">
        <f t="shared" si="97"/>
        <v>1273.7325477161505</v>
      </c>
      <c r="V1248" s="22">
        <f t="shared" si="98"/>
        <v>0.6286102786088279</v>
      </c>
      <c r="X1248" s="33"/>
      <c r="Y1248" s="33"/>
    </row>
    <row r="1249" spans="1:25" hidden="1" x14ac:dyDescent="0.2">
      <c r="A1249" s="93" t="s">
        <v>572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2051</v>
      </c>
      <c r="I1249" s="97" t="s">
        <v>2040</v>
      </c>
      <c r="J1249" s="97" t="s">
        <v>2052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3187</v>
      </c>
      <c r="T1249" s="95" t="str">
        <f t="shared" si="100"/>
        <v>2023 09</v>
      </c>
      <c r="U1249" s="32">
        <f t="shared" si="97"/>
        <v>1173.7325477161505</v>
      </c>
      <c r="V1249" s="22">
        <f t="shared" si="98"/>
        <v>0.57925845198431791</v>
      </c>
      <c r="X1249" s="33"/>
      <c r="Y1249" s="33"/>
    </row>
    <row r="1250" spans="1:25" hidden="1" x14ac:dyDescent="0.2">
      <c r="A1250" s="93" t="s">
        <v>572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2727</v>
      </c>
      <c r="I1250" s="97" t="s">
        <v>2728</v>
      </c>
      <c r="J1250" s="97" t="s">
        <v>3925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3187</v>
      </c>
      <c r="T1250" s="95" t="str">
        <f t="shared" si="100"/>
        <v>2023 04</v>
      </c>
      <c r="U1250" s="32">
        <f t="shared" si="97"/>
        <v>646.16870880913552</v>
      </c>
      <c r="V1250" s="22">
        <f t="shared" si="98"/>
        <v>1.4238081889716616</v>
      </c>
      <c r="X1250" s="33"/>
      <c r="Y1250" s="33"/>
    </row>
    <row r="1251" spans="1:25" hidden="1" x14ac:dyDescent="0.2">
      <c r="A1251" s="93" t="s">
        <v>572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2727</v>
      </c>
      <c r="I1251" s="97" t="s">
        <v>2728</v>
      </c>
      <c r="J1251" s="97" t="s">
        <v>3925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3187</v>
      </c>
      <c r="T1251" s="95" t="str">
        <f t="shared" si="100"/>
        <v>2023 04</v>
      </c>
      <c r="U1251" s="32">
        <f t="shared" si="97"/>
        <v>546.16870880913552</v>
      </c>
      <c r="V1251" s="22">
        <f t="shared" si="98"/>
        <v>1.2034619899742378</v>
      </c>
      <c r="X1251" s="33"/>
      <c r="Y1251" s="33"/>
    </row>
    <row r="1252" spans="1:25" hidden="1" x14ac:dyDescent="0.2">
      <c r="A1252" s="93" t="s">
        <v>572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2697</v>
      </c>
      <c r="I1252" s="97" t="s">
        <v>2040</v>
      </c>
      <c r="J1252" s="97" t="s">
        <v>2698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3187</v>
      </c>
      <c r="T1252" s="95" t="str">
        <f t="shared" si="100"/>
        <v>2023 06</v>
      </c>
      <c r="U1252" s="32">
        <f t="shared" si="97"/>
        <v>638.37827324632997</v>
      </c>
      <c r="V1252" s="22">
        <f t="shared" si="98"/>
        <v>0.74090317528498983</v>
      </c>
      <c r="X1252" s="33"/>
      <c r="Y1252" s="33"/>
    </row>
    <row r="1253" spans="1:25" hidden="1" x14ac:dyDescent="0.2">
      <c r="A1253" s="93" t="s">
        <v>572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4408</v>
      </c>
      <c r="I1253" s="97" t="s">
        <v>2040</v>
      </c>
      <c r="J1253" s="97" t="s">
        <v>4409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3187</v>
      </c>
      <c r="T1253" s="95" t="str">
        <f t="shared" si="100"/>
        <v>2023 10</v>
      </c>
      <c r="U1253" s="32">
        <f t="shared" si="97"/>
        <v>743.21310032626445</v>
      </c>
      <c r="V1253" s="22">
        <f t="shared" si="98"/>
        <v>1.1315894100437476</v>
      </c>
      <c r="X1253" s="33"/>
      <c r="Y1253" s="33"/>
    </row>
    <row r="1254" spans="1:25" hidden="1" x14ac:dyDescent="0.2">
      <c r="A1254" s="93" t="s">
        <v>572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169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3187</v>
      </c>
      <c r="T1254" s="95" t="str">
        <f t="shared" si="100"/>
        <v>2023 04</v>
      </c>
      <c r="U1254" s="32">
        <f t="shared" si="97"/>
        <v>961.26192047308359</v>
      </c>
      <c r="V1254" s="22">
        <f t="shared" si="98"/>
        <v>0.92541319069662042</v>
      </c>
      <c r="X1254" s="33"/>
      <c r="Y1254" s="33"/>
    </row>
    <row r="1255" spans="1:25" hidden="1" x14ac:dyDescent="0.2">
      <c r="A1255" s="93" t="s">
        <v>572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169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3187</v>
      </c>
      <c r="T1255" s="95" t="str">
        <f t="shared" si="100"/>
        <v>2023 09</v>
      </c>
      <c r="U1255" s="32">
        <f t="shared" si="97"/>
        <v>1061.2619204730836</v>
      </c>
      <c r="V1255" s="22">
        <f t="shared" si="98"/>
        <v>1.0216838502314514</v>
      </c>
      <c r="X1255" s="33"/>
      <c r="Y1255" s="33"/>
    </row>
    <row r="1256" spans="1:25" hidden="1" x14ac:dyDescent="0.2">
      <c r="A1256" s="93" t="s">
        <v>572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337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si="97"/>
        <v>-2121.6377960848281</v>
      </c>
      <c r="V1256" s="22" t="str">
        <f t="shared" si="98"/>
        <v/>
      </c>
      <c r="X1256" s="33"/>
      <c r="Y1256" s="33"/>
    </row>
    <row r="1257" spans="1:25" hidden="1" x14ac:dyDescent="0.2">
      <c r="A1257" s="93" t="s">
        <v>574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2087</v>
      </c>
      <c r="I1257" s="97" t="s">
        <v>2088</v>
      </c>
      <c r="J1257" s="97" t="s">
        <v>3163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3187</v>
      </c>
      <c r="T1257" s="95" t="str">
        <f t="shared" si="100"/>
        <v>2023 11</v>
      </c>
      <c r="U1257" s="32">
        <f t="shared" si="97"/>
        <v>1020.54817728029</v>
      </c>
      <c r="V1257" s="22">
        <f t="shared" si="98"/>
        <v>0.86527330546405667</v>
      </c>
      <c r="X1257" s="33"/>
      <c r="Y1257" s="33"/>
    </row>
    <row r="1258" spans="1:25" hidden="1" x14ac:dyDescent="0.2">
      <c r="A1258" s="93" t="s">
        <v>574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2087</v>
      </c>
      <c r="I1258" s="97" t="s">
        <v>2088</v>
      </c>
      <c r="J1258" s="97" t="s">
        <v>3163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3187</v>
      </c>
      <c r="T1258" s="95" t="str">
        <f t="shared" si="100"/>
        <v>2023 11</v>
      </c>
      <c r="U1258" s="32">
        <f t="shared" si="97"/>
        <v>1020.54817728029</v>
      </c>
      <c r="V1258" s="22">
        <f t="shared" si="98"/>
        <v>0.86527330546405667</v>
      </c>
      <c r="X1258" s="33"/>
      <c r="Y1258" s="33"/>
    </row>
    <row r="1259" spans="1:25" hidden="1" x14ac:dyDescent="0.2">
      <c r="A1259" s="93" t="s">
        <v>574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2087</v>
      </c>
      <c r="I1259" s="97" t="s">
        <v>2088</v>
      </c>
      <c r="J1259" s="97" t="s">
        <v>3163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3187</v>
      </c>
      <c r="T1259" s="95" t="str">
        <f t="shared" si="100"/>
        <v>2023 12</v>
      </c>
      <c r="U1259" s="32">
        <f t="shared" si="97"/>
        <v>1020.54817728029</v>
      </c>
      <c r="V1259" s="22">
        <f t="shared" si="98"/>
        <v>0.86527330546405667</v>
      </c>
      <c r="X1259" s="33"/>
      <c r="Y1259" s="33"/>
    </row>
    <row r="1260" spans="1:25" hidden="1" x14ac:dyDescent="0.2">
      <c r="A1260" s="93" t="s">
        <v>574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2087</v>
      </c>
      <c r="I1260" s="97" t="s">
        <v>2088</v>
      </c>
      <c r="J1260" s="97" t="s">
        <v>3163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3187</v>
      </c>
      <c r="T1260" s="95" t="str">
        <f t="shared" si="100"/>
        <v>2023 12</v>
      </c>
      <c r="U1260" s="32">
        <f t="shared" si="97"/>
        <v>1020.54817728029</v>
      </c>
      <c r="V1260" s="22">
        <f t="shared" si="98"/>
        <v>0.86527330546405667</v>
      </c>
      <c r="X1260" s="33"/>
      <c r="Y1260" s="33"/>
    </row>
    <row r="1261" spans="1:25" hidden="1" x14ac:dyDescent="0.2">
      <c r="A1261" s="93" t="s">
        <v>574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2087</v>
      </c>
      <c r="I1261" s="97" t="s">
        <v>2088</v>
      </c>
      <c r="J1261" s="97" t="s">
        <v>3163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3187</v>
      </c>
      <c r="T1261" s="95" t="str">
        <f t="shared" si="100"/>
        <v>2023 12</v>
      </c>
      <c r="U1261" s="32">
        <f t="shared" si="97"/>
        <v>1020.54817728029</v>
      </c>
      <c r="V1261" s="22">
        <f t="shared" si="98"/>
        <v>0.86527330546405667</v>
      </c>
      <c r="X1261" s="33"/>
      <c r="Y1261" s="33"/>
    </row>
    <row r="1262" spans="1:25" hidden="1" x14ac:dyDescent="0.2">
      <c r="A1262" s="93" t="s">
        <v>574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2605</v>
      </c>
      <c r="I1262" s="97" t="s">
        <v>2088</v>
      </c>
      <c r="J1262" s="97" t="s">
        <v>3901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3187</v>
      </c>
      <c r="T1262" s="95" t="str">
        <f t="shared" si="100"/>
        <v>2023 08</v>
      </c>
      <c r="U1262" s="32">
        <f t="shared" si="97"/>
        <v>1073.6505823627283</v>
      </c>
      <c r="V1262" s="22">
        <f t="shared" si="98"/>
        <v>0.70341074589899399</v>
      </c>
      <c r="X1262" s="33"/>
      <c r="Y1262" s="33"/>
    </row>
    <row r="1263" spans="1:25" hidden="1" x14ac:dyDescent="0.2">
      <c r="A1263" s="93" t="s">
        <v>574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2605</v>
      </c>
      <c r="I1263" s="97" t="s">
        <v>2088</v>
      </c>
      <c r="J1263" s="97" t="s">
        <v>3901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3187</v>
      </c>
      <c r="T1263" s="95" t="str">
        <f t="shared" si="100"/>
        <v>2023 08</v>
      </c>
      <c r="U1263" s="32">
        <f t="shared" si="97"/>
        <v>1073.6505823627283</v>
      </c>
      <c r="V1263" s="22">
        <f t="shared" si="98"/>
        <v>0.70341074589899399</v>
      </c>
      <c r="X1263" s="33"/>
      <c r="Y1263" s="33"/>
    </row>
    <row r="1264" spans="1:25" hidden="1" x14ac:dyDescent="0.2">
      <c r="A1264" s="93" t="s">
        <v>574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3640</v>
      </c>
      <c r="I1264" s="97" t="s">
        <v>2088</v>
      </c>
      <c r="J1264" s="97" t="s">
        <v>3641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3187</v>
      </c>
      <c r="T1264" s="95" t="str">
        <f t="shared" si="100"/>
        <v>2023 08</v>
      </c>
      <c r="U1264" s="32">
        <f t="shared" si="97"/>
        <v>1028.6867342308269</v>
      </c>
      <c r="V1264" s="22">
        <f t="shared" si="98"/>
        <v>1.0590679346031793</v>
      </c>
      <c r="X1264" s="33"/>
      <c r="Y1264" s="33"/>
    </row>
    <row r="1265" spans="1:25" hidden="1" x14ac:dyDescent="0.2">
      <c r="A1265" s="93" t="s">
        <v>574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3640</v>
      </c>
      <c r="I1265" s="97" t="s">
        <v>2088</v>
      </c>
      <c r="J1265" s="97" t="s">
        <v>3641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3187</v>
      </c>
      <c r="T1265" s="95" t="str">
        <f t="shared" si="100"/>
        <v>2023 10</v>
      </c>
      <c r="U1265" s="32">
        <f t="shared" si="97"/>
        <v>1228.6867342308269</v>
      </c>
      <c r="V1265" s="22">
        <f t="shared" si="98"/>
        <v>1.2649747280634971</v>
      </c>
      <c r="X1265" s="33"/>
      <c r="Y1265" s="33"/>
    </row>
    <row r="1266" spans="1:25" hidden="1" x14ac:dyDescent="0.2">
      <c r="A1266" s="93" t="s">
        <v>574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3707</v>
      </c>
      <c r="I1266" s="176" t="s">
        <v>3754</v>
      </c>
      <c r="J1266" s="97" t="s">
        <v>3755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3187</v>
      </c>
      <c r="T1266" s="95" t="str">
        <f t="shared" si="100"/>
        <v>2023 06</v>
      </c>
      <c r="U1266" s="32">
        <f t="shared" si="97"/>
        <v>262.59482680381154</v>
      </c>
      <c r="V1266" s="22">
        <f t="shared" si="98"/>
        <v>0.35610656983273908</v>
      </c>
      <c r="X1266" s="33"/>
      <c r="Y1266" s="33"/>
    </row>
    <row r="1267" spans="1:25" hidden="1" x14ac:dyDescent="0.2">
      <c r="A1267" s="93" t="s">
        <v>574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3707</v>
      </c>
      <c r="I1267" s="176" t="s">
        <v>3754</v>
      </c>
      <c r="J1267" s="97" t="s">
        <v>3755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3187</v>
      </c>
      <c r="T1267" s="95" t="str">
        <f t="shared" si="100"/>
        <v>2024 10</v>
      </c>
      <c r="U1267" s="32">
        <f t="shared" si="97"/>
        <v>762.59482680381154</v>
      </c>
      <c r="V1267" s="22">
        <f t="shared" si="98"/>
        <v>1.0341598547491087</v>
      </c>
      <c r="X1267" s="33"/>
      <c r="Y1267" s="33"/>
    </row>
    <row r="1268" spans="1:25" hidden="1" x14ac:dyDescent="0.2">
      <c r="A1268" s="93" t="s">
        <v>574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3707</v>
      </c>
      <c r="I1268" s="176" t="s">
        <v>3754</v>
      </c>
      <c r="J1268" s="97" t="s">
        <v>3755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si="97"/>
        <v>-737.40517319618846</v>
      </c>
      <c r="V1268" s="22" t="str">
        <f t="shared" si="98"/>
        <v/>
      </c>
      <c r="X1268" s="33"/>
      <c r="Y1268" s="33"/>
    </row>
    <row r="1269" spans="1:25" hidden="1" x14ac:dyDescent="0.2">
      <c r="A1269" s="93" t="s">
        <v>575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2261</v>
      </c>
      <c r="I1269" s="97" t="s">
        <v>2043</v>
      </c>
      <c r="J1269" s="97" t="s">
        <v>2262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3187</v>
      </c>
      <c r="T1269" s="95" t="str">
        <f t="shared" si="100"/>
        <v>2023 06</v>
      </c>
      <c r="U1269" s="32">
        <f t="shared" si="97"/>
        <v>760.63547411473473</v>
      </c>
      <c r="V1269" s="22">
        <f t="shared" si="98"/>
        <v>0.90620398010328562</v>
      </c>
      <c r="X1269" s="33"/>
      <c r="Y1269" s="33"/>
    </row>
    <row r="1270" spans="1:25" hidden="1" x14ac:dyDescent="0.2">
      <c r="A1270" s="93" t="s">
        <v>575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2261</v>
      </c>
      <c r="I1270" s="97" t="s">
        <v>2043</v>
      </c>
      <c r="J1270" s="97" t="s">
        <v>2262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3187</v>
      </c>
      <c r="T1270" s="95" t="str">
        <f t="shared" si="100"/>
        <v>2023 06</v>
      </c>
      <c r="U1270" s="32">
        <f t="shared" si="97"/>
        <v>760.63547411473473</v>
      </c>
      <c r="V1270" s="22">
        <f t="shared" si="98"/>
        <v>0.90620398010328562</v>
      </c>
      <c r="X1270" s="33"/>
      <c r="Y1270" s="33"/>
    </row>
    <row r="1271" spans="1:25" hidden="1" x14ac:dyDescent="0.2">
      <c r="A1271" s="93" t="s">
        <v>575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2261</v>
      </c>
      <c r="I1271" s="97" t="s">
        <v>2043</v>
      </c>
      <c r="J1271" s="97" t="s">
        <v>2262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3187</v>
      </c>
      <c r="T1271" s="95" t="str">
        <f t="shared" si="100"/>
        <v>2023 08</v>
      </c>
      <c r="U1271" s="32">
        <f t="shared" si="97"/>
        <v>760.63547411473473</v>
      </c>
      <c r="V1271" s="22">
        <f t="shared" si="98"/>
        <v>0.90620398010328562</v>
      </c>
      <c r="X1271" s="33"/>
      <c r="Y1271" s="33"/>
    </row>
    <row r="1272" spans="1:25" hidden="1" x14ac:dyDescent="0.2">
      <c r="A1272" s="93" t="s">
        <v>575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2712</v>
      </c>
      <c r="I1272" s="97" t="s">
        <v>2713</v>
      </c>
      <c r="J1272" s="97" t="s">
        <v>4002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3187</v>
      </c>
      <c r="T1272" s="95" t="str">
        <f t="shared" si="100"/>
        <v>2023 04</v>
      </c>
      <c r="U1272" s="32">
        <f t="shared" si="97"/>
        <v>883.747508879561</v>
      </c>
      <c r="V1272" s="22">
        <f t="shared" si="98"/>
        <v>1.4340672396679097</v>
      </c>
      <c r="X1272" s="33"/>
      <c r="Y1272" s="33"/>
    </row>
    <row r="1273" spans="1:25" hidden="1" x14ac:dyDescent="0.2">
      <c r="A1273" s="93" t="s">
        <v>575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2712</v>
      </c>
      <c r="I1273" s="97" t="s">
        <v>2713</v>
      </c>
      <c r="J1273" s="97" t="s">
        <v>4002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3187</v>
      </c>
      <c r="T1273" s="95" t="str">
        <f t="shared" si="100"/>
        <v>2023 09</v>
      </c>
      <c r="U1273" s="32">
        <f t="shared" si="97"/>
        <v>783.747508879561</v>
      </c>
      <c r="V1273" s="22">
        <f t="shared" si="98"/>
        <v>1.2717960903567158</v>
      </c>
      <c r="X1273" s="33"/>
      <c r="Y1273" s="33"/>
    </row>
    <row r="1274" spans="1:25" hidden="1" x14ac:dyDescent="0.2">
      <c r="A1274" s="93" t="s">
        <v>575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2051</v>
      </c>
      <c r="I1274" s="97" t="s">
        <v>2040</v>
      </c>
      <c r="J1274" s="97" t="s">
        <v>2052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3187</v>
      </c>
      <c r="T1274" s="95" t="str">
        <f t="shared" si="100"/>
        <v>2023 09</v>
      </c>
      <c r="U1274" s="32">
        <f t="shared" si="97"/>
        <v>1418.8006447099347</v>
      </c>
      <c r="V1274" s="22">
        <f t="shared" si="98"/>
        <v>0.68172260437404886</v>
      </c>
      <c r="X1274" s="33"/>
      <c r="Y1274" s="33"/>
    </row>
    <row r="1275" spans="1:25" hidden="1" x14ac:dyDescent="0.2">
      <c r="A1275" s="93" t="s">
        <v>575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2051</v>
      </c>
      <c r="I1275" s="97" t="s">
        <v>2040</v>
      </c>
      <c r="J1275" s="97" t="s">
        <v>2052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3187</v>
      </c>
      <c r="T1275" s="95" t="str">
        <f t="shared" si="100"/>
        <v>2023 09</v>
      </c>
      <c r="U1275" s="32">
        <f t="shared" si="97"/>
        <v>1318.8006447099347</v>
      </c>
      <c r="V1275" s="22">
        <f t="shared" si="98"/>
        <v>0.63367338710621879</v>
      </c>
      <c r="X1275" s="33"/>
      <c r="Y1275" s="33"/>
    </row>
    <row r="1276" spans="1:25" hidden="1" x14ac:dyDescent="0.2">
      <c r="A1276" s="93" t="s">
        <v>575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2051</v>
      </c>
      <c r="I1276" s="97" t="s">
        <v>2040</v>
      </c>
      <c r="J1276" s="97" t="s">
        <v>2052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3187</v>
      </c>
      <c r="T1276" s="95" t="str">
        <f t="shared" si="100"/>
        <v>2023 11</v>
      </c>
      <c r="U1276" s="32">
        <f t="shared" si="97"/>
        <v>1418.8006447099347</v>
      </c>
      <c r="V1276" s="22">
        <f t="shared" si="98"/>
        <v>0.68172260437404886</v>
      </c>
      <c r="X1276" s="33"/>
      <c r="Y1276" s="33"/>
    </row>
    <row r="1277" spans="1:25" hidden="1" x14ac:dyDescent="0.2">
      <c r="A1277" s="93" t="s">
        <v>575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2960</v>
      </c>
      <c r="I1277" s="97" t="s">
        <v>2713</v>
      </c>
      <c r="J1277" s="97" t="s">
        <v>2961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3187</v>
      </c>
      <c r="T1277" s="95" t="str">
        <f t="shared" si="100"/>
        <v>2023 04</v>
      </c>
      <c r="U1277" s="32">
        <f t="shared" si="97"/>
        <v>817.25799483371043</v>
      </c>
      <c r="V1277" s="22">
        <f t="shared" si="98"/>
        <v>1.0440962532221432</v>
      </c>
      <c r="X1277" s="33"/>
      <c r="Y1277" s="33"/>
    </row>
    <row r="1278" spans="1:25" hidden="1" x14ac:dyDescent="0.2">
      <c r="A1278" s="93" t="s">
        <v>575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2960</v>
      </c>
      <c r="I1278" s="97" t="s">
        <v>2713</v>
      </c>
      <c r="J1278" s="97" t="s">
        <v>2961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3187</v>
      </c>
      <c r="T1278" s="95" t="str">
        <f t="shared" si="100"/>
        <v>2024 04</v>
      </c>
      <c r="U1278" s="32">
        <f t="shared" si="97"/>
        <v>1017.2579948337104</v>
      </c>
      <c r="V1278" s="22">
        <f t="shared" si="98"/>
        <v>1.2996082848749111</v>
      </c>
      <c r="X1278" s="33"/>
      <c r="Y1278" s="33"/>
    </row>
    <row r="1279" spans="1:25" hidden="1" x14ac:dyDescent="0.2">
      <c r="A1279" s="93" t="s">
        <v>575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2689</v>
      </c>
      <c r="I1279" s="97" t="s">
        <v>2250</v>
      </c>
      <c r="J1279" s="97" t="s">
        <v>2690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3187</v>
      </c>
      <c r="T1279" s="95" t="str">
        <f t="shared" si="100"/>
        <v>2023 09</v>
      </c>
      <c r="U1279" s="32">
        <f t="shared" si="97"/>
        <v>1171.0282370035522</v>
      </c>
      <c r="V1279" s="22">
        <f t="shared" si="98"/>
        <v>0.64026589185009009</v>
      </c>
      <c r="X1279" s="33"/>
      <c r="Y1279" s="33"/>
    </row>
    <row r="1280" spans="1:25" hidden="1" x14ac:dyDescent="0.2">
      <c r="A1280" s="93" t="s">
        <v>575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2263</v>
      </c>
      <c r="I1280" s="97" t="s">
        <v>2264</v>
      </c>
      <c r="J1280" s="97" t="s">
        <v>2265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3187</v>
      </c>
      <c r="T1280" s="95" t="str">
        <f t="shared" si="100"/>
        <v>2023 07</v>
      </c>
      <c r="U1280" s="32">
        <f t="shared" si="97"/>
        <v>1203.6309783661611</v>
      </c>
      <c r="V1280" s="22">
        <f t="shared" si="98"/>
        <v>0.753980415589798</v>
      </c>
      <c r="X1280" s="33"/>
      <c r="Y1280" s="33"/>
    </row>
    <row r="1281" spans="1:25" hidden="1" x14ac:dyDescent="0.2">
      <c r="A1281" s="93" t="s">
        <v>575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576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3187</v>
      </c>
      <c r="T1281" s="95" t="str">
        <f t="shared" si="100"/>
        <v>2024 02</v>
      </c>
      <c r="U1281" s="32">
        <f t="shared" ref="U1281:U1344" si="102">Q1281-P1281</f>
        <v>1172.7459670649021</v>
      </c>
      <c r="V1281" s="22">
        <f t="shared" ref="V1281:V1344" si="103">IF(Q1281&lt;&gt;0,IFERROR(U1281/P1281,""),"")</f>
        <v>0.72069015859165264</v>
      </c>
      <c r="X1281" s="33"/>
      <c r="Y1281" s="33"/>
    </row>
    <row r="1282" spans="1:25" hidden="1" x14ac:dyDescent="0.2">
      <c r="A1282" s="93" t="s">
        <v>575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577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3187</v>
      </c>
      <c r="T1282" s="95" t="str">
        <f t="shared" si="100"/>
        <v>2024 09</v>
      </c>
      <c r="U1282" s="32">
        <f t="shared" si="102"/>
        <v>729.05245721666142</v>
      </c>
      <c r="V1282" s="22">
        <f t="shared" si="103"/>
        <v>0.75086698826874243</v>
      </c>
      <c r="X1282" s="33"/>
      <c r="Y1282" s="33"/>
    </row>
    <row r="1283" spans="1:25" hidden="1" x14ac:dyDescent="0.2">
      <c r="A1283" s="93" t="s">
        <v>575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550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3187</v>
      </c>
      <c r="T1283" s="95" t="str">
        <f t="shared" si="100"/>
        <v>2023 07</v>
      </c>
      <c r="U1283" s="32">
        <f t="shared" si="102"/>
        <v>1207.9827155311593</v>
      </c>
      <c r="V1283" s="22">
        <f t="shared" si="103"/>
        <v>1.7455961616021614</v>
      </c>
      <c r="X1283" s="33"/>
      <c r="Y1283" s="33"/>
    </row>
    <row r="1284" spans="1:25" hidden="1" x14ac:dyDescent="0.2">
      <c r="A1284" s="93" t="s">
        <v>575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154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3187</v>
      </c>
      <c r="T1284" s="95" t="str">
        <f t="shared" ref="T1284:T1347" si="105">IF(R1284="","",TEXT(R1284,"ГГГГ ММ"))</f>
        <v>2023 11</v>
      </c>
      <c r="U1284" s="32">
        <f t="shared" si="102"/>
        <v>776.13254762673569</v>
      </c>
      <c r="V1284" s="22">
        <f t="shared" si="103"/>
        <v>1.0722025767039471</v>
      </c>
      <c r="X1284" s="33"/>
      <c r="Y1284" s="33"/>
    </row>
    <row r="1285" spans="1:25" hidden="1" x14ac:dyDescent="0.2">
      <c r="A1285" s="93" t="s">
        <v>575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3721</v>
      </c>
      <c r="I1285" s="176" t="s">
        <v>2040</v>
      </c>
      <c r="J1285" s="97" t="s">
        <v>3772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3187</v>
      </c>
      <c r="T1285" s="95" t="str">
        <f t="shared" si="105"/>
        <v>2023 05</v>
      </c>
      <c r="U1285" s="32">
        <f t="shared" si="102"/>
        <v>731.73534388117571</v>
      </c>
      <c r="V1285" s="22">
        <f t="shared" si="103"/>
        <v>0.95245217654266434</v>
      </c>
      <c r="X1285" s="33"/>
      <c r="Y1285" s="33"/>
    </row>
    <row r="1286" spans="1:25" hidden="1" x14ac:dyDescent="0.2">
      <c r="A1286" s="93" t="s">
        <v>575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2896</v>
      </c>
      <c r="I1286" s="97" t="s">
        <v>2040</v>
      </c>
      <c r="J1286" s="97" t="s">
        <v>2897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3187</v>
      </c>
      <c r="T1286" s="95" t="str">
        <f t="shared" si="105"/>
        <v>2024 05</v>
      </c>
      <c r="U1286" s="32">
        <f t="shared" si="102"/>
        <v>543.74238940910573</v>
      </c>
      <c r="V1286" s="22">
        <f t="shared" si="103"/>
        <v>0.47026059281999572</v>
      </c>
      <c r="X1286" s="33"/>
      <c r="Y1286" s="33"/>
    </row>
    <row r="1287" spans="1:25" hidden="1" x14ac:dyDescent="0.2">
      <c r="A1287" s="93" t="s">
        <v>578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3716</v>
      </c>
      <c r="I1287" s="176" t="s">
        <v>2078</v>
      </c>
      <c r="J1287" s="97" t="s">
        <v>3767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3187</v>
      </c>
      <c r="T1287" s="95" t="str">
        <f t="shared" si="105"/>
        <v>2023 04</v>
      </c>
      <c r="U1287" s="32">
        <f t="shared" si="102"/>
        <v>833.65722360764721</v>
      </c>
      <c r="V1287" s="22">
        <f t="shared" si="103"/>
        <v>0.96227180086753239</v>
      </c>
      <c r="X1287" s="33"/>
      <c r="Y1287" s="33"/>
    </row>
    <row r="1288" spans="1:25" hidden="1" x14ac:dyDescent="0.2">
      <c r="A1288" s="93" t="s">
        <v>578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82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3187</v>
      </c>
      <c r="T1288" s="95" t="str">
        <f t="shared" si="105"/>
        <v>2023 04</v>
      </c>
      <c r="U1288" s="32">
        <f t="shared" si="102"/>
        <v>356.09386533665821</v>
      </c>
      <c r="V1288" s="22">
        <f t="shared" si="103"/>
        <v>1.0354391197041231</v>
      </c>
      <c r="X1288" s="33"/>
      <c r="Y1288" s="33"/>
    </row>
    <row r="1289" spans="1:25" hidden="1" x14ac:dyDescent="0.2">
      <c r="A1289" s="93" t="s">
        <v>578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579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3187</v>
      </c>
      <c r="T1289" s="95" t="str">
        <f t="shared" si="105"/>
        <v>2023 04</v>
      </c>
      <c r="U1289" s="32">
        <f t="shared" si="102"/>
        <v>363.07007481296739</v>
      </c>
      <c r="V1289" s="22">
        <f t="shared" si="103"/>
        <v>0.83095721735596684</v>
      </c>
      <c r="X1289" s="33"/>
      <c r="Y1289" s="33"/>
    </row>
    <row r="1290" spans="1:25" hidden="1" x14ac:dyDescent="0.2">
      <c r="A1290" s="93" t="s">
        <v>578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3187</v>
      </c>
      <c r="T1290" s="95" t="str">
        <f t="shared" si="105"/>
        <v>2024 05</v>
      </c>
      <c r="U1290" s="32">
        <f t="shared" si="102"/>
        <v>641.65862565807674</v>
      </c>
      <c r="V1290" s="22">
        <f t="shared" si="103"/>
        <v>0.60628700834554461</v>
      </c>
      <c r="X1290" s="33"/>
      <c r="Y1290" s="33"/>
    </row>
    <row r="1291" spans="1:25" hidden="1" x14ac:dyDescent="0.2">
      <c r="A1291" s="93" t="s">
        <v>578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3187</v>
      </c>
      <c r="T1291" s="95" t="str">
        <f t="shared" si="105"/>
        <v>2024 07</v>
      </c>
      <c r="U1291" s="32">
        <f t="shared" si="102"/>
        <v>741.65862565807674</v>
      </c>
      <c r="V1291" s="22">
        <f t="shared" si="103"/>
        <v>0.70077447942469429</v>
      </c>
      <c r="X1291" s="33"/>
      <c r="Y1291" s="33"/>
    </row>
    <row r="1292" spans="1:25" hidden="1" x14ac:dyDescent="0.2">
      <c r="A1292" s="93" t="s">
        <v>578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3187</v>
      </c>
      <c r="T1292" s="95" t="str">
        <f t="shared" si="105"/>
        <v>2024 10</v>
      </c>
      <c r="U1292" s="32">
        <f t="shared" si="102"/>
        <v>741.65862565807674</v>
      </c>
      <c r="V1292" s="22">
        <f t="shared" si="103"/>
        <v>0.70077447942469429</v>
      </c>
      <c r="X1292" s="33"/>
      <c r="Y1292" s="33"/>
    </row>
    <row r="1293" spans="1:25" hidden="1" x14ac:dyDescent="0.2">
      <c r="A1293" s="93" t="s">
        <v>578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282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3187</v>
      </c>
      <c r="T1293" s="95" t="str">
        <f t="shared" si="105"/>
        <v>2023 07</v>
      </c>
      <c r="U1293" s="32">
        <f t="shared" si="102"/>
        <v>1167.1013050706561</v>
      </c>
      <c r="V1293" s="22">
        <f t="shared" si="103"/>
        <v>0.57410696754430268</v>
      </c>
      <c r="X1293" s="33"/>
      <c r="Y1293" s="33"/>
    </row>
    <row r="1294" spans="1:25" hidden="1" x14ac:dyDescent="0.2">
      <c r="A1294" s="93" t="s">
        <v>578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282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3187</v>
      </c>
      <c r="T1294" s="95" t="str">
        <f t="shared" si="105"/>
        <v>2023 08</v>
      </c>
      <c r="U1294" s="32">
        <f t="shared" si="102"/>
        <v>1167.1013050706561</v>
      </c>
      <c r="V1294" s="22">
        <f t="shared" si="103"/>
        <v>0.57410696754430268</v>
      </c>
      <c r="X1294" s="33"/>
      <c r="Y1294" s="33"/>
    </row>
    <row r="1295" spans="1:25" hidden="1" x14ac:dyDescent="0.2">
      <c r="A1295" s="93" t="s">
        <v>578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2163</v>
      </c>
      <c r="I1295" s="97" t="s">
        <v>2161</v>
      </c>
      <c r="J1295" s="97" t="s">
        <v>2164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3187</v>
      </c>
      <c r="T1295" s="95" t="str">
        <f t="shared" si="105"/>
        <v>2023 05</v>
      </c>
      <c r="U1295" s="32">
        <f t="shared" si="102"/>
        <v>633.79931837073957</v>
      </c>
      <c r="V1295" s="22">
        <f t="shared" si="103"/>
        <v>0.95136395961156917</v>
      </c>
      <c r="X1295" s="33"/>
      <c r="Y1295" s="33"/>
    </row>
    <row r="1296" spans="1:25" hidden="1" x14ac:dyDescent="0.2">
      <c r="A1296" s="93" t="s">
        <v>578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2163</v>
      </c>
      <c r="I1296" s="97" t="s">
        <v>2161</v>
      </c>
      <c r="J1296" s="97" t="s">
        <v>2164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3187</v>
      </c>
      <c r="T1296" s="95" t="str">
        <f t="shared" si="105"/>
        <v>2023 05</v>
      </c>
      <c r="U1296" s="32">
        <f t="shared" si="102"/>
        <v>533.79931837073957</v>
      </c>
      <c r="V1296" s="22">
        <f t="shared" si="103"/>
        <v>0.80125903964144851</v>
      </c>
      <c r="X1296" s="33"/>
      <c r="Y1296" s="33"/>
    </row>
    <row r="1297" spans="1:25" hidden="1" x14ac:dyDescent="0.2">
      <c r="A1297" s="93" t="s">
        <v>578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3688</v>
      </c>
      <c r="I1297" s="176" t="s">
        <v>2256</v>
      </c>
      <c r="J1297" s="97" t="s">
        <v>3730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3187</v>
      </c>
      <c r="T1297" s="95" t="str">
        <f t="shared" si="105"/>
        <v>2023 04</v>
      </c>
      <c r="U1297" s="32">
        <f t="shared" si="102"/>
        <v>642.39812136325838</v>
      </c>
      <c r="V1297" s="22">
        <f t="shared" si="103"/>
        <v>1.4038362851067177</v>
      </c>
      <c r="X1297" s="33"/>
      <c r="Y1297" s="33"/>
    </row>
    <row r="1298" spans="1:25" hidden="1" x14ac:dyDescent="0.2">
      <c r="A1298" s="93" t="s">
        <v>578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3688</v>
      </c>
      <c r="I1298" s="176" t="s">
        <v>2256</v>
      </c>
      <c r="J1298" s="97" t="s">
        <v>3730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3187</v>
      </c>
      <c r="T1298" s="95" t="str">
        <f t="shared" si="105"/>
        <v>2023 04</v>
      </c>
      <c r="U1298" s="32">
        <f t="shared" si="102"/>
        <v>742.39812136325838</v>
      </c>
      <c r="V1298" s="22">
        <f t="shared" si="103"/>
        <v>1.6223668564800555</v>
      </c>
      <c r="X1298" s="33"/>
      <c r="Y1298" s="33"/>
    </row>
    <row r="1299" spans="1:25" hidden="1" x14ac:dyDescent="0.2">
      <c r="A1299" s="93" t="s">
        <v>578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3688</v>
      </c>
      <c r="I1299" s="176" t="s">
        <v>2256</v>
      </c>
      <c r="J1299" s="97" t="s">
        <v>3730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3187</v>
      </c>
      <c r="T1299" s="95" t="str">
        <f t="shared" si="105"/>
        <v>2023 09</v>
      </c>
      <c r="U1299" s="32">
        <f t="shared" si="102"/>
        <v>642.39812136325838</v>
      </c>
      <c r="V1299" s="22">
        <f t="shared" si="103"/>
        <v>1.4038362851067177</v>
      </c>
      <c r="X1299" s="33"/>
      <c r="Y1299" s="33"/>
    </row>
    <row r="1300" spans="1:25" hidden="1" x14ac:dyDescent="0.2">
      <c r="A1300" s="93" t="s">
        <v>578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2743</v>
      </c>
      <c r="I1300" s="97" t="s">
        <v>2088</v>
      </c>
      <c r="J1300" s="97" t="s">
        <v>2744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3187</v>
      </c>
      <c r="T1300" s="95" t="str">
        <f t="shared" si="105"/>
        <v>2023 04</v>
      </c>
      <c r="U1300" s="32">
        <f t="shared" si="102"/>
        <v>524.14630091438062</v>
      </c>
      <c r="V1300" s="22">
        <f t="shared" si="103"/>
        <v>1.3945487358233506</v>
      </c>
      <c r="X1300" s="33"/>
      <c r="Y1300" s="33"/>
    </row>
    <row r="1301" spans="1:25" hidden="1" x14ac:dyDescent="0.2">
      <c r="A1301" s="93" t="s">
        <v>578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2743</v>
      </c>
      <c r="I1301" s="97" t="s">
        <v>2088</v>
      </c>
      <c r="J1301" s="97" t="s">
        <v>2744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3187</v>
      </c>
      <c r="T1301" s="95" t="str">
        <f t="shared" si="105"/>
        <v>2023 04</v>
      </c>
      <c r="U1301" s="32">
        <f t="shared" si="102"/>
        <v>524.14630091438062</v>
      </c>
      <c r="V1301" s="22">
        <f t="shared" si="103"/>
        <v>1.3945487358233506</v>
      </c>
      <c r="X1301" s="33"/>
      <c r="Y1301" s="33"/>
    </row>
    <row r="1302" spans="1:25" hidden="1" x14ac:dyDescent="0.2">
      <c r="A1302" s="93" t="s">
        <v>578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2743</v>
      </c>
      <c r="I1302" s="97" t="s">
        <v>2088</v>
      </c>
      <c r="J1302" s="97" t="s">
        <v>2744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3187</v>
      </c>
      <c r="T1302" s="95" t="str">
        <f t="shared" si="105"/>
        <v>2023 11</v>
      </c>
      <c r="U1302" s="32">
        <f t="shared" si="102"/>
        <v>524.14630091438062</v>
      </c>
      <c r="V1302" s="22">
        <f t="shared" si="103"/>
        <v>1.3945487358233506</v>
      </c>
      <c r="X1302" s="33"/>
      <c r="Y1302" s="33"/>
    </row>
    <row r="1303" spans="1:25" hidden="1" x14ac:dyDescent="0.2">
      <c r="A1303" s="93" t="s">
        <v>578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580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3187</v>
      </c>
      <c r="T1303" s="95" t="str">
        <f t="shared" si="105"/>
        <v>2024 05</v>
      </c>
      <c r="U1303" s="32">
        <f t="shared" si="102"/>
        <v>532.5044472152947</v>
      </c>
      <c r="V1303" s="22">
        <f t="shared" si="103"/>
        <v>0.45610833030170217</v>
      </c>
      <c r="X1303" s="33"/>
      <c r="Y1303" s="33"/>
    </row>
    <row r="1304" spans="1:25" hidden="1" x14ac:dyDescent="0.2">
      <c r="A1304" s="93" t="s">
        <v>578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580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3187</v>
      </c>
      <c r="T1304" s="95" t="str">
        <f t="shared" si="105"/>
        <v>2024 04</v>
      </c>
      <c r="U1304" s="32">
        <f t="shared" si="102"/>
        <v>432.5044472152947</v>
      </c>
      <c r="V1304" s="22">
        <f t="shared" si="103"/>
        <v>0.37045489910748436</v>
      </c>
      <c r="X1304" s="33"/>
      <c r="Y1304" s="33"/>
    </row>
    <row r="1305" spans="1:25" hidden="1" x14ac:dyDescent="0.2">
      <c r="A1305" s="93" t="s">
        <v>578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2836</v>
      </c>
      <c r="I1305" s="97" t="s">
        <v>2040</v>
      </c>
      <c r="J1305" s="97" t="s">
        <v>2837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3187</v>
      </c>
      <c r="T1305" s="95" t="str">
        <f t="shared" si="105"/>
        <v>2023 06</v>
      </c>
      <c r="U1305" s="32">
        <f t="shared" si="102"/>
        <v>930.4395511221943</v>
      </c>
      <c r="V1305" s="22">
        <f t="shared" si="103"/>
        <v>1.2090532361414714</v>
      </c>
      <c r="X1305" s="33"/>
      <c r="Y1305" s="33"/>
    </row>
    <row r="1306" spans="1:25" hidden="1" x14ac:dyDescent="0.2">
      <c r="A1306" s="93" t="s">
        <v>581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582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3187</v>
      </c>
      <c r="T1306" s="95" t="str">
        <f t="shared" si="105"/>
        <v>2023 04</v>
      </c>
      <c r="U1306" s="32">
        <f t="shared" si="102"/>
        <v>224</v>
      </c>
      <c r="V1306" s="22">
        <f t="shared" si="103"/>
        <v>0.5258215962441315</v>
      </c>
      <c r="X1306" s="33"/>
      <c r="Y1306" s="33"/>
    </row>
    <row r="1307" spans="1:25" hidden="1" x14ac:dyDescent="0.2">
      <c r="A1307" s="93" t="s">
        <v>581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582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3187</v>
      </c>
      <c r="T1307" s="95" t="str">
        <f t="shared" si="105"/>
        <v>2024 02</v>
      </c>
      <c r="U1307" s="32">
        <f t="shared" si="102"/>
        <v>0</v>
      </c>
      <c r="V1307" s="22">
        <f t="shared" si="103"/>
        <v>0</v>
      </c>
      <c r="X1307" s="33"/>
      <c r="Y1307" s="33"/>
    </row>
    <row r="1308" spans="1:25" hidden="1" x14ac:dyDescent="0.2">
      <c r="A1308" s="93" t="s">
        <v>581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582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si="103"/>
        <v/>
      </c>
      <c r="X1308" s="33"/>
      <c r="Y1308" s="33"/>
    </row>
    <row r="1309" spans="1:25" hidden="1" x14ac:dyDescent="0.2">
      <c r="A1309" s="93" t="s">
        <v>581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582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si="103"/>
        <v/>
      </c>
      <c r="X1309" s="33"/>
      <c r="Y1309" s="33"/>
    </row>
    <row r="1310" spans="1:25" hidden="1" x14ac:dyDescent="0.2">
      <c r="A1310" s="93" t="s">
        <v>581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582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si="103"/>
        <v/>
      </c>
      <c r="X1310" s="33"/>
      <c r="Y1310" s="33"/>
    </row>
    <row r="1311" spans="1:25" hidden="1" x14ac:dyDescent="0.2">
      <c r="A1311" s="93" t="s">
        <v>581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582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si="103"/>
        <v/>
      </c>
      <c r="X1311" s="33"/>
      <c r="Y1311" s="33"/>
    </row>
    <row r="1312" spans="1:25" hidden="1" x14ac:dyDescent="0.2">
      <c r="A1312" s="93" t="s">
        <v>581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583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3187</v>
      </c>
      <c r="T1312" s="95" t="str">
        <f t="shared" si="105"/>
        <v>2023 04</v>
      </c>
      <c r="U1312" s="32">
        <f t="shared" si="102"/>
        <v>224</v>
      </c>
      <c r="V1312" s="22">
        <f t="shared" si="103"/>
        <v>0.5258215962441315</v>
      </c>
      <c r="X1312" s="33"/>
      <c r="Y1312" s="33"/>
    </row>
    <row r="1313" spans="1:25" hidden="1" x14ac:dyDescent="0.2">
      <c r="A1313" s="93" t="s">
        <v>581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583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si="103"/>
        <v/>
      </c>
      <c r="X1313" s="33"/>
      <c r="Y1313" s="33"/>
    </row>
    <row r="1314" spans="1:25" hidden="1" x14ac:dyDescent="0.2">
      <c r="A1314" s="93" t="s">
        <v>581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583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si="103"/>
        <v/>
      </c>
      <c r="X1314" s="33"/>
      <c r="Y1314" s="33"/>
    </row>
    <row r="1315" spans="1:25" hidden="1" x14ac:dyDescent="0.2">
      <c r="A1315" s="93" t="s">
        <v>581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583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si="103"/>
        <v/>
      </c>
      <c r="X1315" s="33"/>
      <c r="Y1315" s="33"/>
    </row>
    <row r="1316" spans="1:25" hidden="1" x14ac:dyDescent="0.2">
      <c r="A1316" s="93" t="s">
        <v>584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263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3187</v>
      </c>
      <c r="T1316" s="95" t="str">
        <f t="shared" si="105"/>
        <v>2023 05</v>
      </c>
      <c r="U1316" s="32">
        <f t="shared" si="102"/>
        <v>335</v>
      </c>
      <c r="V1316" s="22">
        <f t="shared" si="103"/>
        <v>0.31455399061032863</v>
      </c>
      <c r="X1316" s="33"/>
      <c r="Y1316" s="33"/>
    </row>
    <row r="1317" spans="1:25" hidden="1" x14ac:dyDescent="0.2">
      <c r="A1317" s="93" t="s">
        <v>584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263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3187</v>
      </c>
      <c r="T1317" s="95" t="str">
        <f t="shared" si="105"/>
        <v>2023 05</v>
      </c>
      <c r="U1317" s="32">
        <f t="shared" si="102"/>
        <v>335</v>
      </c>
      <c r="V1317" s="22">
        <f t="shared" si="103"/>
        <v>0.31455399061032863</v>
      </c>
      <c r="X1317" s="33"/>
      <c r="Y1317" s="33"/>
    </row>
    <row r="1318" spans="1:25" hidden="1" x14ac:dyDescent="0.2">
      <c r="A1318" s="93" t="s">
        <v>585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586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3187</v>
      </c>
      <c r="T1318" s="95" t="str">
        <f t="shared" si="105"/>
        <v>2023 03</v>
      </c>
      <c r="U1318" s="32">
        <f t="shared" si="102"/>
        <v>536.59999999999991</v>
      </c>
      <c r="V1318" s="22">
        <f t="shared" si="103"/>
        <v>0.20147180295862427</v>
      </c>
      <c r="X1318" s="33"/>
      <c r="Y1318" s="33"/>
    </row>
    <row r="1319" spans="1:25" hidden="1" x14ac:dyDescent="0.2">
      <c r="A1319" s="93" t="s">
        <v>587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563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3187</v>
      </c>
      <c r="T1319" s="95" t="str">
        <f t="shared" si="105"/>
        <v>2023 04</v>
      </c>
      <c r="U1319" s="32">
        <f t="shared" si="102"/>
        <v>455.79999999999995</v>
      </c>
      <c r="V1319" s="22">
        <f t="shared" si="103"/>
        <v>0.4365064163953265</v>
      </c>
      <c r="X1319" s="33"/>
      <c r="Y1319" s="33"/>
    </row>
    <row r="1320" spans="1:25" hidden="1" x14ac:dyDescent="0.2">
      <c r="A1320" s="93" t="s">
        <v>588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451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3187</v>
      </c>
      <c r="T1320" s="95" t="str">
        <f t="shared" si="105"/>
        <v>2023 04</v>
      </c>
      <c r="U1320" s="32">
        <f t="shared" si="102"/>
        <v>635.2907522095345</v>
      </c>
      <c r="V1320" s="22">
        <f t="shared" si="103"/>
        <v>0.35999740637442751</v>
      </c>
      <c r="X1320" s="33"/>
      <c r="Y1320" s="33"/>
    </row>
    <row r="1321" spans="1:25" hidden="1" x14ac:dyDescent="0.2">
      <c r="A1321" s="93" t="s">
        <v>588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451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3187</v>
      </c>
      <c r="T1321" s="95" t="str">
        <f t="shared" si="105"/>
        <v>2023 04</v>
      </c>
      <c r="U1321" s="32">
        <f t="shared" si="102"/>
        <v>635.2907522095345</v>
      </c>
      <c r="V1321" s="22">
        <f t="shared" si="103"/>
        <v>0.35999740637442751</v>
      </c>
      <c r="X1321" s="33"/>
      <c r="Y1321" s="33"/>
    </row>
    <row r="1322" spans="1:25" hidden="1" x14ac:dyDescent="0.2">
      <c r="A1322" s="93" t="s">
        <v>588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451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3187</v>
      </c>
      <c r="T1322" s="95" t="str">
        <f t="shared" si="105"/>
        <v>2023 03</v>
      </c>
      <c r="U1322" s="32">
        <f t="shared" si="102"/>
        <v>33.170752209534612</v>
      </c>
      <c r="V1322" s="22">
        <f t="shared" si="103"/>
        <v>1.8796723738523285E-2</v>
      </c>
      <c r="X1322" s="33"/>
      <c r="Y1322" s="33"/>
    </row>
    <row r="1323" spans="1:25" hidden="1" x14ac:dyDescent="0.2">
      <c r="A1323" s="93" t="s">
        <v>588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451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3187</v>
      </c>
      <c r="T1323" s="95" t="str">
        <f t="shared" si="105"/>
        <v>2023 04</v>
      </c>
      <c r="U1323" s="32">
        <f t="shared" si="102"/>
        <v>635.2907522095345</v>
      </c>
      <c r="V1323" s="22">
        <f t="shared" si="103"/>
        <v>0.35999740637442751</v>
      </c>
      <c r="X1323" s="33"/>
      <c r="Y1323" s="33"/>
    </row>
    <row r="1324" spans="1:25" hidden="1" x14ac:dyDescent="0.2">
      <c r="A1324" s="93" t="s">
        <v>588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451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3187</v>
      </c>
      <c r="T1324" s="95" t="str">
        <f t="shared" si="105"/>
        <v>2023 04</v>
      </c>
      <c r="U1324" s="32">
        <f t="shared" si="102"/>
        <v>7.522095345393609E-4</v>
      </c>
      <c r="V1324" s="22">
        <f t="shared" si="103"/>
        <v>4.2625125667651923E-7</v>
      </c>
      <c r="X1324" s="33"/>
      <c r="Y1324" s="33"/>
    </row>
    <row r="1325" spans="1:25" hidden="1" x14ac:dyDescent="0.2">
      <c r="A1325" s="93" t="s">
        <v>588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451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3187</v>
      </c>
      <c r="T1325" s="95" t="str">
        <f t="shared" si="105"/>
        <v>2023 05</v>
      </c>
      <c r="U1325" s="32">
        <f t="shared" si="102"/>
        <v>7.522095345393609E-4</v>
      </c>
      <c r="V1325" s="22">
        <f t="shared" si="103"/>
        <v>4.2625125667651923E-7</v>
      </c>
      <c r="X1325" s="33"/>
      <c r="Y1325" s="33"/>
    </row>
    <row r="1326" spans="1:25" hidden="1" x14ac:dyDescent="0.2">
      <c r="A1326" s="93" t="s">
        <v>588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300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3187</v>
      </c>
      <c r="T1326" s="95" t="str">
        <f t="shared" si="105"/>
        <v>2023 04</v>
      </c>
      <c r="U1326" s="32">
        <f t="shared" si="102"/>
        <v>461.52274337139534</v>
      </c>
      <c r="V1326" s="22">
        <f t="shared" si="103"/>
        <v>0.34481179346587643</v>
      </c>
      <c r="X1326" s="33"/>
      <c r="Y1326" s="33"/>
    </row>
    <row r="1327" spans="1:25" hidden="1" x14ac:dyDescent="0.2">
      <c r="A1327" s="93" t="s">
        <v>588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300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3187</v>
      </c>
      <c r="T1327" s="95" t="str">
        <f t="shared" si="105"/>
        <v>2023 06</v>
      </c>
      <c r="U1327" s="32">
        <f t="shared" si="102"/>
        <v>2.7433713953541883E-3</v>
      </c>
      <c r="V1327" s="22">
        <f t="shared" si="103"/>
        <v>2.0496212257384722E-6</v>
      </c>
      <c r="X1327" s="33"/>
      <c r="Y1327" s="33"/>
    </row>
    <row r="1328" spans="1:25" hidden="1" x14ac:dyDescent="0.2">
      <c r="A1328" s="93" t="s">
        <v>589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483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3187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hidden="1" x14ac:dyDescent="0.2">
      <c r="A1329" s="93" t="s">
        <v>589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590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3187</v>
      </c>
      <c r="T1329" s="95" t="str">
        <f t="shared" si="105"/>
        <v>2023 06</v>
      </c>
      <c r="U1329" s="32">
        <f t="shared" si="102"/>
        <v>489.25</v>
      </c>
      <c r="V1329" s="22">
        <f t="shared" si="103"/>
        <v>0.15727718395885237</v>
      </c>
      <c r="X1329" s="33"/>
      <c r="Y1329" s="33"/>
    </row>
    <row r="1330" spans="1:25" hidden="1" x14ac:dyDescent="0.2">
      <c r="A1330" s="93" t="s">
        <v>589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590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3187</v>
      </c>
      <c r="T1330" s="95" t="str">
        <f t="shared" si="105"/>
        <v>2023 04</v>
      </c>
      <c r="U1330" s="32">
        <f t="shared" si="102"/>
        <v>489.25</v>
      </c>
      <c r="V1330" s="22">
        <f t="shared" si="103"/>
        <v>0.15727718395885237</v>
      </c>
      <c r="X1330" s="33"/>
      <c r="Y1330" s="33"/>
    </row>
    <row r="1331" spans="1:25" hidden="1" x14ac:dyDescent="0.2">
      <c r="A1331" s="93" t="s">
        <v>589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591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3187</v>
      </c>
      <c r="T1331" s="95" t="str">
        <f t="shared" si="105"/>
        <v>2023 04</v>
      </c>
      <c r="U1331" s="32">
        <f t="shared" si="102"/>
        <v>416.70000000000005</v>
      </c>
      <c r="V1331" s="22">
        <f t="shared" si="103"/>
        <v>0.38465798947659935</v>
      </c>
      <c r="X1331" s="33"/>
      <c r="Y1331" s="33"/>
    </row>
    <row r="1332" spans="1:25" hidden="1" x14ac:dyDescent="0.2">
      <c r="A1332" s="93" t="s">
        <v>589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1063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3187</v>
      </c>
      <c r="T1332" s="95" t="str">
        <f t="shared" si="105"/>
        <v>2023 04</v>
      </c>
      <c r="U1332" s="32">
        <f t="shared" si="102"/>
        <v>416.70000000000005</v>
      </c>
      <c r="V1332" s="22">
        <f t="shared" si="103"/>
        <v>0.38465798947659935</v>
      </c>
      <c r="X1332" s="33"/>
      <c r="Y1332" s="33"/>
    </row>
    <row r="1333" spans="1:25" hidden="1" x14ac:dyDescent="0.2">
      <c r="A1333" s="93" t="s">
        <v>589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586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3187</v>
      </c>
      <c r="T1333" s="95" t="str">
        <f t="shared" si="105"/>
        <v>2023 04</v>
      </c>
      <c r="U1333" s="32">
        <f t="shared" si="102"/>
        <v>995.25</v>
      </c>
      <c r="V1333" s="22">
        <f t="shared" si="103"/>
        <v>0.38209041174776848</v>
      </c>
      <c r="X1333" s="33"/>
      <c r="Y1333" s="33"/>
    </row>
    <row r="1334" spans="1:25" hidden="1" x14ac:dyDescent="0.2">
      <c r="A1334" s="93" t="s">
        <v>589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449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3187</v>
      </c>
      <c r="T1334" s="95" t="str">
        <f t="shared" si="105"/>
        <v>2023 04</v>
      </c>
      <c r="U1334" s="32">
        <f t="shared" si="102"/>
        <v>416.70000000000005</v>
      </c>
      <c r="V1334" s="22">
        <f t="shared" si="103"/>
        <v>0.38465798947659935</v>
      </c>
      <c r="X1334" s="33"/>
      <c r="Y1334" s="33"/>
    </row>
    <row r="1335" spans="1:25" hidden="1" x14ac:dyDescent="0.2">
      <c r="A1335" s="93" t="s">
        <v>592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347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3187</v>
      </c>
      <c r="T1335" s="95" t="str">
        <f t="shared" si="105"/>
        <v>2024 02</v>
      </c>
      <c r="U1335" s="32">
        <f t="shared" si="102"/>
        <v>278.05</v>
      </c>
      <c r="V1335" s="22">
        <f t="shared" si="103"/>
        <v>1.2527596305474207</v>
      </c>
      <c r="X1335" s="33"/>
      <c r="Y1335" s="33"/>
    </row>
    <row r="1336" spans="1:25" hidden="1" x14ac:dyDescent="0.2">
      <c r="A1336" s="93" t="s">
        <v>592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347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si="103"/>
        <v/>
      </c>
      <c r="X1336" s="33"/>
      <c r="Y1336" s="33"/>
    </row>
    <row r="1337" spans="1:25" hidden="1" x14ac:dyDescent="0.2">
      <c r="A1337" s="93" t="s">
        <v>593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594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3187</v>
      </c>
      <c r="T1337" s="95" t="str">
        <f t="shared" si="105"/>
        <v>2023 12</v>
      </c>
      <c r="U1337" s="32">
        <f t="shared" si="102"/>
        <v>136.64999999999998</v>
      </c>
      <c r="V1337" s="22">
        <f t="shared" si="103"/>
        <v>0.51889120941712541</v>
      </c>
      <c r="X1337" s="33"/>
      <c r="Y1337" s="33"/>
    </row>
    <row r="1338" spans="1:25" hidden="1" x14ac:dyDescent="0.2">
      <c r="A1338" s="93" t="s">
        <v>593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594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si="102"/>
        <v>-263.35000000000002</v>
      </c>
      <c r="V1338" s="22" t="str">
        <f t="shared" si="103"/>
        <v/>
      </c>
      <c r="X1338" s="33"/>
      <c r="Y1338" s="33"/>
    </row>
    <row r="1339" spans="1:25" hidden="1" x14ac:dyDescent="0.2">
      <c r="A1339" s="93" t="s">
        <v>595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350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3187</v>
      </c>
      <c r="T1339" s="95" t="str">
        <f t="shared" si="105"/>
        <v>2024 02</v>
      </c>
      <c r="U1339" s="32">
        <f t="shared" si="102"/>
        <v>361.9</v>
      </c>
      <c r="V1339" s="22">
        <f t="shared" si="103"/>
        <v>1.0703933747412007</v>
      </c>
      <c r="X1339" s="33"/>
      <c r="Y1339" s="33"/>
    </row>
    <row r="1340" spans="1:25" hidden="1" x14ac:dyDescent="0.2">
      <c r="A1340" s="93" t="s">
        <v>595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350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4891</v>
      </c>
      <c r="T1340" s="95" t="str">
        <f t="shared" si="105"/>
        <v>2025 10</v>
      </c>
      <c r="U1340" s="32">
        <f t="shared" si="102"/>
        <v>161.89999999999998</v>
      </c>
      <c r="V1340" s="22">
        <f t="shared" si="103"/>
        <v>0.47885241052942906</v>
      </c>
      <c r="X1340" s="33"/>
      <c r="Y1340" s="33"/>
    </row>
    <row r="1341" spans="1:25" hidden="1" x14ac:dyDescent="0.2">
      <c r="A1341" s="93" t="s">
        <v>596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597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3187</v>
      </c>
      <c r="T1341" s="95" t="str">
        <f t="shared" si="105"/>
        <v>2023 04</v>
      </c>
      <c r="U1341" s="32">
        <f t="shared" si="102"/>
        <v>773.4</v>
      </c>
      <c r="V1341" s="22">
        <f t="shared" si="103"/>
        <v>2.3680342927127982</v>
      </c>
      <c r="X1341" s="33"/>
      <c r="Y1341" s="33"/>
    </row>
    <row r="1342" spans="1:25" hidden="1" x14ac:dyDescent="0.2">
      <c r="A1342" s="93" t="s">
        <v>596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597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3187</v>
      </c>
      <c r="T1342" s="95" t="str">
        <f t="shared" si="105"/>
        <v>2024 05</v>
      </c>
      <c r="U1342" s="32">
        <f t="shared" si="102"/>
        <v>723.4</v>
      </c>
      <c r="V1342" s="22">
        <f t="shared" si="103"/>
        <v>2.2149418248622164</v>
      </c>
      <c r="X1342" s="33"/>
      <c r="Y1342" s="33"/>
    </row>
    <row r="1343" spans="1:25" hidden="1" x14ac:dyDescent="0.2">
      <c r="A1343" s="93" t="s">
        <v>596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597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3187</v>
      </c>
      <c r="T1343" s="95" t="str">
        <f t="shared" si="105"/>
        <v>2024 12</v>
      </c>
      <c r="U1343" s="32">
        <f t="shared" si="102"/>
        <v>773.4</v>
      </c>
      <c r="V1343" s="22">
        <f t="shared" si="103"/>
        <v>2.3680342927127982</v>
      </c>
      <c r="X1343" s="33"/>
      <c r="Y1343" s="33"/>
    </row>
    <row r="1344" spans="1:25" hidden="1" x14ac:dyDescent="0.2">
      <c r="A1344" s="93" t="s">
        <v>598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599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3187</v>
      </c>
      <c r="T1344" s="95" t="str">
        <f t="shared" si="105"/>
        <v>2023 04</v>
      </c>
      <c r="U1344" s="32">
        <f t="shared" si="102"/>
        <v>591.65</v>
      </c>
      <c r="V1344" s="22">
        <f t="shared" si="103"/>
        <v>0.97254869729596438</v>
      </c>
      <c r="X1344" s="33"/>
      <c r="Y1344" s="33"/>
    </row>
    <row r="1345" spans="1:25" hidden="1" x14ac:dyDescent="0.2">
      <c r="A1345" s="93" t="s">
        <v>600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601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3187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si="108">IF(Q1345&lt;&gt;0,IFERROR(U1345/P1345,""),"")</f>
        <v>1.2797589969060412</v>
      </c>
      <c r="X1345" s="33"/>
      <c r="Y1345" s="33"/>
    </row>
    <row r="1346" spans="1:25" hidden="1" x14ac:dyDescent="0.2">
      <c r="A1346" s="93" t="s">
        <v>600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601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si="108"/>
        <v/>
      </c>
      <c r="X1346" s="33"/>
      <c r="Y1346" s="33"/>
    </row>
    <row r="1347" spans="1:25" hidden="1" x14ac:dyDescent="0.2">
      <c r="A1347" s="93" t="s">
        <v>602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603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3187</v>
      </c>
      <c r="T1347" s="95" t="str">
        <f t="shared" si="105"/>
        <v>2023 09</v>
      </c>
      <c r="U1347" s="32">
        <f t="shared" si="107"/>
        <v>1562.1160327326641</v>
      </c>
      <c r="V1347" s="22">
        <f t="shared" si="108"/>
        <v>0.95374035276681779</v>
      </c>
      <c r="X1347" s="33"/>
      <c r="Y1347" s="33"/>
    </row>
    <row r="1348" spans="1:25" hidden="1" x14ac:dyDescent="0.2">
      <c r="A1348" s="93" t="s">
        <v>602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2087</v>
      </c>
      <c r="I1348" s="97" t="s">
        <v>2088</v>
      </c>
      <c r="J1348" s="97" t="s">
        <v>3163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3187</v>
      </c>
      <c r="T1348" s="95" t="str">
        <f t="shared" ref="T1348:T1411" si="110">IF(R1348="","",TEXT(R1348,"ГГГГ ММ"))</f>
        <v>2023 12</v>
      </c>
      <c r="U1348" s="32">
        <f t="shared" si="107"/>
        <v>1095.7042940237225</v>
      </c>
      <c r="V1348" s="22">
        <f t="shared" si="108"/>
        <v>0.99222000782393727</v>
      </c>
      <c r="X1348" s="33"/>
      <c r="Y1348" s="33"/>
    </row>
    <row r="1349" spans="1:25" hidden="1" x14ac:dyDescent="0.2">
      <c r="A1349" s="93" t="s">
        <v>602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2087</v>
      </c>
      <c r="I1349" s="97" t="s">
        <v>2088</v>
      </c>
      <c r="J1349" s="97" t="s">
        <v>3163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3187</v>
      </c>
      <c r="T1349" s="95" t="str">
        <f t="shared" si="110"/>
        <v>2024 01</v>
      </c>
      <c r="U1349" s="32">
        <f t="shared" si="107"/>
        <v>1195.7042940237225</v>
      </c>
      <c r="V1349" s="22">
        <f t="shared" si="108"/>
        <v>1.0827754627250255</v>
      </c>
      <c r="X1349" s="33"/>
      <c r="Y1349" s="33"/>
    </row>
    <row r="1350" spans="1:25" hidden="1" x14ac:dyDescent="0.2">
      <c r="A1350" s="93" t="s">
        <v>602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2087</v>
      </c>
      <c r="I1350" s="97" t="s">
        <v>2088</v>
      </c>
      <c r="J1350" s="97" t="s">
        <v>3163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3187</v>
      </c>
      <c r="T1350" s="95" t="str">
        <f t="shared" si="110"/>
        <v>2024 01</v>
      </c>
      <c r="U1350" s="32">
        <f t="shared" si="107"/>
        <v>1195.7042940237225</v>
      </c>
      <c r="V1350" s="22">
        <f t="shared" si="108"/>
        <v>1.0827754627250255</v>
      </c>
      <c r="X1350" s="33"/>
      <c r="Y1350" s="33"/>
    </row>
    <row r="1351" spans="1:25" hidden="1" x14ac:dyDescent="0.2">
      <c r="A1351" s="93" t="s">
        <v>602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2109</v>
      </c>
      <c r="I1351" s="97" t="s">
        <v>2040</v>
      </c>
      <c r="J1351" s="97" t="s">
        <v>2110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3187</v>
      </c>
      <c r="T1351" s="95" t="str">
        <f t="shared" si="110"/>
        <v>2023 06</v>
      </c>
      <c r="U1351" s="32">
        <f t="shared" si="107"/>
        <v>953.41409101277372</v>
      </c>
      <c r="V1351" s="22">
        <f t="shared" si="108"/>
        <v>0.76482020544204898</v>
      </c>
      <c r="X1351" s="33"/>
      <c r="Y1351" s="33"/>
    </row>
    <row r="1352" spans="1:25" hidden="1" x14ac:dyDescent="0.2">
      <c r="A1352" s="93" t="s">
        <v>602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2109</v>
      </c>
      <c r="I1352" s="97" t="s">
        <v>2040</v>
      </c>
      <c r="J1352" s="97" t="s">
        <v>2110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3187</v>
      </c>
      <c r="T1352" s="95" t="str">
        <f t="shared" si="110"/>
        <v>2023 07</v>
      </c>
      <c r="U1352" s="32">
        <f t="shared" si="107"/>
        <v>853.41409101277372</v>
      </c>
      <c r="V1352" s="22">
        <f t="shared" si="108"/>
        <v>0.68460110519468309</v>
      </c>
      <c r="X1352" s="33"/>
      <c r="Y1352" s="33"/>
    </row>
    <row r="1353" spans="1:25" hidden="1" x14ac:dyDescent="0.2">
      <c r="A1353" s="93" t="s">
        <v>602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2109</v>
      </c>
      <c r="I1353" s="97" t="s">
        <v>2040</v>
      </c>
      <c r="J1353" s="97" t="s">
        <v>2110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3187</v>
      </c>
      <c r="T1353" s="95" t="str">
        <f t="shared" si="110"/>
        <v>2023 07</v>
      </c>
      <c r="U1353" s="32">
        <f t="shared" si="107"/>
        <v>953.41409101277372</v>
      </c>
      <c r="V1353" s="22">
        <f t="shared" si="108"/>
        <v>0.76482020544204898</v>
      </c>
      <c r="X1353" s="33"/>
      <c r="Y1353" s="33"/>
    </row>
    <row r="1354" spans="1:25" hidden="1" x14ac:dyDescent="0.2">
      <c r="A1354" s="93" t="s">
        <v>602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604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3187</v>
      </c>
      <c r="T1354" s="95" t="str">
        <f t="shared" si="110"/>
        <v>2023 04</v>
      </c>
      <c r="U1354" s="32">
        <f t="shared" si="107"/>
        <v>1081.7438013229926</v>
      </c>
      <c r="V1354" s="22">
        <f t="shared" si="108"/>
        <v>1.5060695658673209</v>
      </c>
      <c r="X1354" s="33"/>
      <c r="Y1354" s="33"/>
    </row>
    <row r="1355" spans="1:25" hidden="1" x14ac:dyDescent="0.2">
      <c r="A1355" s="93" t="s">
        <v>602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4065</v>
      </c>
      <c r="I1355" s="97" t="s">
        <v>2713</v>
      </c>
      <c r="J1355" s="97" t="s">
        <v>4066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3187</v>
      </c>
      <c r="T1355" s="95" t="str">
        <f t="shared" si="110"/>
        <v>2023 04</v>
      </c>
      <c r="U1355" s="32">
        <f t="shared" si="107"/>
        <v>1461.6724424041963</v>
      </c>
      <c r="V1355" s="22">
        <f t="shared" si="108"/>
        <v>0.79510990104276991</v>
      </c>
      <c r="X1355" s="33"/>
      <c r="Y1355" s="33"/>
    </row>
    <row r="1356" spans="1:25" hidden="1" x14ac:dyDescent="0.2">
      <c r="A1356" s="93" t="s">
        <v>602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605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3187</v>
      </c>
      <c r="T1356" s="95" t="str">
        <f t="shared" si="110"/>
        <v>2024 03</v>
      </c>
      <c r="U1356" s="32">
        <f t="shared" si="107"/>
        <v>772.94839473083914</v>
      </c>
      <c r="V1356" s="22">
        <f t="shared" si="108"/>
        <v>0.83377062327228346</v>
      </c>
      <c r="X1356" s="33"/>
      <c r="Y1356" s="33"/>
    </row>
    <row r="1357" spans="1:25" hidden="1" x14ac:dyDescent="0.2">
      <c r="A1357" s="93" t="s">
        <v>602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605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3187</v>
      </c>
      <c r="T1357" s="95" t="str">
        <f t="shared" si="110"/>
        <v>2024 04</v>
      </c>
      <c r="U1357" s="32">
        <f t="shared" si="107"/>
        <v>872.94839473083914</v>
      </c>
      <c r="V1357" s="22">
        <f t="shared" si="108"/>
        <v>0.94163948346477067</v>
      </c>
      <c r="X1357" s="33"/>
      <c r="Y1357" s="33"/>
    </row>
    <row r="1358" spans="1:25" hidden="1" x14ac:dyDescent="0.2">
      <c r="A1358" s="93" t="s">
        <v>602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606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3187</v>
      </c>
      <c r="T1358" s="95" t="str">
        <f t="shared" si="110"/>
        <v>2023 09</v>
      </c>
      <c r="U1358" s="32">
        <f t="shared" si="107"/>
        <v>718.37859546076641</v>
      </c>
      <c r="V1358" s="22">
        <f t="shared" si="108"/>
        <v>1.4915836146195329</v>
      </c>
      <c r="X1358" s="33"/>
      <c r="Y1358" s="33"/>
    </row>
    <row r="1359" spans="1:25" hidden="1" x14ac:dyDescent="0.2">
      <c r="A1359" s="93" t="s">
        <v>602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2703</v>
      </c>
      <c r="I1359" s="97" t="s">
        <v>2704</v>
      </c>
      <c r="J1359" s="97" t="s">
        <v>2705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3187</v>
      </c>
      <c r="T1359" s="95" t="str">
        <f t="shared" si="110"/>
        <v>2024 03</v>
      </c>
      <c r="U1359" s="32">
        <f t="shared" si="107"/>
        <v>772.94839473083914</v>
      </c>
      <c r="V1359" s="22">
        <f t="shared" si="108"/>
        <v>0.83377062327228346</v>
      </c>
      <c r="X1359" s="33"/>
      <c r="Y1359" s="33"/>
    </row>
    <row r="1360" spans="1:25" hidden="1" x14ac:dyDescent="0.2">
      <c r="A1360" s="93" t="s">
        <v>602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607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3187</v>
      </c>
      <c r="T1360" s="95" t="str">
        <f t="shared" si="110"/>
        <v>2023 05</v>
      </c>
      <c r="U1360" s="32">
        <f t="shared" si="107"/>
        <v>936.83878877737175</v>
      </c>
      <c r="V1360" s="22">
        <f t="shared" si="108"/>
        <v>0.53134040314313624</v>
      </c>
      <c r="X1360" s="33"/>
      <c r="Y1360" s="33"/>
    </row>
    <row r="1361" spans="1:25" hidden="1" x14ac:dyDescent="0.2">
      <c r="A1361" s="93" t="s">
        <v>608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2210</v>
      </c>
      <c r="I1361" s="97" t="s">
        <v>2040</v>
      </c>
      <c r="J1361" s="97" t="s">
        <v>2211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3187</v>
      </c>
      <c r="T1361" s="95" t="str">
        <f t="shared" si="110"/>
        <v>2023 05</v>
      </c>
      <c r="U1361" s="32">
        <f t="shared" si="107"/>
        <v>383.22894641756471</v>
      </c>
      <c r="V1361" s="22">
        <f t="shared" si="108"/>
        <v>0.82102123402106719</v>
      </c>
      <c r="X1361" s="33"/>
      <c r="Y1361" s="33"/>
    </row>
    <row r="1362" spans="1:25" hidden="1" x14ac:dyDescent="0.2">
      <c r="A1362" s="93" t="s">
        <v>608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2210</v>
      </c>
      <c r="I1362" s="97" t="s">
        <v>2040</v>
      </c>
      <c r="J1362" s="97" t="s">
        <v>2211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3187</v>
      </c>
      <c r="T1362" s="95" t="str">
        <f t="shared" si="110"/>
        <v>2023 07</v>
      </c>
      <c r="U1362" s="32">
        <f t="shared" si="107"/>
        <v>383.22894641756471</v>
      </c>
      <c r="V1362" s="22">
        <f t="shared" si="108"/>
        <v>0.82102123402106719</v>
      </c>
      <c r="X1362" s="33"/>
      <c r="Y1362" s="33"/>
    </row>
    <row r="1363" spans="1:25" hidden="1" x14ac:dyDescent="0.2">
      <c r="A1363" s="93" t="s">
        <v>608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2210</v>
      </c>
      <c r="I1363" s="97" t="s">
        <v>2040</v>
      </c>
      <c r="J1363" s="97" t="s">
        <v>2211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3187</v>
      </c>
      <c r="T1363" s="95" t="str">
        <f t="shared" si="110"/>
        <v>2023 08</v>
      </c>
      <c r="U1363" s="32">
        <f t="shared" si="107"/>
        <v>433.22894641756471</v>
      </c>
      <c r="V1363" s="22">
        <f t="shared" si="108"/>
        <v>0.92814013013995356</v>
      </c>
      <c r="X1363" s="33"/>
      <c r="Y1363" s="33"/>
    </row>
    <row r="1364" spans="1:25" hidden="1" x14ac:dyDescent="0.2">
      <c r="A1364" s="93" t="s">
        <v>608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4343</v>
      </c>
      <c r="I1364" s="97" t="s">
        <v>2704</v>
      </c>
      <c r="J1364" s="97" t="s">
        <v>4344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3187</v>
      </c>
      <c r="T1364" s="95" t="str">
        <f t="shared" si="110"/>
        <v>2023 11</v>
      </c>
      <c r="U1364" s="32">
        <f t="shared" si="107"/>
        <v>611.36901230631906</v>
      </c>
      <c r="V1364" s="22">
        <f t="shared" si="108"/>
        <v>0.61839960502608349</v>
      </c>
      <c r="X1364" s="33"/>
      <c r="Y1364" s="33"/>
    </row>
    <row r="1365" spans="1:25" hidden="1" x14ac:dyDescent="0.2">
      <c r="A1365" s="93" t="s">
        <v>608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4343</v>
      </c>
      <c r="I1365" s="97" t="s">
        <v>2704</v>
      </c>
      <c r="J1365" s="97" t="s">
        <v>4344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3187</v>
      </c>
      <c r="T1365" s="95" t="str">
        <f t="shared" si="110"/>
        <v>2023 12</v>
      </c>
      <c r="U1365" s="32">
        <f t="shared" si="107"/>
        <v>611.36901230631906</v>
      </c>
      <c r="V1365" s="22">
        <f t="shared" si="108"/>
        <v>0.61839960502608349</v>
      </c>
      <c r="X1365" s="33"/>
      <c r="Y1365" s="33"/>
    </row>
    <row r="1366" spans="1:25" hidden="1" x14ac:dyDescent="0.2">
      <c r="A1366" s="93" t="s">
        <v>608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4343</v>
      </c>
      <c r="I1366" s="97" t="s">
        <v>2704</v>
      </c>
      <c r="J1366" s="97" t="s">
        <v>4344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3187</v>
      </c>
      <c r="T1366" s="95" t="str">
        <f t="shared" si="110"/>
        <v>2023 12</v>
      </c>
      <c r="U1366" s="32">
        <f t="shared" si="107"/>
        <v>611.36901230631906</v>
      </c>
      <c r="V1366" s="22">
        <f t="shared" si="108"/>
        <v>0.61839960502608349</v>
      </c>
      <c r="X1366" s="33"/>
      <c r="Y1366" s="33"/>
    </row>
    <row r="1367" spans="1:25" hidden="1" x14ac:dyDescent="0.2">
      <c r="A1367" s="93" t="s">
        <v>608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83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3187</v>
      </c>
      <c r="T1367" s="95" t="str">
        <f t="shared" si="110"/>
        <v>2024 02</v>
      </c>
      <c r="U1367" s="32">
        <f t="shared" si="107"/>
        <v>-1.1426385257777838E-3</v>
      </c>
      <c r="V1367" s="22">
        <f t="shared" si="108"/>
        <v>-3.1547071261399335E-6</v>
      </c>
      <c r="X1367" s="33"/>
      <c r="Y1367" s="33"/>
    </row>
    <row r="1368" spans="1:25" hidden="1" x14ac:dyDescent="0.2">
      <c r="A1368" s="93" t="s">
        <v>608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459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3187</v>
      </c>
      <c r="T1368" s="95" t="str">
        <f t="shared" si="110"/>
        <v>2024 02</v>
      </c>
      <c r="U1368" s="32">
        <f t="shared" si="107"/>
        <v>-1.1426385257777838E-3</v>
      </c>
      <c r="V1368" s="22">
        <f t="shared" si="108"/>
        <v>-3.1547071261399335E-6</v>
      </c>
      <c r="X1368" s="33"/>
      <c r="Y1368" s="33"/>
    </row>
    <row r="1369" spans="1:25" hidden="1" x14ac:dyDescent="0.2">
      <c r="A1369" s="93" t="s">
        <v>608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610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3187</v>
      </c>
      <c r="T1369" s="95" t="str">
        <f t="shared" si="110"/>
        <v>2023 05</v>
      </c>
      <c r="U1369" s="32">
        <f t="shared" si="107"/>
        <v>341.80565835618188</v>
      </c>
      <c r="V1369" s="22">
        <f t="shared" si="108"/>
        <v>0.74598402313289125</v>
      </c>
      <c r="X1369" s="33"/>
      <c r="Y1369" s="33"/>
    </row>
    <row r="1370" spans="1:25" hidden="1" x14ac:dyDescent="0.2">
      <c r="A1370" s="93" t="s">
        <v>608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2510</v>
      </c>
      <c r="I1370" s="97" t="s">
        <v>2075</v>
      </c>
      <c r="J1370" s="97" t="s">
        <v>2511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3187</v>
      </c>
      <c r="T1370" s="95" t="str">
        <f t="shared" si="110"/>
        <v>2023 10</v>
      </c>
      <c r="U1370" s="32">
        <f t="shared" si="107"/>
        <v>857.32642734170759</v>
      </c>
      <c r="V1370" s="22">
        <f t="shared" si="108"/>
        <v>0.465262236384551</v>
      </c>
      <c r="X1370" s="33"/>
      <c r="Y1370" s="33"/>
    </row>
    <row r="1371" spans="1:25" hidden="1" x14ac:dyDescent="0.2">
      <c r="A1371" s="93" t="s">
        <v>608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3187</v>
      </c>
      <c r="T1371" s="95" t="str">
        <f t="shared" si="110"/>
        <v>2023 10</v>
      </c>
      <c r="U1371" s="32">
        <f t="shared" si="107"/>
        <v>651.99177580820015</v>
      </c>
      <c r="V1371" s="22">
        <f t="shared" si="108"/>
        <v>0.62212467493850199</v>
      </c>
      <c r="X1371" s="33"/>
      <c r="Y1371" s="33"/>
    </row>
    <row r="1372" spans="1:25" hidden="1" x14ac:dyDescent="0.2">
      <c r="A1372" s="93" t="s">
        <v>608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99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3187</v>
      </c>
      <c r="T1372" s="95" t="str">
        <f t="shared" si="110"/>
        <v>2023 04</v>
      </c>
      <c r="U1372" s="32">
        <f t="shared" si="107"/>
        <v>1228.9405904482562</v>
      </c>
      <c r="V1372" s="22">
        <f t="shared" si="108"/>
        <v>2.6088866192434321</v>
      </c>
      <c r="X1372" s="33"/>
      <c r="Y1372" s="33"/>
    </row>
    <row r="1373" spans="1:25" hidden="1" x14ac:dyDescent="0.2">
      <c r="A1373" s="93" t="s">
        <v>608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100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3187</v>
      </c>
      <c r="T1373" s="95" t="str">
        <f t="shared" si="110"/>
        <v>2023 10</v>
      </c>
      <c r="U1373" s="32">
        <f t="shared" si="107"/>
        <v>1135.8679347063701</v>
      </c>
      <c r="V1373" s="22">
        <f t="shared" si="108"/>
        <v>2.4472946810683531</v>
      </c>
      <c r="X1373" s="33"/>
      <c r="Y1373" s="33"/>
    </row>
    <row r="1374" spans="1:25" hidden="1" x14ac:dyDescent="0.2">
      <c r="A1374" s="93" t="s">
        <v>608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2706</v>
      </c>
      <c r="I1374" s="97" t="s">
        <v>2256</v>
      </c>
      <c r="J1374" s="97" t="s">
        <v>2707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3187</v>
      </c>
      <c r="T1374" s="95" t="str">
        <f t="shared" si="110"/>
        <v>2023 05</v>
      </c>
      <c r="U1374" s="32">
        <f t="shared" si="107"/>
        <v>1031.0164687878596</v>
      </c>
      <c r="V1374" s="22">
        <f t="shared" si="108"/>
        <v>1.5411686845560257</v>
      </c>
      <c r="X1374" s="33"/>
      <c r="Y1374" s="33"/>
    </row>
    <row r="1375" spans="1:25" hidden="1" x14ac:dyDescent="0.2">
      <c r="A1375" s="93" t="s">
        <v>608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2851</v>
      </c>
      <c r="I1375" s="97" t="s">
        <v>2256</v>
      </c>
      <c r="J1375" s="97" t="s">
        <v>2852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3187</v>
      </c>
      <c r="T1375" s="95" t="str">
        <f t="shared" si="110"/>
        <v>2023 09</v>
      </c>
      <c r="U1375" s="32">
        <f t="shared" si="107"/>
        <v>1028.0476069629535</v>
      </c>
      <c r="V1375" s="22">
        <f t="shared" si="108"/>
        <v>1.529941135139725</v>
      </c>
      <c r="X1375" s="33"/>
      <c r="Y1375" s="33"/>
    </row>
    <row r="1376" spans="1:25" hidden="1" x14ac:dyDescent="0.2">
      <c r="A1376" s="93" t="s">
        <v>608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2857</v>
      </c>
      <c r="I1376" s="97" t="s">
        <v>2256</v>
      </c>
      <c r="J1376" s="97" t="s">
        <v>2858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3187</v>
      </c>
      <c r="T1376" s="95" t="str">
        <f t="shared" si="110"/>
        <v>2023 07</v>
      </c>
      <c r="U1376" s="32">
        <f t="shared" si="107"/>
        <v>1153.7294242173054</v>
      </c>
      <c r="V1376" s="22">
        <f t="shared" si="108"/>
        <v>2.112010925289626</v>
      </c>
      <c r="X1376" s="33"/>
      <c r="Y1376" s="33"/>
    </row>
    <row r="1377" spans="1:25" hidden="1" x14ac:dyDescent="0.2">
      <c r="A1377" s="93" t="s">
        <v>608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611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3187</v>
      </c>
      <c r="T1377" s="95" t="str">
        <f t="shared" si="110"/>
        <v>2023 09</v>
      </c>
      <c r="U1377" s="32">
        <f t="shared" si="107"/>
        <v>590.53866097047751</v>
      </c>
      <c r="V1377" s="22">
        <f t="shared" si="108"/>
        <v>0.64932794350624701</v>
      </c>
      <c r="X1377" s="33"/>
      <c r="Y1377" s="33"/>
    </row>
    <row r="1378" spans="1:25" hidden="1" x14ac:dyDescent="0.2">
      <c r="A1378" s="93" t="s">
        <v>608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2501</v>
      </c>
      <c r="I1378" s="97" t="s">
        <v>2040</v>
      </c>
      <c r="J1378" s="97" t="s">
        <v>2502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3187</v>
      </c>
      <c r="T1378" s="95" t="str">
        <f t="shared" si="110"/>
        <v>2023 04</v>
      </c>
      <c r="U1378" s="32">
        <f t="shared" si="107"/>
        <v>367.58411273353306</v>
      </c>
      <c r="V1378" s="22">
        <f t="shared" si="108"/>
        <v>0.690407858827778</v>
      </c>
      <c r="X1378" s="33"/>
      <c r="Y1378" s="33"/>
    </row>
    <row r="1379" spans="1:25" hidden="1" x14ac:dyDescent="0.2">
      <c r="A1379" s="93" t="s">
        <v>608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3689</v>
      </c>
      <c r="I1379" s="176" t="s">
        <v>2256</v>
      </c>
      <c r="J1379" s="97" t="s">
        <v>3731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3187</v>
      </c>
      <c r="T1379" s="95" t="str">
        <f t="shared" si="110"/>
        <v>2023 04</v>
      </c>
      <c r="U1379" s="32">
        <f t="shared" si="107"/>
        <v>506.27595358030999</v>
      </c>
      <c r="V1379" s="22">
        <f t="shared" si="108"/>
        <v>0.72979444231924828</v>
      </c>
      <c r="X1379" s="33"/>
      <c r="Y1379" s="33"/>
    </row>
    <row r="1380" spans="1:25" hidden="1" x14ac:dyDescent="0.2">
      <c r="A1380" s="93" t="s">
        <v>608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165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3187</v>
      </c>
      <c r="T1380" s="95" t="str">
        <f t="shared" si="110"/>
        <v>2023 09</v>
      </c>
      <c r="U1380" s="32">
        <f t="shared" si="107"/>
        <v>1164.0121787923229</v>
      </c>
      <c r="V1380" s="22">
        <f t="shared" si="108"/>
        <v>0.87127454331140874</v>
      </c>
      <c r="X1380" s="33"/>
      <c r="Y1380" s="33"/>
    </row>
    <row r="1381" spans="1:25" hidden="1" x14ac:dyDescent="0.2">
      <c r="A1381" s="93" t="s">
        <v>608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198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3187</v>
      </c>
      <c r="T1381" s="95" t="str">
        <f t="shared" si="110"/>
        <v>2023 04</v>
      </c>
      <c r="U1381" s="32">
        <f t="shared" si="107"/>
        <v>513.25161639992348</v>
      </c>
      <c r="V1381" s="22">
        <f t="shared" si="108"/>
        <v>0.65237072881082891</v>
      </c>
      <c r="X1381" s="33"/>
      <c r="Y1381" s="33"/>
    </row>
    <row r="1382" spans="1:25" hidden="1" x14ac:dyDescent="0.2">
      <c r="A1382" s="93" t="s">
        <v>612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613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3187</v>
      </c>
      <c r="T1382" s="95" t="str">
        <f t="shared" si="110"/>
        <v>2023 05</v>
      </c>
      <c r="U1382" s="32">
        <f t="shared" si="107"/>
        <v>307.25879334329431</v>
      </c>
      <c r="V1382" s="22">
        <f t="shared" si="108"/>
        <v>0.62357032290453929</v>
      </c>
      <c r="X1382" s="33"/>
      <c r="Y1382" s="33"/>
    </row>
    <row r="1383" spans="1:25" hidden="1" x14ac:dyDescent="0.2">
      <c r="A1383" s="93" t="s">
        <v>612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2062</v>
      </c>
      <c r="I1383" s="97" t="s">
        <v>2040</v>
      </c>
      <c r="J1383" s="97" t="s">
        <v>4360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3187</v>
      </c>
      <c r="T1383" s="95" t="str">
        <f t="shared" si="110"/>
        <v>2023 07</v>
      </c>
      <c r="U1383" s="32">
        <f t="shared" si="107"/>
        <v>638.05511875933848</v>
      </c>
      <c r="V1383" s="22">
        <f t="shared" si="108"/>
        <v>1.3812364735933245</v>
      </c>
      <c r="X1383" s="33"/>
      <c r="Y1383" s="33"/>
    </row>
    <row r="1384" spans="1:25" hidden="1" x14ac:dyDescent="0.2">
      <c r="A1384" s="93" t="s">
        <v>612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2062</v>
      </c>
      <c r="I1384" s="97" t="s">
        <v>2040</v>
      </c>
      <c r="J1384" s="97" t="s">
        <v>4360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3187</v>
      </c>
      <c r="T1384" s="95" t="str">
        <f t="shared" si="110"/>
        <v>2023 09</v>
      </c>
      <c r="U1384" s="32">
        <f t="shared" si="107"/>
        <v>638.05511875933848</v>
      </c>
      <c r="V1384" s="22">
        <f t="shared" si="108"/>
        <v>1.3812364735933245</v>
      </c>
      <c r="X1384" s="33"/>
      <c r="Y1384" s="33"/>
    </row>
    <row r="1385" spans="1:25" hidden="1" x14ac:dyDescent="0.2">
      <c r="A1385" s="93" t="s">
        <v>612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2661</v>
      </c>
      <c r="I1385" s="97" t="s">
        <v>2040</v>
      </c>
      <c r="J1385" s="97" t="s">
        <v>2688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3187</v>
      </c>
      <c r="T1385" s="95" t="str">
        <f t="shared" si="110"/>
        <v>2023 09</v>
      </c>
      <c r="U1385" s="32">
        <f t="shared" si="107"/>
        <v>527.46380545107934</v>
      </c>
      <c r="V1385" s="22">
        <f t="shared" si="108"/>
        <v>1.4158726404819544</v>
      </c>
      <c r="X1385" s="33"/>
      <c r="Y1385" s="33"/>
    </row>
    <row r="1386" spans="1:25" hidden="1" x14ac:dyDescent="0.2">
      <c r="A1386" s="93" t="s">
        <v>612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2661</v>
      </c>
      <c r="I1386" s="97" t="s">
        <v>2040</v>
      </c>
      <c r="J1386" s="97" t="s">
        <v>2688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3187</v>
      </c>
      <c r="T1386" s="95" t="str">
        <f t="shared" si="110"/>
        <v>2023 09</v>
      </c>
      <c r="U1386" s="32">
        <f t="shared" si="107"/>
        <v>527.46380545107934</v>
      </c>
      <c r="V1386" s="22">
        <f t="shared" si="108"/>
        <v>1.4158726404819544</v>
      </c>
      <c r="X1386" s="33"/>
      <c r="Y1386" s="33"/>
    </row>
    <row r="1387" spans="1:25" hidden="1" x14ac:dyDescent="0.2">
      <c r="A1387" s="93" t="s">
        <v>612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2239</v>
      </c>
      <c r="I1387" s="97" t="s">
        <v>2040</v>
      </c>
      <c r="J1387" s="97" t="s">
        <v>3761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3187</v>
      </c>
      <c r="T1387" s="95" t="str">
        <f t="shared" si="110"/>
        <v>2023 05</v>
      </c>
      <c r="U1387" s="32">
        <f t="shared" si="107"/>
        <v>781.89470142717278</v>
      </c>
      <c r="V1387" s="22">
        <f t="shared" si="108"/>
        <v>0.69930327888187216</v>
      </c>
      <c r="X1387" s="33"/>
      <c r="Y1387" s="33"/>
    </row>
    <row r="1388" spans="1:25" hidden="1" x14ac:dyDescent="0.2">
      <c r="A1388" s="93" t="s">
        <v>612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2239</v>
      </c>
      <c r="I1388" s="97" t="s">
        <v>2040</v>
      </c>
      <c r="J1388" s="97" t="s">
        <v>3761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3187</v>
      </c>
      <c r="T1388" s="95" t="str">
        <f t="shared" si="110"/>
        <v>2023 08</v>
      </c>
      <c r="U1388" s="32">
        <f t="shared" si="107"/>
        <v>881.89470142717278</v>
      </c>
      <c r="V1388" s="22">
        <f t="shared" si="108"/>
        <v>0.78874029355986552</v>
      </c>
      <c r="X1388" s="33"/>
      <c r="Y1388" s="33"/>
    </row>
    <row r="1389" spans="1:25" hidden="1" x14ac:dyDescent="0.2">
      <c r="A1389" s="93" t="s">
        <v>612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3721</v>
      </c>
      <c r="I1389" s="176" t="s">
        <v>2040</v>
      </c>
      <c r="J1389" s="97" t="s">
        <v>3772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3187</v>
      </c>
      <c r="T1389" s="95" t="str">
        <f t="shared" si="110"/>
        <v>2023 05</v>
      </c>
      <c r="U1389" s="32">
        <f t="shared" si="107"/>
        <v>755.42432582822391</v>
      </c>
      <c r="V1389" s="22">
        <f t="shared" si="108"/>
        <v>1.0145702472331173</v>
      </c>
      <c r="X1389" s="33"/>
      <c r="Y1389" s="33"/>
    </row>
    <row r="1390" spans="1:25" hidden="1" x14ac:dyDescent="0.2">
      <c r="A1390" s="93" t="s">
        <v>612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3721</v>
      </c>
      <c r="I1390" s="176" t="s">
        <v>2040</v>
      </c>
      <c r="J1390" s="97" t="s">
        <v>3772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3187</v>
      </c>
      <c r="T1390" s="95" t="str">
        <f t="shared" si="110"/>
        <v>2023 05</v>
      </c>
      <c r="U1390" s="32">
        <f t="shared" si="107"/>
        <v>755.42432582822391</v>
      </c>
      <c r="V1390" s="22">
        <f t="shared" si="108"/>
        <v>1.0145702472331173</v>
      </c>
      <c r="X1390" s="33"/>
      <c r="Y1390" s="33"/>
    </row>
    <row r="1391" spans="1:25" hidden="1" x14ac:dyDescent="0.2">
      <c r="A1391" s="93" t="s">
        <v>612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2895</v>
      </c>
      <c r="I1391" s="97" t="s">
        <v>2040</v>
      </c>
      <c r="J1391" s="97" t="s">
        <v>3983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3187</v>
      </c>
      <c r="T1391" s="95" t="str">
        <f t="shared" si="110"/>
        <v>2023 06</v>
      </c>
      <c r="U1391" s="32">
        <f t="shared" si="107"/>
        <v>684.55439126178567</v>
      </c>
      <c r="V1391" s="22">
        <f t="shared" si="108"/>
        <v>0.74778270246478884</v>
      </c>
      <c r="X1391" s="33"/>
      <c r="Y1391" s="33"/>
    </row>
    <row r="1392" spans="1:25" hidden="1" x14ac:dyDescent="0.2">
      <c r="A1392" s="93" t="s">
        <v>612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2895</v>
      </c>
      <c r="I1392" s="97" t="s">
        <v>2040</v>
      </c>
      <c r="J1392" s="97" t="s">
        <v>3983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3187</v>
      </c>
      <c r="T1392" s="95" t="str">
        <f t="shared" si="110"/>
        <v>2023 08</v>
      </c>
      <c r="U1392" s="32">
        <f t="shared" si="107"/>
        <v>684.55439126178567</v>
      </c>
      <c r="V1392" s="22">
        <f t="shared" si="108"/>
        <v>0.74778270246478884</v>
      </c>
      <c r="X1392" s="33"/>
      <c r="Y1392" s="33"/>
    </row>
    <row r="1393" spans="1:25" hidden="1" x14ac:dyDescent="0.2">
      <c r="A1393" s="93" t="s">
        <v>612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3719</v>
      </c>
      <c r="I1393" s="176" t="s">
        <v>2040</v>
      </c>
      <c r="J1393" s="97" t="s">
        <v>3770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3187</v>
      </c>
      <c r="T1393" s="95" t="str">
        <f t="shared" si="110"/>
        <v>2023 12</v>
      </c>
      <c r="U1393" s="32">
        <f t="shared" si="107"/>
        <v>732.07872430315831</v>
      </c>
      <c r="V1393" s="22">
        <f t="shared" si="108"/>
        <v>0.95332522678036435</v>
      </c>
      <c r="X1393" s="33"/>
      <c r="Y1393" s="33"/>
    </row>
    <row r="1394" spans="1:25" hidden="1" x14ac:dyDescent="0.2">
      <c r="A1394" s="93" t="s">
        <v>612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3719</v>
      </c>
      <c r="I1394" s="176" t="s">
        <v>2040</v>
      </c>
      <c r="J1394" s="97" t="s">
        <v>3770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3187</v>
      </c>
      <c r="T1394" s="95" t="str">
        <f t="shared" si="110"/>
        <v>2024 03</v>
      </c>
      <c r="U1394" s="32">
        <f t="shared" si="107"/>
        <v>832.07872430315831</v>
      </c>
      <c r="V1394" s="22">
        <f t="shared" si="108"/>
        <v>1.0835469085657219</v>
      </c>
      <c r="X1394" s="33"/>
      <c r="Y1394" s="33"/>
    </row>
    <row r="1395" spans="1:25" hidden="1" x14ac:dyDescent="0.2">
      <c r="A1395" s="93" t="s">
        <v>612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2154</v>
      </c>
      <c r="I1395" s="97" t="s">
        <v>2040</v>
      </c>
      <c r="J1395" s="97" t="s">
        <v>2155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3187</v>
      </c>
      <c r="T1395" s="95" t="str">
        <f t="shared" si="110"/>
        <v>2023 05</v>
      </c>
      <c r="U1395" s="32">
        <f t="shared" si="107"/>
        <v>1025.4453150600239</v>
      </c>
      <c r="V1395" s="22">
        <f t="shared" si="108"/>
        <v>1.0522193684012529</v>
      </c>
      <c r="X1395" s="33"/>
      <c r="Y1395" s="33"/>
    </row>
    <row r="1396" spans="1:25" hidden="1" x14ac:dyDescent="0.2">
      <c r="A1396" s="93" t="s">
        <v>612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455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3187</v>
      </c>
      <c r="T1396" s="95" t="str">
        <f t="shared" si="110"/>
        <v>2023 05</v>
      </c>
      <c r="U1396" s="32">
        <f t="shared" si="107"/>
        <v>1152.3965902416403</v>
      </c>
      <c r="V1396" s="22">
        <f t="shared" si="108"/>
        <v>0.69943809500288223</v>
      </c>
      <c r="X1396" s="33"/>
      <c r="Y1396" s="33"/>
    </row>
    <row r="1397" spans="1:25" hidden="1" x14ac:dyDescent="0.2">
      <c r="A1397" s="93" t="s">
        <v>612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455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3187</v>
      </c>
      <c r="T1397" s="95" t="str">
        <f t="shared" si="110"/>
        <v>2023 05</v>
      </c>
      <c r="U1397" s="32">
        <f t="shared" si="107"/>
        <v>1152.3965902416403</v>
      </c>
      <c r="V1397" s="22">
        <f t="shared" si="108"/>
        <v>0.69943809500288223</v>
      </c>
      <c r="X1397" s="33"/>
      <c r="Y1397" s="33"/>
    </row>
    <row r="1398" spans="1:25" hidden="1" x14ac:dyDescent="0.2">
      <c r="A1398" s="93" t="s">
        <v>612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2802</v>
      </c>
      <c r="I1398" s="97" t="s">
        <v>2040</v>
      </c>
      <c r="J1398" s="97" t="s">
        <v>2803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3187</v>
      </c>
      <c r="T1398" s="95" t="str">
        <f t="shared" si="110"/>
        <v>2023 05</v>
      </c>
      <c r="U1398" s="32">
        <f t="shared" si="107"/>
        <v>1016.8250461126281</v>
      </c>
      <c r="V1398" s="22">
        <f t="shared" si="108"/>
        <v>0.85940379550108459</v>
      </c>
      <c r="X1398" s="33"/>
      <c r="Y1398" s="33"/>
    </row>
    <row r="1399" spans="1:25" hidden="1" x14ac:dyDescent="0.2">
      <c r="A1399" s="93" t="s">
        <v>612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2802</v>
      </c>
      <c r="I1399" s="97" t="s">
        <v>2040</v>
      </c>
      <c r="J1399" s="97" t="s">
        <v>2803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3187</v>
      </c>
      <c r="T1399" s="95" t="str">
        <f t="shared" si="110"/>
        <v>2023 05</v>
      </c>
      <c r="U1399" s="32">
        <f t="shared" si="107"/>
        <v>916.82504611262812</v>
      </c>
      <c r="V1399" s="22">
        <f t="shared" si="108"/>
        <v>0.77488544116012614</v>
      </c>
      <c r="X1399" s="33"/>
      <c r="Y1399" s="33"/>
    </row>
    <row r="1400" spans="1:25" hidden="1" x14ac:dyDescent="0.2">
      <c r="A1400" s="93" t="s">
        <v>612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614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si="107"/>
        <v>-1217.9449987119376</v>
      </c>
      <c r="V1400" s="22" t="str">
        <f t="shared" si="108"/>
        <v/>
      </c>
      <c r="X1400" s="33"/>
      <c r="Y1400" s="33"/>
    </row>
    <row r="1401" spans="1:25" hidden="1" x14ac:dyDescent="0.2">
      <c r="A1401" s="93" t="s">
        <v>612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3187</v>
      </c>
      <c r="T1401" s="95" t="str">
        <f t="shared" si="110"/>
        <v>2023 07</v>
      </c>
      <c r="U1401" s="32">
        <f t="shared" si="107"/>
        <v>-1.6791179352821928E-3</v>
      </c>
      <c r="V1401" s="22">
        <f t="shared" si="108"/>
        <v>-1.5535137408052995E-6</v>
      </c>
      <c r="X1401" s="33"/>
      <c r="Y1401" s="33"/>
    </row>
    <row r="1402" spans="1:25" hidden="1" x14ac:dyDescent="0.2">
      <c r="A1402" s="93" t="s">
        <v>612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615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3187</v>
      </c>
      <c r="T1402" s="95" t="str">
        <f t="shared" si="110"/>
        <v>2023 08</v>
      </c>
      <c r="U1402" s="32">
        <f t="shared" si="107"/>
        <v>1407.2271626564993</v>
      </c>
      <c r="V1402" s="22">
        <f t="shared" si="108"/>
        <v>1.2877581822745778</v>
      </c>
      <c r="X1402" s="33"/>
      <c r="Y1402" s="33"/>
    </row>
    <row r="1403" spans="1:25" hidden="1" x14ac:dyDescent="0.2">
      <c r="A1403" s="93" t="s">
        <v>616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617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3187</v>
      </c>
      <c r="T1403" s="95" t="str">
        <f t="shared" si="110"/>
        <v>2023 04</v>
      </c>
      <c r="U1403" s="32">
        <f t="shared" si="107"/>
        <v>693.75</v>
      </c>
      <c r="V1403" s="22">
        <f t="shared" si="108"/>
        <v>0.68944099378881984</v>
      </c>
      <c r="X1403" s="33"/>
      <c r="Y1403" s="33"/>
    </row>
    <row r="1404" spans="1:25" hidden="1" x14ac:dyDescent="0.2">
      <c r="A1404" s="93" t="s">
        <v>616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617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3187</v>
      </c>
      <c r="T1404" s="95" t="str">
        <f t="shared" si="110"/>
        <v>2023 04</v>
      </c>
      <c r="U1404" s="32">
        <f t="shared" si="107"/>
        <v>693.75</v>
      </c>
      <c r="V1404" s="22">
        <f t="shared" si="108"/>
        <v>0.68944099378881984</v>
      </c>
      <c r="X1404" s="33"/>
      <c r="Y1404" s="33"/>
    </row>
    <row r="1405" spans="1:25" hidden="1" x14ac:dyDescent="0.2">
      <c r="A1405" s="93" t="s">
        <v>616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617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3187</v>
      </c>
      <c r="T1405" s="95" t="str">
        <f t="shared" si="110"/>
        <v>2023 04</v>
      </c>
      <c r="U1405" s="32">
        <f t="shared" si="107"/>
        <v>693.75</v>
      </c>
      <c r="V1405" s="22">
        <f t="shared" si="108"/>
        <v>0.68944099378881984</v>
      </c>
      <c r="X1405" s="33"/>
      <c r="Y1405" s="33"/>
    </row>
    <row r="1406" spans="1:25" hidden="1" x14ac:dyDescent="0.2">
      <c r="A1406" s="93" t="s">
        <v>618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568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3187</v>
      </c>
      <c r="T1406" s="95" t="str">
        <f t="shared" si="110"/>
        <v>2023 04</v>
      </c>
      <c r="U1406" s="32">
        <f t="shared" si="107"/>
        <v>400</v>
      </c>
      <c r="V1406" s="22">
        <f t="shared" si="108"/>
        <v>0.26666666666666666</v>
      </c>
      <c r="X1406" s="33"/>
      <c r="Y1406" s="33"/>
    </row>
    <row r="1407" spans="1:25" hidden="1" x14ac:dyDescent="0.2">
      <c r="A1407" s="93" t="s">
        <v>618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568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3187</v>
      </c>
      <c r="T1407" s="95" t="str">
        <f t="shared" si="110"/>
        <v>2023 08</v>
      </c>
      <c r="U1407" s="32">
        <f t="shared" si="107"/>
        <v>400</v>
      </c>
      <c r="V1407" s="22">
        <f t="shared" si="108"/>
        <v>0.26666666666666666</v>
      </c>
      <c r="X1407" s="33"/>
      <c r="Y1407" s="33"/>
    </row>
    <row r="1408" spans="1:25" hidden="1" x14ac:dyDescent="0.2">
      <c r="A1408" s="93" t="s">
        <v>619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620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si="108"/>
        <v/>
      </c>
      <c r="X1408" s="33"/>
      <c r="Y1408" s="33"/>
    </row>
    <row r="1409" spans="1:25" hidden="1" x14ac:dyDescent="0.2">
      <c r="A1409" s="93" t="s">
        <v>619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620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si="113">IF(Q1409&lt;&gt;0,IFERROR(U1409/P1409,""),"")</f>
        <v/>
      </c>
      <c r="X1409" s="33"/>
      <c r="Y1409" s="33"/>
    </row>
    <row r="1410" spans="1:25" hidden="1" x14ac:dyDescent="0.2">
      <c r="A1410" s="93" t="s">
        <v>621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622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3187</v>
      </c>
      <c r="T1410" s="95" t="str">
        <f t="shared" si="110"/>
        <v>2023 04</v>
      </c>
      <c r="U1410" s="32">
        <f t="shared" si="112"/>
        <v>248</v>
      </c>
      <c r="V1410" s="22">
        <f t="shared" si="113"/>
        <v>0.29107981220657275</v>
      </c>
      <c r="X1410" s="33"/>
      <c r="Y1410" s="33"/>
    </row>
    <row r="1411" spans="1:25" hidden="1" x14ac:dyDescent="0.2">
      <c r="A1411" s="93" t="s">
        <v>623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382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3187</v>
      </c>
      <c r="T1411" s="95" t="str">
        <f t="shared" si="110"/>
        <v>2023 06</v>
      </c>
      <c r="U1411" s="32">
        <f t="shared" si="112"/>
        <v>294.95000000000005</v>
      </c>
      <c r="V1411" s="22">
        <f t="shared" si="113"/>
        <v>0.32589359703883769</v>
      </c>
      <c r="X1411" s="33"/>
      <c r="Y1411" s="33"/>
    </row>
    <row r="1412" spans="1:25" hidden="1" x14ac:dyDescent="0.2">
      <c r="A1412" s="93" t="s">
        <v>623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382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si="113"/>
        <v/>
      </c>
      <c r="X1412" s="33"/>
      <c r="Y1412" s="33"/>
    </row>
    <row r="1413" spans="1:25" hidden="1" x14ac:dyDescent="0.2">
      <c r="A1413" s="93" t="s">
        <v>624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480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3187</v>
      </c>
      <c r="T1413" s="95" t="str">
        <f t="shared" si="115"/>
        <v>2023 04</v>
      </c>
      <c r="U1413" s="32">
        <f t="shared" si="112"/>
        <v>984.98</v>
      </c>
      <c r="V1413" s="22">
        <f t="shared" si="113"/>
        <v>1.6015414132873729</v>
      </c>
      <c r="X1413" s="33"/>
      <c r="Y1413" s="33"/>
    </row>
    <row r="1414" spans="1:25" hidden="1" x14ac:dyDescent="0.2">
      <c r="A1414" s="93" t="s">
        <v>624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564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3187</v>
      </c>
      <c r="T1414" s="95" t="str">
        <f t="shared" si="115"/>
        <v>2023 05</v>
      </c>
      <c r="U1414" s="32">
        <f t="shared" si="112"/>
        <v>377.46999999999991</v>
      </c>
      <c r="V1414" s="22">
        <f t="shared" si="113"/>
        <v>0.4091682655306601</v>
      </c>
      <c r="X1414" s="33"/>
      <c r="Y1414" s="33"/>
    </row>
    <row r="1415" spans="1:25" hidden="1" x14ac:dyDescent="0.2">
      <c r="A1415" s="93" t="s">
        <v>624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1984</v>
      </c>
      <c r="I1415" s="176" t="s">
        <v>562</v>
      </c>
      <c r="J1415" s="97" t="s">
        <v>1985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3187</v>
      </c>
      <c r="T1415" s="95" t="str">
        <f t="shared" si="115"/>
        <v>2023 04</v>
      </c>
      <c r="U1415" s="32">
        <f t="shared" si="112"/>
        <v>441.95000000000005</v>
      </c>
      <c r="V1415" s="22">
        <f t="shared" si="113"/>
        <v>0.3816329174042572</v>
      </c>
      <c r="X1415" s="33"/>
      <c r="Y1415" s="33"/>
    </row>
    <row r="1416" spans="1:25" hidden="1" x14ac:dyDescent="0.2">
      <c r="A1416" s="93" t="s">
        <v>624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382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si="112"/>
        <v>-891.25</v>
      </c>
      <c r="V1416" s="22" t="str">
        <f t="shared" si="113"/>
        <v/>
      </c>
      <c r="X1416" s="33"/>
      <c r="Y1416" s="33"/>
    </row>
    <row r="1417" spans="1:25" hidden="1" x14ac:dyDescent="0.2">
      <c r="A1417" s="93" t="s">
        <v>625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1957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3187</v>
      </c>
      <c r="T1417" s="95" t="str">
        <f t="shared" si="115"/>
        <v>2023 04</v>
      </c>
      <c r="U1417" s="32">
        <f t="shared" si="112"/>
        <v>1105.5999999999999</v>
      </c>
      <c r="V1417" s="22">
        <f t="shared" si="113"/>
        <v>0.42614862781375262</v>
      </c>
      <c r="X1417" s="33"/>
      <c r="Y1417" s="33"/>
    </row>
    <row r="1418" spans="1:25" hidden="1" x14ac:dyDescent="0.2">
      <c r="A1418" s="93" t="s">
        <v>625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1958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3187</v>
      </c>
      <c r="T1418" s="95" t="str">
        <f t="shared" si="115"/>
        <v>2023 04</v>
      </c>
      <c r="U1418" s="32">
        <f t="shared" si="112"/>
        <v>1105.5999999999999</v>
      </c>
      <c r="V1418" s="22">
        <f t="shared" si="113"/>
        <v>0.42614862781375262</v>
      </c>
      <c r="X1418" s="33"/>
      <c r="Y1418" s="33"/>
    </row>
    <row r="1419" spans="1:25" hidden="1" x14ac:dyDescent="0.2">
      <c r="A1419" s="93" t="s">
        <v>626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627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3187</v>
      </c>
      <c r="T1419" s="95" t="str">
        <f t="shared" si="115"/>
        <v>2023 04</v>
      </c>
      <c r="U1419" s="32">
        <f t="shared" si="112"/>
        <v>477.45000000000005</v>
      </c>
      <c r="V1419" s="22">
        <f t="shared" si="113"/>
        <v>0.33562967909739555</v>
      </c>
      <c r="X1419" s="33"/>
      <c r="Y1419" s="33"/>
    </row>
    <row r="1420" spans="1:25" hidden="1" x14ac:dyDescent="0.2">
      <c r="A1420" s="93" t="s">
        <v>628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629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3187</v>
      </c>
      <c r="T1420" s="95" t="str">
        <f t="shared" si="115"/>
        <v>2023 09</v>
      </c>
      <c r="U1420" s="32">
        <f t="shared" si="112"/>
        <v>740.34999999999991</v>
      </c>
      <c r="V1420" s="22">
        <f t="shared" si="113"/>
        <v>0.35945427621197773</v>
      </c>
      <c r="X1420" s="33"/>
      <c r="Y1420" s="33"/>
    </row>
    <row r="1421" spans="1:25" hidden="1" x14ac:dyDescent="0.2">
      <c r="A1421" s="93" t="s">
        <v>628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630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3187</v>
      </c>
      <c r="T1421" s="95" t="str">
        <f t="shared" si="115"/>
        <v>2023 05</v>
      </c>
      <c r="U1421" s="32">
        <f t="shared" si="112"/>
        <v>640.34999999999991</v>
      </c>
      <c r="V1421" s="22">
        <f t="shared" si="113"/>
        <v>0.31090233777583565</v>
      </c>
      <c r="X1421" s="33"/>
      <c r="Y1421" s="33"/>
    </row>
    <row r="1422" spans="1:25" hidden="1" x14ac:dyDescent="0.2">
      <c r="A1422" s="93" t="s">
        <v>628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631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3187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hidden="1" x14ac:dyDescent="0.2">
      <c r="A1423" s="93" t="s">
        <v>628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632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3187</v>
      </c>
      <c r="T1423" s="95" t="str">
        <f t="shared" si="115"/>
        <v>2023 05</v>
      </c>
      <c r="U1423" s="32">
        <f t="shared" si="112"/>
        <v>653.55000000000018</v>
      </c>
      <c r="V1423" s="22">
        <f t="shared" si="113"/>
        <v>0.11783212685591689</v>
      </c>
      <c r="X1423" s="33"/>
      <c r="Y1423" s="33"/>
    </row>
    <row r="1424" spans="1:25" hidden="1" x14ac:dyDescent="0.2">
      <c r="A1424" s="93" t="s">
        <v>633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634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3187</v>
      </c>
      <c r="T1424" s="95" t="str">
        <f t="shared" si="115"/>
        <v>2023 04</v>
      </c>
      <c r="U1424" s="32">
        <f t="shared" si="112"/>
        <v>470.70000000000005</v>
      </c>
      <c r="V1424" s="22">
        <f t="shared" si="113"/>
        <v>0.4168068715133269</v>
      </c>
      <c r="X1424" s="33"/>
      <c r="Y1424" s="33"/>
    </row>
    <row r="1425" spans="1:25" hidden="1" x14ac:dyDescent="0.2">
      <c r="A1425" s="93" t="s">
        <v>633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634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3187</v>
      </c>
      <c r="T1425" s="95" t="str">
        <f t="shared" si="115"/>
        <v>2023 05</v>
      </c>
      <c r="U1425" s="32">
        <f t="shared" si="112"/>
        <v>570.70000000000005</v>
      </c>
      <c r="V1425" s="22">
        <f t="shared" si="113"/>
        <v>0.50535730098290987</v>
      </c>
      <c r="X1425" s="33"/>
      <c r="Y1425" s="33"/>
    </row>
    <row r="1426" spans="1:25" hidden="1" x14ac:dyDescent="0.2">
      <c r="A1426" s="93" t="s">
        <v>633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634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3187</v>
      </c>
      <c r="T1426" s="95" t="str">
        <f t="shared" si="115"/>
        <v>2023 05</v>
      </c>
      <c r="U1426" s="32">
        <f t="shared" si="112"/>
        <v>570.70000000000005</v>
      </c>
      <c r="V1426" s="22">
        <f t="shared" si="113"/>
        <v>0.50535730098290987</v>
      </c>
      <c r="X1426" s="33"/>
      <c r="Y1426" s="33"/>
    </row>
    <row r="1427" spans="1:25" hidden="1" x14ac:dyDescent="0.2">
      <c r="A1427" s="93" t="s">
        <v>635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276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3187</v>
      </c>
      <c r="T1427" s="95" t="str">
        <f t="shared" si="115"/>
        <v>2023 08</v>
      </c>
      <c r="U1427" s="32">
        <f t="shared" si="112"/>
        <v>1153.9037773765831</v>
      </c>
      <c r="V1427" s="22">
        <f t="shared" si="113"/>
        <v>0.9260149869865264</v>
      </c>
      <c r="X1427" s="33"/>
      <c r="Y1427" s="33"/>
    </row>
    <row r="1428" spans="1:25" hidden="1" x14ac:dyDescent="0.2">
      <c r="A1428" s="93" t="s">
        <v>635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276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3187</v>
      </c>
      <c r="T1428" s="95" t="str">
        <f t="shared" si="115"/>
        <v>2023 09</v>
      </c>
      <c r="U1428" s="32">
        <f t="shared" si="112"/>
        <v>1153.9037773765831</v>
      </c>
      <c r="V1428" s="22">
        <f t="shared" si="113"/>
        <v>0.9260149869865264</v>
      </c>
      <c r="X1428" s="33"/>
      <c r="Y1428" s="33"/>
    </row>
    <row r="1429" spans="1:25" hidden="1" x14ac:dyDescent="0.2">
      <c r="A1429" s="93" t="s">
        <v>635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2087</v>
      </c>
      <c r="I1429" s="97" t="s">
        <v>2088</v>
      </c>
      <c r="J1429" s="97" t="s">
        <v>3163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3187</v>
      </c>
      <c r="T1429" s="95" t="str">
        <f t="shared" si="115"/>
        <v>2024 01</v>
      </c>
      <c r="U1429" s="32">
        <f t="shared" si="112"/>
        <v>1065.8306242847557</v>
      </c>
      <c r="V1429" s="22">
        <f t="shared" si="113"/>
        <v>0.86360158115823416</v>
      </c>
      <c r="X1429" s="33"/>
      <c r="Y1429" s="33"/>
    </row>
    <row r="1430" spans="1:25" hidden="1" x14ac:dyDescent="0.2">
      <c r="A1430" s="93" t="s">
        <v>635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2087</v>
      </c>
      <c r="I1430" s="97" t="s">
        <v>2088</v>
      </c>
      <c r="J1430" s="97" t="s">
        <v>3163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3187</v>
      </c>
      <c r="T1430" s="95" t="str">
        <f t="shared" si="115"/>
        <v>2024 01</v>
      </c>
      <c r="U1430" s="32">
        <f t="shared" si="112"/>
        <v>1065.8306242847557</v>
      </c>
      <c r="V1430" s="22">
        <f t="shared" si="113"/>
        <v>0.86360158115823416</v>
      </c>
      <c r="X1430" s="33"/>
      <c r="Y1430" s="33"/>
    </row>
    <row r="1431" spans="1:25" hidden="1" x14ac:dyDescent="0.2">
      <c r="A1431" s="93" t="s">
        <v>635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2087</v>
      </c>
      <c r="I1431" s="97" t="s">
        <v>2088</v>
      </c>
      <c r="J1431" s="97" t="s">
        <v>3163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3187</v>
      </c>
      <c r="T1431" s="95" t="str">
        <f t="shared" si="115"/>
        <v>2024 02</v>
      </c>
      <c r="U1431" s="32">
        <f t="shared" si="112"/>
        <v>1065.8306242847557</v>
      </c>
      <c r="V1431" s="22">
        <f t="shared" si="113"/>
        <v>0.86360158115823416</v>
      </c>
      <c r="X1431" s="33"/>
      <c r="Y1431" s="33"/>
    </row>
    <row r="1432" spans="1:25" hidden="1" x14ac:dyDescent="0.2">
      <c r="A1432" s="93" t="s">
        <v>635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165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3187</v>
      </c>
      <c r="T1432" s="95" t="str">
        <f t="shared" si="115"/>
        <v>2023 09</v>
      </c>
      <c r="U1432" s="32">
        <f t="shared" si="112"/>
        <v>1099.89188469279</v>
      </c>
      <c r="V1432" s="22">
        <f t="shared" si="113"/>
        <v>0.78557639418542546</v>
      </c>
      <c r="X1432" s="33"/>
      <c r="Y1432" s="33"/>
    </row>
    <row r="1433" spans="1:25" hidden="1" x14ac:dyDescent="0.2">
      <c r="A1433" s="93" t="s">
        <v>635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3691</v>
      </c>
      <c r="I1433" s="176" t="s">
        <v>3095</v>
      </c>
      <c r="J1433" s="97" t="s">
        <v>3733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3187</v>
      </c>
      <c r="T1433" s="95" t="str">
        <f t="shared" si="115"/>
        <v>2023 11</v>
      </c>
      <c r="U1433" s="32">
        <f t="shared" si="112"/>
        <v>924.0727877747521</v>
      </c>
      <c r="V1433" s="22">
        <f t="shared" si="113"/>
        <v>0.94686650418092078</v>
      </c>
      <c r="X1433" s="33"/>
      <c r="Y1433" s="33"/>
    </row>
    <row r="1434" spans="1:25" hidden="1" x14ac:dyDescent="0.2">
      <c r="A1434" s="93" t="s">
        <v>635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2872</v>
      </c>
      <c r="I1434" s="97" t="s">
        <v>2040</v>
      </c>
      <c r="J1434" s="97" t="s">
        <v>2873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3187</v>
      </c>
      <c r="T1434" s="95" t="str">
        <f t="shared" si="115"/>
        <v>2024 12</v>
      </c>
      <c r="U1434" s="32">
        <f t="shared" si="112"/>
        <v>1258.8439560396193</v>
      </c>
      <c r="V1434" s="22">
        <f t="shared" si="113"/>
        <v>0.81681797308772786</v>
      </c>
      <c r="X1434" s="33"/>
      <c r="Y1434" s="33"/>
    </row>
    <row r="1435" spans="1:25" hidden="1" x14ac:dyDescent="0.2">
      <c r="A1435" s="93" t="s">
        <v>635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636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3187</v>
      </c>
      <c r="T1435" s="95" t="str">
        <f t="shared" si="115"/>
        <v>2023 11</v>
      </c>
      <c r="U1435" s="32">
        <f t="shared" si="112"/>
        <v>1459.8270155084642</v>
      </c>
      <c r="V1435" s="22">
        <f t="shared" si="113"/>
        <v>0.65165816462151882</v>
      </c>
      <c r="X1435" s="33"/>
      <c r="Y1435" s="33"/>
    </row>
    <row r="1436" spans="1:25" hidden="1" x14ac:dyDescent="0.2">
      <c r="A1436" s="93" t="s">
        <v>635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607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3187</v>
      </c>
      <c r="T1436" s="95" t="str">
        <f t="shared" si="115"/>
        <v>2023 11</v>
      </c>
      <c r="U1436" s="32">
        <f t="shared" si="112"/>
        <v>1729.4774673454085</v>
      </c>
      <c r="V1436" s="22">
        <f t="shared" si="113"/>
        <v>0.87767454504341091</v>
      </c>
      <c r="X1436" s="33"/>
      <c r="Y1436" s="33"/>
    </row>
    <row r="1437" spans="1:25" hidden="1" x14ac:dyDescent="0.2">
      <c r="A1437" s="93" t="s">
        <v>635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637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3187</v>
      </c>
      <c r="T1437" s="95" t="str">
        <f t="shared" si="115"/>
        <v>2023 09</v>
      </c>
      <c r="U1437" s="32">
        <f t="shared" si="112"/>
        <v>1380.1880910382383</v>
      </c>
      <c r="V1437" s="22">
        <f t="shared" si="113"/>
        <v>0.41574285799519239</v>
      </c>
      <c r="X1437" s="33"/>
      <c r="Y1437" s="33"/>
    </row>
    <row r="1438" spans="1:25" hidden="1" x14ac:dyDescent="0.2">
      <c r="A1438" s="93" t="s">
        <v>635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638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3187</v>
      </c>
      <c r="T1438" s="95" t="str">
        <f t="shared" si="115"/>
        <v>2023 08</v>
      </c>
      <c r="U1438" s="32">
        <f t="shared" si="112"/>
        <v>1330.514584467858</v>
      </c>
      <c r="V1438" s="22">
        <f t="shared" si="113"/>
        <v>0.67556457842992534</v>
      </c>
      <c r="X1438" s="33"/>
      <c r="Y1438" s="33"/>
    </row>
    <row r="1439" spans="1:25" hidden="1" x14ac:dyDescent="0.2">
      <c r="A1439" s="93" t="s">
        <v>635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639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3187</v>
      </c>
      <c r="T1439" s="95" t="str">
        <f t="shared" si="115"/>
        <v>2023 06</v>
      </c>
      <c r="U1439" s="32">
        <f t="shared" si="112"/>
        <v>767.30592932401942</v>
      </c>
      <c r="V1439" s="22">
        <f t="shared" si="113"/>
        <v>0.23735804024399068</v>
      </c>
      <c r="X1439" s="33"/>
      <c r="Y1439" s="33"/>
    </row>
    <row r="1440" spans="1:25" hidden="1" x14ac:dyDescent="0.2">
      <c r="A1440" s="93" t="s">
        <v>635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640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3187</v>
      </c>
      <c r="T1440" s="95" t="str">
        <f t="shared" si="115"/>
        <v>2023 05</v>
      </c>
      <c r="U1440" s="32">
        <f t="shared" si="112"/>
        <v>946.83530681504226</v>
      </c>
      <c r="V1440" s="22">
        <f t="shared" si="113"/>
        <v>0.57274106489105214</v>
      </c>
      <c r="X1440" s="33"/>
      <c r="Y1440" s="33"/>
    </row>
    <row r="1441" spans="1:25" hidden="1" x14ac:dyDescent="0.2">
      <c r="A1441" s="93" t="s">
        <v>635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641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si="112"/>
        <v>-1783.8414506136303</v>
      </c>
      <c r="V1441" s="22" t="str">
        <f t="shared" si="113"/>
        <v/>
      </c>
      <c r="X1441" s="33"/>
      <c r="Y1441" s="33"/>
    </row>
    <row r="1442" spans="1:25" hidden="1" x14ac:dyDescent="0.2">
      <c r="A1442" s="93" t="s">
        <v>642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643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3187</v>
      </c>
      <c r="T1442" s="95" t="str">
        <f t="shared" si="115"/>
        <v>2023 08</v>
      </c>
      <c r="U1442" s="32">
        <f t="shared" si="112"/>
        <v>780.6621382636672</v>
      </c>
      <c r="V1442" s="22">
        <f t="shared" si="113"/>
        <v>0.25026533606370016</v>
      </c>
      <c r="X1442" s="33"/>
      <c r="Y1442" s="33"/>
    </row>
    <row r="1443" spans="1:25" hidden="1" x14ac:dyDescent="0.2">
      <c r="A1443" s="93" t="s">
        <v>642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525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3187</v>
      </c>
      <c r="T1443" s="95" t="str">
        <f t="shared" si="115"/>
        <v>2023 10</v>
      </c>
      <c r="U1443" s="32">
        <f t="shared" si="112"/>
        <v>673.9652331189717</v>
      </c>
      <c r="V1443" s="22">
        <f t="shared" si="113"/>
        <v>0.92828231355126145</v>
      </c>
      <c r="X1443" s="33"/>
      <c r="Y1443" s="33"/>
    </row>
    <row r="1444" spans="1:25" hidden="1" x14ac:dyDescent="0.2">
      <c r="A1444" s="93" t="s">
        <v>642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644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3187</v>
      </c>
      <c r="T1444" s="95" t="str">
        <f t="shared" si="115"/>
        <v>2023 05</v>
      </c>
      <c r="U1444" s="32">
        <f t="shared" si="112"/>
        <v>1487.8115353697756</v>
      </c>
      <c r="V1444" s="22">
        <f t="shared" si="113"/>
        <v>0.86895313577007027</v>
      </c>
      <c r="X1444" s="33"/>
      <c r="Y1444" s="33"/>
    </row>
    <row r="1445" spans="1:25" hidden="1" x14ac:dyDescent="0.2">
      <c r="A1445" s="93" t="s">
        <v>642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4387</v>
      </c>
      <c r="I1445" s="97" t="s">
        <v>2713</v>
      </c>
      <c r="J1445" s="97" t="s">
        <v>4388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3187</v>
      </c>
      <c r="T1445" s="95" t="str">
        <f t="shared" si="115"/>
        <v>2023 11</v>
      </c>
      <c r="U1445" s="32">
        <f t="shared" si="112"/>
        <v>1141.8164590032161</v>
      </c>
      <c r="V1445" s="22">
        <f t="shared" si="113"/>
        <v>1.3305037960492592</v>
      </c>
      <c r="X1445" s="33"/>
      <c r="Y1445" s="33"/>
    </row>
    <row r="1446" spans="1:25" hidden="1" x14ac:dyDescent="0.2">
      <c r="A1446" s="93" t="s">
        <v>642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4387</v>
      </c>
      <c r="I1446" s="97" t="s">
        <v>2713</v>
      </c>
      <c r="J1446" s="97" t="s">
        <v>4388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3187</v>
      </c>
      <c r="T1446" s="95" t="str">
        <f t="shared" si="115"/>
        <v>2023 11</v>
      </c>
      <c r="U1446" s="32">
        <f t="shared" si="112"/>
        <v>1141.8164590032161</v>
      </c>
      <c r="V1446" s="22">
        <f t="shared" si="113"/>
        <v>1.3305037960492592</v>
      </c>
      <c r="X1446" s="33"/>
      <c r="Y1446" s="33"/>
    </row>
    <row r="1447" spans="1:25" hidden="1" x14ac:dyDescent="0.2">
      <c r="A1447" s="93" t="s">
        <v>642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4065</v>
      </c>
      <c r="I1447" s="97" t="s">
        <v>2713</v>
      </c>
      <c r="J1447" s="97" t="s">
        <v>4066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3187</v>
      </c>
      <c r="T1447" s="95" t="str">
        <f t="shared" si="115"/>
        <v>2023 10</v>
      </c>
      <c r="U1447" s="32">
        <f t="shared" si="112"/>
        <v>1560.3637057877822</v>
      </c>
      <c r="V1447" s="22">
        <f t="shared" si="113"/>
        <v>0.84819141190947878</v>
      </c>
      <c r="X1447" s="33"/>
      <c r="Y1447" s="33"/>
    </row>
    <row r="1448" spans="1:25" hidden="1" x14ac:dyDescent="0.2">
      <c r="A1448" s="93" t="s">
        <v>642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645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3187</v>
      </c>
      <c r="T1448" s="95" t="str">
        <f t="shared" si="115"/>
        <v>2023 05</v>
      </c>
      <c r="U1448" s="32">
        <f t="shared" si="112"/>
        <v>28.339702831656552</v>
      </c>
      <c r="V1448" s="22">
        <f t="shared" si="113"/>
        <v>0.16509177310735071</v>
      </c>
      <c r="X1448" s="33"/>
      <c r="Y1448" s="33"/>
    </row>
    <row r="1449" spans="1:25" hidden="1" x14ac:dyDescent="0.2">
      <c r="A1449" s="93" t="s">
        <v>642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645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3187</v>
      </c>
      <c r="T1449" s="95" t="str">
        <f t="shared" si="115"/>
        <v>2023 05</v>
      </c>
      <c r="U1449" s="32">
        <f t="shared" si="112"/>
        <v>28.339702831656552</v>
      </c>
      <c r="V1449" s="22">
        <f t="shared" si="113"/>
        <v>0.16509177310735071</v>
      </c>
      <c r="X1449" s="33"/>
      <c r="Y1449" s="33"/>
    </row>
    <row r="1450" spans="1:25" hidden="1" x14ac:dyDescent="0.2">
      <c r="A1450" s="93" t="s">
        <v>642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645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3187</v>
      </c>
      <c r="T1450" s="95" t="str">
        <f t="shared" si="115"/>
        <v>2023 05</v>
      </c>
      <c r="U1450" s="32">
        <f t="shared" si="112"/>
        <v>28.339702831656552</v>
      </c>
      <c r="V1450" s="22">
        <f t="shared" si="113"/>
        <v>0.16509177310735071</v>
      </c>
      <c r="X1450" s="33"/>
      <c r="Y1450" s="33"/>
    </row>
    <row r="1451" spans="1:25" hidden="1" x14ac:dyDescent="0.2">
      <c r="A1451" s="93" t="s">
        <v>642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645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3187</v>
      </c>
      <c r="T1451" s="95" t="str">
        <f t="shared" si="115"/>
        <v>2023 05</v>
      </c>
      <c r="U1451" s="32">
        <f t="shared" si="112"/>
        <v>28.339702831656552</v>
      </c>
      <c r="V1451" s="22">
        <f t="shared" si="113"/>
        <v>0.16509177310735071</v>
      </c>
      <c r="X1451" s="33"/>
      <c r="Y1451" s="33"/>
    </row>
    <row r="1452" spans="1:25" hidden="1" x14ac:dyDescent="0.2">
      <c r="A1452" s="93" t="s">
        <v>642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645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3187</v>
      </c>
      <c r="T1452" s="95" t="str">
        <f t="shared" si="115"/>
        <v>2023 05</v>
      </c>
      <c r="U1452" s="32">
        <f t="shared" si="112"/>
        <v>28.339702831656552</v>
      </c>
      <c r="V1452" s="22">
        <f t="shared" si="113"/>
        <v>0.16509177310735071</v>
      </c>
      <c r="X1452" s="33"/>
      <c r="Y1452" s="33"/>
    </row>
    <row r="1453" spans="1:25" hidden="1" x14ac:dyDescent="0.2">
      <c r="A1453" s="93" t="s">
        <v>642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645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3187</v>
      </c>
      <c r="T1453" s="95" t="str">
        <f t="shared" si="115"/>
        <v>2023 05</v>
      </c>
      <c r="U1453" s="32">
        <f t="shared" si="112"/>
        <v>28.339702831656552</v>
      </c>
      <c r="V1453" s="22">
        <f t="shared" si="113"/>
        <v>0.16509177310735071</v>
      </c>
      <c r="X1453" s="33"/>
      <c r="Y1453" s="33"/>
    </row>
    <row r="1454" spans="1:25" hidden="1" x14ac:dyDescent="0.2">
      <c r="A1454" s="93" t="s">
        <v>642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645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3187</v>
      </c>
      <c r="T1454" s="95" t="str">
        <f t="shared" si="115"/>
        <v>2023 05</v>
      </c>
      <c r="U1454" s="32">
        <f t="shared" si="112"/>
        <v>28.339702831656552</v>
      </c>
      <c r="V1454" s="22">
        <f t="shared" si="113"/>
        <v>0.16509177310735071</v>
      </c>
      <c r="X1454" s="33"/>
      <c r="Y1454" s="33"/>
    </row>
    <row r="1455" spans="1:25" hidden="1" x14ac:dyDescent="0.2">
      <c r="A1455" s="93" t="s">
        <v>642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645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3187</v>
      </c>
      <c r="T1455" s="95" t="str">
        <f t="shared" si="115"/>
        <v>2023 05</v>
      </c>
      <c r="U1455" s="32">
        <f t="shared" si="112"/>
        <v>28.339702831656552</v>
      </c>
      <c r="V1455" s="22">
        <f t="shared" si="113"/>
        <v>0.16509177310735071</v>
      </c>
      <c r="X1455" s="33"/>
      <c r="Y1455" s="33"/>
    </row>
    <row r="1456" spans="1:25" hidden="1" x14ac:dyDescent="0.2">
      <c r="A1456" s="93" t="s">
        <v>642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645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3187</v>
      </c>
      <c r="T1456" s="95" t="str">
        <f t="shared" si="115"/>
        <v>2023 05</v>
      </c>
      <c r="U1456" s="32">
        <f t="shared" si="112"/>
        <v>28.339702831656552</v>
      </c>
      <c r="V1456" s="22">
        <f t="shared" si="113"/>
        <v>0.16509177310735071</v>
      </c>
      <c r="X1456" s="33"/>
      <c r="Y1456" s="33"/>
    </row>
    <row r="1457" spans="1:25" hidden="1" x14ac:dyDescent="0.2">
      <c r="A1457" s="93" t="s">
        <v>642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645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3187</v>
      </c>
      <c r="T1457" s="95" t="str">
        <f t="shared" si="115"/>
        <v>2023 05</v>
      </c>
      <c r="U1457" s="32">
        <f t="shared" si="112"/>
        <v>28.339702831656552</v>
      </c>
      <c r="V1457" s="22">
        <f t="shared" si="113"/>
        <v>0.16509177310735071</v>
      </c>
      <c r="X1457" s="33"/>
      <c r="Y1457" s="33"/>
    </row>
    <row r="1458" spans="1:25" hidden="1" x14ac:dyDescent="0.2">
      <c r="A1458" s="93" t="s">
        <v>642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645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3187</v>
      </c>
      <c r="T1458" s="95" t="str">
        <f t="shared" si="115"/>
        <v>2023 05</v>
      </c>
      <c r="U1458" s="32">
        <f t="shared" si="112"/>
        <v>28.339702831656552</v>
      </c>
      <c r="V1458" s="22">
        <f t="shared" si="113"/>
        <v>0.16509177310735071</v>
      </c>
      <c r="X1458" s="33"/>
      <c r="Y1458" s="33"/>
    </row>
    <row r="1459" spans="1:25" hidden="1" x14ac:dyDescent="0.2">
      <c r="A1459" s="93" t="s">
        <v>642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645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3187</v>
      </c>
      <c r="T1459" s="95" t="str">
        <f t="shared" si="115"/>
        <v>2023 05</v>
      </c>
      <c r="U1459" s="32">
        <f t="shared" si="112"/>
        <v>28.339702831656552</v>
      </c>
      <c r="V1459" s="22">
        <f t="shared" si="113"/>
        <v>0.16509177310735071</v>
      </c>
      <c r="X1459" s="33"/>
      <c r="Y1459" s="33"/>
    </row>
    <row r="1460" spans="1:25" hidden="1" x14ac:dyDescent="0.2">
      <c r="A1460" s="93" t="s">
        <v>642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645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3187</v>
      </c>
      <c r="T1460" s="95" t="str">
        <f t="shared" si="115"/>
        <v>2023 06</v>
      </c>
      <c r="U1460" s="32">
        <f t="shared" si="112"/>
        <v>128.33970283165655</v>
      </c>
      <c r="V1460" s="22">
        <f t="shared" si="113"/>
        <v>0.74763765966102602</v>
      </c>
      <c r="X1460" s="33"/>
      <c r="Y1460" s="33"/>
    </row>
    <row r="1461" spans="1:25" hidden="1" x14ac:dyDescent="0.2">
      <c r="A1461" s="93" t="s">
        <v>642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645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3187</v>
      </c>
      <c r="T1461" s="95" t="str">
        <f t="shared" si="115"/>
        <v>2023 06</v>
      </c>
      <c r="U1461" s="32">
        <f t="shared" si="112"/>
        <v>128.33970283165655</v>
      </c>
      <c r="V1461" s="22">
        <f t="shared" si="113"/>
        <v>0.74763765966102602</v>
      </c>
      <c r="X1461" s="33"/>
      <c r="Y1461" s="33"/>
    </row>
    <row r="1462" spans="1:25" hidden="1" x14ac:dyDescent="0.2">
      <c r="A1462" s="93" t="s">
        <v>642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645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3187</v>
      </c>
      <c r="T1462" s="95" t="str">
        <f t="shared" si="115"/>
        <v>2023 06</v>
      </c>
      <c r="U1462" s="32">
        <f t="shared" si="112"/>
        <v>-2.9716834345094867E-4</v>
      </c>
      <c r="V1462" s="22">
        <f t="shared" si="113"/>
        <v>-1.7311419609131998E-6</v>
      </c>
      <c r="X1462" s="33"/>
      <c r="Y1462" s="33"/>
    </row>
    <row r="1463" spans="1:25" hidden="1" x14ac:dyDescent="0.2">
      <c r="A1463" s="93" t="s">
        <v>642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645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3187</v>
      </c>
      <c r="T1463" s="95" t="str">
        <f t="shared" si="115"/>
        <v>2023 11</v>
      </c>
      <c r="U1463" s="32">
        <f t="shared" si="112"/>
        <v>78.339702831656552</v>
      </c>
      <c r="V1463" s="22">
        <f t="shared" si="113"/>
        <v>0.45636471638418835</v>
      </c>
      <c r="X1463" s="33"/>
      <c r="Y1463" s="33"/>
    </row>
    <row r="1464" spans="1:25" hidden="1" x14ac:dyDescent="0.2">
      <c r="A1464" s="93" t="s">
        <v>642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645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3187</v>
      </c>
      <c r="T1464" s="95" t="str">
        <f t="shared" si="115"/>
        <v>2023 11</v>
      </c>
      <c r="U1464" s="32">
        <f t="shared" si="112"/>
        <v>78.339702831656552</v>
      </c>
      <c r="V1464" s="22">
        <f t="shared" si="113"/>
        <v>0.45636471638418835</v>
      </c>
      <c r="X1464" s="33"/>
      <c r="Y1464" s="33"/>
    </row>
    <row r="1465" spans="1:25" hidden="1" x14ac:dyDescent="0.2">
      <c r="A1465" s="93" t="s">
        <v>642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645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3187</v>
      </c>
      <c r="T1465" s="95" t="str">
        <f t="shared" si="115"/>
        <v>2023 11</v>
      </c>
      <c r="U1465" s="32">
        <f t="shared" si="112"/>
        <v>78.339702831656552</v>
      </c>
      <c r="V1465" s="22">
        <f t="shared" si="113"/>
        <v>0.45636471638418835</v>
      </c>
      <c r="X1465" s="33"/>
      <c r="Y1465" s="33"/>
    </row>
    <row r="1466" spans="1:25" hidden="1" x14ac:dyDescent="0.2">
      <c r="A1466" s="93" t="s">
        <v>642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645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3187</v>
      </c>
      <c r="T1466" s="95" t="str">
        <f t="shared" si="115"/>
        <v>2023 11</v>
      </c>
      <c r="U1466" s="32">
        <f t="shared" si="112"/>
        <v>78.339702831656552</v>
      </c>
      <c r="V1466" s="22">
        <f t="shared" si="113"/>
        <v>0.45636471638418835</v>
      </c>
      <c r="X1466" s="33"/>
      <c r="Y1466" s="33"/>
    </row>
    <row r="1467" spans="1:25" hidden="1" x14ac:dyDescent="0.2">
      <c r="A1467" s="93" t="s">
        <v>642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645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3187</v>
      </c>
      <c r="T1467" s="95" t="str">
        <f t="shared" si="115"/>
        <v>2023 11</v>
      </c>
      <c r="U1467" s="32">
        <f t="shared" si="112"/>
        <v>78.339702831656552</v>
      </c>
      <c r="V1467" s="22">
        <f t="shared" si="113"/>
        <v>0.45636471638418835</v>
      </c>
      <c r="X1467" s="33"/>
      <c r="Y1467" s="33"/>
    </row>
    <row r="1468" spans="1:25" hidden="1" x14ac:dyDescent="0.2">
      <c r="A1468" s="93" t="s">
        <v>642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645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3187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hidden="1" x14ac:dyDescent="0.2">
      <c r="A1469" s="93" t="s">
        <v>642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645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3187</v>
      </c>
      <c r="T1469" s="95" t="str">
        <f t="shared" si="115"/>
        <v>2023 11</v>
      </c>
      <c r="U1469" s="32">
        <f t="shared" si="112"/>
        <v>78.339702831656552</v>
      </c>
      <c r="V1469" s="22">
        <f t="shared" si="113"/>
        <v>0.45636471638418835</v>
      </c>
      <c r="X1469" s="33"/>
      <c r="Y1469" s="33"/>
    </row>
    <row r="1470" spans="1:25" hidden="1" x14ac:dyDescent="0.2">
      <c r="A1470" s="93" t="s">
        <v>642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645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3187</v>
      </c>
      <c r="T1470" s="95" t="str">
        <f t="shared" si="115"/>
        <v>2023 11</v>
      </c>
      <c r="U1470" s="32">
        <f t="shared" si="112"/>
        <v>78.339702831656552</v>
      </c>
      <c r="V1470" s="22">
        <f t="shared" si="113"/>
        <v>0.45636471638418835</v>
      </c>
      <c r="X1470" s="33"/>
      <c r="Y1470" s="33"/>
    </row>
    <row r="1471" spans="1:25" hidden="1" x14ac:dyDescent="0.2">
      <c r="A1471" s="93" t="s">
        <v>642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645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si="112"/>
        <v>-171.66029716834345</v>
      </c>
      <c r="V1471" s="22" t="str">
        <f t="shared" si="113"/>
        <v/>
      </c>
      <c r="X1471" s="33"/>
      <c r="Y1471" s="33"/>
    </row>
    <row r="1472" spans="1:25" hidden="1" x14ac:dyDescent="0.2">
      <c r="A1472" s="93" t="s">
        <v>642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645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si="112"/>
        <v>-171.66029716834345</v>
      </c>
      <c r="V1472" s="22" t="str">
        <f t="shared" si="113"/>
        <v/>
      </c>
      <c r="X1472" s="33"/>
      <c r="Y1472" s="33"/>
    </row>
    <row r="1473" spans="1:25" hidden="1" x14ac:dyDescent="0.2">
      <c r="A1473" s="93" t="s">
        <v>642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645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si="117">Q1473-P1473</f>
        <v>-171.66029716834345</v>
      </c>
      <c r="V1473" s="22" t="str">
        <f t="shared" ref="V1473:V1536" si="118">IF(Q1473&lt;&gt;0,IFERROR(U1473/P1473,""),"")</f>
        <v/>
      </c>
      <c r="X1473" s="33"/>
      <c r="Y1473" s="33"/>
    </row>
    <row r="1474" spans="1:25" hidden="1" x14ac:dyDescent="0.2">
      <c r="A1474" s="93" t="s">
        <v>642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645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si="117"/>
        <v>-171.66029716834345</v>
      </c>
      <c r="V1474" s="22" t="str">
        <f t="shared" si="118"/>
        <v/>
      </c>
      <c r="X1474" s="33"/>
      <c r="Y1474" s="33"/>
    </row>
    <row r="1475" spans="1:25" hidden="1" x14ac:dyDescent="0.2">
      <c r="A1475" s="93" t="s">
        <v>642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645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si="117"/>
        <v>-171.66029716834345</v>
      </c>
      <c r="V1475" s="22" t="str">
        <f t="shared" si="118"/>
        <v/>
      </c>
      <c r="X1475" s="33"/>
      <c r="Y1475" s="33"/>
    </row>
    <row r="1476" spans="1:25" hidden="1" x14ac:dyDescent="0.2">
      <c r="A1476" s="93" t="s">
        <v>642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645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si="117"/>
        <v>-171.66029716834345</v>
      </c>
      <c r="V1476" s="22" t="str">
        <f t="shared" si="118"/>
        <v/>
      </c>
      <c r="X1476" s="33"/>
      <c r="Y1476" s="33"/>
    </row>
    <row r="1477" spans="1:25" hidden="1" x14ac:dyDescent="0.2">
      <c r="A1477" s="93" t="s">
        <v>642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645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si="117"/>
        <v>-171.66029716834345</v>
      </c>
      <c r="V1477" s="22" t="str">
        <f t="shared" si="118"/>
        <v/>
      </c>
      <c r="X1477" s="33"/>
      <c r="Y1477" s="33"/>
    </row>
    <row r="1478" spans="1:25" hidden="1" x14ac:dyDescent="0.2">
      <c r="A1478" s="93" t="s">
        <v>642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645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si="117"/>
        <v>-171.66029716834345</v>
      </c>
      <c r="V1478" s="22" t="str">
        <f t="shared" si="118"/>
        <v/>
      </c>
      <c r="X1478" s="33"/>
      <c r="Y1478" s="33"/>
    </row>
    <row r="1479" spans="1:25" hidden="1" x14ac:dyDescent="0.2">
      <c r="A1479" s="93" t="s">
        <v>642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646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3187</v>
      </c>
      <c r="T1479" s="95" t="str">
        <f t="shared" si="120"/>
        <v>2023 09</v>
      </c>
      <c r="U1479" s="32">
        <f t="shared" si="117"/>
        <v>911.55176848874703</v>
      </c>
      <c r="V1479" s="22">
        <f t="shared" si="118"/>
        <v>0.50968865211070635</v>
      </c>
      <c r="X1479" s="33"/>
      <c r="Y1479" s="33"/>
    </row>
    <row r="1480" spans="1:25" hidden="1" x14ac:dyDescent="0.2">
      <c r="A1480" s="93" t="s">
        <v>642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395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3187</v>
      </c>
      <c r="T1480" s="95" t="str">
        <f t="shared" si="120"/>
        <v>2023 10</v>
      </c>
      <c r="U1480" s="32">
        <f t="shared" si="117"/>
        <v>629.33191318328022</v>
      </c>
      <c r="V1480" s="22">
        <f t="shared" si="118"/>
        <v>0.93836567678411709</v>
      </c>
      <c r="X1480" s="33"/>
      <c r="Y1480" s="33"/>
    </row>
    <row r="1481" spans="1:25" hidden="1" x14ac:dyDescent="0.2">
      <c r="A1481" s="93" t="s">
        <v>647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2470</v>
      </c>
      <c r="I1481" s="97" t="s">
        <v>2259</v>
      </c>
      <c r="J1481" s="97" t="s">
        <v>4446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3187</v>
      </c>
      <c r="T1481" s="95" t="str">
        <f t="shared" si="120"/>
        <v>2023 05</v>
      </c>
      <c r="U1481" s="32">
        <f t="shared" si="117"/>
        <v>950.05109688400125</v>
      </c>
      <c r="V1481" s="22">
        <f t="shared" si="118"/>
        <v>0.90485460203298984</v>
      </c>
      <c r="X1481" s="33"/>
      <c r="Y1481" s="33"/>
    </row>
    <row r="1482" spans="1:25" hidden="1" x14ac:dyDescent="0.2">
      <c r="A1482" s="93" t="s">
        <v>647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648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3187</v>
      </c>
      <c r="T1482" s="95" t="str">
        <f t="shared" si="120"/>
        <v>2023 05</v>
      </c>
      <c r="U1482" s="32">
        <f t="shared" si="117"/>
        <v>661.03313956533134</v>
      </c>
      <c r="V1482" s="22">
        <f t="shared" si="118"/>
        <v>1.2264819752224061</v>
      </c>
      <c r="X1482" s="33"/>
      <c r="Y1482" s="33"/>
    </row>
    <row r="1483" spans="1:25" hidden="1" x14ac:dyDescent="0.2">
      <c r="A1483" s="93" t="s">
        <v>647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649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3187</v>
      </c>
      <c r="T1483" s="95" t="str">
        <f t="shared" si="120"/>
        <v>2024 03</v>
      </c>
      <c r="U1483" s="32">
        <f t="shared" si="117"/>
        <v>655.81114270751505</v>
      </c>
      <c r="V1483" s="22">
        <f t="shared" si="118"/>
        <v>0.88124289457046356</v>
      </c>
      <c r="X1483" s="33"/>
      <c r="Y1483" s="33"/>
    </row>
    <row r="1484" spans="1:25" hidden="1" x14ac:dyDescent="0.2">
      <c r="A1484" s="93" t="s">
        <v>647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650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si="117"/>
        <v>-1421.0068570306364</v>
      </c>
      <c r="V1484" s="22" t="str">
        <f t="shared" si="118"/>
        <v/>
      </c>
      <c r="X1484" s="33"/>
      <c r="Y1484" s="33"/>
    </row>
    <row r="1485" spans="1:25" hidden="1" x14ac:dyDescent="0.2">
      <c r="A1485" s="93" t="s">
        <v>647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651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si="117"/>
        <v>-1386.8031908876667</v>
      </c>
      <c r="V1485" s="22" t="str">
        <f t="shared" si="118"/>
        <v/>
      </c>
      <c r="X1485" s="33"/>
      <c r="Y1485" s="33"/>
    </row>
    <row r="1486" spans="1:25" hidden="1" x14ac:dyDescent="0.2">
      <c r="A1486" s="93" t="s">
        <v>647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652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si="117"/>
        <v>-705.83929222309496</v>
      </c>
      <c r="V1486" s="22" t="str">
        <f t="shared" si="118"/>
        <v/>
      </c>
      <c r="X1486" s="33"/>
      <c r="Y1486" s="33"/>
    </row>
    <row r="1487" spans="1:25" hidden="1" x14ac:dyDescent="0.2">
      <c r="A1487" s="93" t="s">
        <v>647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3693</v>
      </c>
      <c r="I1487" s="97" t="s">
        <v>3735</v>
      </c>
      <c r="J1487" s="97" t="s">
        <v>4419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3187</v>
      </c>
      <c r="T1487" s="95" t="str">
        <f t="shared" si="120"/>
        <v>2023 12</v>
      </c>
      <c r="U1487" s="32">
        <f t="shared" si="117"/>
        <v>2165.0434930610108</v>
      </c>
      <c r="V1487" s="22">
        <f t="shared" si="118"/>
        <v>0.56455490150763654</v>
      </c>
      <c r="X1487" s="33"/>
      <c r="Y1487" s="33"/>
    </row>
    <row r="1488" spans="1:25" hidden="1" x14ac:dyDescent="0.2">
      <c r="A1488" s="93" t="s">
        <v>647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653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si="117"/>
        <v>-546.22218355590473</v>
      </c>
      <c r="V1488" s="22" t="str">
        <f t="shared" si="118"/>
        <v/>
      </c>
      <c r="X1488" s="33"/>
      <c r="Y1488" s="33"/>
    </row>
    <row r="1489" spans="1:25" hidden="1" x14ac:dyDescent="0.2">
      <c r="A1489" s="93" t="s">
        <v>647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2836</v>
      </c>
      <c r="I1489" s="97" t="s">
        <v>2040</v>
      </c>
      <c r="J1489" s="97" t="s">
        <v>2837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3187</v>
      </c>
      <c r="T1489" s="95" t="str">
        <f t="shared" si="120"/>
        <v>2023 09</v>
      </c>
      <c r="U1489" s="32">
        <f t="shared" si="117"/>
        <v>929.85965121759637</v>
      </c>
      <c r="V1489" s="22">
        <f t="shared" si="118"/>
        <v>0.95847951524193131</v>
      </c>
      <c r="X1489" s="33"/>
      <c r="Y1489" s="33"/>
    </row>
    <row r="1490" spans="1:25" hidden="1" x14ac:dyDescent="0.2">
      <c r="A1490" s="93" t="s">
        <v>647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2210</v>
      </c>
      <c r="I1490" s="97" t="s">
        <v>2040</v>
      </c>
      <c r="J1490" s="97" t="s">
        <v>2211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3187</v>
      </c>
      <c r="T1490" s="95" t="str">
        <f t="shared" si="120"/>
        <v>2023 10</v>
      </c>
      <c r="U1490" s="32">
        <f t="shared" si="117"/>
        <v>538.25050706991374</v>
      </c>
      <c r="V1490" s="22">
        <f t="shared" si="118"/>
        <v>1.1656764442866654</v>
      </c>
      <c r="X1490" s="33"/>
      <c r="Y1490" s="33"/>
    </row>
    <row r="1491" spans="1:25" hidden="1" x14ac:dyDescent="0.2">
      <c r="A1491" s="93" t="s">
        <v>647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2210</v>
      </c>
      <c r="I1491" s="97" t="s">
        <v>2040</v>
      </c>
      <c r="J1491" s="97" t="s">
        <v>2211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3187</v>
      </c>
      <c r="T1491" s="95" t="str">
        <f t="shared" si="120"/>
        <v>2023 10</v>
      </c>
      <c r="U1491" s="32">
        <f t="shared" si="117"/>
        <v>538.25050706991374</v>
      </c>
      <c r="V1491" s="22">
        <f t="shared" si="118"/>
        <v>1.1656764442866654</v>
      </c>
      <c r="X1491" s="33"/>
      <c r="Y1491" s="33"/>
    </row>
    <row r="1492" spans="1:25" hidden="1" x14ac:dyDescent="0.2">
      <c r="A1492" s="93" t="s">
        <v>647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654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3187</v>
      </c>
      <c r="T1492" s="95" t="str">
        <f t="shared" si="120"/>
        <v>2023 05</v>
      </c>
      <c r="U1492" s="32">
        <f t="shared" si="117"/>
        <v>1042.7165273631845</v>
      </c>
      <c r="V1492" s="22">
        <f t="shared" si="118"/>
        <v>0.71552072533732114</v>
      </c>
      <c r="X1492" s="33"/>
      <c r="Y1492" s="33"/>
    </row>
    <row r="1493" spans="1:25" hidden="1" x14ac:dyDescent="0.2">
      <c r="A1493" s="93" t="s">
        <v>647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2051</v>
      </c>
      <c r="I1493" s="97" t="s">
        <v>2040</v>
      </c>
      <c r="J1493" s="97" t="s">
        <v>2052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3187</v>
      </c>
      <c r="T1493" s="95" t="str">
        <f t="shared" si="120"/>
        <v>2023 11</v>
      </c>
      <c r="U1493" s="32">
        <f t="shared" si="117"/>
        <v>1296.4745322073845</v>
      </c>
      <c r="V1493" s="22">
        <f t="shared" si="118"/>
        <v>0.61633412671151111</v>
      </c>
      <c r="X1493" s="33"/>
      <c r="Y1493" s="33"/>
    </row>
    <row r="1494" spans="1:25" hidden="1" x14ac:dyDescent="0.2">
      <c r="A1494" s="93" t="s">
        <v>647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2051</v>
      </c>
      <c r="I1494" s="97" t="s">
        <v>2040</v>
      </c>
      <c r="J1494" s="97" t="s">
        <v>2052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3187</v>
      </c>
      <c r="T1494" s="95" t="str">
        <f t="shared" si="120"/>
        <v>2023 12</v>
      </c>
      <c r="U1494" s="32">
        <f t="shared" si="117"/>
        <v>1396.4745322073845</v>
      </c>
      <c r="V1494" s="22">
        <f t="shared" si="118"/>
        <v>0.66387336573243794</v>
      </c>
      <c r="X1494" s="33"/>
      <c r="Y1494" s="33"/>
    </row>
    <row r="1495" spans="1:25" hidden="1" x14ac:dyDescent="0.2">
      <c r="A1495" s="93" t="s">
        <v>647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2857</v>
      </c>
      <c r="I1495" s="97" t="s">
        <v>2256</v>
      </c>
      <c r="J1495" s="97" t="s">
        <v>2858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3187</v>
      </c>
      <c r="T1495" s="95" t="str">
        <f t="shared" si="120"/>
        <v>2023 11</v>
      </c>
      <c r="U1495" s="32">
        <f t="shared" si="117"/>
        <v>1159.9966648337263</v>
      </c>
      <c r="V1495" s="22">
        <f t="shared" si="118"/>
        <v>2.1481287045691091</v>
      </c>
      <c r="X1495" s="33"/>
      <c r="Y1495" s="33"/>
    </row>
    <row r="1496" spans="1:25" hidden="1" x14ac:dyDescent="0.2">
      <c r="A1496" s="93" t="s">
        <v>647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2857</v>
      </c>
      <c r="I1496" s="97" t="s">
        <v>2256</v>
      </c>
      <c r="J1496" s="97" t="s">
        <v>2858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3187</v>
      </c>
      <c r="T1496" s="95" t="str">
        <f t="shared" si="120"/>
        <v>2024 03</v>
      </c>
      <c r="U1496" s="32">
        <f t="shared" si="117"/>
        <v>1159.9966648337263</v>
      </c>
      <c r="V1496" s="22">
        <f t="shared" si="118"/>
        <v>2.1481287045691091</v>
      </c>
      <c r="X1496" s="33"/>
      <c r="Y1496" s="33"/>
    </row>
    <row r="1497" spans="1:25" hidden="1" x14ac:dyDescent="0.2">
      <c r="A1497" s="93" t="s">
        <v>647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99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si="117"/>
        <v>433.58637077769055</v>
      </c>
      <c r="V1497" s="22">
        <f t="shared" si="118"/>
        <v>0.92961771185941855</v>
      </c>
      <c r="X1497" s="33"/>
      <c r="Y1497" s="33"/>
    </row>
    <row r="1498" spans="1:25" hidden="1" x14ac:dyDescent="0.2">
      <c r="A1498" s="93" t="s">
        <v>647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100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3187</v>
      </c>
      <c r="T1498" s="95" t="str">
        <f t="shared" si="120"/>
        <v>2024 10</v>
      </c>
      <c r="U1498" s="32">
        <f t="shared" si="117"/>
        <v>1140.8416938989267</v>
      </c>
      <c r="V1498" s="22">
        <f t="shared" si="118"/>
        <v>2.4846369514391315</v>
      </c>
      <c r="X1498" s="33"/>
      <c r="Y1498" s="33"/>
    </row>
    <row r="1499" spans="1:25" hidden="1" x14ac:dyDescent="0.2">
      <c r="A1499" s="93" t="s">
        <v>655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251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3187</v>
      </c>
      <c r="T1499" s="95" t="str">
        <f t="shared" si="120"/>
        <v>2023 04</v>
      </c>
      <c r="U1499" s="32">
        <f t="shared" si="117"/>
        <v>300</v>
      </c>
      <c r="V1499" s="22">
        <f t="shared" si="118"/>
        <v>0.25</v>
      </c>
      <c r="X1499" s="33"/>
      <c r="Y1499" s="33"/>
    </row>
    <row r="1500" spans="1:25" hidden="1" x14ac:dyDescent="0.2">
      <c r="A1500" s="93" t="s">
        <v>655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251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3187</v>
      </c>
      <c r="T1500" s="95" t="str">
        <f t="shared" si="120"/>
        <v>2023 05</v>
      </c>
      <c r="U1500" s="32">
        <f t="shared" si="117"/>
        <v>300</v>
      </c>
      <c r="V1500" s="22">
        <f t="shared" si="118"/>
        <v>0.25</v>
      </c>
      <c r="X1500" s="33"/>
      <c r="Y1500" s="33"/>
    </row>
    <row r="1501" spans="1:25" hidden="1" x14ac:dyDescent="0.2">
      <c r="A1501" s="93" t="s">
        <v>656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480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3187</v>
      </c>
      <c r="T1501" s="95" t="str">
        <f t="shared" si="120"/>
        <v>2023 04</v>
      </c>
      <c r="U1501" s="32">
        <f t="shared" si="117"/>
        <v>805.23500000000001</v>
      </c>
      <c r="V1501" s="22">
        <f t="shared" si="118"/>
        <v>1.0131737054349399</v>
      </c>
      <c r="X1501" s="33"/>
      <c r="Y1501" s="33"/>
    </row>
    <row r="1502" spans="1:25" hidden="1" x14ac:dyDescent="0.2">
      <c r="A1502" s="93" t="s">
        <v>656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480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3187</v>
      </c>
      <c r="T1502" s="95" t="str">
        <f t="shared" si="120"/>
        <v>2023 09</v>
      </c>
      <c r="U1502" s="32">
        <f t="shared" si="117"/>
        <v>905.23500000000001</v>
      </c>
      <c r="V1502" s="22">
        <f t="shared" si="118"/>
        <v>1.1389970620246237</v>
      </c>
      <c r="X1502" s="33"/>
      <c r="Y1502" s="33"/>
    </row>
    <row r="1503" spans="1:25" hidden="1" x14ac:dyDescent="0.2">
      <c r="A1503" s="93" t="s">
        <v>656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563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3187</v>
      </c>
      <c r="T1503" s="95" t="str">
        <f t="shared" si="120"/>
        <v>2023 06</v>
      </c>
      <c r="U1503" s="32">
        <f t="shared" si="117"/>
        <v>624.16</v>
      </c>
      <c r="V1503" s="22">
        <f t="shared" si="118"/>
        <v>0.71264157837047859</v>
      </c>
      <c r="X1503" s="33"/>
      <c r="Y1503" s="33"/>
    </row>
    <row r="1504" spans="1:25" hidden="1" x14ac:dyDescent="0.2">
      <c r="A1504" s="93" t="s">
        <v>656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563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3187</v>
      </c>
      <c r="T1504" s="95" t="str">
        <f t="shared" si="120"/>
        <v>2023 06</v>
      </c>
      <c r="U1504" s="32">
        <f t="shared" si="117"/>
        <v>724.16</v>
      </c>
      <c r="V1504" s="22">
        <f t="shared" si="118"/>
        <v>0.82681768359517716</v>
      </c>
      <c r="X1504" s="33"/>
      <c r="Y1504" s="33"/>
    </row>
    <row r="1505" spans="1:25" hidden="1" x14ac:dyDescent="0.2">
      <c r="A1505" s="93" t="s">
        <v>656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563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3187</v>
      </c>
      <c r="T1505" s="95" t="str">
        <f t="shared" si="120"/>
        <v>2023 06</v>
      </c>
      <c r="U1505" s="32">
        <f t="shared" si="117"/>
        <v>724.16</v>
      </c>
      <c r="V1505" s="22">
        <f t="shared" si="118"/>
        <v>0.82681768359517716</v>
      </c>
      <c r="X1505" s="33"/>
      <c r="Y1505" s="33"/>
    </row>
    <row r="1506" spans="1:25" hidden="1" x14ac:dyDescent="0.2">
      <c r="A1506" s="93" t="s">
        <v>657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516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3187</v>
      </c>
      <c r="T1506" s="95" t="str">
        <f t="shared" si="120"/>
        <v>2023 04</v>
      </c>
      <c r="U1506" s="32">
        <f t="shared" si="117"/>
        <v>1173.8</v>
      </c>
      <c r="V1506" s="22">
        <f t="shared" si="118"/>
        <v>0.64275544847223742</v>
      </c>
      <c r="X1506" s="33"/>
      <c r="Y1506" s="33"/>
    </row>
    <row r="1507" spans="1:25" hidden="1" x14ac:dyDescent="0.2">
      <c r="A1507" s="93" t="s">
        <v>657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516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3187</v>
      </c>
      <c r="T1507" s="95" t="str">
        <f t="shared" si="120"/>
        <v>2023 05</v>
      </c>
      <c r="U1507" s="32">
        <f t="shared" si="117"/>
        <v>1273.8</v>
      </c>
      <c r="V1507" s="22">
        <f t="shared" si="118"/>
        <v>0.697513963421312</v>
      </c>
      <c r="X1507" s="33"/>
      <c r="Y1507" s="33"/>
    </row>
    <row r="1508" spans="1:25" hidden="1" x14ac:dyDescent="0.2">
      <c r="A1508" s="93" t="s">
        <v>657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658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3187</v>
      </c>
      <c r="T1508" s="95" t="str">
        <f t="shared" si="120"/>
        <v>2023 04</v>
      </c>
      <c r="U1508" s="32">
        <f t="shared" si="117"/>
        <v>146.94999999999999</v>
      </c>
      <c r="V1508" s="22">
        <f t="shared" si="118"/>
        <v>0.41622999575130998</v>
      </c>
      <c r="X1508" s="33"/>
      <c r="Y1508" s="33"/>
    </row>
    <row r="1509" spans="1:25" hidden="1" x14ac:dyDescent="0.2">
      <c r="A1509" s="93" t="s">
        <v>657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659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3187</v>
      </c>
      <c r="T1509" s="95" t="str">
        <f t="shared" si="120"/>
        <v>2023 04</v>
      </c>
      <c r="U1509" s="32">
        <f t="shared" si="117"/>
        <v>302.05</v>
      </c>
      <c r="V1509" s="22">
        <f t="shared" si="118"/>
        <v>0.60658700672758314</v>
      </c>
      <c r="X1509" s="33"/>
      <c r="Y1509" s="33"/>
    </row>
    <row r="1510" spans="1:25" hidden="1" x14ac:dyDescent="0.2">
      <c r="A1510" s="93" t="s">
        <v>660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661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3187</v>
      </c>
      <c r="T1510" s="95" t="str">
        <f t="shared" si="120"/>
        <v>2023 05</v>
      </c>
      <c r="U1510" s="32">
        <f t="shared" si="117"/>
        <v>547.95000000000005</v>
      </c>
      <c r="V1510" s="22">
        <f t="shared" si="118"/>
        <v>0.84034966643662312</v>
      </c>
      <c r="X1510" s="33"/>
      <c r="Y1510" s="33"/>
    </row>
    <row r="1511" spans="1:25" hidden="1" x14ac:dyDescent="0.2">
      <c r="A1511" s="93" t="s">
        <v>660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661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3187</v>
      </c>
      <c r="T1511" s="95" t="str">
        <f t="shared" si="120"/>
        <v>2023 09</v>
      </c>
      <c r="U1511" s="32">
        <f t="shared" si="117"/>
        <v>547.95000000000005</v>
      </c>
      <c r="V1511" s="22">
        <f t="shared" si="118"/>
        <v>0.84034966643662312</v>
      </c>
      <c r="X1511" s="33"/>
      <c r="Y1511" s="33"/>
    </row>
    <row r="1512" spans="1:25" hidden="1" x14ac:dyDescent="0.2">
      <c r="A1512" s="93" t="s">
        <v>662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663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3187</v>
      </c>
      <c r="T1512" s="95" t="str">
        <f t="shared" si="120"/>
        <v>2023 06</v>
      </c>
      <c r="U1512" s="32">
        <f t="shared" si="117"/>
        <v>922.81542589476476</v>
      </c>
      <c r="V1512" s="22">
        <f t="shared" si="118"/>
        <v>0.5192569411983432</v>
      </c>
      <c r="X1512" s="33"/>
      <c r="Y1512" s="33"/>
    </row>
    <row r="1513" spans="1:25" hidden="1" x14ac:dyDescent="0.2">
      <c r="A1513" s="93" t="s">
        <v>662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2725</v>
      </c>
      <c r="I1513" s="97" t="s">
        <v>2040</v>
      </c>
      <c r="J1513" s="97" t="s">
        <v>2726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3187</v>
      </c>
      <c r="T1513" s="95" t="str">
        <f t="shared" si="120"/>
        <v>2023 06</v>
      </c>
      <c r="U1513" s="32">
        <f t="shared" si="117"/>
        <v>696.11509845831972</v>
      </c>
      <c r="V1513" s="22">
        <f t="shared" si="118"/>
        <v>0.98896154319215712</v>
      </c>
      <c r="X1513" s="33"/>
      <c r="Y1513" s="33"/>
    </row>
    <row r="1514" spans="1:25" hidden="1" x14ac:dyDescent="0.2">
      <c r="A1514" s="93" t="s">
        <v>662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2907</v>
      </c>
      <c r="I1514" s="97" t="s">
        <v>2903</v>
      </c>
      <c r="J1514" s="97" t="s">
        <v>2908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3187</v>
      </c>
      <c r="T1514" s="95" t="str">
        <f t="shared" si="120"/>
        <v>2023 06</v>
      </c>
      <c r="U1514" s="32">
        <f t="shared" si="117"/>
        <v>715.82649779435087</v>
      </c>
      <c r="V1514" s="22">
        <f t="shared" si="118"/>
        <v>0.40120901745790111</v>
      </c>
      <c r="X1514" s="33"/>
      <c r="Y1514" s="33"/>
    </row>
    <row r="1515" spans="1:25" hidden="1" x14ac:dyDescent="0.2">
      <c r="A1515" s="93" t="s">
        <v>662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4363</v>
      </c>
      <c r="I1515" s="97" t="s">
        <v>2138</v>
      </c>
      <c r="J1515" s="97" t="s">
        <v>4364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3187</v>
      </c>
      <c r="T1515" s="95" t="str">
        <f t="shared" si="120"/>
        <v>2023 10</v>
      </c>
      <c r="U1515" s="32">
        <f t="shared" si="117"/>
        <v>1396.4414134339881</v>
      </c>
      <c r="V1515" s="22">
        <f t="shared" si="118"/>
        <v>0.49809603413511827</v>
      </c>
      <c r="X1515" s="33"/>
      <c r="Y1515" s="33"/>
    </row>
    <row r="1516" spans="1:25" hidden="1" x14ac:dyDescent="0.2">
      <c r="A1516" s="93" t="s">
        <v>662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3710</v>
      </c>
      <c r="I1516" s="176" t="s">
        <v>2138</v>
      </c>
      <c r="J1516" s="97" t="s">
        <v>3762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3187</v>
      </c>
      <c r="T1516" s="95" t="str">
        <f t="shared" si="120"/>
        <v>2023 06</v>
      </c>
      <c r="U1516" s="32">
        <f t="shared" si="117"/>
        <v>949.98028832598061</v>
      </c>
      <c r="V1516" s="22">
        <f t="shared" si="118"/>
        <v>0.75997224640063665</v>
      </c>
      <c r="X1516" s="33"/>
      <c r="Y1516" s="33"/>
    </row>
    <row r="1517" spans="1:25" hidden="1" x14ac:dyDescent="0.2">
      <c r="A1517" s="93" t="s">
        <v>662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3710</v>
      </c>
      <c r="I1517" s="176" t="s">
        <v>2138</v>
      </c>
      <c r="J1517" s="97" t="s">
        <v>3762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3187</v>
      </c>
      <c r="T1517" s="95" t="str">
        <f t="shared" si="120"/>
        <v>2023 07</v>
      </c>
      <c r="U1517" s="32">
        <f t="shared" si="117"/>
        <v>949.98028832598061</v>
      </c>
      <c r="V1517" s="22">
        <f t="shared" si="118"/>
        <v>0.75997224640063665</v>
      </c>
      <c r="X1517" s="33"/>
      <c r="Y1517" s="33"/>
    </row>
    <row r="1518" spans="1:25" hidden="1" x14ac:dyDescent="0.2">
      <c r="A1518" s="93" t="s">
        <v>662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664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3187</v>
      </c>
      <c r="T1518" s="95" t="str">
        <f t="shared" si="120"/>
        <v>2023 08</v>
      </c>
      <c r="U1518" s="32">
        <f t="shared" si="117"/>
        <v>945.62087680203672</v>
      </c>
      <c r="V1518" s="22">
        <f t="shared" si="118"/>
        <v>0.57158656292405574</v>
      </c>
      <c r="X1518" s="33"/>
      <c r="Y1518" s="33"/>
    </row>
    <row r="1519" spans="1:25" hidden="1" x14ac:dyDescent="0.2">
      <c r="A1519" s="93" t="s">
        <v>662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665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3187</v>
      </c>
      <c r="T1519" s="95" t="str">
        <f t="shared" si="120"/>
        <v>2023 09</v>
      </c>
      <c r="U1519" s="32">
        <f t="shared" si="117"/>
        <v>1092.8628768929916</v>
      </c>
      <c r="V1519" s="22">
        <f t="shared" si="118"/>
        <v>0.60474817484465926</v>
      </c>
      <c r="X1519" s="33"/>
      <c r="Y1519" s="33"/>
    </row>
    <row r="1520" spans="1:25" hidden="1" x14ac:dyDescent="0.2">
      <c r="A1520" s="93" t="s">
        <v>662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666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3187</v>
      </c>
      <c r="T1520" s="95" t="str">
        <f t="shared" si="120"/>
        <v>2023 07</v>
      </c>
      <c r="U1520" s="32">
        <f t="shared" si="117"/>
        <v>-3.5417708859313279E-3</v>
      </c>
      <c r="V1520" s="22">
        <f t="shared" si="118"/>
        <v>-2.958616997066064E-6</v>
      </c>
      <c r="X1520" s="33"/>
      <c r="Y1520" s="33"/>
    </row>
    <row r="1521" spans="1:25" hidden="1" x14ac:dyDescent="0.2">
      <c r="A1521" s="93" t="s">
        <v>662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2902</v>
      </c>
      <c r="I1521" s="97" t="s">
        <v>2903</v>
      </c>
      <c r="J1521" s="97" t="s">
        <v>2904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3187</v>
      </c>
      <c r="T1521" s="95" t="str">
        <f t="shared" si="120"/>
        <v>2023 06</v>
      </c>
      <c r="U1521" s="32">
        <f t="shared" si="117"/>
        <v>731.22788394196959</v>
      </c>
      <c r="V1521" s="22">
        <f t="shared" si="118"/>
        <v>0.27399412619090391</v>
      </c>
      <c r="X1521" s="33"/>
      <c r="Y1521" s="33"/>
    </row>
    <row r="1522" spans="1:25" hidden="1" x14ac:dyDescent="0.2">
      <c r="A1522" s="93" t="s">
        <v>662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2586</v>
      </c>
      <c r="I1522" s="97" t="s">
        <v>2075</v>
      </c>
      <c r="J1522" s="97" t="s">
        <v>2587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3187</v>
      </c>
      <c r="T1522" s="95" t="str">
        <f t="shared" si="120"/>
        <v>2023 06</v>
      </c>
      <c r="U1522" s="32">
        <f t="shared" si="117"/>
        <v>552.50103324389443</v>
      </c>
      <c r="V1522" s="22">
        <f t="shared" si="118"/>
        <v>0.58311518284337394</v>
      </c>
      <c r="X1522" s="33"/>
      <c r="Y1522" s="33"/>
    </row>
    <row r="1523" spans="1:25" hidden="1" x14ac:dyDescent="0.2">
      <c r="A1523" s="93" t="s">
        <v>662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667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3187</v>
      </c>
      <c r="T1523" s="95" t="str">
        <f t="shared" si="120"/>
        <v>2023 06</v>
      </c>
      <c r="U1523" s="32">
        <f t="shared" si="117"/>
        <v>825.0692291600343</v>
      </c>
      <c r="V1523" s="22">
        <f t="shared" si="118"/>
        <v>1.2224501605301208</v>
      </c>
      <c r="X1523" s="33"/>
      <c r="Y1523" s="33"/>
    </row>
    <row r="1524" spans="1:25" hidden="1" x14ac:dyDescent="0.2">
      <c r="A1524" s="93" t="s">
        <v>662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668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3187</v>
      </c>
      <c r="T1524" s="95" t="str">
        <f t="shared" si="120"/>
        <v>2023 04</v>
      </c>
      <c r="U1524" s="32">
        <f t="shared" si="117"/>
        <v>-4.8360543911485365E-3</v>
      </c>
      <c r="V1524" s="22">
        <f t="shared" si="118"/>
        <v>-5.264908365194023E-6</v>
      </c>
      <c r="X1524" s="33"/>
      <c r="Y1524" s="33"/>
    </row>
    <row r="1525" spans="1:25" hidden="1" x14ac:dyDescent="0.2">
      <c r="A1525" s="93" t="s">
        <v>662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669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3187</v>
      </c>
      <c r="T1525" s="95" t="str">
        <f t="shared" si="120"/>
        <v>2023 09</v>
      </c>
      <c r="U1525" s="32">
        <f t="shared" si="117"/>
        <v>1077.9360007276359</v>
      </c>
      <c r="V1525" s="22">
        <f t="shared" si="118"/>
        <v>0.88206182439664027</v>
      </c>
      <c r="X1525" s="33"/>
      <c r="Y1525" s="33"/>
    </row>
    <row r="1526" spans="1:25" hidden="1" x14ac:dyDescent="0.2">
      <c r="A1526" s="93" t="s">
        <v>662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670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3187</v>
      </c>
      <c r="T1526" s="95" t="str">
        <f t="shared" si="120"/>
        <v>2023 06</v>
      </c>
      <c r="U1526" s="32">
        <f t="shared" si="117"/>
        <v>332.74023557233141</v>
      </c>
      <c r="V1526" s="22">
        <f t="shared" si="118"/>
        <v>0.71210975329727821</v>
      </c>
      <c r="X1526" s="33"/>
      <c r="Y1526" s="33"/>
    </row>
    <row r="1527" spans="1:25" hidden="1" x14ac:dyDescent="0.2">
      <c r="A1527" s="93" t="s">
        <v>662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610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si="117"/>
        <v>-462.26767292737293</v>
      </c>
      <c r="V1527" s="22" t="str">
        <f t="shared" si="118"/>
        <v/>
      </c>
      <c r="X1527" s="33"/>
      <c r="Y1527" s="33"/>
    </row>
    <row r="1528" spans="1:25" hidden="1" x14ac:dyDescent="0.2">
      <c r="A1528" s="93" t="s">
        <v>662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671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3187</v>
      </c>
      <c r="T1528" s="95" t="str">
        <f t="shared" si="120"/>
        <v>2023 12</v>
      </c>
      <c r="U1528" s="32">
        <f t="shared" si="117"/>
        <v>434.57890217836166</v>
      </c>
      <c r="V1528" s="22">
        <f t="shared" si="118"/>
        <v>1.1892550943801257</v>
      </c>
      <c r="X1528" s="33"/>
      <c r="Y1528" s="33"/>
    </row>
    <row r="1529" spans="1:25" hidden="1" x14ac:dyDescent="0.2">
      <c r="A1529" s="93" t="s">
        <v>672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673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3187</v>
      </c>
      <c r="T1529" s="95" t="str">
        <f t="shared" si="120"/>
        <v>2023 06</v>
      </c>
      <c r="U1529" s="32">
        <f t="shared" si="117"/>
        <v>755.88283123720385</v>
      </c>
      <c r="V1529" s="22">
        <f t="shared" si="118"/>
        <v>0.26577063685671443</v>
      </c>
      <c r="X1529" s="33"/>
      <c r="Y1529" s="33"/>
    </row>
    <row r="1530" spans="1:25" hidden="1" x14ac:dyDescent="0.2">
      <c r="A1530" s="93" t="s">
        <v>672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2087</v>
      </c>
      <c r="I1530" s="97" t="s">
        <v>2088</v>
      </c>
      <c r="J1530" s="97" t="s">
        <v>3163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3187</v>
      </c>
      <c r="T1530" s="95" t="str">
        <f t="shared" si="120"/>
        <v>2024 03</v>
      </c>
      <c r="U1530" s="32">
        <f t="shared" si="117"/>
        <v>1173.7320902798087</v>
      </c>
      <c r="V1530" s="22">
        <f t="shared" si="118"/>
        <v>0.95715795950954141</v>
      </c>
      <c r="X1530" s="33"/>
      <c r="Y1530" s="33"/>
    </row>
    <row r="1531" spans="1:25" hidden="1" x14ac:dyDescent="0.2">
      <c r="A1531" s="93" t="s">
        <v>672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2087</v>
      </c>
      <c r="I1531" s="97" t="s">
        <v>2088</v>
      </c>
      <c r="J1531" s="97" t="s">
        <v>3163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3187</v>
      </c>
      <c r="T1531" s="95" t="str">
        <f t="shared" si="120"/>
        <v>2024 04</v>
      </c>
      <c r="U1531" s="32">
        <f t="shared" si="117"/>
        <v>1173.7320902798087</v>
      </c>
      <c r="V1531" s="22">
        <f t="shared" si="118"/>
        <v>0.95715795950954141</v>
      </c>
      <c r="X1531" s="33"/>
      <c r="Y1531" s="33"/>
    </row>
    <row r="1532" spans="1:25" hidden="1" x14ac:dyDescent="0.2">
      <c r="A1532" s="93" t="s">
        <v>672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2087</v>
      </c>
      <c r="I1532" s="97" t="s">
        <v>2088</v>
      </c>
      <c r="J1532" s="97" t="s">
        <v>3163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3187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hidden="1" x14ac:dyDescent="0.2">
      <c r="A1533" s="93" t="s">
        <v>672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2087</v>
      </c>
      <c r="I1533" s="97" t="s">
        <v>2088</v>
      </c>
      <c r="J1533" s="97" t="s">
        <v>3163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3187</v>
      </c>
      <c r="T1533" s="95" t="str">
        <f t="shared" si="120"/>
        <v>2024 04</v>
      </c>
      <c r="U1533" s="32">
        <f t="shared" si="117"/>
        <v>1073.7320902798087</v>
      </c>
      <c r="V1533" s="22">
        <f t="shared" si="118"/>
        <v>0.87560971119664377</v>
      </c>
      <c r="X1533" s="33"/>
      <c r="Y1533" s="33"/>
    </row>
    <row r="1534" spans="1:25" hidden="1" x14ac:dyDescent="0.2">
      <c r="A1534" s="93" t="s">
        <v>672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674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3187</v>
      </c>
      <c r="T1534" s="95" t="str">
        <f t="shared" si="120"/>
        <v>2023 06</v>
      </c>
      <c r="U1534" s="32">
        <f t="shared" si="117"/>
        <v>555.09608365018994</v>
      </c>
      <c r="V1534" s="22">
        <f t="shared" si="118"/>
        <v>0.53124127009622235</v>
      </c>
      <c r="X1534" s="33"/>
      <c r="Y1534" s="33"/>
    </row>
    <row r="1535" spans="1:25" hidden="1" x14ac:dyDescent="0.2">
      <c r="A1535" s="93" t="s">
        <v>672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666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3187</v>
      </c>
      <c r="T1535" s="95" t="str">
        <f t="shared" si="120"/>
        <v>2023 08</v>
      </c>
      <c r="U1535" s="32">
        <f t="shared" si="117"/>
        <v>1564.4577951642782</v>
      </c>
      <c r="V1535" s="22">
        <f t="shared" si="118"/>
        <v>1.2662115377695975</v>
      </c>
      <c r="X1535" s="33"/>
      <c r="Y1535" s="33"/>
    </row>
    <row r="1536" spans="1:25" hidden="1" x14ac:dyDescent="0.2">
      <c r="A1536" s="93" t="s">
        <v>672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675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3187</v>
      </c>
      <c r="T1536" s="95" t="str">
        <f t="shared" si="120"/>
        <v>2023 06</v>
      </c>
      <c r="U1536" s="32">
        <f t="shared" si="117"/>
        <v>678.7970600565468</v>
      </c>
      <c r="V1536" s="22">
        <f t="shared" si="118"/>
        <v>0.66470339391515432</v>
      </c>
      <c r="X1536" s="33"/>
      <c r="Y1536" s="33"/>
    </row>
    <row r="1537" spans="1:25" hidden="1" x14ac:dyDescent="0.2">
      <c r="A1537" s="93" t="s">
        <v>672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676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si="123">IF(Q1537&lt;&gt;0,IFERROR(U1537/P1537,""),"")</f>
        <v/>
      </c>
      <c r="X1537" s="33"/>
      <c r="Y1537" s="33"/>
    </row>
    <row r="1538" spans="1:25" hidden="1" x14ac:dyDescent="0.2">
      <c r="A1538" s="93" t="s">
        <v>672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677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si="123"/>
        <v/>
      </c>
      <c r="X1538" s="33"/>
      <c r="Y1538" s="33"/>
    </row>
    <row r="1539" spans="1:25" hidden="1" x14ac:dyDescent="0.2">
      <c r="A1539" s="93" t="s">
        <v>672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678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3187</v>
      </c>
      <c r="T1539" s="95" t="str">
        <f t="shared" si="120"/>
        <v>2023 06</v>
      </c>
      <c r="U1539" s="32">
        <f t="shared" si="122"/>
        <v>683.89314370673674</v>
      </c>
      <c r="V1539" s="22">
        <f t="shared" si="123"/>
        <v>0.33100569877285424</v>
      </c>
      <c r="X1539" s="33"/>
      <c r="Y1539" s="33"/>
    </row>
    <row r="1540" spans="1:25" hidden="1" x14ac:dyDescent="0.2">
      <c r="A1540" s="93" t="s">
        <v>672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169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3187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si="123"/>
        <v>0.63817582422774111</v>
      </c>
      <c r="X1540" s="33"/>
      <c r="Y1540" s="33"/>
    </row>
    <row r="1541" spans="1:25" hidden="1" x14ac:dyDescent="0.2">
      <c r="A1541" s="93" t="s">
        <v>672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3187</v>
      </c>
      <c r="T1541" s="95" t="str">
        <f t="shared" si="125"/>
        <v>2023 12</v>
      </c>
      <c r="U1541" s="32">
        <f t="shared" si="122"/>
        <v>314.51409768938288</v>
      </c>
      <c r="V1541" s="22">
        <f t="shared" si="123"/>
        <v>1.6956226525652252</v>
      </c>
      <c r="X1541" s="33"/>
      <c r="Y1541" s="33"/>
    </row>
    <row r="1542" spans="1:25" hidden="1" x14ac:dyDescent="0.2">
      <c r="A1542" s="93" t="s">
        <v>672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679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3187</v>
      </c>
      <c r="T1542" s="95" t="str">
        <f t="shared" si="125"/>
        <v>2023 10</v>
      </c>
      <c r="U1542" s="32">
        <f t="shared" si="122"/>
        <v>937.40313785707315</v>
      </c>
      <c r="V1542" s="22">
        <f t="shared" si="123"/>
        <v>1.4147412875234362</v>
      </c>
      <c r="X1542" s="33"/>
      <c r="Y1542" s="33"/>
    </row>
    <row r="1543" spans="1:25" hidden="1" x14ac:dyDescent="0.2">
      <c r="A1543" s="93" t="s">
        <v>672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2727</v>
      </c>
      <c r="I1543" s="97" t="s">
        <v>2728</v>
      </c>
      <c r="J1543" s="97" t="s">
        <v>3925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3187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hidden="1" x14ac:dyDescent="0.2">
      <c r="A1544" s="93" t="s">
        <v>672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2501</v>
      </c>
      <c r="I1544" s="97" t="s">
        <v>2040</v>
      </c>
      <c r="J1544" s="97" t="s">
        <v>2502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3187</v>
      </c>
      <c r="T1544" s="95" t="str">
        <f t="shared" si="125"/>
        <v>2023 06</v>
      </c>
      <c r="U1544" s="32">
        <f t="shared" si="122"/>
        <v>376.0460341717851</v>
      </c>
      <c r="V1544" s="22">
        <f t="shared" si="123"/>
        <v>0.60268233678527006</v>
      </c>
      <c r="X1544" s="33"/>
      <c r="Y1544" s="33"/>
    </row>
    <row r="1545" spans="1:25" hidden="1" x14ac:dyDescent="0.2">
      <c r="A1545" s="93" t="s">
        <v>672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2501</v>
      </c>
      <c r="I1545" s="97" t="s">
        <v>2040</v>
      </c>
      <c r="J1545" s="97" t="s">
        <v>2502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3187</v>
      </c>
      <c r="T1545" s="95" t="str">
        <f t="shared" si="125"/>
        <v>2023 06</v>
      </c>
      <c r="U1545" s="32">
        <f t="shared" si="122"/>
        <v>576.0460341717851</v>
      </c>
      <c r="V1545" s="22">
        <f t="shared" si="123"/>
        <v>0.92321880414232405</v>
      </c>
      <c r="X1545" s="33"/>
      <c r="Y1545" s="33"/>
    </row>
    <row r="1546" spans="1:25" hidden="1" x14ac:dyDescent="0.2">
      <c r="A1546" s="93" t="s">
        <v>672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680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si="123"/>
        <v/>
      </c>
      <c r="X1546" s="33"/>
      <c r="Y1546" s="33"/>
    </row>
    <row r="1547" spans="1:25" hidden="1" x14ac:dyDescent="0.2">
      <c r="A1547" s="93" t="s">
        <v>681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682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3187</v>
      </c>
      <c r="T1547" s="95" t="str">
        <f t="shared" si="125"/>
        <v>2023 06</v>
      </c>
      <c r="U1547" s="32">
        <f t="shared" si="122"/>
        <v>521.04015959318144</v>
      </c>
      <c r="V1547" s="22">
        <f t="shared" si="123"/>
        <v>0.26328991066643892</v>
      </c>
      <c r="X1547" s="33"/>
      <c r="Y1547" s="33"/>
    </row>
    <row r="1548" spans="1:25" hidden="1" x14ac:dyDescent="0.2">
      <c r="A1548" s="93" t="s">
        <v>681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683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3187</v>
      </c>
      <c r="T1548" s="95" t="str">
        <f t="shared" si="125"/>
        <v>2023 06</v>
      </c>
      <c r="U1548" s="32">
        <f t="shared" si="122"/>
        <v>560.37358716858034</v>
      </c>
      <c r="V1548" s="22">
        <f t="shared" si="123"/>
        <v>0.21229276402318253</v>
      </c>
      <c r="X1548" s="33"/>
      <c r="Y1548" s="33"/>
    </row>
    <row r="1549" spans="1:25" hidden="1" x14ac:dyDescent="0.2">
      <c r="A1549" s="93" t="s">
        <v>681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684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3187</v>
      </c>
      <c r="T1549" s="95" t="str">
        <f t="shared" si="125"/>
        <v>2023 06</v>
      </c>
      <c r="U1549" s="32">
        <f t="shared" si="122"/>
        <v>799.89198643937743</v>
      </c>
      <c r="V1549" s="22">
        <f t="shared" si="123"/>
        <v>0.30763798360207145</v>
      </c>
      <c r="X1549" s="33"/>
      <c r="Y1549" s="33"/>
    </row>
    <row r="1550" spans="1:25" hidden="1" x14ac:dyDescent="0.2">
      <c r="A1550" s="93" t="s">
        <v>681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455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3187</v>
      </c>
      <c r="T1550" s="95" t="str">
        <f t="shared" si="125"/>
        <v>2023 06</v>
      </c>
      <c r="U1550" s="32">
        <f t="shared" si="122"/>
        <v>819.45473870214619</v>
      </c>
      <c r="V1550" s="22">
        <f t="shared" si="123"/>
        <v>0.48761241816795614</v>
      </c>
      <c r="X1550" s="33"/>
      <c r="Y1550" s="33"/>
    </row>
    <row r="1551" spans="1:25" hidden="1" x14ac:dyDescent="0.2">
      <c r="A1551" s="93" t="s">
        <v>681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455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3187</v>
      </c>
      <c r="T1551" s="95" t="str">
        <f t="shared" si="125"/>
        <v>2023 06</v>
      </c>
      <c r="U1551" s="32">
        <f t="shared" si="122"/>
        <v>819.45473870214619</v>
      </c>
      <c r="V1551" s="22">
        <f t="shared" si="123"/>
        <v>0.48761241816795614</v>
      </c>
      <c r="X1551" s="33"/>
      <c r="Y1551" s="33"/>
    </row>
    <row r="1552" spans="1:25" hidden="1" x14ac:dyDescent="0.2">
      <c r="A1552" s="93" t="s">
        <v>681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2062</v>
      </c>
      <c r="I1552" s="97" t="s">
        <v>2040</v>
      </c>
      <c r="J1552" s="97" t="s">
        <v>4360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3187</v>
      </c>
      <c r="T1552" s="95" t="str">
        <f t="shared" si="125"/>
        <v>2023 11</v>
      </c>
      <c r="U1552" s="32">
        <f t="shared" si="122"/>
        <v>629.15684971375583</v>
      </c>
      <c r="V1552" s="22">
        <f t="shared" si="123"/>
        <v>1.3362344749653181</v>
      </c>
      <c r="X1552" s="33"/>
      <c r="Y1552" s="33"/>
    </row>
    <row r="1553" spans="1:25" hidden="1" x14ac:dyDescent="0.2">
      <c r="A1553" s="93" t="s">
        <v>681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2062</v>
      </c>
      <c r="I1553" s="97" t="s">
        <v>2040</v>
      </c>
      <c r="J1553" s="97" t="s">
        <v>4360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3187</v>
      </c>
      <c r="T1553" s="95" t="str">
        <f t="shared" si="125"/>
        <v>2023 12</v>
      </c>
      <c r="U1553" s="32">
        <f t="shared" si="122"/>
        <v>629.15684971375583</v>
      </c>
      <c r="V1553" s="22">
        <f t="shared" si="123"/>
        <v>1.3362344749653181</v>
      </c>
      <c r="X1553" s="33"/>
      <c r="Y1553" s="33"/>
    </row>
    <row r="1554" spans="1:25" hidden="1" x14ac:dyDescent="0.2">
      <c r="A1554" s="93" t="s">
        <v>681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2062</v>
      </c>
      <c r="I1554" s="97" t="s">
        <v>2040</v>
      </c>
      <c r="J1554" s="97" t="s">
        <v>4360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3187</v>
      </c>
      <c r="T1554" s="95" t="str">
        <f t="shared" si="125"/>
        <v>2024 01</v>
      </c>
      <c r="U1554" s="32">
        <f t="shared" si="122"/>
        <v>729.15684971375583</v>
      </c>
      <c r="V1554" s="22">
        <f t="shared" si="123"/>
        <v>1.5486194272348925</v>
      </c>
      <c r="X1554" s="33"/>
      <c r="Y1554" s="33"/>
    </row>
    <row r="1555" spans="1:25" hidden="1" x14ac:dyDescent="0.2">
      <c r="A1555" s="93" t="s">
        <v>681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2836</v>
      </c>
      <c r="I1555" s="97" t="s">
        <v>2040</v>
      </c>
      <c r="J1555" s="97" t="s">
        <v>2837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3187</v>
      </c>
      <c r="T1555" s="95" t="str">
        <f t="shared" si="125"/>
        <v>2023 10</v>
      </c>
      <c r="U1555" s="32">
        <f t="shared" si="122"/>
        <v>733.00321968848971</v>
      </c>
      <c r="V1555" s="22">
        <f t="shared" si="123"/>
        <v>0.68697791147456788</v>
      </c>
      <c r="X1555" s="33"/>
      <c r="Y1555" s="33"/>
    </row>
    <row r="1556" spans="1:25" hidden="1" x14ac:dyDescent="0.2">
      <c r="A1556" s="93" t="s">
        <v>681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2836</v>
      </c>
      <c r="I1556" s="97" t="s">
        <v>2040</v>
      </c>
      <c r="J1556" s="97" t="s">
        <v>2837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3187</v>
      </c>
      <c r="T1556" s="95" t="str">
        <f t="shared" si="125"/>
        <v>2024 01</v>
      </c>
      <c r="U1556" s="32">
        <f t="shared" si="122"/>
        <v>833.00321968848971</v>
      </c>
      <c r="V1556" s="22">
        <f t="shared" si="123"/>
        <v>0.78069890655648833</v>
      </c>
      <c r="X1556" s="33"/>
      <c r="Y1556" s="33"/>
    </row>
    <row r="1557" spans="1:25" hidden="1" x14ac:dyDescent="0.2">
      <c r="A1557" s="93" t="s">
        <v>681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2836</v>
      </c>
      <c r="I1557" s="97" t="s">
        <v>2040</v>
      </c>
      <c r="J1557" s="97" t="s">
        <v>2837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3187</v>
      </c>
      <c r="T1557" s="95" t="str">
        <f t="shared" si="125"/>
        <v>2024 05</v>
      </c>
      <c r="U1557" s="32">
        <f t="shared" si="122"/>
        <v>933.00321968848971</v>
      </c>
      <c r="V1557" s="22">
        <f t="shared" si="123"/>
        <v>0.87441990163840877</v>
      </c>
      <c r="X1557" s="33"/>
      <c r="Y1557" s="33"/>
    </row>
    <row r="1558" spans="1:25" hidden="1" x14ac:dyDescent="0.2">
      <c r="A1558" s="93" t="s">
        <v>681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3721</v>
      </c>
      <c r="I1558" s="176" t="s">
        <v>2040</v>
      </c>
      <c r="J1558" s="97" t="s">
        <v>3772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3187</v>
      </c>
      <c r="T1558" s="95" t="str">
        <f t="shared" si="125"/>
        <v>2023 06</v>
      </c>
      <c r="U1558" s="32">
        <f t="shared" si="122"/>
        <v>645.45683628106337</v>
      </c>
      <c r="V1558" s="22">
        <f t="shared" si="123"/>
        <v>0.75532385452837958</v>
      </c>
      <c r="X1558" s="33"/>
      <c r="Y1558" s="33"/>
    </row>
    <row r="1559" spans="1:25" hidden="1" x14ac:dyDescent="0.2">
      <c r="A1559" s="93" t="s">
        <v>681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3721</v>
      </c>
      <c r="I1559" s="176" t="s">
        <v>2040</v>
      </c>
      <c r="J1559" s="97" t="s">
        <v>3772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3187</v>
      </c>
      <c r="T1559" s="95" t="str">
        <f t="shared" si="125"/>
        <v>2023 07</v>
      </c>
      <c r="U1559" s="32">
        <f t="shared" si="122"/>
        <v>645.45683628106337</v>
      </c>
      <c r="V1559" s="22">
        <f t="shared" si="123"/>
        <v>0.75532385452837958</v>
      </c>
      <c r="X1559" s="33"/>
      <c r="Y1559" s="33"/>
    </row>
    <row r="1560" spans="1:25" hidden="1" x14ac:dyDescent="0.2">
      <c r="A1560" s="93" t="s">
        <v>681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3721</v>
      </c>
      <c r="I1560" s="176" t="s">
        <v>2040</v>
      </c>
      <c r="J1560" s="97" t="s">
        <v>3772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3187</v>
      </c>
      <c r="T1560" s="95" t="str">
        <f t="shared" si="125"/>
        <v>2023 10</v>
      </c>
      <c r="U1560" s="32">
        <f t="shared" si="122"/>
        <v>645.45683628106337</v>
      </c>
      <c r="V1560" s="22">
        <f t="shared" si="123"/>
        <v>0.75532385452837958</v>
      </c>
      <c r="X1560" s="33"/>
      <c r="Y1560" s="33"/>
    </row>
    <row r="1561" spans="1:25" hidden="1" x14ac:dyDescent="0.2">
      <c r="A1561" s="93" t="s">
        <v>681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685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3187</v>
      </c>
      <c r="T1561" s="95" t="str">
        <f t="shared" si="125"/>
        <v>2023 06</v>
      </c>
      <c r="U1561" s="32">
        <f t="shared" si="122"/>
        <v>797.04281910640657</v>
      </c>
      <c r="V1561" s="22">
        <f t="shared" si="123"/>
        <v>0.29487807825461204</v>
      </c>
      <c r="X1561" s="33"/>
      <c r="Y1561" s="33"/>
    </row>
    <row r="1562" spans="1:25" hidden="1" x14ac:dyDescent="0.2">
      <c r="A1562" s="93" t="s">
        <v>681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685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3187</v>
      </c>
      <c r="T1562" s="95" t="str">
        <f t="shared" si="125"/>
        <v>2023 07</v>
      </c>
      <c r="U1562" s="32">
        <f t="shared" si="122"/>
        <v>797.04281910640657</v>
      </c>
      <c r="V1562" s="22">
        <f t="shared" si="123"/>
        <v>0.29487807825461204</v>
      </c>
      <c r="X1562" s="33"/>
      <c r="Y1562" s="33"/>
    </row>
    <row r="1563" spans="1:25" hidden="1" x14ac:dyDescent="0.2">
      <c r="A1563" s="93" t="s">
        <v>681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3699</v>
      </c>
      <c r="I1563" s="176" t="s">
        <v>2043</v>
      </c>
      <c r="J1563" s="97" t="s">
        <v>3743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3187</v>
      </c>
      <c r="T1563" s="95" t="str">
        <f t="shared" si="125"/>
        <v>2023 07</v>
      </c>
      <c r="U1563" s="32">
        <f t="shared" si="122"/>
        <v>769.79767870278579</v>
      </c>
      <c r="V1563" s="22">
        <f t="shared" si="123"/>
        <v>0.82755940409744833</v>
      </c>
      <c r="X1563" s="33"/>
      <c r="Y1563" s="33"/>
    </row>
    <row r="1564" spans="1:25" hidden="1" x14ac:dyDescent="0.2">
      <c r="A1564" s="93" t="s">
        <v>681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686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3187</v>
      </c>
      <c r="T1564" s="95" t="str">
        <f t="shared" si="125"/>
        <v>2023 09</v>
      </c>
      <c r="U1564" s="32">
        <f t="shared" si="122"/>
        <v>1295.904299740941</v>
      </c>
      <c r="V1564" s="22">
        <f t="shared" si="123"/>
        <v>0.44623333164445661</v>
      </c>
      <c r="X1564" s="33"/>
      <c r="Y1564" s="33"/>
    </row>
    <row r="1565" spans="1:25" hidden="1" x14ac:dyDescent="0.2">
      <c r="A1565" s="93" t="s">
        <v>681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163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3187</v>
      </c>
      <c r="T1565" s="95" t="str">
        <f t="shared" si="125"/>
        <v>2023 06</v>
      </c>
      <c r="U1565" s="32">
        <f t="shared" si="122"/>
        <v>847.38575910704549</v>
      </c>
      <c r="V1565" s="22">
        <f t="shared" si="123"/>
        <v>0.43397499688393421</v>
      </c>
      <c r="X1565" s="33"/>
      <c r="Y1565" s="33"/>
    </row>
    <row r="1566" spans="1:25" hidden="1" x14ac:dyDescent="0.2">
      <c r="A1566" s="93" t="s">
        <v>681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687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3187</v>
      </c>
      <c r="T1566" s="95" t="str">
        <f t="shared" si="125"/>
        <v>2023 11</v>
      </c>
      <c r="U1566" s="32">
        <f t="shared" si="122"/>
        <v>1984.4306722742831</v>
      </c>
      <c r="V1566" s="22">
        <f t="shared" si="123"/>
        <v>1.4018604623642916</v>
      </c>
      <c r="X1566" s="33"/>
      <c r="Y1566" s="33"/>
    </row>
    <row r="1567" spans="1:25" hidden="1" x14ac:dyDescent="0.2">
      <c r="A1567" s="93" t="s">
        <v>681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688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3187</v>
      </c>
      <c r="T1567" s="95" t="str">
        <f t="shared" si="125"/>
        <v>2023 06</v>
      </c>
      <c r="U1567" s="32">
        <f t="shared" si="122"/>
        <v>982.7200243067773</v>
      </c>
      <c r="V1567" s="22">
        <f t="shared" si="123"/>
        <v>0.74602213837617759</v>
      </c>
      <c r="X1567" s="33"/>
      <c r="Y1567" s="33"/>
    </row>
    <row r="1568" spans="1:25" hidden="1" x14ac:dyDescent="0.2">
      <c r="A1568" s="93" t="s">
        <v>689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690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3187</v>
      </c>
      <c r="T1568" s="95" t="str">
        <f t="shared" si="125"/>
        <v>2023 06</v>
      </c>
      <c r="U1568" s="32">
        <f t="shared" si="122"/>
        <v>950.81984126984116</v>
      </c>
      <c r="V1568" s="22">
        <f t="shared" si="123"/>
        <v>0.48780500715196901</v>
      </c>
      <c r="X1568" s="33"/>
      <c r="Y1568" s="33"/>
    </row>
    <row r="1569" spans="1:25" hidden="1" x14ac:dyDescent="0.2">
      <c r="A1569" s="93" t="s">
        <v>689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691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3187</v>
      </c>
      <c r="T1569" s="95" t="str">
        <f t="shared" si="125"/>
        <v>2023 06</v>
      </c>
      <c r="U1569" s="32">
        <f t="shared" si="122"/>
        <v>829.02949735449715</v>
      </c>
      <c r="V1569" s="22">
        <f t="shared" si="123"/>
        <v>0.70798495391772975</v>
      </c>
      <c r="X1569" s="33"/>
      <c r="Y1569" s="33"/>
    </row>
    <row r="1570" spans="1:25" hidden="1" x14ac:dyDescent="0.2">
      <c r="A1570" s="93" t="s">
        <v>689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2749</v>
      </c>
      <c r="I1570" s="97" t="s">
        <v>2750</v>
      </c>
      <c r="J1570" s="97" t="s">
        <v>2751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3187</v>
      </c>
      <c r="T1570" s="95" t="str">
        <f t="shared" si="125"/>
        <v>2023 06</v>
      </c>
      <c r="U1570" s="32">
        <f t="shared" si="122"/>
        <v>246.37433862433863</v>
      </c>
      <c r="V1570" s="22">
        <f t="shared" si="123"/>
        <v>0.44501972327681161</v>
      </c>
      <c r="X1570" s="33"/>
      <c r="Y1570" s="33"/>
    </row>
    <row r="1571" spans="1:25" hidden="1" x14ac:dyDescent="0.2">
      <c r="A1571" s="93" t="s">
        <v>689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2051</v>
      </c>
      <c r="I1571" s="97" t="s">
        <v>2040</v>
      </c>
      <c r="J1571" s="97" t="s">
        <v>2052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3187</v>
      </c>
      <c r="T1571" s="95" t="str">
        <f t="shared" si="125"/>
        <v>2023 12</v>
      </c>
      <c r="U1571" s="32">
        <f t="shared" si="122"/>
        <v>1909.8060405643735</v>
      </c>
      <c r="V1571" s="22">
        <f t="shared" si="123"/>
        <v>1.2009893693987996</v>
      </c>
      <c r="X1571" s="33"/>
      <c r="Y1571" s="33"/>
    </row>
    <row r="1572" spans="1:25" hidden="1" x14ac:dyDescent="0.2">
      <c r="A1572" s="93" t="s">
        <v>689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2051</v>
      </c>
      <c r="I1572" s="97" t="s">
        <v>2040</v>
      </c>
      <c r="J1572" s="97" t="s">
        <v>2052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3187</v>
      </c>
      <c r="T1572" s="95" t="str">
        <f t="shared" si="125"/>
        <v>2024 01</v>
      </c>
      <c r="U1572" s="32">
        <f t="shared" si="122"/>
        <v>1909.8060405643735</v>
      </c>
      <c r="V1572" s="22">
        <f t="shared" si="123"/>
        <v>1.2009893693987996</v>
      </c>
      <c r="X1572" s="33"/>
      <c r="Y1572" s="33"/>
    </row>
    <row r="1573" spans="1:25" hidden="1" x14ac:dyDescent="0.2">
      <c r="A1573" s="93" t="s">
        <v>689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2051</v>
      </c>
      <c r="I1573" s="97" t="s">
        <v>2040</v>
      </c>
      <c r="J1573" s="97" t="s">
        <v>2052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3187</v>
      </c>
      <c r="T1573" s="95" t="str">
        <f t="shared" si="125"/>
        <v>2024 02</v>
      </c>
      <c r="U1573" s="32">
        <f t="shared" si="122"/>
        <v>2009.8060405643735</v>
      </c>
      <c r="V1573" s="22">
        <f t="shared" si="123"/>
        <v>1.263874779953051</v>
      </c>
      <c r="X1573" s="33"/>
      <c r="Y1573" s="33"/>
    </row>
    <row r="1574" spans="1:25" hidden="1" x14ac:dyDescent="0.2">
      <c r="A1574" s="93" t="s">
        <v>689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692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3187</v>
      </c>
      <c r="T1574" s="95" t="str">
        <f t="shared" si="125"/>
        <v>2023 06</v>
      </c>
      <c r="U1574" s="32">
        <f t="shared" si="122"/>
        <v>209.08531746031713</v>
      </c>
      <c r="V1574" s="22">
        <f t="shared" si="123"/>
        <v>4.554328100574756E-2</v>
      </c>
      <c r="X1574" s="33"/>
      <c r="Y1574" s="33"/>
    </row>
    <row r="1575" spans="1:25" hidden="1" x14ac:dyDescent="0.2">
      <c r="A1575" s="93" t="s">
        <v>689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693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3187</v>
      </c>
      <c r="T1575" s="95" t="str">
        <f t="shared" si="125"/>
        <v>2023 06</v>
      </c>
      <c r="U1575" s="32">
        <f t="shared" si="122"/>
        <v>491.63121693121684</v>
      </c>
      <c r="V1575" s="22">
        <f t="shared" si="123"/>
        <v>0.32593568790981664</v>
      </c>
      <c r="X1575" s="33"/>
      <c r="Y1575" s="33"/>
    </row>
    <row r="1576" spans="1:25" hidden="1" x14ac:dyDescent="0.2">
      <c r="A1576" s="93" t="s">
        <v>689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694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3187</v>
      </c>
      <c r="T1576" s="95" t="str">
        <f t="shared" si="125"/>
        <v>2023 06</v>
      </c>
      <c r="U1576" s="32">
        <f t="shared" si="122"/>
        <v>516.28809523809514</v>
      </c>
      <c r="V1576" s="22">
        <f t="shared" si="123"/>
        <v>0.5842267060747548</v>
      </c>
      <c r="X1576" s="33"/>
      <c r="Y1576" s="33"/>
    </row>
    <row r="1577" spans="1:25" hidden="1" x14ac:dyDescent="0.2">
      <c r="A1577" s="93" t="s">
        <v>689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695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3187</v>
      </c>
      <c r="T1577" s="95" t="str">
        <f t="shared" si="125"/>
        <v>2023 10</v>
      </c>
      <c r="U1577" s="32">
        <f t="shared" si="122"/>
        <v>841.52797619047624</v>
      </c>
      <c r="V1577" s="22">
        <f t="shared" si="123"/>
        <v>0.61946654877043672</v>
      </c>
      <c r="X1577" s="33"/>
      <c r="Y1577" s="33"/>
    </row>
    <row r="1578" spans="1:25" hidden="1" x14ac:dyDescent="0.2">
      <c r="A1578" s="93" t="s">
        <v>689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695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3187</v>
      </c>
      <c r="T1578" s="95" t="str">
        <f t="shared" si="125"/>
        <v>2025 04</v>
      </c>
      <c r="U1578" s="32">
        <f t="shared" si="122"/>
        <v>941.52797619047624</v>
      </c>
      <c r="V1578" s="22">
        <f t="shared" si="123"/>
        <v>0.69307866462363843</v>
      </c>
      <c r="X1578" s="33"/>
      <c r="Y1578" s="33"/>
    </row>
    <row r="1579" spans="1:25" hidden="1" x14ac:dyDescent="0.2">
      <c r="A1579" s="93" t="s">
        <v>689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666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3187</v>
      </c>
      <c r="T1579" s="95" t="str">
        <f t="shared" si="125"/>
        <v>2023 12</v>
      </c>
      <c r="U1579" s="32">
        <f t="shared" si="122"/>
        <v>2347.5525132275134</v>
      </c>
      <c r="V1579" s="22">
        <f t="shared" si="123"/>
        <v>1.8743720100210139</v>
      </c>
      <c r="X1579" s="33"/>
      <c r="Y1579" s="33"/>
    </row>
    <row r="1580" spans="1:25" hidden="1" x14ac:dyDescent="0.2">
      <c r="A1580" s="93" t="s">
        <v>689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2109</v>
      </c>
      <c r="I1580" s="97" t="s">
        <v>2040</v>
      </c>
      <c r="J1580" s="97" t="s">
        <v>2110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3187</v>
      </c>
      <c r="T1580" s="95" t="str">
        <f t="shared" si="125"/>
        <v>2023 07</v>
      </c>
      <c r="U1580" s="32">
        <f t="shared" si="122"/>
        <v>797.13346560846549</v>
      </c>
      <c r="V1580" s="22">
        <f t="shared" si="123"/>
        <v>0.56821760735365057</v>
      </c>
      <c r="X1580" s="33"/>
      <c r="Y1580" s="33"/>
    </row>
    <row r="1581" spans="1:25" hidden="1" x14ac:dyDescent="0.2">
      <c r="A1581" s="93" t="s">
        <v>689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2109</v>
      </c>
      <c r="I1581" s="97" t="s">
        <v>2040</v>
      </c>
      <c r="J1581" s="97" t="s">
        <v>2110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3187</v>
      </c>
      <c r="T1581" s="95" t="str">
        <f t="shared" si="125"/>
        <v>2023 07</v>
      </c>
      <c r="U1581" s="32">
        <f t="shared" si="122"/>
        <v>697.13346560846549</v>
      </c>
      <c r="V1581" s="22">
        <f t="shared" si="123"/>
        <v>0.49693498883757553</v>
      </c>
      <c r="X1581" s="33"/>
      <c r="Y1581" s="33"/>
    </row>
    <row r="1582" spans="1:25" hidden="1" x14ac:dyDescent="0.2">
      <c r="A1582" s="93" t="s">
        <v>689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2514</v>
      </c>
      <c r="I1582" s="97" t="s">
        <v>2040</v>
      </c>
      <c r="J1582" s="97" t="s">
        <v>3824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3187</v>
      </c>
      <c r="T1582" s="95" t="str">
        <f t="shared" si="125"/>
        <v>2023 11</v>
      </c>
      <c r="U1582" s="32">
        <f t="shared" si="122"/>
        <v>758.31408730158705</v>
      </c>
      <c r="V1582" s="22">
        <f t="shared" si="123"/>
        <v>0.80527283787078052</v>
      </c>
      <c r="X1582" s="33"/>
      <c r="Y1582" s="33"/>
    </row>
    <row r="1583" spans="1:25" hidden="1" x14ac:dyDescent="0.2">
      <c r="A1583" s="93" t="s">
        <v>689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2514</v>
      </c>
      <c r="I1583" s="97" t="s">
        <v>2040</v>
      </c>
      <c r="J1583" s="97" t="s">
        <v>3824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3187</v>
      </c>
      <c r="T1583" s="95" t="str">
        <f t="shared" si="125"/>
        <v>2024 02</v>
      </c>
      <c r="U1583" s="32">
        <f t="shared" si="122"/>
        <v>758.31408730158705</v>
      </c>
      <c r="V1583" s="22">
        <f t="shared" si="123"/>
        <v>0.80527283787078052</v>
      </c>
      <c r="X1583" s="33"/>
      <c r="Y1583" s="33"/>
    </row>
    <row r="1584" spans="1:25" hidden="1" x14ac:dyDescent="0.2">
      <c r="A1584" s="93" t="s">
        <v>696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634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3187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hidden="1" x14ac:dyDescent="0.2">
      <c r="A1585" s="93" t="s">
        <v>696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634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3187</v>
      </c>
      <c r="T1585" s="95" t="str">
        <f t="shared" si="125"/>
        <v>2023 05</v>
      </c>
      <c r="U1585" s="32">
        <f t="shared" si="122"/>
        <v>570.70000000000005</v>
      </c>
      <c r="V1585" s="22">
        <f t="shared" si="123"/>
        <v>0.50535730098290987</v>
      </c>
      <c r="X1585" s="33"/>
      <c r="Y1585" s="33"/>
    </row>
    <row r="1586" spans="1:25" hidden="1" x14ac:dyDescent="0.2">
      <c r="A1586" s="93" t="s">
        <v>696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634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3187</v>
      </c>
      <c r="T1586" s="95" t="str">
        <f t="shared" si="125"/>
        <v>2023 06</v>
      </c>
      <c r="U1586" s="32">
        <f t="shared" si="122"/>
        <v>570.70000000000005</v>
      </c>
      <c r="V1586" s="22">
        <f t="shared" si="123"/>
        <v>0.50535730098290987</v>
      </c>
      <c r="X1586" s="33"/>
      <c r="Y1586" s="33"/>
    </row>
    <row r="1587" spans="1:25" hidden="1" x14ac:dyDescent="0.2">
      <c r="A1587" s="93" t="s">
        <v>697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330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3187</v>
      </c>
      <c r="T1587" s="95" t="str">
        <f t="shared" si="125"/>
        <v>2023 05</v>
      </c>
      <c r="U1587" s="32">
        <f t="shared" si="122"/>
        <v>596.1</v>
      </c>
      <c r="V1587" s="22">
        <f t="shared" si="123"/>
        <v>0.65947560570859609</v>
      </c>
      <c r="X1587" s="33"/>
      <c r="Y1587" s="33"/>
    </row>
    <row r="1588" spans="1:25" hidden="1" x14ac:dyDescent="0.2">
      <c r="A1588" s="93" t="s">
        <v>697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330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3187</v>
      </c>
      <c r="T1588" s="95" t="str">
        <f t="shared" si="125"/>
        <v>2023 05</v>
      </c>
      <c r="U1588" s="32">
        <f t="shared" si="122"/>
        <v>596.1</v>
      </c>
      <c r="V1588" s="22">
        <f t="shared" si="123"/>
        <v>0.65947560570859609</v>
      </c>
      <c r="X1588" s="33"/>
      <c r="Y1588" s="33"/>
    </row>
    <row r="1589" spans="1:25" hidden="1" x14ac:dyDescent="0.2">
      <c r="A1589" s="93" t="s">
        <v>698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699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3187</v>
      </c>
      <c r="T1589" s="95" t="str">
        <f t="shared" si="125"/>
        <v>2023 05</v>
      </c>
      <c r="U1589" s="32">
        <f t="shared" si="122"/>
        <v>754.94999999999982</v>
      </c>
      <c r="V1589" s="22">
        <f t="shared" si="123"/>
        <v>0.27502231289047552</v>
      </c>
      <c r="X1589" s="33"/>
      <c r="Y1589" s="33"/>
    </row>
    <row r="1590" spans="1:25" hidden="1" x14ac:dyDescent="0.2">
      <c r="A1590" s="93" t="s">
        <v>698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700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3187</v>
      </c>
      <c r="T1590" s="95" t="str">
        <f t="shared" si="125"/>
        <v>2023 06</v>
      </c>
      <c r="U1590" s="32">
        <f t="shared" si="122"/>
        <v>463.65000000000009</v>
      </c>
      <c r="V1590" s="22">
        <f t="shared" si="123"/>
        <v>0.12409169376530574</v>
      </c>
      <c r="X1590" s="33"/>
      <c r="Y1590" s="33"/>
    </row>
    <row r="1591" spans="1:25" hidden="1" x14ac:dyDescent="0.2">
      <c r="A1591" s="93" t="s">
        <v>701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702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si="123"/>
        <v/>
      </c>
      <c r="X1591" s="33"/>
      <c r="Y1591" s="33"/>
    </row>
    <row r="1592" spans="1:25" hidden="1" x14ac:dyDescent="0.2">
      <c r="A1592" s="93" t="s">
        <v>701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702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si="122"/>
        <v>-357.65</v>
      </c>
      <c r="V1592" s="22" t="str">
        <f t="shared" si="123"/>
        <v/>
      </c>
      <c r="X1592" s="33"/>
      <c r="Y1592" s="33"/>
    </row>
    <row r="1593" spans="1:25" hidden="1" x14ac:dyDescent="0.2">
      <c r="A1593" s="93" t="s">
        <v>701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703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3187</v>
      </c>
      <c r="T1593" s="95" t="str">
        <f t="shared" si="125"/>
        <v>2023 05</v>
      </c>
      <c r="U1593" s="32">
        <f t="shared" si="122"/>
        <v>723.8</v>
      </c>
      <c r="V1593" s="22">
        <f t="shared" si="123"/>
        <v>1.0703933747412007</v>
      </c>
      <c r="X1593" s="33"/>
      <c r="Y1593" s="33"/>
    </row>
    <row r="1594" spans="1:25" x14ac:dyDescent="0.2">
      <c r="A1594" s="93" t="s">
        <v>704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705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3187</v>
      </c>
      <c r="T1594" s="95" t="str">
        <f t="shared" si="125"/>
        <v>2023 05</v>
      </c>
      <c r="U1594" s="32">
        <f t="shared" si="122"/>
        <v>1600</v>
      </c>
      <c r="V1594" s="22" t="str">
        <f t="shared" si="123"/>
        <v/>
      </c>
      <c r="X1594" s="33"/>
      <c r="Y1594" s="33"/>
    </row>
    <row r="1595" spans="1:25" hidden="1" x14ac:dyDescent="0.2">
      <c r="A1595" s="93" t="s">
        <v>706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707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3187</v>
      </c>
      <c r="T1595" s="95" t="str">
        <f t="shared" si="125"/>
        <v>2023 05</v>
      </c>
      <c r="U1595" s="32">
        <f t="shared" si="122"/>
        <v>350</v>
      </c>
      <c r="V1595" s="22">
        <f t="shared" si="123"/>
        <v>0.53846153846153844</v>
      </c>
      <c r="X1595" s="33"/>
      <c r="Y1595" s="33"/>
    </row>
    <row r="1596" spans="1:25" hidden="1" x14ac:dyDescent="0.2">
      <c r="A1596" s="93" t="s">
        <v>706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707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3187</v>
      </c>
      <c r="T1596" s="95" t="str">
        <f t="shared" si="125"/>
        <v>2023 09</v>
      </c>
      <c r="U1596" s="32">
        <f t="shared" si="122"/>
        <v>450</v>
      </c>
      <c r="V1596" s="22">
        <f t="shared" si="123"/>
        <v>0.69230769230769229</v>
      </c>
      <c r="X1596" s="33"/>
      <c r="Y1596" s="33"/>
    </row>
    <row r="1597" spans="1:25" hidden="1" x14ac:dyDescent="0.2">
      <c r="A1597" s="93" t="s">
        <v>708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709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3187</v>
      </c>
      <c r="T1597" s="95" t="str">
        <f t="shared" si="125"/>
        <v>2023 09</v>
      </c>
      <c r="U1597" s="32">
        <f t="shared" si="122"/>
        <v>560.5</v>
      </c>
      <c r="V1597" s="22">
        <f t="shared" si="123"/>
        <v>0.17853161331422202</v>
      </c>
      <c r="X1597" s="33"/>
      <c r="Y1597" s="33"/>
    </row>
    <row r="1598" spans="1:25" hidden="1" x14ac:dyDescent="0.2">
      <c r="A1598" s="93" t="s">
        <v>708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709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3187</v>
      </c>
      <c r="T1598" s="95" t="str">
        <f t="shared" si="125"/>
        <v>2023 10</v>
      </c>
      <c r="U1598" s="32">
        <f t="shared" si="122"/>
        <v>660.5</v>
      </c>
      <c r="V1598" s="22">
        <f t="shared" si="123"/>
        <v>0.21038381907947126</v>
      </c>
      <c r="X1598" s="33"/>
      <c r="Y1598" s="33"/>
    </row>
    <row r="1599" spans="1:25" hidden="1" x14ac:dyDescent="0.2">
      <c r="A1599" s="93" t="s">
        <v>710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745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3187</v>
      </c>
      <c r="T1599" s="95" t="str">
        <f t="shared" si="125"/>
        <v>2023 05</v>
      </c>
      <c r="U1599" s="32">
        <f t="shared" si="122"/>
        <v>1436.65</v>
      </c>
      <c r="V1599" s="22">
        <f t="shared" si="123"/>
        <v>0.56045799442136268</v>
      </c>
      <c r="X1599" s="33"/>
      <c r="Y1599" s="33"/>
    </row>
    <row r="1600" spans="1:25" hidden="1" x14ac:dyDescent="0.2">
      <c r="A1600" s="93" t="s">
        <v>710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745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3187</v>
      </c>
      <c r="T1600" s="95" t="str">
        <f t="shared" si="125"/>
        <v>2023 05</v>
      </c>
      <c r="U1600" s="32">
        <f t="shared" si="122"/>
        <v>1436.65</v>
      </c>
      <c r="V1600" s="22">
        <f t="shared" si="123"/>
        <v>0.56045799442136268</v>
      </c>
      <c r="X1600" s="33"/>
      <c r="Y1600" s="33"/>
    </row>
    <row r="1601" spans="1:25" hidden="1" x14ac:dyDescent="0.2">
      <c r="A1601" s="93" t="s">
        <v>711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712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3187</v>
      </c>
      <c r="T1601" s="95" t="str">
        <f t="shared" si="125"/>
        <v>2023 06</v>
      </c>
      <c r="U1601" s="32">
        <f t="shared" ref="U1601:U1664" si="127">Q1601-P1601</f>
        <v>869.52652133097308</v>
      </c>
      <c r="V1601" s="22">
        <f t="shared" ref="V1601:V1664" si="128">IF(Q1601&lt;&gt;0,IFERROR(U1601/P1601,""),"")</f>
        <v>0.37311152831808858</v>
      </c>
      <c r="X1601" s="33"/>
      <c r="Y1601" s="33"/>
    </row>
    <row r="1602" spans="1:25" hidden="1" x14ac:dyDescent="0.2">
      <c r="A1602" s="93" t="s">
        <v>711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713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3187</v>
      </c>
      <c r="T1602" s="95" t="str">
        <f t="shared" si="125"/>
        <v>2023 06</v>
      </c>
      <c r="U1602" s="32">
        <f t="shared" si="127"/>
        <v>607.53383897850836</v>
      </c>
      <c r="V1602" s="22">
        <f t="shared" si="128"/>
        <v>0.26501321995863159</v>
      </c>
      <c r="X1602" s="33"/>
      <c r="Y1602" s="33"/>
    </row>
    <row r="1603" spans="1:25" hidden="1" x14ac:dyDescent="0.2">
      <c r="A1603" s="93" t="s">
        <v>711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714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3187</v>
      </c>
      <c r="T1603" s="95" t="str">
        <f t="shared" si="125"/>
        <v>2023 08</v>
      </c>
      <c r="U1603" s="32">
        <f t="shared" si="127"/>
        <v>1426.0716961951939</v>
      </c>
      <c r="V1603" s="22">
        <f t="shared" si="128"/>
        <v>0.62714013181904082</v>
      </c>
      <c r="X1603" s="36"/>
      <c r="Y1603" s="33"/>
    </row>
    <row r="1604" spans="1:25" hidden="1" x14ac:dyDescent="0.2">
      <c r="A1604" s="93" t="s">
        <v>711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715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3187</v>
      </c>
      <c r="T1604" s="95" t="str">
        <f t="shared" ref="T1604:T1667" si="130">IF(R1604="","",TEXT(R1604,"ГГГГ ММ"))</f>
        <v>2023 05</v>
      </c>
      <c r="U1604" s="32">
        <f t="shared" si="127"/>
        <v>598.37679566017505</v>
      </c>
      <c r="V1604" s="22">
        <f t="shared" si="128"/>
        <v>0.42691701579099856</v>
      </c>
      <c r="X1604" s="33"/>
      <c r="Y1604" s="33"/>
    </row>
    <row r="1605" spans="1:25" hidden="1" x14ac:dyDescent="0.2">
      <c r="A1605" s="93" t="s">
        <v>711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716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3187</v>
      </c>
      <c r="T1605" s="95" t="str">
        <f t="shared" si="130"/>
        <v>2023 05</v>
      </c>
      <c r="U1605" s="32">
        <f t="shared" si="127"/>
        <v>25.091147835149059</v>
      </c>
      <c r="V1605" s="22">
        <f t="shared" si="128"/>
        <v>1.645419514715793E-2</v>
      </c>
      <c r="X1605" s="33"/>
      <c r="Y1605" s="33"/>
    </row>
    <row r="1606" spans="1:25" hidden="1" x14ac:dyDescent="0.2">
      <c r="A1606" s="93" t="s">
        <v>717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718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719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3187</v>
      </c>
      <c r="T1606" s="95" t="str">
        <f t="shared" si="130"/>
        <v>2023 06</v>
      </c>
      <c r="U1606" s="32">
        <f t="shared" si="127"/>
        <v>426.70000000000005</v>
      </c>
      <c r="V1606" s="22">
        <f t="shared" si="128"/>
        <v>0.22777985373405224</v>
      </c>
      <c r="X1606" s="33"/>
      <c r="Y1606" s="33"/>
    </row>
    <row r="1607" spans="1:25" hidden="1" x14ac:dyDescent="0.2">
      <c r="A1607" s="93" t="s">
        <v>717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718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719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3187</v>
      </c>
      <c r="T1607" s="95" t="str">
        <f t="shared" si="130"/>
        <v>2023 06</v>
      </c>
      <c r="U1607" s="32">
        <f t="shared" si="127"/>
        <v>426.70000000000005</v>
      </c>
      <c r="V1607" s="22">
        <f t="shared" si="128"/>
        <v>0.22777985373405224</v>
      </c>
      <c r="X1607" s="33"/>
      <c r="Y1607" s="33"/>
    </row>
    <row r="1608" spans="1:25" hidden="1" x14ac:dyDescent="0.2">
      <c r="A1608" s="93" t="s">
        <v>720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721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3187</v>
      </c>
      <c r="T1608" s="95" t="str">
        <f t="shared" si="130"/>
        <v>2023 10</v>
      </c>
      <c r="U1608" s="32">
        <f t="shared" si="127"/>
        <v>1552.6306932610382</v>
      </c>
      <c r="V1608" s="22">
        <f t="shared" si="128"/>
        <v>1.4824099611007637</v>
      </c>
      <c r="X1608" s="33"/>
      <c r="Y1608" s="33"/>
    </row>
    <row r="1609" spans="1:25" hidden="1" x14ac:dyDescent="0.2">
      <c r="A1609" s="93" t="s">
        <v>720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153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3187</v>
      </c>
      <c r="T1609" s="95" t="str">
        <f t="shared" si="130"/>
        <v>2023 06</v>
      </c>
      <c r="U1609" s="32">
        <f t="shared" si="127"/>
        <v>566.59094306738984</v>
      </c>
      <c r="V1609" s="22">
        <f t="shared" si="128"/>
        <v>0.89451032767229721</v>
      </c>
      <c r="X1609" s="33"/>
      <c r="Y1609" s="33"/>
    </row>
    <row r="1610" spans="1:25" hidden="1" x14ac:dyDescent="0.2">
      <c r="A1610" s="93" t="s">
        <v>720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2743</v>
      </c>
      <c r="I1610" s="97" t="s">
        <v>2088</v>
      </c>
      <c r="J1610" s="97" t="s">
        <v>2744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3187</v>
      </c>
      <c r="T1610" s="95" t="str">
        <f t="shared" si="130"/>
        <v>2023 10</v>
      </c>
      <c r="U1610" s="32">
        <f t="shared" si="127"/>
        <v>421.20260263361752</v>
      </c>
      <c r="V1610" s="22">
        <f t="shared" si="128"/>
        <v>0.87970946573735731</v>
      </c>
      <c r="X1610" s="33"/>
      <c r="Y1610" s="33"/>
    </row>
    <row r="1611" spans="1:25" hidden="1" x14ac:dyDescent="0.2">
      <c r="A1611" s="93" t="s">
        <v>720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2743</v>
      </c>
      <c r="I1611" s="97" t="s">
        <v>2088</v>
      </c>
      <c r="J1611" s="97" t="s">
        <v>2744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3187</v>
      </c>
      <c r="T1611" s="95" t="str">
        <f t="shared" si="130"/>
        <v>2024 02</v>
      </c>
      <c r="U1611" s="32">
        <f t="shared" si="127"/>
        <v>421.20260263361752</v>
      </c>
      <c r="V1611" s="22">
        <f t="shared" si="128"/>
        <v>0.87970946573735731</v>
      </c>
      <c r="X1611" s="33"/>
      <c r="Y1611" s="33"/>
    </row>
    <row r="1612" spans="1:25" hidden="1" x14ac:dyDescent="0.2">
      <c r="A1612" s="93" t="s">
        <v>720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722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3187</v>
      </c>
      <c r="T1612" s="95" t="str">
        <f t="shared" si="130"/>
        <v>2023 06</v>
      </c>
      <c r="U1612" s="32">
        <f t="shared" si="127"/>
        <v>579.31717893106156</v>
      </c>
      <c r="V1612" s="22">
        <f t="shared" si="128"/>
        <v>0.43864974215547986</v>
      </c>
      <c r="X1612" s="33"/>
      <c r="Y1612" s="33"/>
    </row>
    <row r="1613" spans="1:25" hidden="1" x14ac:dyDescent="0.2">
      <c r="A1613" s="93" t="s">
        <v>720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2771</v>
      </c>
      <c r="I1613" s="97" t="s">
        <v>2772</v>
      </c>
      <c r="J1613" s="97" t="s">
        <v>2773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si="127"/>
        <v>-1351.6051529821839</v>
      </c>
      <c r="V1613" s="22" t="str">
        <f t="shared" si="128"/>
        <v/>
      </c>
      <c r="X1613" s="33"/>
      <c r="Y1613" s="33"/>
    </row>
    <row r="1614" spans="1:25" hidden="1" x14ac:dyDescent="0.2">
      <c r="A1614" s="93" t="s">
        <v>720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723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3187</v>
      </c>
      <c r="T1614" s="95" t="str">
        <f t="shared" si="130"/>
        <v>2023 06</v>
      </c>
      <c r="U1614" s="32">
        <f t="shared" si="127"/>
        <v>467.6351804802498</v>
      </c>
      <c r="V1614" s="22">
        <f t="shared" si="128"/>
        <v>0.10094955788234546</v>
      </c>
      <c r="X1614" s="33"/>
      <c r="Y1614" s="33"/>
    </row>
    <row r="1615" spans="1:25" hidden="1" x14ac:dyDescent="0.2">
      <c r="A1615" s="93" t="s">
        <v>720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724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3187</v>
      </c>
      <c r="T1615" s="95" t="str">
        <f t="shared" si="130"/>
        <v>2023 06</v>
      </c>
      <c r="U1615" s="32">
        <f t="shared" si="127"/>
        <v>587.28778698683209</v>
      </c>
      <c r="V1615" s="22">
        <f t="shared" si="128"/>
        <v>1.1454530867041173</v>
      </c>
      <c r="X1615" s="33"/>
      <c r="Y1615" s="33"/>
    </row>
    <row r="1616" spans="1:25" hidden="1" x14ac:dyDescent="0.2">
      <c r="A1616" s="93" t="s">
        <v>720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2870</v>
      </c>
      <c r="I1616" s="97" t="s">
        <v>2044</v>
      </c>
      <c r="J1616" s="97" t="s">
        <v>2871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3187</v>
      </c>
      <c r="T1616" s="95" t="str">
        <f t="shared" si="130"/>
        <v>2023 06</v>
      </c>
      <c r="U1616" s="32">
        <f t="shared" si="127"/>
        <v>859.6225038729674</v>
      </c>
      <c r="V1616" s="22">
        <f t="shared" si="128"/>
        <v>0.46709031472183993</v>
      </c>
      <c r="X1616" s="33"/>
      <c r="Y1616" s="33"/>
    </row>
    <row r="1617" spans="1:25" hidden="1" x14ac:dyDescent="0.2">
      <c r="A1617" s="93" t="s">
        <v>720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3697</v>
      </c>
      <c r="I1617" s="176" t="s">
        <v>2088</v>
      </c>
      <c r="J1617" s="97" t="s">
        <v>3741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3187</v>
      </c>
      <c r="T1617" s="95" t="str">
        <f t="shared" si="130"/>
        <v>2023 10</v>
      </c>
      <c r="U1617" s="32">
        <f t="shared" si="127"/>
        <v>1452.6306932610382</v>
      </c>
      <c r="V1617" s="22">
        <f t="shared" si="128"/>
        <v>1.3869326549045806</v>
      </c>
      <c r="X1617" s="33"/>
      <c r="Y1617" s="33"/>
    </row>
    <row r="1618" spans="1:25" hidden="1" x14ac:dyDescent="0.2">
      <c r="A1618" s="93" t="s">
        <v>720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3697</v>
      </c>
      <c r="I1618" s="176" t="s">
        <v>2088</v>
      </c>
      <c r="J1618" s="97" t="s">
        <v>3741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3187</v>
      </c>
      <c r="T1618" s="95" t="str">
        <f t="shared" si="130"/>
        <v>2023 12</v>
      </c>
      <c r="U1618" s="32">
        <f t="shared" si="127"/>
        <v>1652.6306932610382</v>
      </c>
      <c r="V1618" s="22">
        <f t="shared" si="128"/>
        <v>1.5778872672969471</v>
      </c>
      <c r="X1618" s="33"/>
      <c r="Y1618" s="33"/>
    </row>
    <row r="1619" spans="1:25" hidden="1" x14ac:dyDescent="0.2">
      <c r="A1619" s="93" t="s">
        <v>720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725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3187</v>
      </c>
      <c r="T1619" s="95" t="str">
        <f t="shared" si="130"/>
        <v>2023 07</v>
      </c>
      <c r="U1619" s="32">
        <f t="shared" si="127"/>
        <v>1180.8157579395827</v>
      </c>
      <c r="V1619" s="22">
        <f t="shared" si="128"/>
        <v>0.77726961960721952</v>
      </c>
      <c r="X1619" s="33"/>
      <c r="Y1619" s="33"/>
    </row>
    <row r="1620" spans="1:25" hidden="1" x14ac:dyDescent="0.2">
      <c r="A1620" s="93" t="s">
        <v>720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2123</v>
      </c>
      <c r="I1620" s="97" t="s">
        <v>2040</v>
      </c>
      <c r="J1620" s="97" t="s">
        <v>2124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3187</v>
      </c>
      <c r="T1620" s="95" t="str">
        <f t="shared" si="130"/>
        <v>2023 06</v>
      </c>
      <c r="U1620" s="32">
        <f t="shared" si="127"/>
        <v>790.29429357087611</v>
      </c>
      <c r="V1620" s="22">
        <f t="shared" si="128"/>
        <v>0.46223995778868737</v>
      </c>
      <c r="X1620" s="33"/>
      <c r="Y1620" s="33"/>
    </row>
    <row r="1621" spans="1:25" hidden="1" x14ac:dyDescent="0.2">
      <c r="A1621" s="93" t="s">
        <v>720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726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3187</v>
      </c>
      <c r="T1621" s="95" t="str">
        <f t="shared" si="130"/>
        <v>2023 06</v>
      </c>
      <c r="U1621" s="32">
        <f t="shared" si="127"/>
        <v>737.91414252517461</v>
      </c>
      <c r="V1621" s="22">
        <f t="shared" si="128"/>
        <v>0.96828216307576698</v>
      </c>
      <c r="X1621" s="33"/>
      <c r="Y1621" s="33"/>
    </row>
    <row r="1622" spans="1:25" hidden="1" x14ac:dyDescent="0.2">
      <c r="A1622" s="93" t="s">
        <v>720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3652</v>
      </c>
      <c r="I1622" s="97" t="s">
        <v>2088</v>
      </c>
      <c r="J1622" s="97" t="s">
        <v>3653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3187</v>
      </c>
      <c r="T1622" s="95" t="str">
        <f t="shared" si="130"/>
        <v>2023 06</v>
      </c>
      <c r="U1622" s="32">
        <f t="shared" si="127"/>
        <v>1456.1382842757562</v>
      </c>
      <c r="V1622" s="22">
        <f t="shared" si="128"/>
        <v>0.59583497499334837</v>
      </c>
      <c r="X1622" s="33"/>
      <c r="Y1622" s="33"/>
    </row>
    <row r="1623" spans="1:25" hidden="1" x14ac:dyDescent="0.2">
      <c r="A1623" s="93" t="s">
        <v>720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3652</v>
      </c>
      <c r="I1623" s="97" t="s">
        <v>2088</v>
      </c>
      <c r="J1623" s="97" t="s">
        <v>3653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3187</v>
      </c>
      <c r="T1623" s="95" t="str">
        <f t="shared" si="130"/>
        <v>2023 07</v>
      </c>
      <c r="U1623" s="32">
        <f t="shared" si="127"/>
        <v>1456.1382842757562</v>
      </c>
      <c r="V1623" s="22">
        <f t="shared" si="128"/>
        <v>0.59583497499334837</v>
      </c>
      <c r="X1623" s="33"/>
      <c r="Y1623" s="33"/>
    </row>
    <row r="1624" spans="1:25" hidden="1" x14ac:dyDescent="0.2">
      <c r="A1624" s="93" t="s">
        <v>720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727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si="127"/>
        <v>-1339.6352180480242</v>
      </c>
      <c r="V1624" s="22" t="str">
        <f t="shared" si="128"/>
        <v/>
      </c>
      <c r="X1624" s="33"/>
      <c r="Y1624" s="33"/>
    </row>
    <row r="1625" spans="1:25" hidden="1" x14ac:dyDescent="0.2">
      <c r="A1625" s="93" t="s">
        <v>720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728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3187</v>
      </c>
      <c r="T1625" s="95" t="str">
        <f t="shared" si="130"/>
        <v>2024 07</v>
      </c>
      <c r="U1625" s="32">
        <f t="shared" si="127"/>
        <v>1553.8787300542222</v>
      </c>
      <c r="V1625" s="22">
        <f t="shared" si="128"/>
        <v>1.3557716541878113</v>
      </c>
      <c r="X1625" s="33"/>
      <c r="Y1625" s="33"/>
    </row>
    <row r="1626" spans="1:25" hidden="1" x14ac:dyDescent="0.2">
      <c r="A1626" s="93" t="s">
        <v>729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2160</v>
      </c>
      <c r="I1626" s="97" t="s">
        <v>2161</v>
      </c>
      <c r="J1626" s="97" t="s">
        <v>2162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3187</v>
      </c>
      <c r="T1626" s="95" t="str">
        <f t="shared" si="130"/>
        <v>2023 06</v>
      </c>
      <c r="U1626" s="32">
        <f t="shared" si="127"/>
        <v>755.05708550287613</v>
      </c>
      <c r="V1626" s="22">
        <f t="shared" si="128"/>
        <v>0.72258213824651407</v>
      </c>
      <c r="X1626" s="33"/>
      <c r="Y1626" s="33"/>
    </row>
    <row r="1627" spans="1:25" hidden="1" x14ac:dyDescent="0.2">
      <c r="A1627" s="93" t="s">
        <v>729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455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3187</v>
      </c>
      <c r="T1627" s="95" t="str">
        <f t="shared" si="130"/>
        <v>2023 06</v>
      </c>
      <c r="U1627" s="32">
        <f t="shared" si="127"/>
        <v>1106.0280259999699</v>
      </c>
      <c r="V1627" s="22">
        <f t="shared" si="128"/>
        <v>0.65291990834315317</v>
      </c>
      <c r="X1627" s="33"/>
      <c r="Y1627" s="33"/>
    </row>
    <row r="1628" spans="1:25" hidden="1" x14ac:dyDescent="0.2">
      <c r="A1628" s="93" t="s">
        <v>729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455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3187</v>
      </c>
      <c r="T1628" s="95" t="str">
        <f t="shared" si="130"/>
        <v>2023 06</v>
      </c>
      <c r="U1628" s="32">
        <f t="shared" si="127"/>
        <v>1106.0280259999699</v>
      </c>
      <c r="V1628" s="22">
        <f t="shared" si="128"/>
        <v>0.65291990834315317</v>
      </c>
      <c r="X1628" s="33"/>
      <c r="Y1628" s="33"/>
    </row>
    <row r="1629" spans="1:25" hidden="1" x14ac:dyDescent="0.2">
      <c r="A1629" s="93" t="s">
        <v>729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455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3187</v>
      </c>
      <c r="T1629" s="95" t="str">
        <f t="shared" si="130"/>
        <v>2023 06</v>
      </c>
      <c r="U1629" s="32">
        <f t="shared" si="127"/>
        <v>1106.0280259999699</v>
      </c>
      <c r="V1629" s="22">
        <f t="shared" si="128"/>
        <v>0.65291990834315317</v>
      </c>
      <c r="X1629" s="33"/>
      <c r="Y1629" s="33"/>
    </row>
    <row r="1630" spans="1:25" hidden="1" x14ac:dyDescent="0.2">
      <c r="A1630" s="93" t="s">
        <v>729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455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3187</v>
      </c>
      <c r="T1630" s="95" t="str">
        <f t="shared" si="130"/>
        <v>2023 06</v>
      </c>
      <c r="U1630" s="32">
        <f t="shared" si="127"/>
        <v>906.02802599996994</v>
      </c>
      <c r="V1630" s="22">
        <f t="shared" si="128"/>
        <v>0.53485420060435651</v>
      </c>
      <c r="X1630" s="33"/>
      <c r="Y1630" s="33"/>
    </row>
    <row r="1631" spans="1:25" hidden="1" x14ac:dyDescent="0.2">
      <c r="A1631" s="93" t="s">
        <v>729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455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3187</v>
      </c>
      <c r="T1631" s="95" t="str">
        <f t="shared" si="130"/>
        <v>2023 06</v>
      </c>
      <c r="U1631" s="32">
        <f t="shared" si="127"/>
        <v>906.02802599996994</v>
      </c>
      <c r="V1631" s="22">
        <f t="shared" si="128"/>
        <v>0.53485420060435651</v>
      </c>
      <c r="X1631" s="33"/>
      <c r="Y1631" s="33"/>
    </row>
    <row r="1632" spans="1:25" hidden="1" x14ac:dyDescent="0.2">
      <c r="A1632" s="93" t="s">
        <v>729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730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3187</v>
      </c>
      <c r="T1632" s="95" t="str">
        <f t="shared" si="130"/>
        <v>2023 06</v>
      </c>
      <c r="U1632" s="32">
        <f t="shared" si="127"/>
        <v>929.11261302457592</v>
      </c>
      <c r="V1632" s="22">
        <f t="shared" si="128"/>
        <v>0.6316680809501698</v>
      </c>
      <c r="X1632" s="33"/>
      <c r="Y1632" s="33"/>
    </row>
    <row r="1633" spans="1:25" hidden="1" x14ac:dyDescent="0.2">
      <c r="A1633" s="93" t="s">
        <v>729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730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3187</v>
      </c>
      <c r="T1633" s="95" t="str">
        <f t="shared" si="130"/>
        <v>2023 06</v>
      </c>
      <c r="U1633" s="32">
        <f t="shared" si="127"/>
        <v>829.11261302457592</v>
      </c>
      <c r="V1633" s="22">
        <f t="shared" si="128"/>
        <v>0.5636819109105794</v>
      </c>
      <c r="X1633" s="33"/>
      <c r="Y1633" s="33"/>
    </row>
    <row r="1634" spans="1:25" hidden="1" x14ac:dyDescent="0.2">
      <c r="A1634" s="93" t="s">
        <v>729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3699</v>
      </c>
      <c r="I1634" s="176" t="s">
        <v>2043</v>
      </c>
      <c r="J1634" s="97" t="s">
        <v>3743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3187</v>
      </c>
      <c r="T1634" s="95" t="str">
        <f t="shared" si="130"/>
        <v>2023 09</v>
      </c>
      <c r="U1634" s="32">
        <f t="shared" si="127"/>
        <v>862.8200155903113</v>
      </c>
      <c r="V1634" s="22">
        <f t="shared" si="128"/>
        <v>0.92065561572336041</v>
      </c>
      <c r="X1634" s="33"/>
      <c r="Y1634" s="33"/>
    </row>
    <row r="1635" spans="1:25" hidden="1" x14ac:dyDescent="0.2">
      <c r="A1635" s="93" t="s">
        <v>729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3699</v>
      </c>
      <c r="I1635" s="176" t="s">
        <v>2043</v>
      </c>
      <c r="J1635" s="97" t="s">
        <v>3743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si="127"/>
        <v>-937.1799844096887</v>
      </c>
      <c r="V1635" s="22" t="str">
        <f t="shared" si="128"/>
        <v/>
      </c>
      <c r="X1635" s="33"/>
      <c r="Y1635" s="33"/>
    </row>
    <row r="1636" spans="1:25" hidden="1" x14ac:dyDescent="0.2">
      <c r="A1636" s="93" t="s">
        <v>729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731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3187</v>
      </c>
      <c r="T1636" s="95" t="str">
        <f t="shared" si="130"/>
        <v>2023 06</v>
      </c>
      <c r="U1636" s="32">
        <f t="shared" si="127"/>
        <v>930.95139561260885</v>
      </c>
      <c r="V1636" s="22">
        <f t="shared" si="128"/>
        <v>0.55777368805524152</v>
      </c>
      <c r="X1636" s="33"/>
      <c r="Y1636" s="33"/>
    </row>
    <row r="1637" spans="1:25" hidden="1" x14ac:dyDescent="0.2">
      <c r="A1637" s="93" t="s">
        <v>729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732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3187</v>
      </c>
      <c r="T1637" s="95" t="str">
        <f t="shared" si="130"/>
        <v>2023 07</v>
      </c>
      <c r="U1637" s="32">
        <f t="shared" si="127"/>
        <v>473.08510708754761</v>
      </c>
      <c r="V1637" s="22">
        <f t="shared" si="128"/>
        <v>1.2551510061912918</v>
      </c>
      <c r="X1637" s="33"/>
      <c r="Y1637" s="33"/>
    </row>
    <row r="1638" spans="1:25" hidden="1" x14ac:dyDescent="0.2">
      <c r="A1638" s="93" t="s">
        <v>729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2087</v>
      </c>
      <c r="I1638" s="97" t="s">
        <v>2088</v>
      </c>
      <c r="J1638" s="97" t="s">
        <v>3163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3187</v>
      </c>
      <c r="T1638" s="95" t="str">
        <f t="shared" si="130"/>
        <v>2024 05</v>
      </c>
      <c r="U1638" s="32">
        <f t="shared" si="127"/>
        <v>1084.4750065966982</v>
      </c>
      <c r="V1638" s="22">
        <f t="shared" si="128"/>
        <v>0.89218651404305416</v>
      </c>
      <c r="X1638" s="33"/>
      <c r="Y1638" s="33"/>
    </row>
    <row r="1639" spans="1:25" hidden="1" x14ac:dyDescent="0.2">
      <c r="A1639" s="93" t="s">
        <v>729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733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si="128"/>
        <v/>
      </c>
      <c r="X1639" s="33"/>
      <c r="Y1639" s="33"/>
    </row>
    <row r="1640" spans="1:25" hidden="1" x14ac:dyDescent="0.2">
      <c r="A1640" s="93" t="s">
        <v>734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251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3187</v>
      </c>
      <c r="T1640" s="95" t="str">
        <f t="shared" si="130"/>
        <v>2023 07</v>
      </c>
      <c r="U1640" s="32">
        <f t="shared" si="127"/>
        <v>313.0497848801474</v>
      </c>
      <c r="V1640" s="22">
        <f t="shared" si="128"/>
        <v>0.26374297834264021</v>
      </c>
      <c r="X1640" s="33"/>
      <c r="Y1640" s="33"/>
    </row>
    <row r="1641" spans="1:25" hidden="1" x14ac:dyDescent="0.2">
      <c r="A1641" s="93" t="s">
        <v>734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735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3187</v>
      </c>
      <c r="T1641" s="95" t="str">
        <f t="shared" si="130"/>
        <v>2023 08</v>
      </c>
      <c r="U1641" s="32">
        <f t="shared" si="127"/>
        <v>260.45749846342966</v>
      </c>
      <c r="V1641" s="22">
        <f t="shared" si="128"/>
        <v>0.59256499099156934</v>
      </c>
      <c r="X1641" s="33"/>
      <c r="Y1641" s="33"/>
    </row>
    <row r="1642" spans="1:25" hidden="1" x14ac:dyDescent="0.2">
      <c r="A1642" s="93" t="s">
        <v>734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735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3187</v>
      </c>
      <c r="T1642" s="95" t="str">
        <f t="shared" si="130"/>
        <v>2023 11</v>
      </c>
      <c r="U1642" s="32">
        <f t="shared" si="127"/>
        <v>260.45749846342966</v>
      </c>
      <c r="V1642" s="22">
        <f t="shared" si="128"/>
        <v>0.59256499099156934</v>
      </c>
      <c r="X1642" s="33"/>
      <c r="Y1642" s="33"/>
    </row>
    <row r="1643" spans="1:25" hidden="1" x14ac:dyDescent="0.2">
      <c r="A1643" s="93" t="s">
        <v>734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735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3187</v>
      </c>
      <c r="T1643" s="95" t="str">
        <f t="shared" si="130"/>
        <v>2023 12</v>
      </c>
      <c r="U1643" s="32">
        <f t="shared" si="127"/>
        <v>260.45749846342966</v>
      </c>
      <c r="V1643" s="22">
        <f t="shared" si="128"/>
        <v>0.59256499099156934</v>
      </c>
      <c r="X1643" s="33"/>
      <c r="Y1643" s="33"/>
    </row>
    <row r="1644" spans="1:25" hidden="1" x14ac:dyDescent="0.2">
      <c r="A1644" s="93" t="s">
        <v>734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735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si="128"/>
        <v/>
      </c>
      <c r="X1644" s="33"/>
      <c r="Y1644" s="33"/>
    </row>
    <row r="1645" spans="1:25" hidden="1" x14ac:dyDescent="0.2">
      <c r="A1645" s="93" t="s">
        <v>734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736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3187</v>
      </c>
      <c r="T1645" s="95" t="str">
        <f t="shared" si="130"/>
        <v>2023 05</v>
      </c>
      <c r="U1645" s="32">
        <f t="shared" si="127"/>
        <v>313.0497848801474</v>
      </c>
      <c r="V1645" s="22">
        <f t="shared" si="128"/>
        <v>0.26374297834264021</v>
      </c>
      <c r="X1645" s="33"/>
      <c r="Y1645" s="33"/>
    </row>
    <row r="1646" spans="1:25" hidden="1" x14ac:dyDescent="0.2">
      <c r="A1646" s="93" t="s">
        <v>734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737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3187</v>
      </c>
      <c r="T1646" s="95" t="str">
        <f t="shared" si="130"/>
        <v>2023 05</v>
      </c>
      <c r="U1646" s="32">
        <f t="shared" si="127"/>
        <v>1747.5894283958205</v>
      </c>
      <c r="V1646" s="22">
        <f t="shared" si="128"/>
        <v>0.264689602296455</v>
      </c>
      <c r="X1646" s="33"/>
      <c r="Y1646" s="33"/>
    </row>
    <row r="1647" spans="1:25" hidden="1" x14ac:dyDescent="0.2">
      <c r="A1647" s="93" t="s">
        <v>734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264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3187</v>
      </c>
      <c r="T1647" s="95" t="str">
        <f t="shared" si="130"/>
        <v>2023 05</v>
      </c>
      <c r="U1647" s="32">
        <f t="shared" si="127"/>
        <v>354.68100799016588</v>
      </c>
      <c r="V1647" s="22">
        <f t="shared" si="128"/>
        <v>0.26561519016240714</v>
      </c>
      <c r="X1647" s="33"/>
      <c r="Y1647" s="33"/>
    </row>
    <row r="1648" spans="1:25" hidden="1" x14ac:dyDescent="0.2">
      <c r="A1648" s="93" t="s">
        <v>738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707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3187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hidden="1" x14ac:dyDescent="0.2">
      <c r="A1649" s="93" t="s">
        <v>739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740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3187</v>
      </c>
      <c r="T1649" s="95" t="str">
        <f t="shared" si="130"/>
        <v>2023 06</v>
      </c>
      <c r="U1649" s="32">
        <f t="shared" si="127"/>
        <v>570.40000000000009</v>
      </c>
      <c r="V1649" s="22">
        <f t="shared" si="128"/>
        <v>0.55400155400155415</v>
      </c>
      <c r="X1649" s="33"/>
      <c r="Y1649" s="33"/>
    </row>
    <row r="1650" spans="1:25" hidden="1" x14ac:dyDescent="0.2">
      <c r="A1650" s="93" t="s">
        <v>739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741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3187</v>
      </c>
      <c r="T1650" s="95" t="str">
        <f t="shared" si="130"/>
        <v>2023 06</v>
      </c>
      <c r="U1650" s="32">
        <f t="shared" si="127"/>
        <v>576.90000000000009</v>
      </c>
      <c r="V1650" s="22">
        <f t="shared" si="128"/>
        <v>0.51366752737957455</v>
      </c>
      <c r="X1650" s="33"/>
      <c r="Y1650" s="33"/>
    </row>
    <row r="1651" spans="1:25" hidden="1" x14ac:dyDescent="0.2">
      <c r="A1651" s="93" t="s">
        <v>742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743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3187</v>
      </c>
      <c r="T1651" s="95" t="str">
        <f t="shared" si="130"/>
        <v>2023 06</v>
      </c>
      <c r="U1651" s="32">
        <f t="shared" si="127"/>
        <v>494.40000000000009</v>
      </c>
      <c r="V1651" s="22">
        <f t="shared" si="128"/>
        <v>0.41008626410086274</v>
      </c>
      <c r="X1651" s="33"/>
      <c r="Y1651" s="33"/>
    </row>
    <row r="1652" spans="1:25" hidden="1" x14ac:dyDescent="0.2">
      <c r="A1652" s="93" t="s">
        <v>744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745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3187</v>
      </c>
      <c r="T1652" s="95" t="str">
        <f t="shared" si="130"/>
        <v>2023 06</v>
      </c>
      <c r="U1652" s="32">
        <f t="shared" si="127"/>
        <v>1684.5</v>
      </c>
      <c r="V1652" s="22">
        <f t="shared" si="128"/>
        <v>0.72748866335564677</v>
      </c>
      <c r="X1652" s="33"/>
      <c r="Y1652" s="33"/>
    </row>
    <row r="1653" spans="1:25" hidden="1" x14ac:dyDescent="0.2">
      <c r="A1653" s="93" t="s">
        <v>744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745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3187</v>
      </c>
      <c r="T1653" s="95" t="str">
        <f t="shared" si="130"/>
        <v>2023 07</v>
      </c>
      <c r="U1653" s="32">
        <f t="shared" si="127"/>
        <v>1684.5</v>
      </c>
      <c r="V1653" s="22">
        <f t="shared" si="128"/>
        <v>0.72748866335564677</v>
      </c>
      <c r="X1653" s="33"/>
      <c r="Y1653" s="33"/>
    </row>
    <row r="1654" spans="1:25" hidden="1" x14ac:dyDescent="0.2">
      <c r="A1654" s="93" t="s">
        <v>744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745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3187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hidden="1" x14ac:dyDescent="0.2">
      <c r="A1655" s="93" t="s">
        <v>746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747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3187</v>
      </c>
      <c r="T1655" s="95" t="str">
        <f t="shared" si="130"/>
        <v>2023 07</v>
      </c>
      <c r="U1655" s="32">
        <f t="shared" si="127"/>
        <v>267.72437552344593</v>
      </c>
      <c r="V1655" s="22">
        <f t="shared" si="128"/>
        <v>0.61933720146176519</v>
      </c>
      <c r="X1655" s="33"/>
      <c r="Y1655" s="33"/>
    </row>
    <row r="1656" spans="1:25" hidden="1" x14ac:dyDescent="0.2">
      <c r="A1656" s="93" t="s">
        <v>746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747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3187</v>
      </c>
      <c r="T1656" s="95" t="str">
        <f t="shared" si="130"/>
        <v>2023 09</v>
      </c>
      <c r="U1656" s="32">
        <f t="shared" si="127"/>
        <v>367.72437552344593</v>
      </c>
      <c r="V1656" s="22">
        <f t="shared" si="128"/>
        <v>0.85067108738487451</v>
      </c>
      <c r="X1656" s="33"/>
      <c r="Y1656" s="33"/>
    </row>
    <row r="1657" spans="1:25" hidden="1" x14ac:dyDescent="0.2">
      <c r="A1657" s="93" t="s">
        <v>746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2060</v>
      </c>
      <c r="I1657" s="97" t="s">
        <v>2043</v>
      </c>
      <c r="J1657" s="97" t="s">
        <v>2061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3187</v>
      </c>
      <c r="T1657" s="95" t="str">
        <f t="shared" si="130"/>
        <v>2023 08</v>
      </c>
      <c r="U1657" s="32">
        <f t="shared" si="127"/>
        <v>916.0917084512464</v>
      </c>
      <c r="V1657" s="22">
        <f t="shared" si="128"/>
        <v>0.71351802498773709</v>
      </c>
      <c r="X1657" s="33"/>
      <c r="Y1657" s="33"/>
    </row>
    <row r="1658" spans="1:25" hidden="1" x14ac:dyDescent="0.2">
      <c r="A1658" s="93" t="s">
        <v>746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2109</v>
      </c>
      <c r="I1658" s="97" t="s">
        <v>2040</v>
      </c>
      <c r="J1658" s="97" t="s">
        <v>2110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3187</v>
      </c>
      <c r="T1658" s="95" t="str">
        <f t="shared" si="130"/>
        <v>2023 08</v>
      </c>
      <c r="U1658" s="32">
        <f t="shared" si="127"/>
        <v>681.44033576946936</v>
      </c>
      <c r="V1658" s="22">
        <f t="shared" si="128"/>
        <v>0.48037481464630749</v>
      </c>
      <c r="X1658" s="33"/>
      <c r="Y1658" s="33"/>
    </row>
    <row r="1659" spans="1:25" hidden="1" x14ac:dyDescent="0.2">
      <c r="A1659" s="93" t="s">
        <v>746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2109</v>
      </c>
      <c r="I1659" s="97" t="s">
        <v>2040</v>
      </c>
      <c r="J1659" s="97" t="s">
        <v>2110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3187</v>
      </c>
      <c r="T1659" s="95" t="str">
        <f t="shared" si="130"/>
        <v>2023 09</v>
      </c>
      <c r="U1659" s="32">
        <f t="shared" si="127"/>
        <v>981.44033576946936</v>
      </c>
      <c r="V1659" s="22">
        <f t="shared" si="128"/>
        <v>0.69185693102435142</v>
      </c>
      <c r="X1659" s="33"/>
      <c r="Y1659" s="33"/>
    </row>
    <row r="1660" spans="1:25" hidden="1" x14ac:dyDescent="0.2">
      <c r="A1660" s="93" t="s">
        <v>746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670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3187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hidden="1" x14ac:dyDescent="0.2">
      <c r="A1661" s="93" t="s">
        <v>746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670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3187</v>
      </c>
      <c r="T1661" s="95" t="str">
        <f t="shared" si="130"/>
        <v>2023 08</v>
      </c>
      <c r="U1661" s="32">
        <f t="shared" si="127"/>
        <v>360.76821604911061</v>
      </c>
      <c r="V1661" s="22">
        <f t="shared" si="128"/>
        <v>0.82136181677018205</v>
      </c>
      <c r="X1661" s="33"/>
      <c r="Y1661" s="33"/>
    </row>
    <row r="1662" spans="1:25" hidden="1" x14ac:dyDescent="0.2">
      <c r="A1662" s="93" t="s">
        <v>746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610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si="128"/>
        <v/>
      </c>
      <c r="X1662" s="33"/>
      <c r="Y1662" s="33"/>
    </row>
    <row r="1663" spans="1:25" hidden="1" x14ac:dyDescent="0.2">
      <c r="A1663" s="93" t="s">
        <v>746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2510</v>
      </c>
      <c r="I1663" s="97" t="s">
        <v>2075</v>
      </c>
      <c r="J1663" s="97" t="s">
        <v>2511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3187</v>
      </c>
      <c r="T1663" s="95" t="str">
        <f t="shared" si="130"/>
        <v>2023 11</v>
      </c>
      <c r="U1663" s="32">
        <f t="shared" si="127"/>
        <v>952.01649780630214</v>
      </c>
      <c r="V1663" s="22">
        <f t="shared" si="128"/>
        <v>0.54463700407442817</v>
      </c>
      <c r="X1663" s="33"/>
      <c r="Y1663" s="33"/>
    </row>
    <row r="1664" spans="1:25" hidden="1" x14ac:dyDescent="0.2">
      <c r="A1664" s="93" t="s">
        <v>746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2510</v>
      </c>
      <c r="I1664" s="97" t="s">
        <v>2075</v>
      </c>
      <c r="J1664" s="97" t="s">
        <v>2511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3187</v>
      </c>
      <c r="T1664" s="95" t="str">
        <f t="shared" si="130"/>
        <v>2023 12</v>
      </c>
      <c r="U1664" s="32">
        <f t="shared" si="127"/>
        <v>852.01649780630214</v>
      </c>
      <c r="V1664" s="22">
        <f t="shared" si="128"/>
        <v>0.4874282261457456</v>
      </c>
      <c r="X1664" s="33"/>
      <c r="Y1664" s="33"/>
    </row>
    <row r="1665" spans="1:25" hidden="1" x14ac:dyDescent="0.2">
      <c r="A1665" s="93" t="s">
        <v>746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2727</v>
      </c>
      <c r="I1665" s="97" t="s">
        <v>2728</v>
      </c>
      <c r="J1665" s="97" t="s">
        <v>3925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3187</v>
      </c>
      <c r="T1665" s="95" t="str">
        <f t="shared" si="130"/>
        <v>2023 07</v>
      </c>
      <c r="U1665" s="32">
        <f t="shared" ref="U1665:U1728" si="132">Q1665-P1665</f>
        <v>620.02499627086058</v>
      </c>
      <c r="V1665" s="22">
        <f t="shared" ref="V1665:V1728" si="133">IF(Q1665&lt;&gt;0,IFERROR(U1665/P1665,""),"")</f>
        <v>1.2917860127165175</v>
      </c>
      <c r="X1665" s="33"/>
      <c r="Y1665" s="33"/>
    </row>
    <row r="1666" spans="1:25" hidden="1" x14ac:dyDescent="0.2">
      <c r="A1666" s="93" t="s">
        <v>746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2727</v>
      </c>
      <c r="I1666" s="97" t="s">
        <v>2728</v>
      </c>
      <c r="J1666" s="97" t="s">
        <v>3925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3187</v>
      </c>
      <c r="T1666" s="95" t="str">
        <f t="shared" si="130"/>
        <v>2023 08</v>
      </c>
      <c r="U1666" s="32">
        <f t="shared" si="132"/>
        <v>520.02499627086058</v>
      </c>
      <c r="V1666" s="22">
        <f t="shared" si="133"/>
        <v>1.0834418297422888</v>
      </c>
      <c r="X1666" s="33"/>
      <c r="Y1666" s="33"/>
    </row>
    <row r="1667" spans="1:25" hidden="1" x14ac:dyDescent="0.2">
      <c r="A1667" s="93" t="s">
        <v>746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3149</v>
      </c>
      <c r="I1667" s="97" t="s">
        <v>2138</v>
      </c>
      <c r="J1667" s="97" t="s">
        <v>3150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3187</v>
      </c>
      <c r="T1667" s="95" t="str">
        <f t="shared" si="130"/>
        <v>2023 07</v>
      </c>
      <c r="U1667" s="32">
        <f t="shared" si="132"/>
        <v>649.34023976984531</v>
      </c>
      <c r="V1667" s="22">
        <f t="shared" si="133"/>
        <v>1.4408658084720574</v>
      </c>
      <c r="X1667" s="33"/>
      <c r="Y1667" s="33"/>
    </row>
    <row r="1668" spans="1:25" hidden="1" x14ac:dyDescent="0.2">
      <c r="A1668" s="93" t="s">
        <v>746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3149</v>
      </c>
      <c r="I1668" s="97" t="s">
        <v>2138</v>
      </c>
      <c r="J1668" s="97" t="s">
        <v>3150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3187</v>
      </c>
      <c r="T1668" s="95" t="str">
        <f t="shared" ref="T1668:T1731" si="135">IF(R1668="","",TEXT(R1668,"ГГГГ ММ"))</f>
        <v>2023 07</v>
      </c>
      <c r="U1668" s="32">
        <f t="shared" si="132"/>
        <v>649.34023976984531</v>
      </c>
      <c r="V1668" s="22">
        <f t="shared" si="133"/>
        <v>1.4408658084720574</v>
      </c>
      <c r="X1668" s="33"/>
      <c r="Y1668" s="33"/>
    </row>
    <row r="1669" spans="1:25" hidden="1" x14ac:dyDescent="0.2">
      <c r="A1669" s="93" t="s">
        <v>748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3099</v>
      </c>
      <c r="I1669" s="97" t="s">
        <v>2042</v>
      </c>
      <c r="J1669" s="97" t="s">
        <v>3100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3187</v>
      </c>
      <c r="T1669" s="95" t="str">
        <f t="shared" si="135"/>
        <v>2023 07</v>
      </c>
      <c r="U1669" s="32">
        <f t="shared" si="132"/>
        <v>3056.4872946576879</v>
      </c>
      <c r="V1669" s="22">
        <f t="shared" si="133"/>
        <v>-11.916720080567449</v>
      </c>
      <c r="X1669" s="33"/>
      <c r="Y1669" s="33"/>
    </row>
    <row r="1670" spans="1:25" hidden="1" x14ac:dyDescent="0.2">
      <c r="A1670" s="93" t="s">
        <v>748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3099</v>
      </c>
      <c r="I1670" s="97" t="s">
        <v>2042</v>
      </c>
      <c r="J1670" s="97" t="s">
        <v>3100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3187</v>
      </c>
      <c r="T1670" s="95" t="str">
        <f t="shared" si="135"/>
        <v>2023 07</v>
      </c>
      <c r="U1670" s="32">
        <f t="shared" si="132"/>
        <v>1062.6058778525985</v>
      </c>
      <c r="V1670" s="22">
        <f t="shared" si="133"/>
        <v>0.49715018247781906</v>
      </c>
      <c r="X1670" s="33"/>
      <c r="Y1670" s="33"/>
    </row>
    <row r="1671" spans="1:25" hidden="1" x14ac:dyDescent="0.2">
      <c r="A1671" s="93" t="s">
        <v>748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749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3187</v>
      </c>
      <c r="T1671" s="95" t="str">
        <f t="shared" si="135"/>
        <v>2023 06</v>
      </c>
      <c r="U1671" s="32">
        <f t="shared" si="132"/>
        <v>495.6816606981622</v>
      </c>
      <c r="V1671" s="22">
        <f t="shared" si="133"/>
        <v>0.32950582848588467</v>
      </c>
      <c r="X1671" s="33"/>
      <c r="Y1671" s="33"/>
    </row>
    <row r="1672" spans="1:25" hidden="1" x14ac:dyDescent="0.2">
      <c r="A1672" s="93" t="s">
        <v>748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648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3187</v>
      </c>
      <c r="T1672" s="95" t="str">
        <f t="shared" si="135"/>
        <v>2023 06</v>
      </c>
      <c r="U1672" s="32">
        <f t="shared" si="132"/>
        <v>639.18849461751518</v>
      </c>
      <c r="V1672" s="22">
        <f t="shared" si="133"/>
        <v>1.139756386027736</v>
      </c>
      <c r="X1672" s="33"/>
      <c r="Y1672" s="33"/>
    </row>
    <row r="1673" spans="1:25" hidden="1" x14ac:dyDescent="0.2">
      <c r="A1673" s="93" t="s">
        <v>748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2833</v>
      </c>
      <c r="I1673" s="97" t="s">
        <v>2088</v>
      </c>
      <c r="J1673" s="97" t="s">
        <v>3930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3187</v>
      </c>
      <c r="T1673" s="95" t="str">
        <f t="shared" si="135"/>
        <v>2023 09</v>
      </c>
      <c r="U1673" s="32">
        <f t="shared" si="132"/>
        <v>615.01411704701309</v>
      </c>
      <c r="V1673" s="22">
        <f t="shared" si="133"/>
        <v>2.1580511661641495</v>
      </c>
      <c r="X1673" s="33"/>
      <c r="Y1673" s="33"/>
    </row>
    <row r="1674" spans="1:25" hidden="1" x14ac:dyDescent="0.2">
      <c r="A1674" s="93" t="s">
        <v>748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2833</v>
      </c>
      <c r="I1674" s="97" t="s">
        <v>2088</v>
      </c>
      <c r="J1674" s="97" t="s">
        <v>3930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3187</v>
      </c>
      <c r="T1674" s="95" t="str">
        <f t="shared" si="135"/>
        <v>2023 10</v>
      </c>
      <c r="U1674" s="32">
        <f t="shared" si="132"/>
        <v>915.01411704701309</v>
      </c>
      <c r="V1674" s="22">
        <f t="shared" si="133"/>
        <v>3.210734888218866</v>
      </c>
      <c r="X1674" s="33"/>
      <c r="Y1674" s="33"/>
    </row>
    <row r="1675" spans="1:25" hidden="1" x14ac:dyDescent="0.2">
      <c r="A1675" s="93" t="s">
        <v>748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2833</v>
      </c>
      <c r="I1675" s="97" t="s">
        <v>2088</v>
      </c>
      <c r="J1675" s="97" t="s">
        <v>3930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3187</v>
      </c>
      <c r="T1675" s="95" t="str">
        <f t="shared" si="135"/>
        <v>2023 12</v>
      </c>
      <c r="U1675" s="32">
        <f t="shared" si="132"/>
        <v>915.01411704701309</v>
      </c>
      <c r="V1675" s="22">
        <f t="shared" si="133"/>
        <v>3.210734888218866</v>
      </c>
      <c r="X1675" s="33"/>
      <c r="Y1675" s="33"/>
    </row>
    <row r="1676" spans="1:25" hidden="1" x14ac:dyDescent="0.2">
      <c r="A1676" s="93" t="s">
        <v>748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2833</v>
      </c>
      <c r="I1676" s="97" t="s">
        <v>2088</v>
      </c>
      <c r="J1676" s="97" t="s">
        <v>3930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3187</v>
      </c>
      <c r="T1676" s="95" t="str">
        <f t="shared" si="135"/>
        <v>2024 03</v>
      </c>
      <c r="U1676" s="32">
        <f t="shared" si="132"/>
        <v>53.414117047013121</v>
      </c>
      <c r="V1676" s="22">
        <f t="shared" si="133"/>
        <v>0.18742723847772019</v>
      </c>
      <c r="X1676" s="33"/>
      <c r="Y1676" s="33"/>
    </row>
    <row r="1677" spans="1:25" hidden="1" x14ac:dyDescent="0.2">
      <c r="A1677" s="93" t="s">
        <v>748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2833</v>
      </c>
      <c r="I1677" s="97" t="s">
        <v>2088</v>
      </c>
      <c r="J1677" s="97" t="s">
        <v>3930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3187</v>
      </c>
      <c r="T1677" s="95" t="str">
        <f t="shared" si="135"/>
        <v>2023 05</v>
      </c>
      <c r="U1677" s="32">
        <f t="shared" si="132"/>
        <v>53.414117047013121</v>
      </c>
      <c r="V1677" s="22">
        <f t="shared" si="133"/>
        <v>0.18742723847772019</v>
      </c>
      <c r="X1677" s="33"/>
      <c r="Y1677" s="33"/>
    </row>
    <row r="1678" spans="1:25" hidden="1" x14ac:dyDescent="0.2">
      <c r="A1678" s="93" t="s">
        <v>748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750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si="132"/>
        <v>-706.35786703347446</v>
      </c>
      <c r="V1678" s="22" t="str">
        <f t="shared" si="133"/>
        <v/>
      </c>
      <c r="X1678" s="33"/>
      <c r="Y1678" s="33"/>
    </row>
    <row r="1679" spans="1:25" hidden="1" x14ac:dyDescent="0.2">
      <c r="A1679" s="93" t="s">
        <v>748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751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3187</v>
      </c>
      <c r="T1679" s="95" t="str">
        <f t="shared" si="135"/>
        <v>2023 05</v>
      </c>
      <c r="U1679" s="32">
        <f t="shared" si="132"/>
        <v>370.10495382573458</v>
      </c>
      <c r="V1679" s="22">
        <f t="shared" si="133"/>
        <v>0.18743809088722638</v>
      </c>
      <c r="X1679" s="33"/>
      <c r="Y1679" s="33"/>
    </row>
    <row r="1680" spans="1:25" hidden="1" x14ac:dyDescent="0.2">
      <c r="A1680" s="93" t="s">
        <v>748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2064</v>
      </c>
      <c r="I1680" s="97" t="s">
        <v>2044</v>
      </c>
      <c r="J1680" s="97" t="s">
        <v>2065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3187</v>
      </c>
      <c r="T1680" s="95" t="str">
        <f t="shared" si="135"/>
        <v>2023 06</v>
      </c>
      <c r="U1680" s="32">
        <f t="shared" si="132"/>
        <v>774.81368712762492</v>
      </c>
      <c r="V1680" s="22">
        <f t="shared" si="133"/>
        <v>0.8374677363331321</v>
      </c>
      <c r="X1680" s="33"/>
      <c r="Y1680" s="33"/>
    </row>
    <row r="1681" spans="1:25" hidden="1" x14ac:dyDescent="0.2">
      <c r="A1681" s="93" t="s">
        <v>748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752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3187</v>
      </c>
      <c r="T1681" s="95" t="str">
        <f t="shared" si="135"/>
        <v>2023 06</v>
      </c>
      <c r="U1681" s="32">
        <f t="shared" si="132"/>
        <v>597.97612939625424</v>
      </c>
      <c r="V1681" s="22">
        <f t="shared" si="133"/>
        <v>0.24894678887847757</v>
      </c>
      <c r="X1681" s="33"/>
      <c r="Y1681" s="33"/>
    </row>
    <row r="1682" spans="1:25" hidden="1" x14ac:dyDescent="0.2">
      <c r="A1682" s="93" t="s">
        <v>748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2074</v>
      </c>
      <c r="I1682" s="97" t="s">
        <v>2075</v>
      </c>
      <c r="J1682" s="97" t="s">
        <v>2076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3187</v>
      </c>
      <c r="T1682" s="95" t="str">
        <f t="shared" si="135"/>
        <v>2024 08</v>
      </c>
      <c r="U1682" s="32">
        <f t="shared" si="132"/>
        <v>1182.1932751679042</v>
      </c>
      <c r="V1682" s="22">
        <f t="shared" si="133"/>
        <v>1.1615105759523514</v>
      </c>
      <c r="X1682" s="33"/>
      <c r="Y1682" s="33"/>
    </row>
    <row r="1683" spans="1:25" hidden="1" x14ac:dyDescent="0.2">
      <c r="A1683" s="93" t="s">
        <v>753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2261</v>
      </c>
      <c r="I1683" s="97" t="s">
        <v>2043</v>
      </c>
      <c r="J1683" s="97" t="s">
        <v>2262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3187</v>
      </c>
      <c r="T1683" s="95" t="str">
        <f t="shared" si="135"/>
        <v>2023 08</v>
      </c>
      <c r="U1683" s="32">
        <f t="shared" si="132"/>
        <v>722.59026358348751</v>
      </c>
      <c r="V1683" s="22">
        <f t="shared" si="133"/>
        <v>0.82354940182755043</v>
      </c>
      <c r="X1683" s="33"/>
      <c r="Y1683" s="33"/>
    </row>
    <row r="1684" spans="1:25" hidden="1" x14ac:dyDescent="0.2">
      <c r="A1684" s="93" t="s">
        <v>753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2261</v>
      </c>
      <c r="I1684" s="97" t="s">
        <v>2043</v>
      </c>
      <c r="J1684" s="97" t="s">
        <v>2262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3187</v>
      </c>
      <c r="T1684" s="95" t="str">
        <f t="shared" si="135"/>
        <v>2023 09</v>
      </c>
      <c r="U1684" s="32">
        <f t="shared" si="132"/>
        <v>722.59026358348751</v>
      </c>
      <c r="V1684" s="22">
        <f t="shared" si="133"/>
        <v>0.82354940182755043</v>
      </c>
      <c r="X1684" s="33"/>
      <c r="Y1684" s="33"/>
    </row>
    <row r="1685" spans="1:25" hidden="1" x14ac:dyDescent="0.2">
      <c r="A1685" s="93" t="s">
        <v>753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2261</v>
      </c>
      <c r="I1685" s="97" t="s">
        <v>2043</v>
      </c>
      <c r="J1685" s="97" t="s">
        <v>2262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3187</v>
      </c>
      <c r="T1685" s="95" t="str">
        <f t="shared" si="135"/>
        <v>2023 09</v>
      </c>
      <c r="U1685" s="32">
        <f t="shared" si="132"/>
        <v>772.59026358348751</v>
      </c>
      <c r="V1685" s="22">
        <f t="shared" si="133"/>
        <v>0.88053532063466133</v>
      </c>
      <c r="X1685" s="33"/>
      <c r="Y1685" s="33"/>
    </row>
    <row r="1686" spans="1:25" hidden="1" x14ac:dyDescent="0.2">
      <c r="A1686" s="93" t="s">
        <v>753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2261</v>
      </c>
      <c r="I1686" s="97" t="s">
        <v>2043</v>
      </c>
      <c r="J1686" s="97" t="s">
        <v>2262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3187</v>
      </c>
      <c r="T1686" s="95" t="str">
        <f t="shared" si="135"/>
        <v>2023 09</v>
      </c>
      <c r="U1686" s="32">
        <f t="shared" si="132"/>
        <v>772.59026358348751</v>
      </c>
      <c r="V1686" s="22">
        <f t="shared" si="133"/>
        <v>0.88053532063466133</v>
      </c>
      <c r="X1686" s="33"/>
      <c r="Y1686" s="33"/>
    </row>
    <row r="1687" spans="1:25" hidden="1" x14ac:dyDescent="0.2">
      <c r="A1687" s="93" t="s">
        <v>753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2261</v>
      </c>
      <c r="I1687" s="97" t="s">
        <v>2043</v>
      </c>
      <c r="J1687" s="97" t="s">
        <v>2262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3187</v>
      </c>
      <c r="T1687" s="95" t="str">
        <f t="shared" si="135"/>
        <v>2023 09</v>
      </c>
      <c r="U1687" s="32">
        <f t="shared" si="132"/>
        <v>822.59026358348751</v>
      </c>
      <c r="V1687" s="22">
        <f t="shared" si="133"/>
        <v>0.93752123944177224</v>
      </c>
      <c r="X1687" s="33"/>
      <c r="Y1687" s="33"/>
    </row>
    <row r="1688" spans="1:25" hidden="1" x14ac:dyDescent="0.2">
      <c r="A1688" s="93" t="s">
        <v>753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3695</v>
      </c>
      <c r="I1688" s="176" t="s">
        <v>3738</v>
      </c>
      <c r="J1688" s="97" t="s">
        <v>3739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3187</v>
      </c>
      <c r="T1688" s="95" t="str">
        <f t="shared" si="135"/>
        <v>2023 07</v>
      </c>
      <c r="U1688" s="32">
        <f t="shared" si="132"/>
        <v>1524.5292410270968</v>
      </c>
      <c r="V1688" s="22">
        <f t="shared" si="133"/>
        <v>1.562865136657003</v>
      </c>
      <c r="X1688" s="33"/>
      <c r="Y1688" s="33"/>
    </row>
    <row r="1689" spans="1:25" hidden="1" x14ac:dyDescent="0.2">
      <c r="A1689" s="93" t="s">
        <v>753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754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3187</v>
      </c>
      <c r="T1689" s="95" t="str">
        <f t="shared" si="135"/>
        <v>2023 08</v>
      </c>
      <c r="U1689" s="32">
        <f t="shared" si="132"/>
        <v>1481.8062193218911</v>
      </c>
      <c r="V1689" s="22">
        <f t="shared" si="133"/>
        <v>0.66802379135194323</v>
      </c>
      <c r="X1689" s="33"/>
      <c r="Y1689" s="33"/>
    </row>
    <row r="1690" spans="1:25" hidden="1" x14ac:dyDescent="0.2">
      <c r="A1690" s="93" t="s">
        <v>753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435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3187</v>
      </c>
      <c r="T1690" s="95" t="str">
        <f t="shared" si="135"/>
        <v>2023 06</v>
      </c>
      <c r="U1690" s="32">
        <f t="shared" si="132"/>
        <v>545.38145552560695</v>
      </c>
      <c r="V1690" s="22">
        <f t="shared" si="133"/>
        <v>0.51713622748537702</v>
      </c>
      <c r="X1690" s="33"/>
      <c r="Y1690" s="33"/>
    </row>
    <row r="1691" spans="1:25" hidden="1" x14ac:dyDescent="0.2">
      <c r="A1691" s="93" t="s">
        <v>753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435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3187</v>
      </c>
      <c r="T1691" s="95" t="str">
        <f t="shared" si="135"/>
        <v>2025 01</v>
      </c>
      <c r="U1691" s="32">
        <f t="shared" si="132"/>
        <v>645.38145552560695</v>
      </c>
      <c r="V1691" s="22">
        <f t="shared" si="133"/>
        <v>0.61195724170321308</v>
      </c>
      <c r="X1691" s="33"/>
      <c r="Y1691" s="33"/>
    </row>
    <row r="1692" spans="1:25" hidden="1" x14ac:dyDescent="0.2">
      <c r="A1692" s="93" t="s">
        <v>753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3721</v>
      </c>
      <c r="I1692" s="176" t="s">
        <v>2040</v>
      </c>
      <c r="J1692" s="97" t="s">
        <v>3772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3187</v>
      </c>
      <c r="T1692" s="95" t="str">
        <f t="shared" si="135"/>
        <v>2023 10</v>
      </c>
      <c r="U1692" s="32">
        <f t="shared" si="132"/>
        <v>829.42264245519505</v>
      </c>
      <c r="V1692" s="22">
        <f t="shared" si="133"/>
        <v>1.0763651881725171</v>
      </c>
      <c r="X1692" s="33"/>
      <c r="Y1692" s="33"/>
    </row>
    <row r="1693" spans="1:25" hidden="1" x14ac:dyDescent="0.2">
      <c r="A1693" s="93" t="s">
        <v>753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3721</v>
      </c>
      <c r="I1693" s="176" t="s">
        <v>2040</v>
      </c>
      <c r="J1693" s="97" t="s">
        <v>3772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3187</v>
      </c>
      <c r="T1693" s="95" t="str">
        <f t="shared" si="135"/>
        <v>2023 11</v>
      </c>
      <c r="U1693" s="32">
        <f t="shared" si="132"/>
        <v>729.42264245519505</v>
      </c>
      <c r="V1693" s="22">
        <f t="shared" si="133"/>
        <v>0.94659236391173485</v>
      </c>
      <c r="X1693" s="33"/>
      <c r="Y1693" s="33"/>
    </row>
    <row r="1694" spans="1:25" hidden="1" x14ac:dyDescent="0.2">
      <c r="A1694" s="93" t="s">
        <v>753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3721</v>
      </c>
      <c r="I1694" s="176" t="s">
        <v>2040</v>
      </c>
      <c r="J1694" s="97" t="s">
        <v>3772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3187</v>
      </c>
      <c r="T1694" s="95" t="str">
        <f t="shared" si="135"/>
        <v>2023 11</v>
      </c>
      <c r="U1694" s="32">
        <f t="shared" si="132"/>
        <v>829.42264245519505</v>
      </c>
      <c r="V1694" s="22">
        <f t="shared" si="133"/>
        <v>1.0763651881725171</v>
      </c>
      <c r="X1694" s="33"/>
      <c r="Y1694" s="33"/>
    </row>
    <row r="1695" spans="1:25" hidden="1" x14ac:dyDescent="0.2">
      <c r="A1695" s="93" t="s">
        <v>753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3722</v>
      </c>
      <c r="I1695" s="176" t="s">
        <v>2040</v>
      </c>
      <c r="J1695" s="97" t="s">
        <v>3773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3187</v>
      </c>
      <c r="T1695" s="95" t="str">
        <f t="shared" si="135"/>
        <v>2024 01</v>
      </c>
      <c r="U1695" s="32">
        <f t="shared" si="132"/>
        <v>666.5233678535966</v>
      </c>
      <c r="V1695" s="22">
        <f t="shared" si="133"/>
        <v>1.249395620520227</v>
      </c>
      <c r="X1695" s="33"/>
      <c r="Y1695" s="33"/>
    </row>
    <row r="1696" spans="1:25" hidden="1" x14ac:dyDescent="0.2">
      <c r="A1696" s="93" t="s">
        <v>753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3722</v>
      </c>
      <c r="I1696" s="176" t="s">
        <v>2040</v>
      </c>
      <c r="J1696" s="97" t="s">
        <v>3773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3187</v>
      </c>
      <c r="T1696" s="95" t="str">
        <f t="shared" si="135"/>
        <v>2024 01</v>
      </c>
      <c r="U1696" s="32">
        <f t="shared" si="132"/>
        <v>666.5233678535966</v>
      </c>
      <c r="V1696" s="22">
        <f t="shared" si="133"/>
        <v>1.249395620520227</v>
      </c>
      <c r="X1696" s="33"/>
      <c r="Y1696" s="33"/>
    </row>
    <row r="1697" spans="1:25" hidden="1" x14ac:dyDescent="0.2">
      <c r="A1697" s="93" t="s">
        <v>753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342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3187</v>
      </c>
      <c r="T1697" s="95" t="str">
        <f t="shared" si="135"/>
        <v>2023 06</v>
      </c>
      <c r="U1697" s="32">
        <f t="shared" si="132"/>
        <v>788.69782380479546</v>
      </c>
      <c r="V1697" s="22">
        <f t="shared" si="133"/>
        <v>1.1088083942377129</v>
      </c>
      <c r="X1697" s="33"/>
      <c r="Y1697" s="33"/>
    </row>
    <row r="1698" spans="1:25" hidden="1" x14ac:dyDescent="0.2">
      <c r="A1698" s="93" t="s">
        <v>753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342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3187</v>
      </c>
      <c r="T1698" s="95" t="str">
        <f t="shared" si="135"/>
        <v>2023 07</v>
      </c>
      <c r="U1698" s="32">
        <f t="shared" si="132"/>
        <v>788.69782380479546</v>
      </c>
      <c r="V1698" s="22">
        <f t="shared" si="133"/>
        <v>1.1088083942377129</v>
      </c>
      <c r="X1698" s="33"/>
      <c r="Y1698" s="33"/>
    </row>
    <row r="1699" spans="1:25" hidden="1" x14ac:dyDescent="0.2">
      <c r="A1699" s="93" t="s">
        <v>3578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451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3187</v>
      </c>
      <c r="T1699" s="95" t="str">
        <f t="shared" si="135"/>
        <v>2023 06</v>
      </c>
      <c r="U1699" s="32">
        <f t="shared" si="132"/>
        <v>643.83694546379388</v>
      </c>
      <c r="V1699" s="22">
        <f t="shared" si="133"/>
        <v>0.36661569881039774</v>
      </c>
      <c r="X1699" s="33"/>
      <c r="Y1699" s="33"/>
    </row>
    <row r="1700" spans="1:25" hidden="1" x14ac:dyDescent="0.2">
      <c r="A1700" s="93" t="s">
        <v>3578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451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3187</v>
      </c>
      <c r="T1700" s="95" t="str">
        <f t="shared" si="135"/>
        <v>2023 06</v>
      </c>
      <c r="U1700" s="32">
        <f t="shared" si="132"/>
        <v>643.83694546379388</v>
      </c>
      <c r="V1700" s="22">
        <f t="shared" si="133"/>
        <v>0.36661569881039774</v>
      </c>
      <c r="X1700" s="33"/>
      <c r="Y1700" s="33"/>
    </row>
    <row r="1701" spans="1:25" hidden="1" x14ac:dyDescent="0.2">
      <c r="A1701" s="93" t="s">
        <v>3578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451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3187</v>
      </c>
      <c r="T1701" s="95" t="str">
        <f t="shared" si="135"/>
        <v>2023 06</v>
      </c>
      <c r="U1701" s="32">
        <f t="shared" si="132"/>
        <v>643.83694546379388</v>
      </c>
      <c r="V1701" s="22">
        <f t="shared" si="133"/>
        <v>0.36661569881039774</v>
      </c>
      <c r="X1701" s="33"/>
      <c r="Y1701" s="33"/>
    </row>
    <row r="1702" spans="1:25" hidden="1" x14ac:dyDescent="0.2">
      <c r="A1702" s="93" t="s">
        <v>3578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451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3187</v>
      </c>
      <c r="T1702" s="95" t="str">
        <f t="shared" si="135"/>
        <v>2023 08</v>
      </c>
      <c r="U1702" s="32">
        <f t="shared" si="132"/>
        <v>743.83694546379388</v>
      </c>
      <c r="V1702" s="22">
        <f t="shared" si="133"/>
        <v>0.42355801959416434</v>
      </c>
      <c r="X1702" s="33"/>
      <c r="Y1702" s="33"/>
    </row>
    <row r="1703" spans="1:25" hidden="1" x14ac:dyDescent="0.2">
      <c r="A1703" s="93" t="s">
        <v>3578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451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3187</v>
      </c>
      <c r="T1703" s="95" t="str">
        <f t="shared" si="135"/>
        <v>2023 07</v>
      </c>
      <c r="U1703" s="32">
        <f t="shared" si="132"/>
        <v>-3.0545362060365733E-3</v>
      </c>
      <c r="V1703" s="22">
        <f t="shared" si="133"/>
        <v>-1.7393238048976387E-6</v>
      </c>
      <c r="X1703" s="33"/>
      <c r="Y1703" s="33"/>
    </row>
    <row r="1704" spans="1:25" hidden="1" x14ac:dyDescent="0.2">
      <c r="A1704" s="93" t="s">
        <v>3578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451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3187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hidden="1" x14ac:dyDescent="0.2">
      <c r="A1705" s="93" t="s">
        <v>3578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470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3187</v>
      </c>
      <c r="T1705" s="95" t="str">
        <f t="shared" si="135"/>
        <v>2023 05</v>
      </c>
      <c r="U1705" s="32">
        <f t="shared" si="132"/>
        <v>4.3152999307949358E-3</v>
      </c>
      <c r="V1705" s="22">
        <f t="shared" si="133"/>
        <v>2.7767451777459539E-6</v>
      </c>
      <c r="X1705" s="33"/>
      <c r="Y1705" s="33"/>
    </row>
    <row r="1706" spans="1:25" hidden="1" x14ac:dyDescent="0.2">
      <c r="A1706" s="93" t="s">
        <v>3578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298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3187</v>
      </c>
      <c r="T1706" s="95" t="str">
        <f t="shared" si="135"/>
        <v>2024 02</v>
      </c>
      <c r="U1706" s="32">
        <f t="shared" si="132"/>
        <v>774.39649384151448</v>
      </c>
      <c r="V1706" s="22">
        <f t="shared" si="133"/>
        <v>0.63184911755741624</v>
      </c>
      <c r="X1706" s="33"/>
      <c r="Y1706" s="33"/>
    </row>
    <row r="1707" spans="1:25" hidden="1" x14ac:dyDescent="0.2">
      <c r="A1707" s="93" t="s">
        <v>3578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298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3187</v>
      </c>
      <c r="T1707" s="95" t="str">
        <f t="shared" si="135"/>
        <v>2024 02</v>
      </c>
      <c r="U1707" s="32">
        <f t="shared" si="132"/>
        <v>774.39649384151448</v>
      </c>
      <c r="V1707" s="22">
        <f t="shared" si="133"/>
        <v>0.63184911755741624</v>
      </c>
      <c r="X1707" s="33"/>
      <c r="Y1707" s="33"/>
    </row>
    <row r="1708" spans="1:25" hidden="1" x14ac:dyDescent="0.2">
      <c r="A1708" s="93" t="s">
        <v>3578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301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si="132"/>
        <v>-1331.9952339861209</v>
      </c>
      <c r="V1708" s="22" t="str">
        <f t="shared" si="133"/>
        <v/>
      </c>
      <c r="X1708" s="33"/>
      <c r="Y1708" s="33"/>
    </row>
    <row r="1709" spans="1:25" hidden="1" x14ac:dyDescent="0.2">
      <c r="A1709" s="93" t="s">
        <v>3578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755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3187</v>
      </c>
      <c r="T1709" s="95" t="str">
        <f t="shared" si="135"/>
        <v>2023 05</v>
      </c>
      <c r="U1709" s="32">
        <f t="shared" si="132"/>
        <v>-3.7434145987162992E-3</v>
      </c>
      <c r="V1709" s="22">
        <f t="shared" si="133"/>
        <v>-4.3906193631260952E-6</v>
      </c>
      <c r="X1709" s="33"/>
      <c r="Y1709" s="33"/>
    </row>
    <row r="1710" spans="1:25" hidden="1" x14ac:dyDescent="0.2">
      <c r="A1710" s="93" t="s">
        <v>3578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756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3187</v>
      </c>
      <c r="T1710" s="95" t="str">
        <f t="shared" si="135"/>
        <v>2023 05</v>
      </c>
      <c r="U1710" s="32">
        <f t="shared" si="132"/>
        <v>0.99690495222171194</v>
      </c>
      <c r="V1710" s="22">
        <f t="shared" si="133"/>
        <v>9.9413817120063601E-4</v>
      </c>
      <c r="X1710" s="33"/>
      <c r="Y1710" s="33"/>
    </row>
    <row r="1711" spans="1:25" hidden="1" x14ac:dyDescent="0.2">
      <c r="A1711" s="93" t="s">
        <v>3578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474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3187</v>
      </c>
      <c r="T1711" s="95" t="str">
        <f t="shared" si="135"/>
        <v>2023 05</v>
      </c>
      <c r="U1711" s="32">
        <f t="shared" si="132"/>
        <v>-4.2786033500306075E-3</v>
      </c>
      <c r="V1711" s="22">
        <f t="shared" si="133"/>
        <v>-3.0655954327379621E-6</v>
      </c>
      <c r="X1711" s="33"/>
      <c r="Y1711" s="33"/>
    </row>
    <row r="1712" spans="1:25" hidden="1" x14ac:dyDescent="0.2">
      <c r="A1712" s="93" t="s">
        <v>3578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304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3187</v>
      </c>
      <c r="T1712" s="95" t="str">
        <f t="shared" si="135"/>
        <v>2023 06</v>
      </c>
      <c r="U1712" s="32">
        <f t="shared" si="132"/>
        <v>217.31368764306211</v>
      </c>
      <c r="V1712" s="22">
        <f t="shared" si="133"/>
        <v>0.45021721577711227</v>
      </c>
      <c r="X1712" s="33"/>
      <c r="Y1712" s="33"/>
    </row>
    <row r="1713" spans="1:25" hidden="1" x14ac:dyDescent="0.2">
      <c r="A1713" s="93" t="s">
        <v>3578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304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3187</v>
      </c>
      <c r="T1713" s="95" t="str">
        <f t="shared" si="135"/>
        <v>2023 09</v>
      </c>
      <c r="U1713" s="32">
        <f t="shared" si="132"/>
        <v>317.31368764306211</v>
      </c>
      <c r="V1713" s="22">
        <f t="shared" si="133"/>
        <v>0.6573911037452711</v>
      </c>
      <c r="X1713" s="33"/>
      <c r="Y1713" s="33"/>
    </row>
    <row r="1714" spans="1:25" hidden="1" x14ac:dyDescent="0.2">
      <c r="A1714" s="93" t="s">
        <v>757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758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3187</v>
      </c>
      <c r="T1714" s="95" t="str">
        <f t="shared" si="135"/>
        <v>2023 07</v>
      </c>
      <c r="U1714" s="32">
        <f t="shared" si="132"/>
        <v>1766.75</v>
      </c>
      <c r="V1714" s="22">
        <f t="shared" si="133"/>
        <v>2.1203120312031203</v>
      </c>
      <c r="X1714" s="33"/>
      <c r="Y1714" s="33"/>
    </row>
    <row r="1715" spans="1:25" hidden="1" x14ac:dyDescent="0.2">
      <c r="A1715" s="93" t="s">
        <v>757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758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3187</v>
      </c>
      <c r="T1715" s="95" t="str">
        <f t="shared" si="135"/>
        <v>2023 07</v>
      </c>
      <c r="U1715" s="32">
        <f t="shared" si="132"/>
        <v>1666.75</v>
      </c>
      <c r="V1715" s="22">
        <f t="shared" si="133"/>
        <v>2.0003000300030003</v>
      </c>
      <c r="X1715" s="33"/>
      <c r="Y1715" s="33"/>
    </row>
    <row r="1716" spans="1:25" hidden="1" x14ac:dyDescent="0.2">
      <c r="A1716" s="93" t="s">
        <v>759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3667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3187</v>
      </c>
      <c r="T1716" s="95" t="str">
        <f t="shared" si="135"/>
        <v>2023 06</v>
      </c>
      <c r="U1716" s="32">
        <f t="shared" si="132"/>
        <v>628.40000000000009</v>
      </c>
      <c r="V1716" s="22">
        <f t="shared" si="133"/>
        <v>0.26496879743632995</v>
      </c>
      <c r="X1716" s="33"/>
      <c r="Y1716" s="33"/>
    </row>
    <row r="1717" spans="1:25" hidden="1" x14ac:dyDescent="0.2">
      <c r="A1717" s="93" t="s">
        <v>760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761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3187</v>
      </c>
      <c r="T1717" s="95" t="str">
        <f t="shared" si="135"/>
        <v>2023 06</v>
      </c>
      <c r="U1717" s="32">
        <f t="shared" si="132"/>
        <v>597.33739776430184</v>
      </c>
      <c r="V1717" s="22">
        <f t="shared" si="133"/>
        <v>0.27118878631616372</v>
      </c>
      <c r="X1717" s="33"/>
      <c r="Y1717" s="33"/>
    </row>
    <row r="1718" spans="1:25" hidden="1" x14ac:dyDescent="0.2">
      <c r="A1718" s="93" t="s">
        <v>760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761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3187</v>
      </c>
      <c r="T1718" s="95" t="str">
        <f t="shared" si="135"/>
        <v>2023 07</v>
      </c>
      <c r="U1718" s="32">
        <f t="shared" si="132"/>
        <v>1347.3373977643018</v>
      </c>
      <c r="V1718" s="22">
        <f t="shared" si="133"/>
        <v>0.61168578265085038</v>
      </c>
      <c r="X1718" s="33"/>
      <c r="Y1718" s="33"/>
    </row>
    <row r="1719" spans="1:25" hidden="1" x14ac:dyDescent="0.2">
      <c r="A1719" s="93" t="s">
        <v>760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762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3187</v>
      </c>
      <c r="T1719" s="95" t="str">
        <f t="shared" si="135"/>
        <v>2023 09</v>
      </c>
      <c r="U1719" s="32">
        <f t="shared" si="132"/>
        <v>755.09520447139562</v>
      </c>
      <c r="V1719" s="22">
        <f t="shared" si="133"/>
        <v>0.72264497943030526</v>
      </c>
      <c r="X1719" s="33"/>
      <c r="Y1719" s="33"/>
    </row>
    <row r="1720" spans="1:25" hidden="1" x14ac:dyDescent="0.2">
      <c r="A1720" s="93" t="s">
        <v>763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741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3187</v>
      </c>
      <c r="T1720" s="95" t="str">
        <f t="shared" si="135"/>
        <v>2023 06</v>
      </c>
      <c r="U1720" s="32">
        <f t="shared" si="132"/>
        <v>859.3</v>
      </c>
      <c r="V1720" s="22">
        <f t="shared" si="133"/>
        <v>0.75330937143859023</v>
      </c>
      <c r="X1720" s="33"/>
      <c r="Y1720" s="33"/>
    </row>
    <row r="1721" spans="1:25" hidden="1" x14ac:dyDescent="0.2">
      <c r="A1721" s="93" t="s">
        <v>3579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296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3187</v>
      </c>
      <c r="T1721" s="95" t="str">
        <f t="shared" si="135"/>
        <v>2023 08</v>
      </c>
      <c r="U1721" s="32">
        <f t="shared" si="132"/>
        <v>-4.3392913332809258E-3</v>
      </c>
      <c r="V1721" s="22">
        <f t="shared" si="133"/>
        <v>-2.2320718741555237E-6</v>
      </c>
      <c r="X1721" s="33"/>
      <c r="Y1721" s="33"/>
    </row>
    <row r="1722" spans="1:25" hidden="1" x14ac:dyDescent="0.2">
      <c r="A1722" s="93" t="s">
        <v>3579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296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3187</v>
      </c>
      <c r="T1722" s="95" t="str">
        <f t="shared" si="135"/>
        <v>2023 08</v>
      </c>
      <c r="U1722" s="32">
        <f t="shared" si="132"/>
        <v>-4.3392913332809258E-3</v>
      </c>
      <c r="V1722" s="22">
        <f t="shared" si="133"/>
        <v>-2.2320718741555237E-6</v>
      </c>
      <c r="X1722" s="33"/>
      <c r="Y1722" s="33"/>
    </row>
    <row r="1723" spans="1:25" hidden="1" x14ac:dyDescent="0.2">
      <c r="A1723" s="93" t="s">
        <v>3579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296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3187</v>
      </c>
      <c r="T1723" s="95" t="str">
        <f t="shared" si="135"/>
        <v>2023 09</v>
      </c>
      <c r="U1723" s="32">
        <f t="shared" si="132"/>
        <v>855.93566070866677</v>
      </c>
      <c r="V1723" s="22">
        <f t="shared" si="133"/>
        <v>0.44028155005439773</v>
      </c>
      <c r="X1723" s="33"/>
      <c r="Y1723" s="33"/>
    </row>
    <row r="1724" spans="1:25" hidden="1" x14ac:dyDescent="0.2">
      <c r="A1724" s="93" t="s">
        <v>3579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296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3187</v>
      </c>
      <c r="T1724" s="95" t="str">
        <f t="shared" si="135"/>
        <v>2023 09</v>
      </c>
      <c r="U1724" s="32">
        <f t="shared" si="132"/>
        <v>1055.9356607086668</v>
      </c>
      <c r="V1724" s="22">
        <f t="shared" si="133"/>
        <v>0.54315880362971181</v>
      </c>
      <c r="X1724" s="33"/>
      <c r="Y1724" s="33"/>
    </row>
    <row r="1725" spans="1:25" hidden="1" x14ac:dyDescent="0.2">
      <c r="A1725" s="93" t="s">
        <v>3579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3746</v>
      </c>
      <c r="I1725" s="97" t="s">
        <v>1385</v>
      </c>
      <c r="J1725" s="97" t="s">
        <v>3747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3187</v>
      </c>
      <c r="T1725" s="95" t="str">
        <f t="shared" si="135"/>
        <v>2023 07</v>
      </c>
      <c r="U1725" s="32">
        <f t="shared" si="132"/>
        <v>748.4460229252727</v>
      </c>
      <c r="V1725" s="22">
        <f t="shared" si="133"/>
        <v>0.28226693832986965</v>
      </c>
      <c r="X1725" s="33"/>
      <c r="Y1725" s="33"/>
    </row>
    <row r="1726" spans="1:25" hidden="1" x14ac:dyDescent="0.2">
      <c r="A1726" s="93" t="s">
        <v>3579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3746</v>
      </c>
      <c r="I1726" s="97" t="s">
        <v>1385</v>
      </c>
      <c r="J1726" s="97" t="s">
        <v>3747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3187</v>
      </c>
      <c r="T1726" s="95" t="str">
        <f t="shared" si="135"/>
        <v>2023 07</v>
      </c>
      <c r="U1726" s="32">
        <f t="shared" si="132"/>
        <v>748.4460229252727</v>
      </c>
      <c r="V1726" s="22">
        <f t="shared" si="133"/>
        <v>0.28226693832986965</v>
      </c>
      <c r="X1726" s="33"/>
      <c r="Y1726" s="33"/>
    </row>
    <row r="1727" spans="1:25" hidden="1" x14ac:dyDescent="0.2">
      <c r="A1727" s="93" t="s">
        <v>3579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3746</v>
      </c>
      <c r="I1727" s="97" t="s">
        <v>1385</v>
      </c>
      <c r="J1727" s="97" t="s">
        <v>3747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3187</v>
      </c>
      <c r="T1727" s="95" t="str">
        <f t="shared" si="135"/>
        <v>2024 08</v>
      </c>
      <c r="U1727" s="32">
        <f t="shared" si="132"/>
        <v>748.4460229252727</v>
      </c>
      <c r="V1727" s="22">
        <f t="shared" si="133"/>
        <v>0.28226693832986965</v>
      </c>
      <c r="X1727" s="33"/>
      <c r="Y1727" s="33"/>
    </row>
    <row r="1728" spans="1:25" hidden="1" x14ac:dyDescent="0.2">
      <c r="A1728" s="93" t="s">
        <v>3579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764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3187</v>
      </c>
      <c r="T1728" s="95" t="str">
        <f t="shared" si="135"/>
        <v>2023 07</v>
      </c>
      <c r="U1728" s="32">
        <f t="shared" si="132"/>
        <v>598.98258985211601</v>
      </c>
      <c r="V1728" s="22">
        <f t="shared" si="133"/>
        <v>0.33258012192282621</v>
      </c>
      <c r="X1728" s="33"/>
      <c r="Y1728" s="33"/>
    </row>
    <row r="1729" spans="1:25" hidden="1" x14ac:dyDescent="0.2">
      <c r="A1729" s="93" t="s">
        <v>3579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764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3187</v>
      </c>
      <c r="T1729" s="95" t="str">
        <f t="shared" si="135"/>
        <v>2023 07</v>
      </c>
      <c r="U1729" s="32">
        <f t="shared" ref="U1729:U1792" si="137">Q1729-P1729</f>
        <v>598.98258985211601</v>
      </c>
      <c r="V1729" s="22">
        <f t="shared" ref="V1729:V1792" si="138">IF(Q1729&lt;&gt;0,IFERROR(U1729/P1729,""),"")</f>
        <v>0.33258012192282621</v>
      </c>
      <c r="X1729" s="33"/>
      <c r="Y1729" s="33"/>
    </row>
    <row r="1730" spans="1:25" hidden="1" x14ac:dyDescent="0.2">
      <c r="A1730" s="93" t="s">
        <v>3579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297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3187</v>
      </c>
      <c r="T1730" s="95" t="str">
        <f t="shared" si="135"/>
        <v>2023 06</v>
      </c>
      <c r="U1730" s="32">
        <f t="shared" si="137"/>
        <v>4.1086852816079045E-3</v>
      </c>
      <c r="V1730" s="22">
        <f t="shared" si="138"/>
        <v>7.1705318378124397E-6</v>
      </c>
      <c r="X1730" s="33"/>
      <c r="Y1730" s="33"/>
    </row>
    <row r="1731" spans="1:25" hidden="1" x14ac:dyDescent="0.2">
      <c r="A1731" s="93" t="s">
        <v>765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766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3187</v>
      </c>
      <c r="T1731" s="95" t="str">
        <f t="shared" si="135"/>
        <v>2023 07</v>
      </c>
      <c r="U1731" s="32">
        <f t="shared" si="137"/>
        <v>805.46821208768642</v>
      </c>
      <c r="V1731" s="22">
        <f t="shared" si="138"/>
        <v>0.35849225622656339</v>
      </c>
      <c r="X1731" s="33"/>
      <c r="Y1731" s="33"/>
    </row>
    <row r="1732" spans="1:25" hidden="1" x14ac:dyDescent="0.2">
      <c r="A1732" s="93" t="s">
        <v>765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761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3187</v>
      </c>
      <c r="T1732" s="95" t="str">
        <f t="shared" ref="T1732:T1795" si="140">IF(R1732="","",TEXT(R1732,"ГГГГ ММ"))</f>
        <v>2023 07</v>
      </c>
      <c r="U1732" s="32">
        <f t="shared" si="137"/>
        <v>862.3471375883978</v>
      </c>
      <c r="V1732" s="22">
        <f t="shared" si="138"/>
        <v>0.35818111719560064</v>
      </c>
      <c r="X1732" s="33"/>
      <c r="Y1732" s="33"/>
    </row>
    <row r="1733" spans="1:25" hidden="1" x14ac:dyDescent="0.2">
      <c r="A1733" s="93" t="s">
        <v>765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761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3187</v>
      </c>
      <c r="T1733" s="95" t="str">
        <f t="shared" si="140"/>
        <v>2023 07</v>
      </c>
      <c r="U1733" s="32">
        <f t="shared" si="137"/>
        <v>862.3471375883978</v>
      </c>
      <c r="V1733" s="22">
        <f t="shared" si="138"/>
        <v>0.35818111719560064</v>
      </c>
      <c r="X1733" s="33"/>
      <c r="Y1733" s="33"/>
    </row>
    <row r="1734" spans="1:25" hidden="1" x14ac:dyDescent="0.2">
      <c r="A1734" s="93" t="s">
        <v>765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761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3187</v>
      </c>
      <c r="T1734" s="95" t="str">
        <f t="shared" si="140"/>
        <v>2023 07</v>
      </c>
      <c r="U1734" s="32">
        <f t="shared" si="137"/>
        <v>862.3471375883978</v>
      </c>
      <c r="V1734" s="22">
        <f t="shared" si="138"/>
        <v>0.35818111719560064</v>
      </c>
      <c r="X1734" s="33"/>
      <c r="Y1734" s="33"/>
    </row>
    <row r="1735" spans="1:25" hidden="1" x14ac:dyDescent="0.2">
      <c r="A1735" s="93" t="s">
        <v>765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767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3187</v>
      </c>
      <c r="T1735" s="95" t="str">
        <f t="shared" si="140"/>
        <v>2023 07</v>
      </c>
      <c r="U1735" s="32">
        <f t="shared" si="137"/>
        <v>1135.3485556903934</v>
      </c>
      <c r="V1735" s="22">
        <f t="shared" si="138"/>
        <v>0.3584456870209331</v>
      </c>
      <c r="X1735" s="33"/>
      <c r="Y1735" s="33"/>
    </row>
    <row r="1736" spans="1:25" hidden="1" x14ac:dyDescent="0.2">
      <c r="A1736" s="93" t="s">
        <v>765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768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3187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hidden="1" x14ac:dyDescent="0.2">
      <c r="A1737" s="93" t="s">
        <v>765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769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3187</v>
      </c>
      <c r="T1737" s="95" t="str">
        <f t="shared" si="140"/>
        <v>2023 07</v>
      </c>
      <c r="U1737" s="32">
        <f t="shared" si="137"/>
        <v>807.09372728970266</v>
      </c>
      <c r="V1737" s="22">
        <f t="shared" si="138"/>
        <v>0.35817404334333008</v>
      </c>
      <c r="X1737" s="33"/>
      <c r="Y1737" s="33"/>
    </row>
    <row r="1738" spans="1:25" hidden="1" x14ac:dyDescent="0.2">
      <c r="A1738" s="93" t="s">
        <v>765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770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3187</v>
      </c>
      <c r="T1738" s="95" t="str">
        <f t="shared" si="140"/>
        <v>2023 07</v>
      </c>
      <c r="U1738" s="32">
        <f t="shared" si="137"/>
        <v>994.65383944336145</v>
      </c>
      <c r="V1738" s="22">
        <f t="shared" si="138"/>
        <v>0.35832842735662368</v>
      </c>
      <c r="X1738" s="33"/>
      <c r="Y1738" s="33"/>
    </row>
    <row r="1739" spans="1:25" hidden="1" x14ac:dyDescent="0.2">
      <c r="A1739" s="93" t="s">
        <v>765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714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3187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hidden="1" x14ac:dyDescent="0.2">
      <c r="A1740" s="93" t="s">
        <v>765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533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3187</v>
      </c>
      <c r="T1740" s="95" t="str">
        <f t="shared" si="140"/>
        <v>2023 07</v>
      </c>
      <c r="U1740" s="32">
        <f t="shared" si="137"/>
        <v>442.07163825074804</v>
      </c>
      <c r="V1740" s="22">
        <f t="shared" si="138"/>
        <v>0.35833040875886213</v>
      </c>
      <c r="X1740" s="33"/>
      <c r="Y1740" s="33"/>
    </row>
    <row r="1741" spans="1:25" x14ac:dyDescent="0.2">
      <c r="A1741" s="93" t="s">
        <v>771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705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3187</v>
      </c>
      <c r="T1741" s="95" t="str">
        <f t="shared" si="140"/>
        <v>2023 06</v>
      </c>
      <c r="U1741" s="32">
        <f t="shared" si="137"/>
        <v>350</v>
      </c>
      <c r="V1741" s="22">
        <f t="shared" si="138"/>
        <v>0.25925925925925924</v>
      </c>
      <c r="X1741" s="33"/>
      <c r="Y1741" s="33"/>
    </row>
    <row r="1742" spans="1:25" x14ac:dyDescent="0.2">
      <c r="A1742" s="93" t="s">
        <v>771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705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3187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hidden="1" x14ac:dyDescent="0.2">
      <c r="A1743" s="93" t="s">
        <v>772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2909</v>
      </c>
      <c r="I1743" s="97" t="s">
        <v>2903</v>
      </c>
      <c r="J1743" s="97" t="s">
        <v>2910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3187</v>
      </c>
      <c r="T1743" s="95" t="str">
        <f t="shared" si="140"/>
        <v>2024 02</v>
      </c>
      <c r="U1743" s="32">
        <f t="shared" si="137"/>
        <v>855.440916167664</v>
      </c>
      <c r="V1743" s="22">
        <f t="shared" si="138"/>
        <v>0.39888894767076666</v>
      </c>
      <c r="X1743" s="33"/>
      <c r="Y1743" s="33"/>
    </row>
    <row r="1744" spans="1:25" hidden="1" x14ac:dyDescent="0.2">
      <c r="A1744" s="93" t="s">
        <v>772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2909</v>
      </c>
      <c r="I1744" s="97" t="s">
        <v>2903</v>
      </c>
      <c r="J1744" s="97" t="s">
        <v>2910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3187</v>
      </c>
      <c r="T1744" s="95" t="str">
        <f t="shared" si="140"/>
        <v>2024 02</v>
      </c>
      <c r="U1744" s="32">
        <f t="shared" si="137"/>
        <v>855.440916167664</v>
      </c>
      <c r="V1744" s="22">
        <f t="shared" si="138"/>
        <v>0.39888894767076666</v>
      </c>
      <c r="X1744" s="33"/>
      <c r="Y1744" s="33"/>
    </row>
    <row r="1745" spans="1:25" hidden="1" x14ac:dyDescent="0.2">
      <c r="A1745" s="93" t="s">
        <v>772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2911</v>
      </c>
      <c r="I1745" s="97" t="s">
        <v>2903</v>
      </c>
      <c r="J1745" s="97" t="s">
        <v>2912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3187</v>
      </c>
      <c r="T1745" s="95" t="str">
        <f t="shared" si="140"/>
        <v>2023 08</v>
      </c>
      <c r="U1745" s="32">
        <f t="shared" si="137"/>
        <v>447.01017724550866</v>
      </c>
      <c r="V1745" s="22">
        <f t="shared" si="138"/>
        <v>0.35675483481807579</v>
      </c>
      <c r="X1745" s="33"/>
      <c r="Y1745" s="33"/>
    </row>
    <row r="1746" spans="1:25" hidden="1" x14ac:dyDescent="0.2">
      <c r="A1746" s="93" t="s">
        <v>772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2911</v>
      </c>
      <c r="I1746" s="97" t="s">
        <v>2903</v>
      </c>
      <c r="J1746" s="97" t="s">
        <v>2912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3187</v>
      </c>
      <c r="T1746" s="95" t="str">
        <f t="shared" si="140"/>
        <v>2023 10</v>
      </c>
      <c r="U1746" s="32">
        <f t="shared" si="137"/>
        <v>647.01017724550866</v>
      </c>
      <c r="V1746" s="22">
        <f t="shared" si="138"/>
        <v>0.51637305067902595</v>
      </c>
      <c r="X1746" s="33"/>
      <c r="Y1746" s="33"/>
    </row>
    <row r="1747" spans="1:25" hidden="1" x14ac:dyDescent="0.2">
      <c r="A1747" s="93" t="s">
        <v>772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2907</v>
      </c>
      <c r="I1747" s="97" t="s">
        <v>2903</v>
      </c>
      <c r="J1747" s="97" t="s">
        <v>2908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3187</v>
      </c>
      <c r="T1747" s="95" t="str">
        <f t="shared" si="140"/>
        <v>2023 07</v>
      </c>
      <c r="U1747" s="32">
        <f t="shared" si="137"/>
        <v>839.45428902195545</v>
      </c>
      <c r="V1747" s="22">
        <f t="shared" si="138"/>
        <v>0.50552916638923806</v>
      </c>
      <c r="X1747" s="33"/>
      <c r="Y1747" s="33"/>
    </row>
    <row r="1748" spans="1:25" hidden="1" x14ac:dyDescent="0.2">
      <c r="A1748" s="93" t="s">
        <v>772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2907</v>
      </c>
      <c r="I1748" s="97" t="s">
        <v>2903</v>
      </c>
      <c r="J1748" s="97" t="s">
        <v>2908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3187</v>
      </c>
      <c r="T1748" s="95" t="str">
        <f t="shared" si="140"/>
        <v>2023 09</v>
      </c>
      <c r="U1748" s="32">
        <f t="shared" si="137"/>
        <v>739.45428902195545</v>
      </c>
      <c r="V1748" s="22">
        <f t="shared" si="138"/>
        <v>0.44530799973366852</v>
      </c>
      <c r="X1748" s="33"/>
      <c r="Y1748" s="33"/>
    </row>
    <row r="1749" spans="1:25" hidden="1" x14ac:dyDescent="0.2">
      <c r="A1749" s="93" t="s">
        <v>772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2907</v>
      </c>
      <c r="I1749" s="97" t="s">
        <v>2903</v>
      </c>
      <c r="J1749" s="97" t="s">
        <v>2908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3187</v>
      </c>
      <c r="T1749" s="95" t="str">
        <f t="shared" si="140"/>
        <v>2023 10</v>
      </c>
      <c r="U1749" s="32">
        <f t="shared" si="137"/>
        <v>839.45428902195545</v>
      </c>
      <c r="V1749" s="22">
        <f t="shared" si="138"/>
        <v>0.50552916638923806</v>
      </c>
      <c r="X1749" s="33"/>
      <c r="Y1749" s="33"/>
    </row>
    <row r="1750" spans="1:25" hidden="1" x14ac:dyDescent="0.2">
      <c r="A1750" s="93" t="s">
        <v>772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773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3187</v>
      </c>
      <c r="T1750" s="95" t="str">
        <f t="shared" si="140"/>
        <v>2023 08</v>
      </c>
      <c r="U1750" s="32">
        <f t="shared" si="137"/>
        <v>580.72737485029938</v>
      </c>
      <c r="V1750" s="22">
        <f t="shared" si="138"/>
        <v>0.40917253285924965</v>
      </c>
      <c r="X1750" s="33"/>
      <c r="Y1750" s="33"/>
    </row>
    <row r="1751" spans="1:25" hidden="1" x14ac:dyDescent="0.2">
      <c r="A1751" s="93" t="s">
        <v>772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774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3187</v>
      </c>
      <c r="T1751" s="95" t="str">
        <f t="shared" si="140"/>
        <v>2023 12</v>
      </c>
      <c r="U1751" s="32">
        <f t="shared" si="137"/>
        <v>632.74194251496965</v>
      </c>
      <c r="V1751" s="22">
        <f t="shared" si="138"/>
        <v>0.33886154084518783</v>
      </c>
      <c r="X1751" s="33"/>
      <c r="Y1751" s="33"/>
    </row>
    <row r="1752" spans="1:25" hidden="1" x14ac:dyDescent="0.2">
      <c r="A1752" s="93" t="s">
        <v>772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688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3187</v>
      </c>
      <c r="T1752" s="95" t="str">
        <f t="shared" si="140"/>
        <v>2023 07</v>
      </c>
      <c r="U1752" s="32">
        <f t="shared" si="137"/>
        <v>928.42562874251485</v>
      </c>
      <c r="V1752" s="22">
        <f t="shared" si="138"/>
        <v>0.73013867668972932</v>
      </c>
      <c r="X1752" s="33"/>
      <c r="Y1752" s="33"/>
    </row>
    <row r="1753" spans="1:25" hidden="1" x14ac:dyDescent="0.2">
      <c r="A1753" s="93" t="s">
        <v>775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2478</v>
      </c>
      <c r="I1753" s="97" t="s">
        <v>2078</v>
      </c>
      <c r="J1753" s="97" t="s">
        <v>2479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3187</v>
      </c>
      <c r="T1753" s="95" t="str">
        <f t="shared" si="140"/>
        <v>2023 07</v>
      </c>
      <c r="U1753" s="32">
        <f t="shared" si="137"/>
        <v>689.59162470495676</v>
      </c>
      <c r="V1753" s="22">
        <f t="shared" si="138"/>
        <v>0.21479872467675762</v>
      </c>
      <c r="X1753" s="33"/>
      <c r="Y1753" s="33"/>
    </row>
    <row r="1754" spans="1:25" hidden="1" x14ac:dyDescent="0.2">
      <c r="A1754" s="93" t="s">
        <v>775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2478</v>
      </c>
      <c r="I1754" s="97" t="s">
        <v>2078</v>
      </c>
      <c r="J1754" s="97" t="s">
        <v>2479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3187</v>
      </c>
      <c r="T1754" s="95" t="str">
        <f t="shared" si="140"/>
        <v>2023 07</v>
      </c>
      <c r="U1754" s="32">
        <f t="shared" si="137"/>
        <v>689.59162470495676</v>
      </c>
      <c r="V1754" s="22">
        <f t="shared" si="138"/>
        <v>0.21479872467675762</v>
      </c>
      <c r="X1754" s="33"/>
      <c r="Y1754" s="33"/>
    </row>
    <row r="1755" spans="1:25" hidden="1" x14ac:dyDescent="0.2">
      <c r="A1755" s="93" t="s">
        <v>775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2478</v>
      </c>
      <c r="I1755" s="97" t="s">
        <v>2078</v>
      </c>
      <c r="J1755" s="97" t="s">
        <v>2479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3187</v>
      </c>
      <c r="T1755" s="95" t="str">
        <f t="shared" si="140"/>
        <v>2023 07</v>
      </c>
      <c r="U1755" s="32">
        <f t="shared" si="137"/>
        <v>689.59162470495676</v>
      </c>
      <c r="V1755" s="22">
        <f t="shared" si="138"/>
        <v>0.21479872467675762</v>
      </c>
      <c r="X1755" s="33"/>
      <c r="Y1755" s="33"/>
    </row>
    <row r="1756" spans="1:25" hidden="1" x14ac:dyDescent="0.2">
      <c r="A1756" s="93" t="s">
        <v>775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2478</v>
      </c>
      <c r="I1756" s="97" t="s">
        <v>2078</v>
      </c>
      <c r="J1756" s="97" t="s">
        <v>2479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3187</v>
      </c>
      <c r="T1756" s="95" t="str">
        <f t="shared" si="140"/>
        <v>2023 07</v>
      </c>
      <c r="U1756" s="32">
        <f t="shared" si="137"/>
        <v>689.59162470495676</v>
      </c>
      <c r="V1756" s="22">
        <f t="shared" si="138"/>
        <v>0.21479872467675762</v>
      </c>
      <c r="X1756" s="33"/>
      <c r="Y1756" s="33"/>
    </row>
    <row r="1757" spans="1:25" hidden="1" x14ac:dyDescent="0.2">
      <c r="A1757" s="93" t="s">
        <v>775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776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3187</v>
      </c>
      <c r="T1757" s="95" t="str">
        <f t="shared" si="140"/>
        <v>2023 07</v>
      </c>
      <c r="U1757" s="32">
        <f t="shared" si="137"/>
        <v>612.51325640353161</v>
      </c>
      <c r="V1757" s="22">
        <f t="shared" si="138"/>
        <v>0.26776690973977685</v>
      </c>
      <c r="X1757" s="33"/>
      <c r="Y1757" s="33"/>
    </row>
    <row r="1758" spans="1:25" hidden="1" x14ac:dyDescent="0.2">
      <c r="A1758" s="93" t="s">
        <v>775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777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3187</v>
      </c>
      <c r="T1758" s="95" t="str">
        <f t="shared" si="140"/>
        <v>2023 07</v>
      </c>
      <c r="U1758" s="32">
        <f t="shared" si="137"/>
        <v>705.63033569367963</v>
      </c>
      <c r="V1758" s="22">
        <f t="shared" si="138"/>
        <v>0.39324691546569751</v>
      </c>
      <c r="X1758" s="33"/>
      <c r="Y1758" s="33"/>
    </row>
    <row r="1759" spans="1:25" hidden="1" x14ac:dyDescent="0.2">
      <c r="A1759" s="93" t="s">
        <v>775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100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3297</v>
      </c>
      <c r="T1759" s="95" t="str">
        <f t="shared" si="140"/>
        <v>2025 07</v>
      </c>
      <c r="U1759" s="32">
        <f t="shared" si="137"/>
        <v>1259.2447740187079</v>
      </c>
      <c r="V1759" s="22">
        <f t="shared" si="138"/>
        <v>3.6954525653785337</v>
      </c>
      <c r="X1759" s="33"/>
      <c r="Y1759" s="33"/>
    </row>
    <row r="1760" spans="1:25" hidden="1" x14ac:dyDescent="0.2">
      <c r="A1760" s="93" t="s">
        <v>775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2062</v>
      </c>
      <c r="I1760" s="97" t="s">
        <v>2040</v>
      </c>
      <c r="J1760" s="97" t="s">
        <v>4360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3187</v>
      </c>
      <c r="T1760" s="95" t="str">
        <f t="shared" si="140"/>
        <v>2024 01</v>
      </c>
      <c r="U1760" s="32">
        <f t="shared" si="137"/>
        <v>621.29552845528463</v>
      </c>
      <c r="V1760" s="22">
        <f t="shared" si="138"/>
        <v>1.2978686546429095</v>
      </c>
      <c r="X1760" s="33"/>
      <c r="Y1760" s="33"/>
    </row>
    <row r="1761" spans="1:25" hidden="1" x14ac:dyDescent="0.2">
      <c r="A1761" s="93" t="s">
        <v>775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2062</v>
      </c>
      <c r="I1761" s="97" t="s">
        <v>2040</v>
      </c>
      <c r="J1761" s="97" t="s">
        <v>4360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3187</v>
      </c>
      <c r="T1761" s="95" t="str">
        <f t="shared" si="140"/>
        <v>2024 02</v>
      </c>
      <c r="U1761" s="32">
        <f t="shared" si="137"/>
        <v>721.29552845528463</v>
      </c>
      <c r="V1761" s="22">
        <f t="shared" si="138"/>
        <v>1.5067658050649919</v>
      </c>
      <c r="X1761" s="33"/>
      <c r="Y1761" s="33"/>
    </row>
    <row r="1762" spans="1:25" hidden="1" x14ac:dyDescent="0.2">
      <c r="A1762" s="93" t="s">
        <v>775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2708</v>
      </c>
      <c r="I1762" s="97" t="s">
        <v>2040</v>
      </c>
      <c r="J1762" s="97" t="s">
        <v>2709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3187</v>
      </c>
      <c r="T1762" s="95" t="str">
        <f t="shared" si="140"/>
        <v>2024 04</v>
      </c>
      <c r="U1762" s="32">
        <f t="shared" si="137"/>
        <v>908.19482821924987</v>
      </c>
      <c r="V1762" s="22">
        <f t="shared" si="138"/>
        <v>1.3127898796730575</v>
      </c>
      <c r="X1762" s="33"/>
      <c r="Y1762" s="33"/>
    </row>
    <row r="1763" spans="1:25" hidden="1" x14ac:dyDescent="0.2">
      <c r="A1763" s="93" t="s">
        <v>775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3721</v>
      </c>
      <c r="I1763" s="176" t="s">
        <v>2040</v>
      </c>
      <c r="J1763" s="97" t="s">
        <v>3772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3187</v>
      </c>
      <c r="T1763" s="95" t="str">
        <f t="shared" si="140"/>
        <v>2023 12</v>
      </c>
      <c r="U1763" s="32">
        <f t="shared" si="137"/>
        <v>905.62114826470849</v>
      </c>
      <c r="V1763" s="22">
        <f t="shared" si="138"/>
        <v>1.3042176414237137</v>
      </c>
      <c r="X1763" s="33"/>
      <c r="Y1763" s="33"/>
    </row>
    <row r="1764" spans="1:25" hidden="1" x14ac:dyDescent="0.2">
      <c r="A1764" s="93" t="s">
        <v>775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3721</v>
      </c>
      <c r="I1764" s="176" t="s">
        <v>2040</v>
      </c>
      <c r="J1764" s="97" t="s">
        <v>3772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3187</v>
      </c>
      <c r="T1764" s="95" t="str">
        <f t="shared" si="140"/>
        <v>2024 03</v>
      </c>
      <c r="U1764" s="32">
        <f t="shared" si="137"/>
        <v>1005.6211482647085</v>
      </c>
      <c r="V1764" s="22">
        <f t="shared" si="138"/>
        <v>1.4482312440126959</v>
      </c>
      <c r="X1764" s="33"/>
      <c r="Y1764" s="33"/>
    </row>
    <row r="1765" spans="1:25" hidden="1" x14ac:dyDescent="0.2">
      <c r="A1765" s="93" t="s">
        <v>775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778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3187</v>
      </c>
      <c r="T1765" s="95" t="str">
        <f t="shared" si="140"/>
        <v>2024 06</v>
      </c>
      <c r="U1765" s="32">
        <f t="shared" si="137"/>
        <v>1525.6139566395664</v>
      </c>
      <c r="V1765" s="22">
        <f t="shared" si="138"/>
        <v>0.73545324966037884</v>
      </c>
      <c r="X1765" s="33"/>
      <c r="Y1765" s="33"/>
    </row>
    <row r="1766" spans="1:25" hidden="1" x14ac:dyDescent="0.2">
      <c r="A1766" s="93" t="s">
        <v>775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779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3187</v>
      </c>
      <c r="T1766" s="95" t="str">
        <f t="shared" si="140"/>
        <v>2023 07</v>
      </c>
      <c r="U1766" s="32">
        <f t="shared" si="137"/>
        <v>1324.3429967654517</v>
      </c>
      <c r="V1766" s="22">
        <f t="shared" si="138"/>
        <v>1.1264705548657716</v>
      </c>
      <c r="X1766" s="33"/>
      <c r="Y1766" s="33"/>
    </row>
    <row r="1767" spans="1:25" hidden="1" x14ac:dyDescent="0.2">
      <c r="A1767" s="93" t="s">
        <v>780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781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3187</v>
      </c>
      <c r="T1767" s="95" t="str">
        <f t="shared" si="140"/>
        <v>2023 07</v>
      </c>
      <c r="U1767" s="32">
        <f t="shared" si="137"/>
        <v>841.52630877284264</v>
      </c>
      <c r="V1767" s="22">
        <f t="shared" si="138"/>
        <v>0.50741010437745959</v>
      </c>
      <c r="X1767" s="33"/>
      <c r="Y1767" s="33"/>
    </row>
    <row r="1768" spans="1:25" hidden="1" x14ac:dyDescent="0.2">
      <c r="A1768" s="93" t="s">
        <v>780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782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3187</v>
      </c>
      <c r="T1768" s="95" t="str">
        <f t="shared" si="140"/>
        <v>2023 07</v>
      </c>
      <c r="U1768" s="32">
        <f t="shared" si="137"/>
        <v>405.56154321389101</v>
      </c>
      <c r="V1768" s="22">
        <f t="shared" si="138"/>
        <v>0.68225993554757558</v>
      </c>
      <c r="X1768" s="33"/>
      <c r="Y1768" s="33"/>
    </row>
    <row r="1769" spans="1:25" hidden="1" x14ac:dyDescent="0.2">
      <c r="A1769" s="93" t="s">
        <v>780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783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3187</v>
      </c>
      <c r="T1769" s="95" t="str">
        <f t="shared" si="140"/>
        <v>2023 07</v>
      </c>
      <c r="U1769" s="32">
        <f t="shared" si="137"/>
        <v>545.72677050139919</v>
      </c>
      <c r="V1769" s="22">
        <f t="shared" si="138"/>
        <v>0.15798598843919862</v>
      </c>
      <c r="X1769" s="33"/>
      <c r="Y1769" s="33"/>
    </row>
    <row r="1770" spans="1:25" hidden="1" x14ac:dyDescent="0.2">
      <c r="A1770" s="93" t="s">
        <v>780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784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si="137"/>
        <v>-896.93944852702089</v>
      </c>
      <c r="V1770" s="22" t="str">
        <f t="shared" si="138"/>
        <v/>
      </c>
      <c r="X1770" s="33"/>
      <c r="Y1770" s="33"/>
    </row>
    <row r="1771" spans="1:25" hidden="1" x14ac:dyDescent="0.2">
      <c r="A1771" s="93" t="s">
        <v>780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785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si="137"/>
        <v>-1249.3771119204007</v>
      </c>
      <c r="V1771" s="22" t="str">
        <f t="shared" si="138"/>
        <v/>
      </c>
      <c r="X1771" s="33"/>
      <c r="Y1771" s="33"/>
    </row>
    <row r="1772" spans="1:25" hidden="1" x14ac:dyDescent="0.2">
      <c r="A1772" s="93" t="s">
        <v>780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786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3187</v>
      </c>
      <c r="T1772" s="95" t="str">
        <f t="shared" si="140"/>
        <v>2023 08</v>
      </c>
      <c r="U1772" s="32">
        <f t="shared" si="137"/>
        <v>805.94151329908289</v>
      </c>
      <c r="V1772" s="22">
        <f t="shared" si="138"/>
        <v>0.90144160061945544</v>
      </c>
      <c r="X1772" s="33"/>
      <c r="Y1772" s="33"/>
    </row>
    <row r="1773" spans="1:25" hidden="1" x14ac:dyDescent="0.2">
      <c r="A1773" s="93" t="s">
        <v>780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640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3187</v>
      </c>
      <c r="T1773" s="95" t="str">
        <f t="shared" si="140"/>
        <v>2023 09</v>
      </c>
      <c r="U1773" s="32">
        <f t="shared" si="137"/>
        <v>1039.2256974702477</v>
      </c>
      <c r="V1773" s="22">
        <f t="shared" si="138"/>
        <v>0.76370173623816351</v>
      </c>
      <c r="X1773" s="33"/>
      <c r="Y1773" s="33"/>
    </row>
    <row r="1774" spans="1:25" hidden="1" x14ac:dyDescent="0.2">
      <c r="A1774" s="93" t="s">
        <v>780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787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3187</v>
      </c>
      <c r="T1774" s="95" t="str">
        <f t="shared" si="140"/>
        <v>2025 02</v>
      </c>
      <c r="U1774" s="32">
        <f t="shared" si="137"/>
        <v>707.66177407816849</v>
      </c>
      <c r="V1774" s="22">
        <f t="shared" si="138"/>
        <v>0.47419664107380155</v>
      </c>
      <c r="X1774" s="33"/>
      <c r="Y1774" s="33"/>
    </row>
    <row r="1775" spans="1:25" hidden="1" x14ac:dyDescent="0.2">
      <c r="A1775" s="93" t="s">
        <v>780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788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si="137"/>
        <v>-516.6524874813033</v>
      </c>
      <c r="V1775" s="22" t="str">
        <f t="shared" si="138"/>
        <v/>
      </c>
      <c r="X1775" s="33"/>
      <c r="Y1775" s="33"/>
    </row>
    <row r="1776" spans="1:25" hidden="1" x14ac:dyDescent="0.2">
      <c r="A1776" s="93" t="s">
        <v>780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789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3187</v>
      </c>
      <c r="T1776" s="95" t="str">
        <f t="shared" si="140"/>
        <v>2025 01</v>
      </c>
      <c r="U1776" s="32">
        <f t="shared" si="137"/>
        <v>1693.3306886909022</v>
      </c>
      <c r="V1776" s="22">
        <f t="shared" si="138"/>
        <v>2.0991633931665157</v>
      </c>
      <c r="X1776" s="33"/>
      <c r="Y1776" s="33"/>
    </row>
    <row r="1777" spans="1:25" hidden="1" x14ac:dyDescent="0.2">
      <c r="A1777" s="93" t="s">
        <v>780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790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3187</v>
      </c>
      <c r="T1777" s="95" t="str">
        <f t="shared" si="140"/>
        <v>2023 12</v>
      </c>
      <c r="U1777" s="32">
        <f t="shared" si="137"/>
        <v>1231.7435130389545</v>
      </c>
      <c r="V1777" s="22">
        <f t="shared" si="138"/>
        <v>1.603297250259873</v>
      </c>
      <c r="X1777" s="33"/>
      <c r="Y1777" s="33"/>
    </row>
    <row r="1778" spans="1:25" hidden="1" x14ac:dyDescent="0.2">
      <c r="A1778" s="93" t="s">
        <v>780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791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3187</v>
      </c>
      <c r="T1778" s="95" t="str">
        <f t="shared" si="140"/>
        <v>2023 12</v>
      </c>
      <c r="U1778" s="32">
        <f t="shared" si="137"/>
        <v>925.40123886323727</v>
      </c>
      <c r="V1778" s="22">
        <f t="shared" si="138"/>
        <v>0.86115978570857732</v>
      </c>
      <c r="X1778" s="33"/>
      <c r="Y1778" s="33"/>
    </row>
    <row r="1779" spans="1:25" hidden="1" x14ac:dyDescent="0.2">
      <c r="A1779" s="93" t="s">
        <v>792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793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3187</v>
      </c>
      <c r="T1779" s="95" t="str">
        <f t="shared" si="140"/>
        <v>2023 07</v>
      </c>
      <c r="U1779" s="32">
        <f t="shared" si="137"/>
        <v>138.60000000000002</v>
      </c>
      <c r="V1779" s="22">
        <f t="shared" si="138"/>
        <v>0.3368983957219252</v>
      </c>
      <c r="X1779" s="33"/>
      <c r="Y1779" s="33"/>
    </row>
    <row r="1780" spans="1:25" hidden="1" x14ac:dyDescent="0.2">
      <c r="A1780" s="93" t="s">
        <v>792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793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3187</v>
      </c>
      <c r="T1780" s="95" t="str">
        <f t="shared" si="140"/>
        <v>2023 07</v>
      </c>
      <c r="U1780" s="32">
        <f t="shared" si="137"/>
        <v>138.60000000000002</v>
      </c>
      <c r="V1780" s="22">
        <f t="shared" si="138"/>
        <v>0.3368983957219252</v>
      </c>
      <c r="X1780" s="33"/>
      <c r="Y1780" s="33"/>
    </row>
    <row r="1781" spans="1:25" hidden="1" x14ac:dyDescent="0.2">
      <c r="A1781" s="93" t="s">
        <v>792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794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3187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hidden="1" x14ac:dyDescent="0.2">
      <c r="A1782" s="93" t="s">
        <v>792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795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3187</v>
      </c>
      <c r="T1782" s="95" t="str">
        <f t="shared" si="140"/>
        <v>2023 07</v>
      </c>
      <c r="U1782" s="32">
        <f t="shared" si="137"/>
        <v>138.60000000000002</v>
      </c>
      <c r="V1782" s="22">
        <f t="shared" si="138"/>
        <v>0.3368983957219252</v>
      </c>
      <c r="X1782" s="33"/>
      <c r="Y1782" s="33"/>
    </row>
    <row r="1783" spans="1:25" hidden="1" x14ac:dyDescent="0.2">
      <c r="A1783" s="93" t="s">
        <v>792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795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3187</v>
      </c>
      <c r="T1783" s="95" t="str">
        <f t="shared" si="140"/>
        <v>2023 07</v>
      </c>
      <c r="U1783" s="32">
        <f t="shared" si="137"/>
        <v>138.60000000000002</v>
      </c>
      <c r="V1783" s="22">
        <f t="shared" si="138"/>
        <v>0.3368983957219252</v>
      </c>
      <c r="X1783" s="33"/>
      <c r="Y1783" s="33"/>
    </row>
    <row r="1784" spans="1:25" hidden="1" x14ac:dyDescent="0.2">
      <c r="A1784" s="93" t="s">
        <v>792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796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3187</v>
      </c>
      <c r="T1784" s="95" t="str">
        <f t="shared" si="140"/>
        <v>2023 07</v>
      </c>
      <c r="U1784" s="32">
        <f t="shared" si="137"/>
        <v>138.60000000000002</v>
      </c>
      <c r="V1784" s="22">
        <f t="shared" si="138"/>
        <v>0.3368983957219252</v>
      </c>
      <c r="X1784" s="33"/>
      <c r="Y1784" s="33"/>
    </row>
    <row r="1785" spans="1:25" hidden="1" x14ac:dyDescent="0.2">
      <c r="A1785" s="93" t="s">
        <v>797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798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3187</v>
      </c>
      <c r="T1785" s="95" t="str">
        <f t="shared" si="140"/>
        <v>2023 06</v>
      </c>
      <c r="U1785" s="32">
        <f t="shared" si="137"/>
        <v>666</v>
      </c>
      <c r="V1785" s="22">
        <f t="shared" si="138"/>
        <v>0.64410058027079309</v>
      </c>
      <c r="X1785" s="33"/>
      <c r="Y1785" s="33"/>
    </row>
    <row r="1786" spans="1:25" hidden="1" x14ac:dyDescent="0.2">
      <c r="A1786" s="93" t="s">
        <v>797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798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3187</v>
      </c>
      <c r="T1786" s="95" t="str">
        <f t="shared" si="140"/>
        <v>2023 07</v>
      </c>
      <c r="U1786" s="32">
        <f t="shared" si="137"/>
        <v>966</v>
      </c>
      <c r="V1786" s="22">
        <f t="shared" si="138"/>
        <v>0.93423597678916825</v>
      </c>
      <c r="X1786" s="33"/>
      <c r="Y1786" s="33"/>
    </row>
    <row r="1787" spans="1:25" hidden="1" x14ac:dyDescent="0.2">
      <c r="A1787" s="93" t="s">
        <v>799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455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3187</v>
      </c>
      <c r="T1787" s="95" t="str">
        <f t="shared" si="140"/>
        <v>2023 08</v>
      </c>
      <c r="U1787" s="32">
        <f t="shared" si="137"/>
        <v>851.78580815575492</v>
      </c>
      <c r="V1787" s="22">
        <f t="shared" si="138"/>
        <v>0.46086963941435727</v>
      </c>
      <c r="X1787" s="33"/>
      <c r="Y1787" s="33"/>
    </row>
    <row r="1788" spans="1:25" hidden="1" x14ac:dyDescent="0.2">
      <c r="A1788" s="93" t="s">
        <v>799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455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3187</v>
      </c>
      <c r="T1788" s="95" t="str">
        <f t="shared" si="140"/>
        <v>2023 08</v>
      </c>
      <c r="U1788" s="32">
        <f t="shared" si="137"/>
        <v>851.78580815575492</v>
      </c>
      <c r="V1788" s="22">
        <f t="shared" si="138"/>
        <v>0.46086963941435727</v>
      </c>
      <c r="X1788" s="33"/>
      <c r="Y1788" s="33"/>
    </row>
    <row r="1789" spans="1:25" hidden="1" x14ac:dyDescent="0.2">
      <c r="A1789" s="93" t="s">
        <v>799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2586</v>
      </c>
      <c r="I1789" s="97" t="s">
        <v>2075</v>
      </c>
      <c r="J1789" s="97" t="s">
        <v>2587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3187</v>
      </c>
      <c r="T1789" s="95" t="str">
        <f t="shared" si="140"/>
        <v>2023 08</v>
      </c>
      <c r="U1789" s="32">
        <f t="shared" si="137"/>
        <v>599.91648542767291</v>
      </c>
      <c r="V1789" s="22">
        <f t="shared" si="138"/>
        <v>0.66651202440111579</v>
      </c>
      <c r="X1789" s="33"/>
      <c r="Y1789" s="33"/>
    </row>
    <row r="1790" spans="1:25" hidden="1" x14ac:dyDescent="0.2">
      <c r="A1790" s="93" t="s">
        <v>799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2586</v>
      </c>
      <c r="I1790" s="97" t="s">
        <v>2075</v>
      </c>
      <c r="J1790" s="97" t="s">
        <v>2587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3187</v>
      </c>
      <c r="T1790" s="95" t="str">
        <f t="shared" si="140"/>
        <v>2023 08</v>
      </c>
      <c r="U1790" s="32">
        <f t="shared" si="137"/>
        <v>599.91648542767291</v>
      </c>
      <c r="V1790" s="22">
        <f t="shared" si="138"/>
        <v>0.66651202440111579</v>
      </c>
      <c r="X1790" s="33"/>
      <c r="Y1790" s="33"/>
    </row>
    <row r="1791" spans="1:25" hidden="1" x14ac:dyDescent="0.2">
      <c r="A1791" s="93" t="s">
        <v>799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2727</v>
      </c>
      <c r="I1791" s="97" t="s">
        <v>2728</v>
      </c>
      <c r="J1791" s="97" t="s">
        <v>3925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3187</v>
      </c>
      <c r="T1791" s="95" t="str">
        <f t="shared" si="140"/>
        <v>2023 08</v>
      </c>
      <c r="U1791" s="32">
        <f t="shared" si="137"/>
        <v>514.72365673413685</v>
      </c>
      <c r="V1791" s="22">
        <f t="shared" si="138"/>
        <v>1.0606815351230521</v>
      </c>
      <c r="X1791" s="33"/>
      <c r="Y1791" s="33"/>
    </row>
    <row r="1792" spans="1:25" hidden="1" x14ac:dyDescent="0.2">
      <c r="A1792" s="93" t="s">
        <v>799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2727</v>
      </c>
      <c r="I1792" s="97" t="s">
        <v>2728</v>
      </c>
      <c r="J1792" s="97" t="s">
        <v>3925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3187</v>
      </c>
      <c r="T1792" s="95" t="str">
        <f t="shared" si="140"/>
        <v>2023 08</v>
      </c>
      <c r="U1792" s="32">
        <f t="shared" si="137"/>
        <v>514.72365673413685</v>
      </c>
      <c r="V1792" s="22">
        <f t="shared" si="138"/>
        <v>1.0606815351230521</v>
      </c>
      <c r="X1792" s="33"/>
      <c r="Y1792" s="33"/>
    </row>
    <row r="1793" spans="1:25" hidden="1" x14ac:dyDescent="0.2">
      <c r="A1793" s="93" t="s">
        <v>799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3710</v>
      </c>
      <c r="I1793" s="176" t="s">
        <v>2138</v>
      </c>
      <c r="J1793" s="97" t="s">
        <v>3762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3187</v>
      </c>
      <c r="T1793" s="95" t="str">
        <f t="shared" si="140"/>
        <v>2023 08</v>
      </c>
      <c r="U1793" s="32">
        <f t="shared" ref="U1793:U1856" si="142">Q1793-P1793</f>
        <v>839.19758087493369</v>
      </c>
      <c r="V1793" s="22">
        <f t="shared" ref="V1793:V1856" si="143">IF(Q1793&lt;&gt;0,IFERROR(U1793/P1793,""),"")</f>
        <v>0.61669318710830878</v>
      </c>
      <c r="X1793" s="33"/>
      <c r="Y1793" s="33"/>
    </row>
    <row r="1794" spans="1:25" hidden="1" x14ac:dyDescent="0.2">
      <c r="A1794" s="93" t="s">
        <v>799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3710</v>
      </c>
      <c r="I1794" s="176" t="s">
        <v>2138</v>
      </c>
      <c r="J1794" s="97" t="s">
        <v>3762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3187</v>
      </c>
      <c r="T1794" s="95" t="str">
        <f t="shared" si="140"/>
        <v>2023 10</v>
      </c>
      <c r="U1794" s="32">
        <f t="shared" si="142"/>
        <v>1039.1975808749337</v>
      </c>
      <c r="V1794" s="22">
        <f t="shared" si="143"/>
        <v>0.76366529502724589</v>
      </c>
      <c r="X1794" s="33"/>
      <c r="Y1794" s="33"/>
    </row>
    <row r="1795" spans="1:25" hidden="1" x14ac:dyDescent="0.2">
      <c r="A1795" s="93" t="s">
        <v>799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800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3187</v>
      </c>
      <c r="T1795" s="95" t="str">
        <f t="shared" si="140"/>
        <v>2023 08</v>
      </c>
      <c r="U1795" s="32">
        <f t="shared" si="142"/>
        <v>772.46541045883555</v>
      </c>
      <c r="V1795" s="22">
        <f t="shared" si="143"/>
        <v>0.54111852428536944</v>
      </c>
      <c r="X1795" s="33"/>
      <c r="Y1795" s="33"/>
    </row>
    <row r="1796" spans="1:25" hidden="1" x14ac:dyDescent="0.2">
      <c r="A1796" s="93" t="s">
        <v>799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2125</v>
      </c>
      <c r="I1796" s="97" t="s">
        <v>2040</v>
      </c>
      <c r="J1796" s="97" t="s">
        <v>3851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3187</v>
      </c>
      <c r="T1796" s="95" t="str">
        <f t="shared" ref="T1796:T1859" si="145">IF(R1796="","",TEXT(R1796,"ГГГГ ММ"))</f>
        <v>2023 07</v>
      </c>
      <c r="U1796" s="32">
        <f t="shared" si="142"/>
        <v>1045.744704101621</v>
      </c>
      <c r="V1796" s="22">
        <f t="shared" si="143"/>
        <v>0.59611888106974775</v>
      </c>
      <c r="X1796" s="33"/>
      <c r="Y1796" s="33"/>
    </row>
    <row r="1797" spans="1:25" hidden="1" x14ac:dyDescent="0.2">
      <c r="A1797" s="93" t="s">
        <v>799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2125</v>
      </c>
      <c r="I1797" s="97" t="s">
        <v>2040</v>
      </c>
      <c r="J1797" s="97" t="s">
        <v>3851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3187</v>
      </c>
      <c r="T1797" s="95" t="str">
        <f t="shared" si="145"/>
        <v>2023 08</v>
      </c>
      <c r="U1797" s="32">
        <f t="shared" si="142"/>
        <v>1045.744704101621</v>
      </c>
      <c r="V1797" s="22">
        <f t="shared" si="143"/>
        <v>0.59611888106974775</v>
      </c>
      <c r="X1797" s="33"/>
      <c r="Y1797" s="33"/>
    </row>
    <row r="1798" spans="1:25" hidden="1" x14ac:dyDescent="0.2">
      <c r="A1798" s="93" t="s">
        <v>799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801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3187</v>
      </c>
      <c r="T1798" s="95" t="str">
        <f t="shared" si="145"/>
        <v>2023 08</v>
      </c>
      <c r="U1798" s="32">
        <f t="shared" si="142"/>
        <v>476.8197839377932</v>
      </c>
      <c r="V1798" s="22">
        <f t="shared" si="143"/>
        <v>0.91138726063964681</v>
      </c>
      <c r="X1798" s="33"/>
      <c r="Y1798" s="33"/>
    </row>
    <row r="1799" spans="1:25" hidden="1" x14ac:dyDescent="0.2">
      <c r="A1799" s="93" t="s">
        <v>799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802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3187</v>
      </c>
      <c r="T1799" s="95" t="str">
        <f t="shared" si="145"/>
        <v>2024 02</v>
      </c>
      <c r="U1799" s="32">
        <f t="shared" si="142"/>
        <v>979.3203976969196</v>
      </c>
      <c r="V1799" s="22">
        <f t="shared" si="143"/>
        <v>2.3279483776619241</v>
      </c>
      <c r="X1799" s="33"/>
      <c r="Y1799" s="33"/>
    </row>
    <row r="1800" spans="1:25" hidden="1" x14ac:dyDescent="0.2">
      <c r="A1800" s="93" t="s">
        <v>799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803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3187</v>
      </c>
      <c r="T1800" s="95" t="str">
        <f t="shared" si="145"/>
        <v>2023 08</v>
      </c>
      <c r="U1800" s="32">
        <f t="shared" si="142"/>
        <v>593.51019706772752</v>
      </c>
      <c r="V1800" s="22">
        <f t="shared" si="143"/>
        <v>0.6547345542640054</v>
      </c>
      <c r="X1800" s="33"/>
      <c r="Y1800" s="33"/>
    </row>
    <row r="1801" spans="1:25" hidden="1" x14ac:dyDescent="0.2">
      <c r="A1801" s="93" t="s">
        <v>799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505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3187</v>
      </c>
      <c r="T1801" s="95" t="str">
        <f t="shared" si="145"/>
        <v>2025 03</v>
      </c>
      <c r="U1801" s="32">
        <f t="shared" si="142"/>
        <v>593.67887012524523</v>
      </c>
      <c r="V1801" s="22">
        <f t="shared" si="143"/>
        <v>0.58994972131722367</v>
      </c>
      <c r="X1801" s="33"/>
      <c r="Y1801" s="33"/>
    </row>
    <row r="1802" spans="1:25" hidden="1" x14ac:dyDescent="0.2">
      <c r="A1802" s="93" t="s">
        <v>799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505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3187</v>
      </c>
      <c r="T1802" s="95" t="str">
        <f t="shared" si="145"/>
        <v>2025 03</v>
      </c>
      <c r="U1802" s="32">
        <f t="shared" si="142"/>
        <v>593.67887012524523</v>
      </c>
      <c r="V1802" s="22">
        <f t="shared" si="143"/>
        <v>0.58994972131722367</v>
      </c>
      <c r="X1802" s="33"/>
      <c r="Y1802" s="33"/>
    </row>
    <row r="1803" spans="1:25" hidden="1" x14ac:dyDescent="0.2">
      <c r="A1803" s="93" t="s">
        <v>804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805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3187</v>
      </c>
      <c r="T1803" s="95" t="str">
        <f t="shared" si="145"/>
        <v>2023 07</v>
      </c>
      <c r="U1803" s="32">
        <f t="shared" si="142"/>
        <v>473.09999999999991</v>
      </c>
      <c r="V1803" s="22">
        <f t="shared" si="143"/>
        <v>0.1734937108071436</v>
      </c>
      <c r="X1803" s="33"/>
      <c r="Y1803" s="33"/>
    </row>
    <row r="1804" spans="1:25" hidden="1" x14ac:dyDescent="0.2">
      <c r="A1804" s="93" t="s">
        <v>806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807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3187</v>
      </c>
      <c r="T1804" s="95" t="str">
        <f t="shared" si="145"/>
        <v>2023 07</v>
      </c>
      <c r="U1804" s="32">
        <f t="shared" si="142"/>
        <v>829.90000000000009</v>
      </c>
      <c r="V1804" s="22">
        <f t="shared" si="143"/>
        <v>0.42124765240343137</v>
      </c>
      <c r="X1804" s="33"/>
      <c r="Y1804" s="33"/>
    </row>
    <row r="1805" spans="1:25" hidden="1" x14ac:dyDescent="0.2">
      <c r="A1805" s="93" t="s">
        <v>808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809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3187</v>
      </c>
      <c r="T1805" s="95" t="str">
        <f t="shared" si="145"/>
        <v>2023 07</v>
      </c>
      <c r="U1805" s="32">
        <f t="shared" si="142"/>
        <v>719.09999999999991</v>
      </c>
      <c r="V1805" s="22">
        <f t="shared" si="143"/>
        <v>0.40378460329047106</v>
      </c>
      <c r="X1805" s="33"/>
      <c r="Y1805" s="33"/>
    </row>
    <row r="1806" spans="1:25" hidden="1" x14ac:dyDescent="0.2">
      <c r="A1806" s="93" t="s">
        <v>808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809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3187</v>
      </c>
      <c r="T1806" s="95" t="str">
        <f t="shared" si="145"/>
        <v>2023 07</v>
      </c>
      <c r="U1806" s="32">
        <f t="shared" si="142"/>
        <v>719.09999999999991</v>
      </c>
      <c r="V1806" s="22">
        <f t="shared" si="143"/>
        <v>0.40378460329047106</v>
      </c>
      <c r="X1806" s="33"/>
      <c r="Y1806" s="33"/>
    </row>
    <row r="1807" spans="1:25" hidden="1" x14ac:dyDescent="0.2">
      <c r="A1807" s="93" t="s">
        <v>810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811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3187</v>
      </c>
      <c r="T1807" s="95" t="str">
        <f t="shared" si="145"/>
        <v>2023 07</v>
      </c>
      <c r="U1807" s="32">
        <f t="shared" si="142"/>
        <v>552.59999999999991</v>
      </c>
      <c r="V1807" s="22">
        <f t="shared" si="143"/>
        <v>0.4430014430014429</v>
      </c>
      <c r="X1807" s="33"/>
      <c r="Y1807" s="33"/>
    </row>
    <row r="1808" spans="1:25" hidden="1" x14ac:dyDescent="0.2">
      <c r="A1808" s="93" t="s">
        <v>812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330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3187</v>
      </c>
      <c r="T1808" s="95" t="str">
        <f t="shared" si="145"/>
        <v>2023 10</v>
      </c>
      <c r="U1808" s="32">
        <f t="shared" si="142"/>
        <v>676.1</v>
      </c>
      <c r="V1808" s="22">
        <f t="shared" si="143"/>
        <v>0.82060929724481135</v>
      </c>
      <c r="X1808" s="33"/>
      <c r="Y1808" s="33"/>
    </row>
    <row r="1809" spans="1:25" hidden="1" x14ac:dyDescent="0.2">
      <c r="A1809" s="93" t="s">
        <v>812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813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3187</v>
      </c>
      <c r="T1809" s="95" t="str">
        <f t="shared" si="145"/>
        <v>2023 07</v>
      </c>
      <c r="U1809" s="32">
        <f t="shared" si="142"/>
        <v>708.40000000000009</v>
      </c>
      <c r="V1809" s="22">
        <f t="shared" si="143"/>
        <v>0.47492625368731572</v>
      </c>
      <c r="X1809" s="33"/>
      <c r="Y1809" s="33"/>
    </row>
    <row r="1810" spans="1:25" hidden="1" x14ac:dyDescent="0.2">
      <c r="A1810" s="93" t="s">
        <v>812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814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3187</v>
      </c>
      <c r="T1810" s="95" t="str">
        <f t="shared" si="145"/>
        <v>2023 10</v>
      </c>
      <c r="U1810" s="32">
        <f t="shared" si="142"/>
        <v>676.1</v>
      </c>
      <c r="V1810" s="22">
        <f t="shared" si="143"/>
        <v>0.82060929724481135</v>
      </c>
      <c r="X1810" s="33"/>
      <c r="Y1810" s="33"/>
    </row>
    <row r="1811" spans="1:25" hidden="1" x14ac:dyDescent="0.2">
      <c r="A1811" s="93" t="s">
        <v>812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815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3187</v>
      </c>
      <c r="T1811" s="95" t="str">
        <f t="shared" si="145"/>
        <v>2023 07</v>
      </c>
      <c r="U1811" s="32">
        <f t="shared" si="142"/>
        <v>608.40000000000009</v>
      </c>
      <c r="V1811" s="22">
        <f t="shared" si="143"/>
        <v>0.40788415124698318</v>
      </c>
      <c r="X1811" s="33"/>
      <c r="Y1811" s="33"/>
    </row>
    <row r="1812" spans="1:25" hidden="1" x14ac:dyDescent="0.2">
      <c r="A1812" s="93" t="s">
        <v>816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817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3187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hidden="1" x14ac:dyDescent="0.2">
      <c r="A1813" s="93" t="s">
        <v>816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817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3187</v>
      </c>
      <c r="T1813" s="95" t="str">
        <f t="shared" si="145"/>
        <v>2023 09</v>
      </c>
      <c r="U1813" s="32">
        <f t="shared" si="142"/>
        <v>685</v>
      </c>
      <c r="V1813" s="22">
        <f t="shared" si="143"/>
        <v>0.23499142367066894</v>
      </c>
      <c r="X1813" s="33"/>
      <c r="Y1813" s="33"/>
    </row>
    <row r="1814" spans="1:25" hidden="1" x14ac:dyDescent="0.2">
      <c r="A1814" s="93" t="s">
        <v>818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819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3187</v>
      </c>
      <c r="T1814" s="95" t="str">
        <f t="shared" si="145"/>
        <v>2023 07</v>
      </c>
      <c r="U1814" s="32">
        <f t="shared" si="142"/>
        <v>1126.8</v>
      </c>
      <c r="V1814" s="22">
        <f t="shared" si="143"/>
        <v>0.63546131288066765</v>
      </c>
      <c r="X1814" s="33"/>
      <c r="Y1814" s="33"/>
    </row>
    <row r="1815" spans="1:25" hidden="1" x14ac:dyDescent="0.2">
      <c r="A1815" s="93" t="s">
        <v>820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250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3187</v>
      </c>
      <c r="T1815" s="95" t="str">
        <f t="shared" si="145"/>
        <v>2023 07</v>
      </c>
      <c r="U1815" s="32">
        <f t="shared" si="142"/>
        <v>233.33333333333337</v>
      </c>
      <c r="V1815" s="22">
        <f t="shared" si="143"/>
        <v>0.24137931034482762</v>
      </c>
      <c r="X1815" s="33"/>
      <c r="Y1815" s="33"/>
    </row>
    <row r="1816" spans="1:25" hidden="1" x14ac:dyDescent="0.2">
      <c r="A1816" s="93" t="s">
        <v>820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250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3187</v>
      </c>
      <c r="T1816" s="95" t="str">
        <f t="shared" si="145"/>
        <v>2023 09</v>
      </c>
      <c r="U1816" s="32">
        <f t="shared" si="142"/>
        <v>433.33333333333337</v>
      </c>
      <c r="V1816" s="22">
        <f t="shared" si="143"/>
        <v>0.44827586206896558</v>
      </c>
      <c r="X1816" s="33"/>
      <c r="Y1816" s="33"/>
    </row>
    <row r="1817" spans="1:25" hidden="1" x14ac:dyDescent="0.2">
      <c r="A1817" s="93" t="s">
        <v>820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250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3187</v>
      </c>
      <c r="T1817" s="95" t="str">
        <f t="shared" si="145"/>
        <v>2023 09</v>
      </c>
      <c r="U1817" s="32">
        <f t="shared" si="142"/>
        <v>333.33333333333337</v>
      </c>
      <c r="V1817" s="22">
        <f t="shared" si="143"/>
        <v>0.34482758620689663</v>
      </c>
      <c r="X1817" s="33"/>
      <c r="Y1817" s="33"/>
    </row>
    <row r="1818" spans="1:25" hidden="1" x14ac:dyDescent="0.2">
      <c r="A1818" s="93" t="s">
        <v>821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822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si="143"/>
        <v/>
      </c>
      <c r="X1818" s="33"/>
      <c r="Y1818" s="33"/>
    </row>
    <row r="1819" spans="1:25" hidden="1" x14ac:dyDescent="0.2">
      <c r="A1819" s="93" t="s">
        <v>823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741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3187</v>
      </c>
      <c r="T1819" s="95" t="str">
        <f t="shared" si="145"/>
        <v>2023 07</v>
      </c>
      <c r="U1819" s="32">
        <f t="shared" si="142"/>
        <v>864.8</v>
      </c>
      <c r="V1819" s="22">
        <f t="shared" si="143"/>
        <v>0.76180408738548266</v>
      </c>
      <c r="X1819" s="33"/>
      <c r="Y1819" s="33"/>
    </row>
    <row r="1820" spans="1:25" hidden="1" x14ac:dyDescent="0.2">
      <c r="A1820" s="93" t="s">
        <v>824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741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3187</v>
      </c>
      <c r="T1820" s="95" t="str">
        <f t="shared" si="145"/>
        <v>2023 07</v>
      </c>
      <c r="U1820" s="32">
        <f t="shared" si="142"/>
        <v>876.90000000000009</v>
      </c>
      <c r="V1820" s="22">
        <f t="shared" si="143"/>
        <v>0.78078532632891118</v>
      </c>
      <c r="X1820" s="33"/>
      <c r="Y1820" s="33"/>
    </row>
    <row r="1821" spans="1:25" hidden="1" x14ac:dyDescent="0.2">
      <c r="A1821" s="93" t="s">
        <v>824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741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3187</v>
      </c>
      <c r="T1821" s="95" t="str">
        <f t="shared" si="145"/>
        <v>2023 07</v>
      </c>
      <c r="U1821" s="32">
        <f t="shared" si="142"/>
        <v>876.90000000000009</v>
      </c>
      <c r="V1821" s="22">
        <f t="shared" si="143"/>
        <v>0.78078532632891118</v>
      </c>
      <c r="X1821" s="33"/>
      <c r="Y1821" s="33"/>
    </row>
    <row r="1822" spans="1:25" hidden="1" x14ac:dyDescent="0.2">
      <c r="A1822" s="93" t="s">
        <v>824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741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3187</v>
      </c>
      <c r="T1822" s="95" t="str">
        <f t="shared" si="145"/>
        <v>2023 07</v>
      </c>
      <c r="U1822" s="32">
        <f t="shared" si="142"/>
        <v>1076.9000000000001</v>
      </c>
      <c r="V1822" s="22">
        <f t="shared" si="143"/>
        <v>0.95886385896180226</v>
      </c>
      <c r="X1822" s="33"/>
      <c r="Y1822" s="33"/>
    </row>
    <row r="1823" spans="1:25" hidden="1" x14ac:dyDescent="0.2">
      <c r="A1823" s="93" t="s">
        <v>824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825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3187</v>
      </c>
      <c r="T1823" s="95" t="str">
        <f t="shared" si="145"/>
        <v>2023 07</v>
      </c>
      <c r="U1823" s="32">
        <f t="shared" si="142"/>
        <v>454.5</v>
      </c>
      <c r="V1823" s="22">
        <f t="shared" si="143"/>
        <v>1.0202020202020201</v>
      </c>
      <c r="X1823" s="33"/>
      <c r="Y1823" s="33"/>
    </row>
    <row r="1824" spans="1:25" hidden="1" x14ac:dyDescent="0.2">
      <c r="A1824" s="93" t="s">
        <v>824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825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3187</v>
      </c>
      <c r="T1824" s="95" t="str">
        <f t="shared" si="145"/>
        <v>2023 07</v>
      </c>
      <c r="U1824" s="32">
        <f t="shared" si="142"/>
        <v>454.5</v>
      </c>
      <c r="V1824" s="22">
        <f t="shared" si="143"/>
        <v>1.0202020202020201</v>
      </c>
      <c r="X1824" s="33"/>
      <c r="Y1824" s="33"/>
    </row>
    <row r="1825" spans="1:25" hidden="1" x14ac:dyDescent="0.2">
      <c r="A1825" s="93" t="s">
        <v>824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586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3187</v>
      </c>
      <c r="T1825" s="95" t="str">
        <f t="shared" si="145"/>
        <v>2023 09</v>
      </c>
      <c r="U1825" s="32">
        <f t="shared" si="142"/>
        <v>898.40000000000009</v>
      </c>
      <c r="V1825" s="22">
        <f t="shared" si="143"/>
        <v>0.33254367782055083</v>
      </c>
      <c r="X1825" s="33"/>
      <c r="Y1825" s="33"/>
    </row>
    <row r="1826" spans="1:25" hidden="1" x14ac:dyDescent="0.2">
      <c r="A1826" s="93" t="s">
        <v>826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827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3187</v>
      </c>
      <c r="T1826" s="95" t="str">
        <f t="shared" si="145"/>
        <v>2023 08</v>
      </c>
      <c r="U1826" s="32">
        <f t="shared" si="142"/>
        <v>605.5898517209996</v>
      </c>
      <c r="V1826" s="22">
        <f t="shared" si="143"/>
        <v>0.46785004932645913</v>
      </c>
      <c r="X1826" s="33"/>
      <c r="Y1826" s="33"/>
    </row>
    <row r="1827" spans="1:25" hidden="1" x14ac:dyDescent="0.2">
      <c r="A1827" s="93" t="s">
        <v>826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828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3187</v>
      </c>
      <c r="T1827" s="95" t="str">
        <f t="shared" si="145"/>
        <v>2023 07</v>
      </c>
      <c r="U1827" s="32">
        <f t="shared" si="142"/>
        <v>790.64268508109808</v>
      </c>
      <c r="V1827" s="22">
        <f t="shared" si="143"/>
        <v>0.31507776129787651</v>
      </c>
      <c r="X1827" s="33"/>
      <c r="Y1827" s="33"/>
    </row>
    <row r="1828" spans="1:25" hidden="1" x14ac:dyDescent="0.2">
      <c r="A1828" s="93" t="s">
        <v>826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829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3187</v>
      </c>
      <c r="T1828" s="95" t="str">
        <f t="shared" si="145"/>
        <v>2023 08</v>
      </c>
      <c r="U1828" s="32">
        <f t="shared" si="142"/>
        <v>794.16594293667345</v>
      </c>
      <c r="V1828" s="22">
        <f t="shared" si="143"/>
        <v>0.78955960713375739</v>
      </c>
      <c r="X1828" s="33"/>
      <c r="Y1828" s="33"/>
    </row>
    <row r="1829" spans="1:25" hidden="1" x14ac:dyDescent="0.2">
      <c r="A1829" s="93" t="s">
        <v>826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830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3187</v>
      </c>
      <c r="T1829" s="95" t="str">
        <f t="shared" si="145"/>
        <v>2023 12</v>
      </c>
      <c r="U1829" s="32">
        <f t="shared" si="142"/>
        <v>2058.9910069054117</v>
      </c>
      <c r="V1829" s="22">
        <f t="shared" si="143"/>
        <v>2.1880673001160642</v>
      </c>
      <c r="X1829" s="33"/>
      <c r="Y1829" s="33"/>
    </row>
    <row r="1830" spans="1:25" hidden="1" x14ac:dyDescent="0.2">
      <c r="A1830" s="93" t="s">
        <v>826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3644</v>
      </c>
      <c r="I1830" s="97" t="s">
        <v>2088</v>
      </c>
      <c r="J1830" s="97" t="s">
        <v>3645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3187</v>
      </c>
      <c r="T1830" s="95" t="str">
        <f t="shared" si="145"/>
        <v>2023 08</v>
      </c>
      <c r="U1830" s="32">
        <f t="shared" si="142"/>
        <v>947.1928055243294</v>
      </c>
      <c r="V1830" s="22">
        <f t="shared" si="143"/>
        <v>1.2582143375822121</v>
      </c>
      <c r="X1830" s="33"/>
      <c r="Y1830" s="33"/>
    </row>
    <row r="1831" spans="1:25" hidden="1" x14ac:dyDescent="0.2">
      <c r="A1831" s="93" t="s">
        <v>826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803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3187</v>
      </c>
      <c r="T1831" s="95" t="str">
        <f t="shared" si="145"/>
        <v>2023 08</v>
      </c>
      <c r="U1831" s="32">
        <f t="shared" si="142"/>
        <v>882.8905243295327</v>
      </c>
      <c r="V1831" s="22">
        <f t="shared" si="143"/>
        <v>1.0805045720527102</v>
      </c>
      <c r="X1831" s="33"/>
      <c r="Y1831" s="33"/>
    </row>
    <row r="1832" spans="1:25" hidden="1" x14ac:dyDescent="0.2">
      <c r="A1832" s="93" t="s">
        <v>826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803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3187</v>
      </c>
      <c r="T1832" s="95" t="str">
        <f t="shared" si="145"/>
        <v>2025 04</v>
      </c>
      <c r="U1832" s="32">
        <f t="shared" si="142"/>
        <v>982.8905243295327</v>
      </c>
      <c r="V1832" s="22">
        <f t="shared" si="143"/>
        <v>1.2028871939381638</v>
      </c>
      <c r="X1832" s="33"/>
      <c r="Y1832" s="33"/>
    </row>
    <row r="1833" spans="1:25" hidden="1" x14ac:dyDescent="0.2">
      <c r="A1833" s="93" t="s">
        <v>826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2510</v>
      </c>
      <c r="I1833" s="97" t="s">
        <v>2075</v>
      </c>
      <c r="J1833" s="97" t="s">
        <v>2511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3187</v>
      </c>
      <c r="T1833" s="95" t="str">
        <f t="shared" si="145"/>
        <v>2023 12</v>
      </c>
      <c r="U1833" s="32">
        <f t="shared" si="142"/>
        <v>969.58901825384032</v>
      </c>
      <c r="V1833" s="22">
        <f t="shared" si="143"/>
        <v>0.56032296863686504</v>
      </c>
      <c r="X1833" s="33"/>
      <c r="Y1833" s="33"/>
    </row>
    <row r="1834" spans="1:25" hidden="1" x14ac:dyDescent="0.2">
      <c r="A1834" s="93" t="s">
        <v>826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2870</v>
      </c>
      <c r="I1834" s="97" t="s">
        <v>2044</v>
      </c>
      <c r="J1834" s="97" t="s">
        <v>2871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3187</v>
      </c>
      <c r="T1834" s="95" t="str">
        <f t="shared" si="145"/>
        <v>2023 08</v>
      </c>
      <c r="U1834" s="32">
        <f t="shared" si="142"/>
        <v>985.27250147208383</v>
      </c>
      <c r="V1834" s="22">
        <f t="shared" si="143"/>
        <v>0.57459421530122701</v>
      </c>
      <c r="X1834" s="33"/>
      <c r="Y1834" s="33"/>
    </row>
    <row r="1835" spans="1:25" hidden="1" x14ac:dyDescent="0.2">
      <c r="A1835" s="93" t="s">
        <v>826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2870</v>
      </c>
      <c r="I1835" s="97" t="s">
        <v>2044</v>
      </c>
      <c r="J1835" s="97" t="s">
        <v>2871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3187</v>
      </c>
      <c r="T1835" s="95" t="str">
        <f t="shared" si="145"/>
        <v>2023 09</v>
      </c>
      <c r="U1835" s="32">
        <f t="shared" si="142"/>
        <v>985.27250147208383</v>
      </c>
      <c r="V1835" s="22">
        <f t="shared" si="143"/>
        <v>0.57459421530122701</v>
      </c>
      <c r="X1835" s="33"/>
      <c r="Y1835" s="33"/>
    </row>
    <row r="1836" spans="1:25" hidden="1" x14ac:dyDescent="0.2">
      <c r="A1836" s="93" t="s">
        <v>826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2064</v>
      </c>
      <c r="I1836" s="97" t="s">
        <v>2044</v>
      </c>
      <c r="J1836" s="97" t="s">
        <v>2065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3187</v>
      </c>
      <c r="T1836" s="95" t="str">
        <f t="shared" si="145"/>
        <v>2023 10</v>
      </c>
      <c r="U1836" s="32">
        <f t="shared" si="142"/>
        <v>750.62648252234862</v>
      </c>
      <c r="V1836" s="22">
        <f t="shared" si="143"/>
        <v>0.7906545408140887</v>
      </c>
      <c r="X1836" s="33"/>
      <c r="Y1836" s="33"/>
    </row>
    <row r="1837" spans="1:25" hidden="1" x14ac:dyDescent="0.2">
      <c r="A1837" s="93" t="s">
        <v>826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2064</v>
      </c>
      <c r="I1837" s="97" t="s">
        <v>2044</v>
      </c>
      <c r="J1837" s="97" t="s">
        <v>2065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3187</v>
      </c>
      <c r="T1837" s="95" t="str">
        <f t="shared" si="145"/>
        <v>2023 11</v>
      </c>
      <c r="U1837" s="32">
        <f t="shared" si="142"/>
        <v>750.62648252234862</v>
      </c>
      <c r="V1837" s="22">
        <f t="shared" si="143"/>
        <v>0.7906545408140887</v>
      </c>
      <c r="X1837" s="33"/>
      <c r="Y1837" s="33"/>
    </row>
    <row r="1838" spans="1:25" hidden="1" x14ac:dyDescent="0.2">
      <c r="A1838" s="93" t="s">
        <v>826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2836</v>
      </c>
      <c r="I1838" s="97" t="s">
        <v>2040</v>
      </c>
      <c r="J1838" s="97" t="s">
        <v>2837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3187</v>
      </c>
      <c r="T1838" s="95" t="str">
        <f t="shared" si="145"/>
        <v>2024 05</v>
      </c>
      <c r="U1838" s="32">
        <f t="shared" si="142"/>
        <v>921.35064718162823</v>
      </c>
      <c r="V1838" s="22">
        <f t="shared" si="143"/>
        <v>0.94145124045529549</v>
      </c>
      <c r="X1838" s="33"/>
      <c r="Y1838" s="33"/>
    </row>
    <row r="1839" spans="1:25" hidden="1" x14ac:dyDescent="0.2">
      <c r="A1839" s="93" t="s">
        <v>826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2836</v>
      </c>
      <c r="I1839" s="97" t="s">
        <v>2040</v>
      </c>
      <c r="J1839" s="97" t="s">
        <v>2837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3187</v>
      </c>
      <c r="T1839" s="95" t="str">
        <f t="shared" si="145"/>
        <v>2024 12</v>
      </c>
      <c r="U1839" s="32">
        <f t="shared" si="142"/>
        <v>1021.3506471816282</v>
      </c>
      <c r="V1839" s="22">
        <f t="shared" si="143"/>
        <v>1.0436328846897847</v>
      </c>
      <c r="X1839" s="33"/>
      <c r="Y1839" s="33"/>
    </row>
    <row r="1840" spans="1:25" hidden="1" x14ac:dyDescent="0.2">
      <c r="A1840" s="93" t="s">
        <v>826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831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3187</v>
      </c>
      <c r="T1840" s="95" t="str">
        <f t="shared" si="145"/>
        <v>2023 07</v>
      </c>
      <c r="U1840" s="32">
        <f t="shared" si="142"/>
        <v>810.66918928322889</v>
      </c>
      <c r="V1840" s="22">
        <f t="shared" si="143"/>
        <v>0.68161791654473736</v>
      </c>
      <c r="X1840" s="33"/>
      <c r="Y1840" s="33"/>
    </row>
    <row r="1841" spans="1:25" hidden="1" x14ac:dyDescent="0.2">
      <c r="A1841" s="93" t="s">
        <v>826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831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3187</v>
      </c>
      <c r="T1841" s="95" t="str">
        <f t="shared" si="145"/>
        <v>2023 07</v>
      </c>
      <c r="U1841" s="32">
        <f t="shared" si="142"/>
        <v>810.66918928322889</v>
      </c>
      <c r="V1841" s="22">
        <f t="shared" si="143"/>
        <v>0.68161791654473736</v>
      </c>
      <c r="X1841" s="33"/>
      <c r="Y1841" s="33"/>
    </row>
    <row r="1842" spans="1:25" hidden="1" x14ac:dyDescent="0.2">
      <c r="A1842" s="93" t="s">
        <v>832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833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3187</v>
      </c>
      <c r="T1842" s="95" t="str">
        <f t="shared" si="145"/>
        <v>2023 08</v>
      </c>
      <c r="U1842" s="32">
        <f t="shared" si="142"/>
        <v>444.48627927092912</v>
      </c>
      <c r="V1842" s="22">
        <f t="shared" si="143"/>
        <v>0.14086019539418515</v>
      </c>
      <c r="X1842" s="33"/>
      <c r="Y1842" s="33"/>
    </row>
    <row r="1843" spans="1:25" hidden="1" x14ac:dyDescent="0.2">
      <c r="A1843" s="93" t="s">
        <v>832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833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3187</v>
      </c>
      <c r="T1843" s="95" t="str">
        <f t="shared" si="145"/>
        <v>2023 08</v>
      </c>
      <c r="U1843" s="32">
        <f t="shared" si="142"/>
        <v>444.48627927092912</v>
      </c>
      <c r="V1843" s="22">
        <f t="shared" si="143"/>
        <v>0.14086019539418515</v>
      </c>
      <c r="X1843" s="33"/>
      <c r="Y1843" s="33"/>
    </row>
    <row r="1844" spans="1:25" hidden="1" x14ac:dyDescent="0.2">
      <c r="A1844" s="93" t="s">
        <v>832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3149</v>
      </c>
      <c r="I1844" s="97" t="s">
        <v>2138</v>
      </c>
      <c r="J1844" s="97" t="s">
        <v>3150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3187</v>
      </c>
      <c r="T1844" s="95" t="str">
        <f t="shared" si="145"/>
        <v>2024 01</v>
      </c>
      <c r="U1844" s="32">
        <f t="shared" si="142"/>
        <v>475.97352208835343</v>
      </c>
      <c r="V1844" s="22">
        <f t="shared" si="143"/>
        <v>0.90830051944170065</v>
      </c>
      <c r="X1844" s="33"/>
      <c r="Y1844" s="33"/>
    </row>
    <row r="1845" spans="1:25" hidden="1" x14ac:dyDescent="0.2">
      <c r="A1845" s="93" t="s">
        <v>832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3149</v>
      </c>
      <c r="I1845" s="97" t="s">
        <v>2138</v>
      </c>
      <c r="J1845" s="97" t="s">
        <v>3150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3187</v>
      </c>
      <c r="T1845" s="95" t="str">
        <f t="shared" si="145"/>
        <v>2024 11</v>
      </c>
      <c r="U1845" s="32">
        <f t="shared" si="142"/>
        <v>675.97352208835343</v>
      </c>
      <c r="V1845" s="22">
        <f t="shared" si="143"/>
        <v>1.2899606233300407</v>
      </c>
      <c r="X1845" s="33"/>
      <c r="Y1845" s="33"/>
    </row>
    <row r="1846" spans="1:25" hidden="1" x14ac:dyDescent="0.2">
      <c r="A1846" s="93" t="s">
        <v>832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834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3187</v>
      </c>
      <c r="T1846" s="95" t="str">
        <f t="shared" si="145"/>
        <v>2023 08</v>
      </c>
      <c r="U1846" s="32">
        <f t="shared" si="142"/>
        <v>500.02388446092073</v>
      </c>
      <c r="V1846" s="22">
        <f t="shared" si="143"/>
        <v>0.33335456430332305</v>
      </c>
      <c r="X1846" s="33"/>
      <c r="Y1846" s="33"/>
    </row>
    <row r="1847" spans="1:25" hidden="1" x14ac:dyDescent="0.2">
      <c r="A1847" s="93" t="s">
        <v>832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3644</v>
      </c>
      <c r="I1847" s="97" t="s">
        <v>2088</v>
      </c>
      <c r="J1847" s="97" t="s">
        <v>3645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3187</v>
      </c>
      <c r="T1847" s="95" t="str">
        <f t="shared" si="145"/>
        <v>2023 12</v>
      </c>
      <c r="U1847" s="32">
        <f t="shared" si="142"/>
        <v>1284.6442446709916</v>
      </c>
      <c r="V1847" s="22">
        <f t="shared" si="143"/>
        <v>1.7958117134042688</v>
      </c>
      <c r="X1847" s="33"/>
      <c r="Y1847" s="33"/>
    </row>
    <row r="1848" spans="1:25" hidden="1" x14ac:dyDescent="0.2">
      <c r="A1848" s="93" t="s">
        <v>832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3644</v>
      </c>
      <c r="I1848" s="97" t="s">
        <v>2088</v>
      </c>
      <c r="J1848" s="97" t="s">
        <v>3645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3187</v>
      </c>
      <c r="T1848" s="95" t="str">
        <f t="shared" si="145"/>
        <v>2024 05</v>
      </c>
      <c r="U1848" s="32">
        <f t="shared" si="142"/>
        <v>1284.6442446709916</v>
      </c>
      <c r="V1848" s="22">
        <f t="shared" si="143"/>
        <v>1.7958117134042688</v>
      </c>
      <c r="X1848" s="33"/>
      <c r="Y1848" s="33"/>
    </row>
    <row r="1849" spans="1:25" hidden="1" x14ac:dyDescent="0.2">
      <c r="A1849" s="93" t="s">
        <v>832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3644</v>
      </c>
      <c r="I1849" s="97" t="s">
        <v>2088</v>
      </c>
      <c r="J1849" s="97" t="s">
        <v>3645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si="142"/>
        <v>-715.3557553290085</v>
      </c>
      <c r="V1849" s="22" t="str">
        <f t="shared" si="143"/>
        <v/>
      </c>
      <c r="X1849" s="33"/>
      <c r="Y1849" s="33"/>
    </row>
    <row r="1850" spans="1:25" hidden="1" x14ac:dyDescent="0.2">
      <c r="A1850" s="93" t="s">
        <v>832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4457</v>
      </c>
      <c r="I1850" s="97" t="s">
        <v>2138</v>
      </c>
      <c r="J1850" s="97" t="s">
        <v>4458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3187</v>
      </c>
      <c r="T1850" s="95" t="str">
        <f t="shared" si="145"/>
        <v>2024 02</v>
      </c>
      <c r="U1850" s="32">
        <f t="shared" si="142"/>
        <v>947.86885078776618</v>
      </c>
      <c r="V1850" s="22">
        <f t="shared" si="143"/>
        <v>0.57372494383374306</v>
      </c>
      <c r="X1850" s="33"/>
      <c r="Y1850" s="33"/>
    </row>
    <row r="1851" spans="1:25" hidden="1" x14ac:dyDescent="0.2">
      <c r="A1851" s="93" t="s">
        <v>832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3167</v>
      </c>
      <c r="I1851" s="97" t="s">
        <v>2138</v>
      </c>
      <c r="J1851" s="97" t="s">
        <v>3168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3187</v>
      </c>
      <c r="T1851" s="95" t="str">
        <f t="shared" si="145"/>
        <v>2024 01</v>
      </c>
      <c r="U1851" s="32">
        <f t="shared" si="142"/>
        <v>771.17300339820804</v>
      </c>
      <c r="V1851" s="22">
        <f t="shared" si="143"/>
        <v>0.83026549208800227</v>
      </c>
      <c r="X1851" s="33"/>
      <c r="Y1851" s="33"/>
    </row>
    <row r="1852" spans="1:25" hidden="1" x14ac:dyDescent="0.2">
      <c r="A1852" s="93" t="s">
        <v>832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836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si="142"/>
        <v>-1930.3250540624038</v>
      </c>
      <c r="V1852" s="22" t="str">
        <f t="shared" si="143"/>
        <v/>
      </c>
      <c r="X1852" s="33"/>
      <c r="Y1852" s="33"/>
    </row>
    <row r="1853" spans="1:25" hidden="1" x14ac:dyDescent="0.2">
      <c r="A1853" s="93" t="s">
        <v>832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837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3187</v>
      </c>
      <c r="T1853" s="95" t="str">
        <f t="shared" si="145"/>
        <v>2023 08</v>
      </c>
      <c r="U1853" s="32">
        <f t="shared" si="142"/>
        <v>1269.2884893419832</v>
      </c>
      <c r="V1853" s="22">
        <f t="shared" si="143"/>
        <v>0.88717290654788161</v>
      </c>
      <c r="X1853" s="33"/>
      <c r="Y1853" s="33"/>
    </row>
    <row r="1854" spans="1:25" hidden="1" x14ac:dyDescent="0.2">
      <c r="A1854" s="93" t="s">
        <v>832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837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3187</v>
      </c>
      <c r="T1854" s="95" t="str">
        <f t="shared" si="145"/>
        <v>2023 12</v>
      </c>
      <c r="U1854" s="32">
        <f t="shared" si="142"/>
        <v>1069.2884893419832</v>
      </c>
      <c r="V1854" s="22">
        <f t="shared" si="143"/>
        <v>0.74738232087766809</v>
      </c>
      <c r="X1854" s="33"/>
      <c r="Y1854" s="33"/>
    </row>
    <row r="1855" spans="1:25" hidden="1" x14ac:dyDescent="0.2">
      <c r="A1855" s="93" t="s">
        <v>838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3099</v>
      </c>
      <c r="I1855" s="97" t="s">
        <v>2042</v>
      </c>
      <c r="J1855" s="97" t="s">
        <v>3100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3187</v>
      </c>
      <c r="T1855" s="95" t="str">
        <f t="shared" si="145"/>
        <v>2023 08</v>
      </c>
      <c r="U1855" s="32">
        <f t="shared" si="142"/>
        <v>1173.8209783071029</v>
      </c>
      <c r="V1855" s="22">
        <f t="shared" si="143"/>
        <v>0.50461334547366199</v>
      </c>
      <c r="X1855" s="33"/>
      <c r="Y1855" s="33"/>
    </row>
    <row r="1856" spans="1:25" hidden="1" x14ac:dyDescent="0.2">
      <c r="A1856" s="93" t="s">
        <v>838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3099</v>
      </c>
      <c r="I1856" s="97" t="s">
        <v>2042</v>
      </c>
      <c r="J1856" s="97" t="s">
        <v>3100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3187</v>
      </c>
      <c r="T1856" s="95" t="str">
        <f t="shared" si="145"/>
        <v>2023 08</v>
      </c>
      <c r="U1856" s="32">
        <f t="shared" si="142"/>
        <v>1173.8209783071029</v>
      </c>
      <c r="V1856" s="22">
        <f t="shared" si="143"/>
        <v>0.50461334547366199</v>
      </c>
      <c r="X1856" s="33"/>
      <c r="Y1856" s="33"/>
    </row>
    <row r="1857" spans="1:25" hidden="1" x14ac:dyDescent="0.2">
      <c r="A1857" s="93" t="s">
        <v>838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3099</v>
      </c>
      <c r="I1857" s="97" t="s">
        <v>2042</v>
      </c>
      <c r="J1857" s="97" t="s">
        <v>3100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3187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hidden="1" x14ac:dyDescent="0.2">
      <c r="A1858" s="93" t="s">
        <v>838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3695</v>
      </c>
      <c r="I1858" s="176" t="s">
        <v>3738</v>
      </c>
      <c r="J1858" s="97" t="s">
        <v>3739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3187</v>
      </c>
      <c r="T1858" s="95" t="str">
        <f t="shared" si="145"/>
        <v>2023 09</v>
      </c>
      <c r="U1858" s="32">
        <f t="shared" si="147"/>
        <v>848.44258188005097</v>
      </c>
      <c r="V1858" s="22">
        <f t="shared" si="148"/>
        <v>0.4843932451787592</v>
      </c>
      <c r="X1858" s="33"/>
      <c r="Y1858" s="33"/>
    </row>
    <row r="1859" spans="1:25" hidden="1" x14ac:dyDescent="0.2">
      <c r="A1859" s="93" t="s">
        <v>838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839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3187</v>
      </c>
      <c r="T1859" s="95" t="str">
        <f t="shared" si="145"/>
        <v>2024 07</v>
      </c>
      <c r="U1859" s="32">
        <f t="shared" si="147"/>
        <v>828.51354529987236</v>
      </c>
      <c r="V1859" s="22">
        <f t="shared" si="148"/>
        <v>3.0517675226744299</v>
      </c>
      <c r="X1859" s="33"/>
      <c r="Y1859" s="33"/>
    </row>
    <row r="1860" spans="1:25" hidden="1" x14ac:dyDescent="0.2">
      <c r="A1860" s="93" t="s">
        <v>838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839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3187</v>
      </c>
      <c r="T1860" s="95" t="str">
        <f t="shared" ref="T1860:T1923" si="150">IF(R1860="","",TEXT(R1860,"ГГГГ ММ"))</f>
        <v>2025 04</v>
      </c>
      <c r="U1860" s="32">
        <f t="shared" si="147"/>
        <v>728.51354529987236</v>
      </c>
      <c r="V1860" s="22">
        <f t="shared" si="148"/>
        <v>2.6834250206131181</v>
      </c>
      <c r="X1860" s="33"/>
      <c r="Y1860" s="33"/>
    </row>
    <row r="1861" spans="1:25" hidden="1" x14ac:dyDescent="0.2">
      <c r="A1861" s="93" t="s">
        <v>838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840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3187</v>
      </c>
      <c r="T1861" s="95" t="str">
        <f t="shared" si="150"/>
        <v>2024 01</v>
      </c>
      <c r="U1861" s="32">
        <f t="shared" si="147"/>
        <v>884.82850701829</v>
      </c>
      <c r="V1861" s="22">
        <f t="shared" si="148"/>
        <v>1.4383444569733945</v>
      </c>
      <c r="X1861" s="33"/>
      <c r="Y1861" s="33"/>
    </row>
    <row r="1862" spans="1:25" hidden="1" x14ac:dyDescent="0.2">
      <c r="A1862" s="93" t="s">
        <v>838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4112</v>
      </c>
      <c r="I1862" s="97" t="s">
        <v>2277</v>
      </c>
      <c r="J1862" s="97" t="s">
        <v>4113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3187</v>
      </c>
      <c r="T1862" s="95" t="str">
        <f t="shared" si="150"/>
        <v>2023 08</v>
      </c>
      <c r="U1862" s="32">
        <f t="shared" si="147"/>
        <v>1310.9783071033603</v>
      </c>
      <c r="V1862" s="22">
        <f t="shared" si="148"/>
        <v>1.3255303867640924</v>
      </c>
      <c r="X1862" s="33"/>
      <c r="Y1862" s="33"/>
    </row>
    <row r="1863" spans="1:25" hidden="1" x14ac:dyDescent="0.2">
      <c r="A1863" s="93" t="s">
        <v>838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842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3187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hidden="1" x14ac:dyDescent="0.2">
      <c r="A1864" s="93" t="s">
        <v>843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844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3187</v>
      </c>
      <c r="T1864" s="95" t="str">
        <f t="shared" si="150"/>
        <v>2023 07</v>
      </c>
      <c r="U1864" s="32">
        <f t="shared" si="147"/>
        <v>405.79999999999995</v>
      </c>
      <c r="V1864" s="22">
        <f t="shared" si="148"/>
        <v>0.21423292154999468</v>
      </c>
      <c r="X1864" s="33"/>
      <c r="Y1864" s="33"/>
    </row>
    <row r="1865" spans="1:25" hidden="1" x14ac:dyDescent="0.2">
      <c r="A1865" s="93" t="s">
        <v>843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844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3187</v>
      </c>
      <c r="T1865" s="95" t="str">
        <f t="shared" si="150"/>
        <v>2023 07</v>
      </c>
      <c r="U1865" s="32">
        <f t="shared" si="147"/>
        <v>405.79999999999995</v>
      </c>
      <c r="V1865" s="22">
        <f t="shared" si="148"/>
        <v>0.21423292154999468</v>
      </c>
      <c r="X1865" s="33"/>
      <c r="Y1865" s="33"/>
    </row>
    <row r="1866" spans="1:25" hidden="1" x14ac:dyDescent="0.2">
      <c r="A1866" s="93" t="s">
        <v>843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845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3187</v>
      </c>
      <c r="T1866" s="95" t="str">
        <f t="shared" si="150"/>
        <v>2023 07</v>
      </c>
      <c r="U1866" s="32">
        <f t="shared" si="147"/>
        <v>343.1</v>
      </c>
      <c r="V1866" s="22">
        <f t="shared" si="148"/>
        <v>0.40039677908740812</v>
      </c>
      <c r="X1866" s="33"/>
      <c r="Y1866" s="33"/>
    </row>
    <row r="1867" spans="1:25" hidden="1" x14ac:dyDescent="0.2">
      <c r="A1867" s="93" t="s">
        <v>846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847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3187</v>
      </c>
      <c r="T1867" s="95" t="str">
        <f t="shared" si="150"/>
        <v>2023 08</v>
      </c>
      <c r="U1867" s="32">
        <f t="shared" si="147"/>
        <v>-41.699999999999818</v>
      </c>
      <c r="V1867" s="22">
        <f t="shared" si="148"/>
        <v>-1.9470514077601822E-2</v>
      </c>
      <c r="X1867" s="33"/>
      <c r="Y1867" s="33"/>
    </row>
    <row r="1868" spans="1:25" hidden="1" x14ac:dyDescent="0.2">
      <c r="A1868" s="93" t="s">
        <v>848</v>
      </c>
      <c r="B1868" s="94">
        <f>IFERROR(VLOOKUP($A1868,HeadJournal!$A$1:$NTR$890,COLUMN(HeadJournal!B$1),0),"")</f>
        <v>0</v>
      </c>
      <c r="C1868" s="94" t="s">
        <v>849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850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3187</v>
      </c>
      <c r="T1868" s="95" t="str">
        <f t="shared" si="150"/>
        <v>2023 07</v>
      </c>
      <c r="U1868" s="32">
        <f t="shared" si="147"/>
        <v>1067.5999999999999</v>
      </c>
      <c r="V1868" s="22">
        <f t="shared" si="148"/>
        <v>0.65400637098750292</v>
      </c>
      <c r="X1868" s="33"/>
      <c r="Y1868" s="33"/>
    </row>
    <row r="1869" spans="1:25" hidden="1" x14ac:dyDescent="0.2">
      <c r="A1869" s="93" t="s">
        <v>848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850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3187</v>
      </c>
      <c r="T1869" s="95" t="str">
        <f t="shared" si="150"/>
        <v>2023 09</v>
      </c>
      <c r="U1869" s="32">
        <f t="shared" si="147"/>
        <v>1067.5999999999999</v>
      </c>
      <c r="V1869" s="22">
        <f t="shared" si="148"/>
        <v>0.65400637098750292</v>
      </c>
      <c r="X1869" s="33"/>
      <c r="Y1869" s="33"/>
    </row>
    <row r="1870" spans="1:25" hidden="1" x14ac:dyDescent="0.2">
      <c r="A1870" s="93" t="s">
        <v>848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850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3187</v>
      </c>
      <c r="T1870" s="95" t="str">
        <f t="shared" si="150"/>
        <v>2023 10</v>
      </c>
      <c r="U1870" s="32">
        <f t="shared" si="147"/>
        <v>1067.5999999999999</v>
      </c>
      <c r="V1870" s="22">
        <f t="shared" si="148"/>
        <v>0.65400637098750292</v>
      </c>
      <c r="X1870" s="33"/>
      <c r="Y1870" s="33"/>
    </row>
    <row r="1871" spans="1:25" hidden="1" x14ac:dyDescent="0.2">
      <c r="A1871" s="93" t="s">
        <v>848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851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3187</v>
      </c>
      <c r="T1871" s="95" t="str">
        <f t="shared" si="150"/>
        <v>2023 07</v>
      </c>
      <c r="U1871" s="32">
        <f t="shared" si="147"/>
        <v>733.1</v>
      </c>
      <c r="V1871" s="22">
        <f t="shared" si="148"/>
        <v>0.75819629744544426</v>
      </c>
      <c r="X1871" s="33"/>
      <c r="Y1871" s="33"/>
    </row>
    <row r="1872" spans="1:25" hidden="1" x14ac:dyDescent="0.2">
      <c r="A1872" s="93" t="s">
        <v>852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793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3187</v>
      </c>
      <c r="T1872" s="95" t="str">
        <f t="shared" si="150"/>
        <v>2023 07</v>
      </c>
      <c r="U1872" s="32">
        <f t="shared" si="147"/>
        <v>142.5</v>
      </c>
      <c r="V1872" s="22">
        <f t="shared" si="148"/>
        <v>0.39860139860139859</v>
      </c>
      <c r="X1872" s="33"/>
      <c r="Y1872" s="33"/>
    </row>
    <row r="1873" spans="1:25" hidden="1" x14ac:dyDescent="0.2">
      <c r="A1873" s="93" t="s">
        <v>852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793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3187</v>
      </c>
      <c r="T1873" s="95" t="str">
        <f t="shared" si="150"/>
        <v>2023 07</v>
      </c>
      <c r="U1873" s="32">
        <f t="shared" si="147"/>
        <v>142.5</v>
      </c>
      <c r="V1873" s="22">
        <f t="shared" si="148"/>
        <v>0.39860139860139859</v>
      </c>
      <c r="X1873" s="33"/>
      <c r="Y1873" s="33"/>
    </row>
    <row r="1874" spans="1:25" hidden="1" x14ac:dyDescent="0.2">
      <c r="A1874" s="93" t="s">
        <v>853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854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3187</v>
      </c>
      <c r="T1874" s="95" t="str">
        <f t="shared" si="150"/>
        <v>2023 07</v>
      </c>
      <c r="U1874" s="32">
        <f t="shared" si="147"/>
        <v>427.79999999999995</v>
      </c>
      <c r="V1874" s="22">
        <f t="shared" si="148"/>
        <v>0.22850122850122848</v>
      </c>
      <c r="X1874" s="33"/>
      <c r="Y1874" s="33"/>
    </row>
    <row r="1875" spans="1:25" hidden="1" x14ac:dyDescent="0.2">
      <c r="A1875" s="93" t="s">
        <v>853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854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3187</v>
      </c>
      <c r="T1875" s="95" t="str">
        <f t="shared" si="150"/>
        <v>2023 09</v>
      </c>
      <c r="U1875" s="32">
        <f t="shared" si="147"/>
        <v>627.79999999999995</v>
      </c>
      <c r="V1875" s="22">
        <f t="shared" si="148"/>
        <v>0.33532742228394397</v>
      </c>
      <c r="X1875" s="33"/>
      <c r="Y1875" s="33"/>
    </row>
    <row r="1876" spans="1:25" hidden="1" x14ac:dyDescent="0.2">
      <c r="A1876" s="93" t="s">
        <v>855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851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3187</v>
      </c>
      <c r="T1876" s="95" t="str">
        <f t="shared" si="150"/>
        <v>2023 07</v>
      </c>
      <c r="U1876" s="32">
        <f t="shared" si="147"/>
        <v>666</v>
      </c>
      <c r="V1876" s="22">
        <f t="shared" si="148"/>
        <v>0.64410058027079309</v>
      </c>
      <c r="X1876" s="33"/>
      <c r="Y1876" s="33"/>
    </row>
    <row r="1877" spans="1:25" hidden="1" x14ac:dyDescent="0.2">
      <c r="A1877" s="93" t="s">
        <v>855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851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3187</v>
      </c>
      <c r="T1877" s="95" t="str">
        <f t="shared" si="150"/>
        <v>2023 08</v>
      </c>
      <c r="U1877" s="32">
        <f t="shared" si="147"/>
        <v>666</v>
      </c>
      <c r="V1877" s="22">
        <f t="shared" si="148"/>
        <v>0.64410058027079309</v>
      </c>
      <c r="X1877" s="33"/>
      <c r="Y1877" s="33"/>
    </row>
    <row r="1878" spans="1:25" hidden="1" x14ac:dyDescent="0.2">
      <c r="A1878" s="93" t="s">
        <v>856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857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3187</v>
      </c>
      <c r="T1878" s="95" t="str">
        <f t="shared" si="150"/>
        <v>2023 08</v>
      </c>
      <c r="U1878" s="32">
        <f t="shared" si="147"/>
        <v>445.7</v>
      </c>
      <c r="V1878" s="22">
        <f t="shared" si="148"/>
        <v>0.98106977767994707</v>
      </c>
      <c r="X1878" s="33"/>
      <c r="Y1878" s="33"/>
    </row>
    <row r="1879" spans="1:25" hidden="1" x14ac:dyDescent="0.2">
      <c r="A1879" s="93" t="s">
        <v>856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857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3187</v>
      </c>
      <c r="T1879" s="95" t="str">
        <f t="shared" si="150"/>
        <v>2023 08</v>
      </c>
      <c r="U1879" s="32">
        <f t="shared" si="147"/>
        <v>445.7</v>
      </c>
      <c r="V1879" s="22">
        <f t="shared" si="148"/>
        <v>0.98106977767994707</v>
      </c>
      <c r="X1879" s="33"/>
      <c r="Y1879" s="33"/>
    </row>
    <row r="1880" spans="1:25" hidden="1" x14ac:dyDescent="0.2">
      <c r="A1880" s="93" t="s">
        <v>856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857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3187</v>
      </c>
      <c r="T1880" s="95" t="str">
        <f t="shared" si="150"/>
        <v>2023 08</v>
      </c>
      <c r="U1880" s="32">
        <f t="shared" si="147"/>
        <v>445.7</v>
      </c>
      <c r="V1880" s="22">
        <f t="shared" si="148"/>
        <v>0.98106977767994707</v>
      </c>
      <c r="X1880" s="33"/>
      <c r="Y1880" s="33"/>
    </row>
    <row r="1881" spans="1:25" hidden="1" x14ac:dyDescent="0.2">
      <c r="A1881" s="93" t="s">
        <v>856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857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3187</v>
      </c>
      <c r="T1881" s="95" t="str">
        <f t="shared" si="150"/>
        <v>2023 08</v>
      </c>
      <c r="U1881" s="32">
        <f t="shared" si="147"/>
        <v>445.7</v>
      </c>
      <c r="V1881" s="22">
        <f t="shared" si="148"/>
        <v>0.98106977767994707</v>
      </c>
      <c r="X1881" s="33"/>
      <c r="Y1881" s="33"/>
    </row>
    <row r="1882" spans="1:25" hidden="1" x14ac:dyDescent="0.2">
      <c r="A1882" s="93" t="s">
        <v>858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741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3187</v>
      </c>
      <c r="T1882" s="95" t="str">
        <f t="shared" si="150"/>
        <v>2023 08</v>
      </c>
      <c r="U1882" s="32">
        <f t="shared" si="147"/>
        <v>1095.8</v>
      </c>
      <c r="V1882" s="22">
        <f t="shared" si="148"/>
        <v>1.2119000221190002</v>
      </c>
      <c r="X1882" s="33"/>
      <c r="Y1882" s="33"/>
    </row>
    <row r="1883" spans="1:25" hidden="1" x14ac:dyDescent="0.2">
      <c r="A1883" s="93" t="s">
        <v>858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741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3187</v>
      </c>
      <c r="T1883" s="95" t="str">
        <f t="shared" si="150"/>
        <v>2023 11</v>
      </c>
      <c r="U1883" s="32">
        <f t="shared" si="147"/>
        <v>1095.8</v>
      </c>
      <c r="V1883" s="22">
        <f t="shared" si="148"/>
        <v>1.2119000221190002</v>
      </c>
      <c r="X1883" s="33"/>
      <c r="Y1883" s="33"/>
    </row>
    <row r="1884" spans="1:25" hidden="1" x14ac:dyDescent="0.2">
      <c r="A1884" s="93" t="s">
        <v>858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741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3187</v>
      </c>
      <c r="T1884" s="95" t="str">
        <f t="shared" si="150"/>
        <v>2023 11</v>
      </c>
      <c r="U1884" s="32">
        <f t="shared" si="147"/>
        <v>995.8</v>
      </c>
      <c r="V1884" s="22">
        <f t="shared" si="148"/>
        <v>1.1013050210130502</v>
      </c>
      <c r="X1884" s="33"/>
      <c r="Y1884" s="33"/>
    </row>
    <row r="1885" spans="1:25" hidden="1" x14ac:dyDescent="0.2">
      <c r="A1885" s="93" t="s">
        <v>859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860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3187</v>
      </c>
      <c r="T1885" s="95" t="str">
        <f t="shared" si="150"/>
        <v>2023 09</v>
      </c>
      <c r="U1885" s="32">
        <f t="shared" si="147"/>
        <v>590.70000000000005</v>
      </c>
      <c r="V1885" s="22">
        <f t="shared" si="148"/>
        <v>0.36705399863294602</v>
      </c>
      <c r="X1885" s="33"/>
      <c r="Y1885" s="33"/>
    </row>
    <row r="1886" spans="1:25" hidden="1" x14ac:dyDescent="0.2">
      <c r="A1886" s="93" t="s">
        <v>859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813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3187</v>
      </c>
      <c r="T1886" s="95" t="str">
        <f t="shared" si="150"/>
        <v>2024 01</v>
      </c>
      <c r="U1886" s="32">
        <f t="shared" si="147"/>
        <v>595.09999999999991</v>
      </c>
      <c r="V1886" s="22">
        <f t="shared" si="148"/>
        <v>0.37080191912268667</v>
      </c>
      <c r="X1886" s="33"/>
      <c r="Y1886" s="33"/>
    </row>
    <row r="1887" spans="1:25" hidden="1" x14ac:dyDescent="0.2">
      <c r="A1887" s="93" t="s">
        <v>859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516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3187</v>
      </c>
      <c r="T1887" s="95" t="str">
        <f t="shared" si="150"/>
        <v>2023 09</v>
      </c>
      <c r="U1887" s="32">
        <f t="shared" si="147"/>
        <v>1296.0999999999999</v>
      </c>
      <c r="V1887" s="22">
        <f t="shared" si="148"/>
        <v>0.76066670579259332</v>
      </c>
      <c r="X1887" s="33"/>
      <c r="Y1887" s="33"/>
    </row>
    <row r="1888" spans="1:25" hidden="1" x14ac:dyDescent="0.2">
      <c r="A1888" s="93" t="s">
        <v>859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819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3187</v>
      </c>
      <c r="T1888" s="95" t="str">
        <f t="shared" si="150"/>
        <v>2023 08</v>
      </c>
      <c r="U1888" s="32">
        <f t="shared" si="147"/>
        <v>1076.3</v>
      </c>
      <c r="V1888" s="22">
        <f t="shared" si="148"/>
        <v>0.62441260080060335</v>
      </c>
      <c r="X1888" s="33"/>
      <c r="Y1888" s="33"/>
    </row>
    <row r="1889" spans="1:25" hidden="1" x14ac:dyDescent="0.2">
      <c r="A1889" s="93" t="s">
        <v>861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793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3187</v>
      </c>
      <c r="T1889" s="95" t="str">
        <f t="shared" si="150"/>
        <v>2023 09</v>
      </c>
      <c r="U1889" s="32">
        <f t="shared" si="147"/>
        <v>144.10000000000002</v>
      </c>
      <c r="V1889" s="22">
        <f t="shared" si="148"/>
        <v>0.35501355013550145</v>
      </c>
      <c r="X1889" s="33"/>
      <c r="Y1889" s="33"/>
    </row>
    <row r="1890" spans="1:25" hidden="1" x14ac:dyDescent="0.2">
      <c r="A1890" s="93" t="s">
        <v>861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793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3187</v>
      </c>
      <c r="T1890" s="95" t="str">
        <f t="shared" si="150"/>
        <v>2023 09</v>
      </c>
      <c r="U1890" s="32">
        <f t="shared" si="147"/>
        <v>144.10000000000002</v>
      </c>
      <c r="V1890" s="22">
        <f t="shared" si="148"/>
        <v>0.35501355013550145</v>
      </c>
      <c r="X1890" s="33"/>
      <c r="Y1890" s="33"/>
    </row>
    <row r="1891" spans="1:25" hidden="1" x14ac:dyDescent="0.2">
      <c r="A1891" s="93" t="s">
        <v>862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798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3187</v>
      </c>
      <c r="T1891" s="95" t="str">
        <f t="shared" si="150"/>
        <v>2023 09</v>
      </c>
      <c r="U1891" s="32">
        <f t="shared" si="147"/>
        <v>697.9</v>
      </c>
      <c r="V1891" s="22">
        <f t="shared" si="148"/>
        <v>0.69643748128929239</v>
      </c>
      <c r="X1891" s="33"/>
      <c r="Y1891" s="33"/>
    </row>
    <row r="1892" spans="1:25" hidden="1" x14ac:dyDescent="0.2">
      <c r="A1892" s="93" t="s">
        <v>862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798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3187</v>
      </c>
      <c r="T1892" s="95" t="str">
        <f t="shared" si="150"/>
        <v>2023 09</v>
      </c>
      <c r="U1892" s="32">
        <f t="shared" si="147"/>
        <v>697.9</v>
      </c>
      <c r="V1892" s="22">
        <f t="shared" si="148"/>
        <v>0.69643748128929239</v>
      </c>
      <c r="X1892" s="33"/>
      <c r="Y1892" s="33"/>
    </row>
    <row r="1893" spans="1:25" hidden="1" x14ac:dyDescent="0.2">
      <c r="A1893" s="93" t="s">
        <v>863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864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3187</v>
      </c>
      <c r="T1893" s="95" t="str">
        <f t="shared" si="150"/>
        <v>2023 09</v>
      </c>
      <c r="U1893" s="32">
        <f t="shared" si="147"/>
        <v>144.10000000000002</v>
      </c>
      <c r="V1893" s="22">
        <f t="shared" si="148"/>
        <v>0.35501355013550145</v>
      </c>
      <c r="X1893" s="33"/>
      <c r="Y1893" s="33"/>
    </row>
    <row r="1894" spans="1:25" hidden="1" x14ac:dyDescent="0.2">
      <c r="A1894" s="93" t="s">
        <v>863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864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3187</v>
      </c>
      <c r="T1894" s="95" t="str">
        <f t="shared" si="150"/>
        <v>2023 09</v>
      </c>
      <c r="U1894" s="32">
        <f t="shared" si="147"/>
        <v>144.10000000000002</v>
      </c>
      <c r="V1894" s="22">
        <f t="shared" si="148"/>
        <v>0.35501355013550145</v>
      </c>
      <c r="X1894" s="33"/>
      <c r="Y1894" s="33"/>
    </row>
    <row r="1895" spans="1:25" hidden="1" x14ac:dyDescent="0.2">
      <c r="A1895" s="93" t="s">
        <v>865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866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3187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hidden="1" x14ac:dyDescent="0.2">
      <c r="A1896" s="93" t="s">
        <v>865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866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3187</v>
      </c>
      <c r="T1896" s="95" t="str">
        <f t="shared" si="150"/>
        <v>2023 08</v>
      </c>
      <c r="U1896" s="32">
        <f t="shared" si="147"/>
        <v>550.5</v>
      </c>
      <c r="V1896" s="22">
        <f t="shared" si="148"/>
        <v>0.47890387124836886</v>
      </c>
      <c r="X1896" s="33"/>
      <c r="Y1896" s="33"/>
    </row>
    <row r="1897" spans="1:25" hidden="1" x14ac:dyDescent="0.2">
      <c r="A1897" s="93" t="s">
        <v>867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857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3187</v>
      </c>
      <c r="T1897" s="95" t="str">
        <f t="shared" si="150"/>
        <v>2024 11</v>
      </c>
      <c r="U1897" s="32">
        <f t="shared" si="147"/>
        <v>399.6</v>
      </c>
      <c r="V1897" s="22">
        <f t="shared" si="148"/>
        <v>0.99800199800199807</v>
      </c>
      <c r="X1897" s="33"/>
      <c r="Y1897" s="33"/>
    </row>
    <row r="1898" spans="1:25" hidden="1" x14ac:dyDescent="0.2">
      <c r="A1898" s="93" t="s">
        <v>867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857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3187</v>
      </c>
      <c r="T1898" s="95" t="str">
        <f t="shared" si="150"/>
        <v>2025 03</v>
      </c>
      <c r="U1898" s="32">
        <f t="shared" si="147"/>
        <v>99.600000000000023</v>
      </c>
      <c r="V1898" s="22">
        <f t="shared" si="148"/>
        <v>0.24875124875124882</v>
      </c>
      <c r="X1898" s="33"/>
      <c r="Y1898" s="33"/>
    </row>
    <row r="1899" spans="1:25" hidden="1" x14ac:dyDescent="0.2">
      <c r="A1899" s="93" t="s">
        <v>867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857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si="148"/>
        <v/>
      </c>
      <c r="X1899" s="33"/>
      <c r="Y1899" s="33"/>
    </row>
    <row r="1900" spans="1:25" hidden="1" x14ac:dyDescent="0.2">
      <c r="A1900" s="93" t="s">
        <v>867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857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si="148"/>
        <v/>
      </c>
      <c r="X1900" s="33"/>
      <c r="Y1900" s="33"/>
    </row>
    <row r="1901" spans="1:25" hidden="1" x14ac:dyDescent="0.2">
      <c r="A1901" s="93" t="s">
        <v>868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222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3187</v>
      </c>
      <c r="T1901" s="95" t="str">
        <f t="shared" si="150"/>
        <v>2023 10</v>
      </c>
      <c r="U1901" s="32">
        <f t="shared" si="147"/>
        <v>945.5</v>
      </c>
      <c r="V1901" s="22">
        <f t="shared" si="148"/>
        <v>1.4446142093200918</v>
      </c>
      <c r="X1901" s="33"/>
      <c r="Y1901" s="33"/>
    </row>
    <row r="1902" spans="1:25" hidden="1" x14ac:dyDescent="0.2">
      <c r="A1902" s="93" t="s">
        <v>868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222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3187</v>
      </c>
      <c r="T1902" s="95" t="str">
        <f t="shared" si="150"/>
        <v>2023 12</v>
      </c>
      <c r="U1902" s="32">
        <f t="shared" si="147"/>
        <v>945.5</v>
      </c>
      <c r="V1902" s="22">
        <f t="shared" si="148"/>
        <v>1.4446142093200918</v>
      </c>
      <c r="X1902" s="33"/>
      <c r="Y1902" s="33"/>
    </row>
    <row r="1903" spans="1:25" hidden="1" x14ac:dyDescent="0.2">
      <c r="A1903" s="93" t="s">
        <v>869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845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3187</v>
      </c>
      <c r="T1903" s="95" t="str">
        <f t="shared" si="150"/>
        <v>2023 08</v>
      </c>
      <c r="U1903" s="32">
        <f t="shared" si="147"/>
        <v>630.20000000000005</v>
      </c>
      <c r="V1903" s="22">
        <f t="shared" si="148"/>
        <v>1.1060021060021061</v>
      </c>
      <c r="X1903" s="33"/>
      <c r="Y1903" s="33"/>
    </row>
    <row r="1904" spans="1:25" hidden="1" x14ac:dyDescent="0.2">
      <c r="A1904" s="93" t="s">
        <v>869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845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3187</v>
      </c>
      <c r="T1904" s="95" t="str">
        <f t="shared" si="150"/>
        <v>2023 08</v>
      </c>
      <c r="U1904" s="32">
        <f t="shared" si="147"/>
        <v>730.2</v>
      </c>
      <c r="V1904" s="22">
        <f t="shared" si="148"/>
        <v>1.2815022815022816</v>
      </c>
      <c r="X1904" s="33"/>
      <c r="Y1904" s="33"/>
    </row>
    <row r="1905" spans="1:25" hidden="1" x14ac:dyDescent="0.2">
      <c r="A1905" s="93" t="s">
        <v>870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297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3187</v>
      </c>
      <c r="T1905" s="95" t="str">
        <f t="shared" si="150"/>
        <v>2023 07</v>
      </c>
      <c r="U1905" s="32">
        <f t="shared" si="147"/>
        <v>-5.2226367188268341E-4</v>
      </c>
      <c r="V1905" s="22">
        <f t="shared" si="148"/>
        <v>-8.080692699439269E-7</v>
      </c>
      <c r="X1905" s="33"/>
      <c r="Y1905" s="33"/>
    </row>
    <row r="1906" spans="1:25" hidden="1" x14ac:dyDescent="0.2">
      <c r="A1906" s="93" t="s">
        <v>870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300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3187</v>
      </c>
      <c r="T1906" s="95" t="str">
        <f t="shared" si="150"/>
        <v>2023 09</v>
      </c>
      <c r="U1906" s="32">
        <f t="shared" si="147"/>
        <v>432.8260568299072</v>
      </c>
      <c r="V1906" s="22">
        <f t="shared" si="148"/>
        <v>0.25961661565253258</v>
      </c>
      <c r="X1906" s="33"/>
      <c r="Y1906" s="33"/>
    </row>
    <row r="1907" spans="1:25" hidden="1" x14ac:dyDescent="0.2">
      <c r="A1907" s="93" t="s">
        <v>870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300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3187</v>
      </c>
      <c r="T1907" s="95" t="str">
        <f t="shared" si="150"/>
        <v>2024 05</v>
      </c>
      <c r="U1907" s="32">
        <f t="shared" si="147"/>
        <v>432.8260568299072</v>
      </c>
      <c r="V1907" s="22">
        <f t="shared" si="148"/>
        <v>0.25961661565253258</v>
      </c>
      <c r="X1907" s="33"/>
      <c r="Y1907" s="33"/>
    </row>
    <row r="1908" spans="1:25" hidden="1" x14ac:dyDescent="0.2">
      <c r="A1908" s="93" t="s">
        <v>870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296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3187</v>
      </c>
      <c r="T1908" s="95" t="str">
        <f t="shared" si="150"/>
        <v>2023 10</v>
      </c>
      <c r="U1908" s="32">
        <f t="shared" si="147"/>
        <v>1245.6273062941502</v>
      </c>
      <c r="V1908" s="22">
        <f t="shared" si="148"/>
        <v>0.71001293554276024</v>
      </c>
      <c r="X1908" s="33"/>
      <c r="Y1908" s="33"/>
    </row>
    <row r="1909" spans="1:25" hidden="1" x14ac:dyDescent="0.2">
      <c r="A1909" s="93" t="s">
        <v>870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296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3187</v>
      </c>
      <c r="T1909" s="95" t="str">
        <f t="shared" si="150"/>
        <v>2023 10</v>
      </c>
      <c r="U1909" s="32">
        <f t="shared" si="147"/>
        <v>1145.6273062941502</v>
      </c>
      <c r="V1909" s="22">
        <f t="shared" si="148"/>
        <v>0.65301250435800162</v>
      </c>
      <c r="X1909" s="33"/>
      <c r="Y1909" s="33"/>
    </row>
    <row r="1910" spans="1:25" hidden="1" x14ac:dyDescent="0.2">
      <c r="A1910" s="93" t="s">
        <v>870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296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3187</v>
      </c>
      <c r="T1910" s="95" t="str">
        <f t="shared" si="150"/>
        <v>2023 10</v>
      </c>
      <c r="U1910" s="32">
        <f t="shared" si="147"/>
        <v>1045.6273062941502</v>
      </c>
      <c r="V1910" s="22">
        <f t="shared" si="148"/>
        <v>0.5960120731732429</v>
      </c>
      <c r="X1910" s="33"/>
      <c r="Y1910" s="33"/>
    </row>
    <row r="1911" spans="1:25" hidden="1" x14ac:dyDescent="0.2">
      <c r="A1911" s="93" t="s">
        <v>870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296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3187</v>
      </c>
      <c r="T1911" s="95" t="str">
        <f t="shared" si="150"/>
        <v>2023 11</v>
      </c>
      <c r="U1911" s="32">
        <f t="shared" si="147"/>
        <v>-2.6937058498788247E-3</v>
      </c>
      <c r="V1911" s="22">
        <f t="shared" si="148"/>
        <v>-1.5354239492799983E-6</v>
      </c>
      <c r="X1911" s="33"/>
      <c r="Y1911" s="33"/>
    </row>
    <row r="1912" spans="1:25" hidden="1" x14ac:dyDescent="0.2">
      <c r="A1912" s="93" t="s">
        <v>870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296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3187</v>
      </c>
      <c r="T1912" s="95" t="str">
        <f t="shared" si="150"/>
        <v>2023 12</v>
      </c>
      <c r="U1912" s="32">
        <f t="shared" si="147"/>
        <v>1045.6273062941502</v>
      </c>
      <c r="V1912" s="22">
        <f t="shared" si="148"/>
        <v>0.5960120731732429</v>
      </c>
      <c r="X1912" s="33"/>
      <c r="Y1912" s="33"/>
    </row>
    <row r="1913" spans="1:25" hidden="1" x14ac:dyDescent="0.2">
      <c r="A1913" s="93" t="s">
        <v>870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755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3187</v>
      </c>
      <c r="T1913" s="95" t="str">
        <f t="shared" si="150"/>
        <v>2023 07</v>
      </c>
      <c r="U1913" s="32">
        <f t="shared" si="147"/>
        <v>333.05593856655287</v>
      </c>
      <c r="V1913" s="22">
        <f t="shared" si="148"/>
        <v>0.31215876314929741</v>
      </c>
      <c r="X1913" s="33"/>
      <c r="Y1913" s="33"/>
    </row>
    <row r="1914" spans="1:25" hidden="1" x14ac:dyDescent="0.2">
      <c r="A1914" s="93" t="s">
        <v>870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755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3187</v>
      </c>
      <c r="T1914" s="95" t="str">
        <f t="shared" si="150"/>
        <v>2023 07</v>
      </c>
      <c r="U1914" s="32">
        <f t="shared" si="147"/>
        <v>-4.0614334470774338E-3</v>
      </c>
      <c r="V1914" s="22">
        <f t="shared" si="148"/>
        <v>-3.8066039203787952E-6</v>
      </c>
      <c r="X1914" s="33"/>
      <c r="Y1914" s="33"/>
    </row>
    <row r="1915" spans="1:25" hidden="1" x14ac:dyDescent="0.2">
      <c r="A1915" s="93" t="s">
        <v>871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872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3187</v>
      </c>
      <c r="T1915" s="95" t="str">
        <f t="shared" si="150"/>
        <v>2024 07</v>
      </c>
      <c r="U1915" s="32">
        <f t="shared" si="147"/>
        <v>707</v>
      </c>
      <c r="V1915" s="22">
        <f t="shared" si="148"/>
        <v>0.39431121026213051</v>
      </c>
      <c r="X1915" s="33"/>
      <c r="Y1915" s="33"/>
    </row>
    <row r="1916" spans="1:25" hidden="1" x14ac:dyDescent="0.2">
      <c r="A1916" s="93" t="s">
        <v>873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809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3187</v>
      </c>
      <c r="T1916" s="95" t="str">
        <f t="shared" si="150"/>
        <v>2024 03</v>
      </c>
      <c r="U1916" s="32">
        <f t="shared" si="147"/>
        <v>707</v>
      </c>
      <c r="V1916" s="22">
        <f t="shared" si="148"/>
        <v>0.39431121026213051</v>
      </c>
      <c r="X1916" s="33"/>
      <c r="Y1916" s="33"/>
    </row>
    <row r="1917" spans="1:25" hidden="1" x14ac:dyDescent="0.2">
      <c r="A1917" s="93" t="s">
        <v>873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809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3187</v>
      </c>
      <c r="T1917" s="95" t="str">
        <f t="shared" si="150"/>
        <v>2024 10</v>
      </c>
      <c r="U1917" s="32">
        <f t="shared" si="147"/>
        <v>707</v>
      </c>
      <c r="V1917" s="22">
        <f t="shared" si="148"/>
        <v>0.39431121026213051</v>
      </c>
      <c r="X1917" s="33"/>
      <c r="Y1917" s="33"/>
    </row>
    <row r="1918" spans="1:25" hidden="1" x14ac:dyDescent="0.2">
      <c r="A1918" s="93" t="s">
        <v>874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875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3187</v>
      </c>
      <c r="T1918" s="95" t="str">
        <f t="shared" si="150"/>
        <v>2023 08</v>
      </c>
      <c r="U1918" s="32">
        <f t="shared" si="147"/>
        <v>610.19999999999982</v>
      </c>
      <c r="V1918" s="22">
        <f t="shared" si="148"/>
        <v>0.20409391932570733</v>
      </c>
      <c r="X1918" s="33"/>
      <c r="Y1918" s="33"/>
    </row>
    <row r="1919" spans="1:25" hidden="1" x14ac:dyDescent="0.2">
      <c r="A1919" s="93" t="s">
        <v>876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3709</v>
      </c>
      <c r="I1919" s="176" t="s">
        <v>2728</v>
      </c>
      <c r="J1919" s="97" t="s">
        <v>3760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3187</v>
      </c>
      <c r="T1919" s="95" t="str">
        <f t="shared" si="150"/>
        <v>2023 08</v>
      </c>
      <c r="U1919" s="32">
        <f t="shared" si="147"/>
        <v>802.76793096363212</v>
      </c>
      <c r="V1919" s="22">
        <f t="shared" si="148"/>
        <v>0.57454158743814032</v>
      </c>
      <c r="X1919" s="33"/>
      <c r="Y1919" s="33"/>
    </row>
    <row r="1920" spans="1:25" hidden="1" x14ac:dyDescent="0.2">
      <c r="A1920" s="93" t="s">
        <v>876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3709</v>
      </c>
      <c r="I1920" s="176" t="s">
        <v>2728</v>
      </c>
      <c r="J1920" s="97" t="s">
        <v>3760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3187</v>
      </c>
      <c r="T1920" s="95" t="str">
        <f t="shared" si="150"/>
        <v>2023 12</v>
      </c>
      <c r="U1920" s="32">
        <f t="shared" si="147"/>
        <v>802.76793096363212</v>
      </c>
      <c r="V1920" s="22">
        <f t="shared" si="148"/>
        <v>0.57454158743814032</v>
      </c>
      <c r="X1920" s="33"/>
      <c r="Y1920" s="33"/>
    </row>
    <row r="1921" spans="1:25" hidden="1" x14ac:dyDescent="0.2">
      <c r="A1921" s="93" t="s">
        <v>876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877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3187</v>
      </c>
      <c r="T1921" s="95" t="str">
        <f t="shared" si="150"/>
        <v>2023 10</v>
      </c>
      <c r="U1921" s="32">
        <f t="shared" ref="U1921:U1984" si="152">Q1921-P1921</f>
        <v>379.07067515923518</v>
      </c>
      <c r="V1921" s="22">
        <f t="shared" ref="V1921:V1984" si="153">IF(Q1921&lt;&gt;0,IFERROR(U1921/P1921,""),"")</f>
        <v>0.28697271536834973</v>
      </c>
      <c r="X1921" s="33"/>
      <c r="Y1921" s="33"/>
    </row>
    <row r="1922" spans="1:25" hidden="1" x14ac:dyDescent="0.2">
      <c r="A1922" s="93" t="s">
        <v>876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878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3187</v>
      </c>
      <c r="T1922" s="95" t="str">
        <f t="shared" si="150"/>
        <v>2023 10</v>
      </c>
      <c r="U1922" s="32">
        <f t="shared" si="152"/>
        <v>1005.1428411752609</v>
      </c>
      <c r="V1922" s="22">
        <f t="shared" si="153"/>
        <v>0.47981450044983881</v>
      </c>
      <c r="X1922" s="33"/>
      <c r="Y1922" s="33"/>
    </row>
    <row r="1923" spans="1:25" hidden="1" x14ac:dyDescent="0.2">
      <c r="A1923" s="93" t="s">
        <v>876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685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3187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hidden="1" x14ac:dyDescent="0.2">
      <c r="A1924" s="93" t="s">
        <v>876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777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3187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si="153"/>
        <v>2.4977739349734519E-6</v>
      </c>
      <c r="X1924" s="33"/>
      <c r="Y1924" s="33"/>
    </row>
    <row r="1925" spans="1:25" hidden="1" x14ac:dyDescent="0.2">
      <c r="A1925" s="93" t="s">
        <v>876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842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3187</v>
      </c>
      <c r="T1925" s="95" t="str">
        <f t="shared" si="155"/>
        <v>2023 09</v>
      </c>
      <c r="U1925" s="32">
        <f t="shared" si="152"/>
        <v>820.14377974111221</v>
      </c>
      <c r="V1925" s="22">
        <f t="shared" si="153"/>
        <v>0.26629287898127019</v>
      </c>
      <c r="X1925" s="33"/>
      <c r="Y1925" s="33"/>
    </row>
    <row r="1926" spans="1:25" hidden="1" x14ac:dyDescent="0.2">
      <c r="A1926" s="93" t="s">
        <v>876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879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3187</v>
      </c>
      <c r="T1926" s="95" t="str">
        <f t="shared" si="155"/>
        <v>2024 01</v>
      </c>
      <c r="U1926" s="32">
        <f t="shared" si="152"/>
        <v>1716.2994863365516</v>
      </c>
      <c r="V1926" s="22">
        <f t="shared" si="153"/>
        <v>0.96221281161798544</v>
      </c>
      <c r="X1926" s="33"/>
      <c r="Y1926" s="33"/>
    </row>
    <row r="1927" spans="1:25" hidden="1" x14ac:dyDescent="0.2">
      <c r="A1927" s="93" t="s">
        <v>876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3714</v>
      </c>
      <c r="I1927" s="176" t="s">
        <v>2078</v>
      </c>
      <c r="J1927" s="97" t="s">
        <v>3765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3187</v>
      </c>
      <c r="T1927" s="95" t="str">
        <f t="shared" si="155"/>
        <v>2023 12</v>
      </c>
      <c r="U1927" s="32">
        <f t="shared" si="152"/>
        <v>856.19352866241957</v>
      </c>
      <c r="V1927" s="22">
        <f t="shared" si="153"/>
        <v>0.5930112834784701</v>
      </c>
      <c r="X1927" s="33"/>
      <c r="Y1927" s="33"/>
    </row>
    <row r="1928" spans="1:25" hidden="1" x14ac:dyDescent="0.2">
      <c r="A1928" s="93" t="s">
        <v>876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3714</v>
      </c>
      <c r="I1928" s="176" t="s">
        <v>2078</v>
      </c>
      <c r="J1928" s="97" t="s">
        <v>3765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3187</v>
      </c>
      <c r="T1928" s="95" t="str">
        <f t="shared" si="155"/>
        <v>2024 02</v>
      </c>
      <c r="U1928" s="32">
        <f t="shared" si="152"/>
        <v>1156.1935286624196</v>
      </c>
      <c r="V1928" s="22">
        <f t="shared" si="153"/>
        <v>0.80079536393218365</v>
      </c>
      <c r="X1928" s="33"/>
      <c r="Y1928" s="33"/>
    </row>
    <row r="1929" spans="1:25" hidden="1" x14ac:dyDescent="0.2">
      <c r="A1929" s="93" t="s">
        <v>876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3714</v>
      </c>
      <c r="I1929" s="176" t="s">
        <v>2078</v>
      </c>
      <c r="J1929" s="97" t="s">
        <v>3765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3187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hidden="1" x14ac:dyDescent="0.2">
      <c r="A1930" s="93" t="s">
        <v>876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2125</v>
      </c>
      <c r="I1930" s="97" t="s">
        <v>2040</v>
      </c>
      <c r="J1930" s="97" t="s">
        <v>3851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3187</v>
      </c>
      <c r="T1930" s="95" t="str">
        <f t="shared" si="155"/>
        <v>2023 09</v>
      </c>
      <c r="U1930" s="32">
        <f t="shared" si="152"/>
        <v>862.70305321553224</v>
      </c>
      <c r="V1930" s="22">
        <f t="shared" si="153"/>
        <v>0.44531276149866944</v>
      </c>
      <c r="X1930" s="33"/>
      <c r="Y1930" s="33"/>
    </row>
    <row r="1931" spans="1:25" hidden="1" x14ac:dyDescent="0.2">
      <c r="A1931" s="93" t="s">
        <v>876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2125</v>
      </c>
      <c r="I1931" s="97" t="s">
        <v>2040</v>
      </c>
      <c r="J1931" s="97" t="s">
        <v>3851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3187</v>
      </c>
      <c r="T1931" s="95" t="str">
        <f t="shared" si="155"/>
        <v>2023 09</v>
      </c>
      <c r="U1931" s="32">
        <f t="shared" si="152"/>
        <v>1062.7030532155322</v>
      </c>
      <c r="V1931" s="22">
        <f t="shared" si="153"/>
        <v>0.54854938732000302</v>
      </c>
      <c r="X1931" s="33"/>
      <c r="Y1931" s="33"/>
    </row>
    <row r="1932" spans="1:25" hidden="1" x14ac:dyDescent="0.2">
      <c r="A1932" s="93" t="s">
        <v>880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881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3187</v>
      </c>
      <c r="T1932" s="95" t="str">
        <f t="shared" si="155"/>
        <v>2023 08</v>
      </c>
      <c r="U1932" s="32">
        <f t="shared" si="152"/>
        <v>649.17330210772798</v>
      </c>
      <c r="V1932" s="22">
        <f t="shared" si="153"/>
        <v>0.28841549761055768</v>
      </c>
      <c r="X1932" s="33"/>
      <c r="Y1932" s="33"/>
    </row>
    <row r="1933" spans="1:25" hidden="1" x14ac:dyDescent="0.2">
      <c r="A1933" s="93" t="s">
        <v>880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2210</v>
      </c>
      <c r="I1933" s="97" t="s">
        <v>2040</v>
      </c>
      <c r="J1933" s="97" t="s">
        <v>2211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3187</v>
      </c>
      <c r="T1933" s="95" t="str">
        <f t="shared" si="155"/>
        <v>2023 11</v>
      </c>
      <c r="U1933" s="32">
        <f t="shared" si="152"/>
        <v>505.74422689395993</v>
      </c>
      <c r="V1933" s="22">
        <f t="shared" si="153"/>
        <v>1.023243944558752</v>
      </c>
      <c r="X1933" s="33"/>
      <c r="Y1933" s="33"/>
    </row>
    <row r="1934" spans="1:25" hidden="1" x14ac:dyDescent="0.2">
      <c r="A1934" s="93" t="s">
        <v>880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2210</v>
      </c>
      <c r="I1934" s="97" t="s">
        <v>2040</v>
      </c>
      <c r="J1934" s="97" t="s">
        <v>2211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3187</v>
      </c>
      <c r="T1934" s="95" t="str">
        <f t="shared" si="155"/>
        <v>2024 01</v>
      </c>
      <c r="U1934" s="32">
        <f t="shared" si="152"/>
        <v>605.74422689395988</v>
      </c>
      <c r="V1934" s="22">
        <f t="shared" si="153"/>
        <v>1.225568339014627</v>
      </c>
      <c r="X1934" s="33"/>
      <c r="Y1934" s="33"/>
    </row>
    <row r="1935" spans="1:25" hidden="1" x14ac:dyDescent="0.2">
      <c r="A1935" s="93" t="s">
        <v>880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2895</v>
      </c>
      <c r="I1935" s="97" t="s">
        <v>2040</v>
      </c>
      <c r="J1935" s="97" t="s">
        <v>3983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3187</v>
      </c>
      <c r="T1935" s="95" t="str">
        <f t="shared" si="155"/>
        <v>2023 09</v>
      </c>
      <c r="U1935" s="32">
        <f t="shared" si="152"/>
        <v>511.8319944447469</v>
      </c>
      <c r="V1935" s="22">
        <f t="shared" si="153"/>
        <v>0.470361186720958</v>
      </c>
      <c r="X1935" s="33"/>
      <c r="Y1935" s="33"/>
    </row>
    <row r="1936" spans="1:25" hidden="1" x14ac:dyDescent="0.2">
      <c r="A1936" s="93" t="s">
        <v>880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3050</v>
      </c>
      <c r="I1936" s="97" t="s">
        <v>2040</v>
      </c>
      <c r="J1936" s="97" t="s">
        <v>3051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3187</v>
      </c>
      <c r="T1936" s="95" t="str">
        <f t="shared" si="155"/>
        <v>2023 09</v>
      </c>
      <c r="U1936" s="32">
        <f t="shared" si="152"/>
        <v>642.35047110723815</v>
      </c>
      <c r="V1936" s="22">
        <f t="shared" si="153"/>
        <v>0.74896615629990737</v>
      </c>
      <c r="X1936" s="33"/>
      <c r="Y1936" s="33"/>
    </row>
    <row r="1937" spans="1:25" hidden="1" x14ac:dyDescent="0.2">
      <c r="A1937" s="93" t="s">
        <v>880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3050</v>
      </c>
      <c r="I1937" s="97" t="s">
        <v>2040</v>
      </c>
      <c r="J1937" s="97" t="s">
        <v>3051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3187</v>
      </c>
      <c r="T1937" s="95" t="str">
        <f t="shared" si="155"/>
        <v>2024 02</v>
      </c>
      <c r="U1937" s="32">
        <f t="shared" si="152"/>
        <v>742.35047110723815</v>
      </c>
      <c r="V1937" s="22">
        <f t="shared" si="153"/>
        <v>0.86556390005323447</v>
      </c>
      <c r="X1937" s="33"/>
      <c r="Y1937" s="33"/>
    </row>
    <row r="1938" spans="1:25" hidden="1" x14ac:dyDescent="0.2">
      <c r="A1938" s="93" t="s">
        <v>880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2212</v>
      </c>
      <c r="I1938" s="97" t="s">
        <v>2040</v>
      </c>
      <c r="J1938" s="97" t="s">
        <v>2213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3187</v>
      </c>
      <c r="T1938" s="95" t="str">
        <f t="shared" si="155"/>
        <v>2023 08</v>
      </c>
      <c r="U1938" s="32">
        <f t="shared" si="152"/>
        <v>680.96997712542861</v>
      </c>
      <c r="V1938" s="22">
        <f t="shared" si="153"/>
        <v>0.5586162476291161</v>
      </c>
      <c r="X1938" s="33"/>
      <c r="Y1938" s="33"/>
    </row>
    <row r="1939" spans="1:25" hidden="1" x14ac:dyDescent="0.2">
      <c r="A1939" s="93" t="s">
        <v>880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2212</v>
      </c>
      <c r="I1939" s="97" t="s">
        <v>2040</v>
      </c>
      <c r="J1939" s="97" t="s">
        <v>2213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3187</v>
      </c>
      <c r="T1939" s="95" t="str">
        <f t="shared" si="155"/>
        <v>2023 08</v>
      </c>
      <c r="U1939" s="32">
        <f t="shared" si="152"/>
        <v>680.96997712542861</v>
      </c>
      <c r="V1939" s="22">
        <f t="shared" si="153"/>
        <v>0.5586162476291161</v>
      </c>
      <c r="X1939" s="33"/>
      <c r="Y1939" s="33"/>
    </row>
    <row r="1940" spans="1:25" hidden="1" x14ac:dyDescent="0.2">
      <c r="A1940" s="93" t="s">
        <v>880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882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3187</v>
      </c>
      <c r="T1940" s="95" t="str">
        <f t="shared" si="155"/>
        <v>2023 08</v>
      </c>
      <c r="U1940" s="32">
        <f t="shared" si="152"/>
        <v>1004.8575513316264</v>
      </c>
      <c r="V1940" s="22">
        <f t="shared" si="153"/>
        <v>0.50365203346873944</v>
      </c>
      <c r="X1940" s="33"/>
      <c r="Y1940" s="33"/>
    </row>
    <row r="1941" spans="1:25" hidden="1" x14ac:dyDescent="0.2">
      <c r="A1941" s="93" t="s">
        <v>880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154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3187</v>
      </c>
      <c r="T1941" s="95" t="str">
        <f t="shared" si="155"/>
        <v>2024 02</v>
      </c>
      <c r="U1941" s="32">
        <f t="shared" si="152"/>
        <v>762.82662981319072</v>
      </c>
      <c r="V1941" s="22">
        <f t="shared" si="153"/>
        <v>0.81396532816669176</v>
      </c>
      <c r="X1941" s="33"/>
      <c r="Y1941" s="33"/>
    </row>
    <row r="1942" spans="1:25" hidden="1" x14ac:dyDescent="0.2">
      <c r="A1942" s="93" t="s">
        <v>880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883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3187</v>
      </c>
      <c r="T1942" s="95" t="str">
        <f t="shared" si="155"/>
        <v>2023 12</v>
      </c>
      <c r="U1942" s="32">
        <f t="shared" si="152"/>
        <v>893.55286340613247</v>
      </c>
      <c r="V1942" s="22">
        <f t="shared" si="153"/>
        <v>0.74064816957407542</v>
      </c>
      <c r="X1942" s="33"/>
      <c r="Y1942" s="33"/>
    </row>
    <row r="1943" spans="1:25" hidden="1" x14ac:dyDescent="0.2">
      <c r="A1943" s="93" t="s">
        <v>880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883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3187</v>
      </c>
      <c r="T1943" s="95" t="str">
        <f t="shared" si="155"/>
        <v>2024 01</v>
      </c>
      <c r="U1943" s="32">
        <f t="shared" si="152"/>
        <v>893.55286340613247</v>
      </c>
      <c r="V1943" s="22">
        <f t="shared" si="153"/>
        <v>0.74064816957407542</v>
      </c>
      <c r="X1943" s="33"/>
      <c r="Y1943" s="33"/>
    </row>
    <row r="1944" spans="1:25" hidden="1" x14ac:dyDescent="0.2">
      <c r="A1944" s="93" t="s">
        <v>880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884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3187</v>
      </c>
      <c r="T1944" s="95" t="str">
        <f t="shared" si="155"/>
        <v>2023 08</v>
      </c>
      <c r="U1944" s="32">
        <f t="shared" si="152"/>
        <v>759.95068351396958</v>
      </c>
      <c r="V1944" s="22">
        <f t="shared" si="153"/>
        <v>0.27734927212498733</v>
      </c>
      <c r="X1944" s="33"/>
      <c r="Y1944" s="33"/>
    </row>
    <row r="1945" spans="1:25" hidden="1" x14ac:dyDescent="0.2">
      <c r="A1945" s="93" t="s">
        <v>880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2534</v>
      </c>
      <c r="I1945" s="97" t="s">
        <v>2138</v>
      </c>
      <c r="J1945" s="97" t="s">
        <v>2535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3187</v>
      </c>
      <c r="T1945" s="95" t="str">
        <f t="shared" si="155"/>
        <v>2023 09</v>
      </c>
      <c r="U1945" s="32">
        <f t="shared" si="152"/>
        <v>679.89137301889866</v>
      </c>
      <c r="V1945" s="22">
        <f t="shared" si="153"/>
        <v>2.1239395496174436</v>
      </c>
      <c r="X1945" s="33"/>
      <c r="Y1945" s="33"/>
    </row>
    <row r="1946" spans="1:25" hidden="1" x14ac:dyDescent="0.2">
      <c r="A1946" s="93" t="s">
        <v>880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640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3187</v>
      </c>
      <c r="T1946" s="95" t="str">
        <f t="shared" si="155"/>
        <v>2024 03</v>
      </c>
      <c r="U1946" s="32">
        <f t="shared" si="152"/>
        <v>903.48338870431894</v>
      </c>
      <c r="V1946" s="22">
        <f t="shared" si="153"/>
        <v>0.56590916894443155</v>
      </c>
      <c r="X1946" s="33"/>
      <c r="Y1946" s="33"/>
    </row>
    <row r="1947" spans="1:25" hidden="1" x14ac:dyDescent="0.2">
      <c r="A1947" s="93" t="s">
        <v>885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886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3187</v>
      </c>
      <c r="T1947" s="95" t="str">
        <f t="shared" si="155"/>
        <v>2023 09</v>
      </c>
      <c r="U1947" s="32">
        <f t="shared" si="152"/>
        <v>564.62554022515087</v>
      </c>
      <c r="V1947" s="22">
        <f t="shared" si="153"/>
        <v>0.60363583196515758</v>
      </c>
      <c r="X1947" s="33"/>
      <c r="Y1947" s="33"/>
    </row>
    <row r="1948" spans="1:25" hidden="1" x14ac:dyDescent="0.2">
      <c r="A1948" s="93" t="s">
        <v>885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3724</v>
      </c>
      <c r="I1948" s="97" t="s">
        <v>2040</v>
      </c>
      <c r="J1948" s="97" t="s">
        <v>3860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3187</v>
      </c>
      <c r="T1948" s="95" t="str">
        <f t="shared" si="155"/>
        <v>2023 09</v>
      </c>
      <c r="U1948" s="32">
        <f t="shared" si="152"/>
        <v>455.33557042833581</v>
      </c>
      <c r="V1948" s="22">
        <f t="shared" si="153"/>
        <v>0.17893737387800918</v>
      </c>
      <c r="X1948" s="33"/>
      <c r="Y1948" s="33"/>
    </row>
    <row r="1949" spans="1:25" hidden="1" x14ac:dyDescent="0.2">
      <c r="A1949" s="93" t="s">
        <v>885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640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si="153"/>
        <v/>
      </c>
      <c r="X1949" s="33"/>
      <c r="Y1949" s="33"/>
    </row>
    <row r="1950" spans="1:25" hidden="1" x14ac:dyDescent="0.2">
      <c r="A1950" s="93" t="s">
        <v>885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887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3187</v>
      </c>
      <c r="T1950" s="95" t="str">
        <f t="shared" si="155"/>
        <v>2023 08</v>
      </c>
      <c r="U1950" s="32">
        <f t="shared" si="152"/>
        <v>478.15869233937383</v>
      </c>
      <c r="V1950" s="22">
        <f t="shared" si="153"/>
        <v>0.42622667669144521</v>
      </c>
      <c r="X1950" s="33"/>
      <c r="Y1950" s="33"/>
    </row>
    <row r="1951" spans="1:25" hidden="1" x14ac:dyDescent="0.2">
      <c r="A1951" s="93" t="s">
        <v>885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2125</v>
      </c>
      <c r="I1951" s="97" t="s">
        <v>2040</v>
      </c>
      <c r="J1951" s="97" t="s">
        <v>3851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3187</v>
      </c>
      <c r="T1951" s="95" t="str">
        <f t="shared" si="155"/>
        <v>2023 10</v>
      </c>
      <c r="U1951" s="32">
        <f t="shared" si="152"/>
        <v>918.78974121361853</v>
      </c>
      <c r="V1951" s="22">
        <f t="shared" si="153"/>
        <v>0.46375175837037924</v>
      </c>
      <c r="X1951" s="33"/>
      <c r="Y1951" s="33"/>
    </row>
    <row r="1952" spans="1:25" hidden="1" x14ac:dyDescent="0.2">
      <c r="A1952" s="93" t="s">
        <v>885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2125</v>
      </c>
      <c r="I1952" s="97" t="s">
        <v>2040</v>
      </c>
      <c r="J1952" s="97" t="s">
        <v>3851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3187</v>
      </c>
      <c r="T1952" s="95" t="str">
        <f t="shared" si="155"/>
        <v>2023 10</v>
      </c>
      <c r="U1952" s="32">
        <f t="shared" si="152"/>
        <v>918.78974121361853</v>
      </c>
      <c r="V1952" s="22">
        <f t="shared" si="153"/>
        <v>0.46375175837037924</v>
      </c>
      <c r="X1952" s="33"/>
      <c r="Y1952" s="33"/>
    </row>
    <row r="1953" spans="1:25" hidden="1" x14ac:dyDescent="0.2">
      <c r="A1953" s="93" t="s">
        <v>885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2125</v>
      </c>
      <c r="I1953" s="97" t="s">
        <v>2040</v>
      </c>
      <c r="J1953" s="97" t="s">
        <v>3851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3187</v>
      </c>
      <c r="T1953" s="95" t="str">
        <f t="shared" si="155"/>
        <v>2023 10</v>
      </c>
      <c r="U1953" s="32">
        <f t="shared" si="152"/>
        <v>818.78974121361853</v>
      </c>
      <c r="V1953" s="22">
        <f t="shared" si="153"/>
        <v>0.41327755980588343</v>
      </c>
      <c r="X1953" s="33"/>
      <c r="Y1953" s="33"/>
    </row>
    <row r="1954" spans="1:25" hidden="1" x14ac:dyDescent="0.2">
      <c r="A1954" s="93" t="s">
        <v>885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339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3187</v>
      </c>
      <c r="T1954" s="95" t="str">
        <f t="shared" si="155"/>
        <v>2023 09</v>
      </c>
      <c r="U1954" s="32">
        <f t="shared" si="152"/>
        <v>945.40240389895644</v>
      </c>
      <c r="V1954" s="22">
        <f t="shared" si="153"/>
        <v>0.75355030715586913</v>
      </c>
      <c r="X1954" s="33"/>
      <c r="Y1954" s="33"/>
    </row>
    <row r="1955" spans="1:25" hidden="1" x14ac:dyDescent="0.2">
      <c r="A1955" s="93" t="s">
        <v>885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339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3187</v>
      </c>
      <c r="T1955" s="95" t="str">
        <f t="shared" si="155"/>
        <v>2024 06</v>
      </c>
      <c r="U1955" s="32">
        <f t="shared" si="152"/>
        <v>1245.4024038989564</v>
      </c>
      <c r="V1955" s="22">
        <f t="shared" si="153"/>
        <v>0.99267080358621496</v>
      </c>
      <c r="X1955" s="33"/>
      <c r="Y1955" s="33"/>
    </row>
    <row r="1956" spans="1:25" hidden="1" x14ac:dyDescent="0.2">
      <c r="A1956" s="93" t="s">
        <v>888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2712</v>
      </c>
      <c r="I1956" s="97" t="s">
        <v>2713</v>
      </c>
      <c r="J1956" s="97" t="s">
        <v>4002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3187</v>
      </c>
      <c r="T1956" s="95" t="str">
        <f t="shared" si="155"/>
        <v>2023 09</v>
      </c>
      <c r="U1956" s="32">
        <f t="shared" si="152"/>
        <v>538.51112274641071</v>
      </c>
      <c r="V1956" s="22">
        <f t="shared" si="153"/>
        <v>0.62509352931308215</v>
      </c>
      <c r="X1956" s="33"/>
      <c r="Y1956" s="33"/>
    </row>
    <row r="1957" spans="1:25" hidden="1" x14ac:dyDescent="0.2">
      <c r="A1957" s="93" t="s">
        <v>888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889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3187</v>
      </c>
      <c r="T1957" s="95" t="str">
        <f t="shared" si="155"/>
        <v>2023 08</v>
      </c>
      <c r="U1957" s="32">
        <f t="shared" si="152"/>
        <v>3.4918492942779267E-3</v>
      </c>
      <c r="V1957" s="22">
        <f t="shared" si="153"/>
        <v>1.1522062831565651E-6</v>
      </c>
      <c r="X1957" s="33"/>
      <c r="Y1957" s="33"/>
    </row>
    <row r="1958" spans="1:25" hidden="1" x14ac:dyDescent="0.2">
      <c r="A1958" s="93" t="s">
        <v>888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889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3187</v>
      </c>
      <c r="T1958" s="95" t="str">
        <f t="shared" si="155"/>
        <v>2023 09</v>
      </c>
      <c r="U1958" s="32">
        <f t="shared" si="152"/>
        <v>969.42349184929435</v>
      </c>
      <c r="V1958" s="22">
        <f t="shared" si="153"/>
        <v>0.31988088379951451</v>
      </c>
      <c r="X1958" s="33"/>
      <c r="Y1958" s="33"/>
    </row>
    <row r="1959" spans="1:25" hidden="1" x14ac:dyDescent="0.2">
      <c r="A1959" s="93" t="s">
        <v>888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2895</v>
      </c>
      <c r="I1959" s="97" t="s">
        <v>2040</v>
      </c>
      <c r="J1959" s="97" t="s">
        <v>3983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3187</v>
      </c>
      <c r="T1959" s="95" t="str">
        <f t="shared" si="155"/>
        <v>2023 11</v>
      </c>
      <c r="U1959" s="32">
        <f t="shared" si="152"/>
        <v>692.6641185361118</v>
      </c>
      <c r="V1959" s="22">
        <f t="shared" si="153"/>
        <v>0.62552305053134916</v>
      </c>
      <c r="X1959" s="33"/>
      <c r="Y1959" s="33"/>
    </row>
    <row r="1960" spans="1:25" hidden="1" x14ac:dyDescent="0.2">
      <c r="A1960" s="93" t="s">
        <v>888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2895</v>
      </c>
      <c r="I1960" s="97" t="s">
        <v>2040</v>
      </c>
      <c r="J1960" s="97" t="s">
        <v>3983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3187</v>
      </c>
      <c r="T1960" s="95" t="str">
        <f t="shared" si="155"/>
        <v>2023 12</v>
      </c>
      <c r="U1960" s="32">
        <f t="shared" si="152"/>
        <v>792.6641185361118</v>
      </c>
      <c r="V1960" s="22">
        <f t="shared" si="153"/>
        <v>0.71582988667197966</v>
      </c>
      <c r="X1960" s="33"/>
      <c r="Y1960" s="33"/>
    </row>
    <row r="1961" spans="1:25" hidden="1" x14ac:dyDescent="0.2">
      <c r="A1961" s="93" t="s">
        <v>888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890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3187</v>
      </c>
      <c r="T1961" s="95" t="str">
        <f t="shared" si="155"/>
        <v>2023 09</v>
      </c>
      <c r="U1961" s="32">
        <f t="shared" si="152"/>
        <v>682.18474738205771</v>
      </c>
      <c r="V1961" s="22">
        <f t="shared" si="153"/>
        <v>1.3174288395969509</v>
      </c>
      <c r="X1961" s="33"/>
      <c r="Y1961" s="33"/>
    </row>
    <row r="1962" spans="1:25" hidden="1" x14ac:dyDescent="0.2">
      <c r="A1962" s="93" t="s">
        <v>888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890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3187</v>
      </c>
      <c r="T1962" s="95" t="str">
        <f t="shared" si="155"/>
        <v>2023 10</v>
      </c>
      <c r="U1962" s="32">
        <f t="shared" si="152"/>
        <v>682.18474738205771</v>
      </c>
      <c r="V1962" s="22">
        <f t="shared" si="153"/>
        <v>1.3174288395969509</v>
      </c>
      <c r="X1962" s="33"/>
      <c r="Y1962" s="33"/>
    </row>
    <row r="1963" spans="1:25" hidden="1" x14ac:dyDescent="0.2">
      <c r="A1963" s="93" t="s">
        <v>888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2802</v>
      </c>
      <c r="I1963" s="97" t="s">
        <v>2040</v>
      </c>
      <c r="J1963" s="97" t="s">
        <v>2803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3187</v>
      </c>
      <c r="T1963" s="95" t="str">
        <f t="shared" si="155"/>
        <v>2023 09</v>
      </c>
      <c r="U1963" s="32">
        <f t="shared" si="152"/>
        <v>972.03865054517996</v>
      </c>
      <c r="V1963" s="22">
        <f t="shared" si="153"/>
        <v>0.68071775956421621</v>
      </c>
      <c r="X1963" s="33"/>
      <c r="Y1963" s="33"/>
    </row>
    <row r="1964" spans="1:25" hidden="1" x14ac:dyDescent="0.2">
      <c r="A1964" s="93" t="s">
        <v>888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455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3187</v>
      </c>
      <c r="T1964" s="95" t="str">
        <f t="shared" si="155"/>
        <v>2023 10</v>
      </c>
      <c r="U1964" s="32">
        <f t="shared" si="152"/>
        <v>1113.761078484293</v>
      </c>
      <c r="V1964" s="22">
        <f t="shared" si="153"/>
        <v>0.56073872403747749</v>
      </c>
      <c r="X1964" s="33"/>
      <c r="Y1964" s="33"/>
    </row>
    <row r="1965" spans="1:25" hidden="1" x14ac:dyDescent="0.2">
      <c r="A1965" s="93" t="s">
        <v>888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891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3187</v>
      </c>
      <c r="T1965" s="95" t="str">
        <f t="shared" si="155"/>
        <v>2023 09</v>
      </c>
      <c r="U1965" s="32">
        <f t="shared" si="152"/>
        <v>788.70488610601342</v>
      </c>
      <c r="V1965" s="22">
        <f t="shared" si="153"/>
        <v>0.97215535086912275</v>
      </c>
      <c r="X1965" s="33"/>
      <c r="Y1965" s="33"/>
    </row>
    <row r="1966" spans="1:25" hidden="1" x14ac:dyDescent="0.2">
      <c r="A1966" s="93" t="s">
        <v>888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891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3187</v>
      </c>
      <c r="T1966" s="95" t="str">
        <f t="shared" si="155"/>
        <v>2023 09</v>
      </c>
      <c r="U1966" s="32">
        <f t="shared" si="152"/>
        <v>788.70488610601342</v>
      </c>
      <c r="V1966" s="22">
        <f t="shared" si="153"/>
        <v>0.97215535086912275</v>
      </c>
      <c r="X1966" s="33"/>
      <c r="Y1966" s="33"/>
    </row>
    <row r="1967" spans="1:25" hidden="1" x14ac:dyDescent="0.2">
      <c r="A1967" s="93" t="s">
        <v>888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523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3187</v>
      </c>
      <c r="T1967" s="95" t="str">
        <f t="shared" si="155"/>
        <v>2023 09</v>
      </c>
      <c r="U1967" s="32">
        <f t="shared" si="152"/>
        <v>782.03296664147706</v>
      </c>
      <c r="V1967" s="22">
        <f t="shared" si="153"/>
        <v>0.64208056968917682</v>
      </c>
      <c r="X1967" s="33"/>
      <c r="Y1967" s="33"/>
    </row>
    <row r="1968" spans="1:25" hidden="1" x14ac:dyDescent="0.2">
      <c r="A1968" s="93" t="s">
        <v>888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523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3187</v>
      </c>
      <c r="T1968" s="95" t="str">
        <f t="shared" si="155"/>
        <v>2023 10</v>
      </c>
      <c r="U1968" s="32">
        <f t="shared" si="152"/>
        <v>782.03296664147706</v>
      </c>
      <c r="V1968" s="22">
        <f t="shared" si="153"/>
        <v>0.64208056968917682</v>
      </c>
      <c r="X1968" s="33"/>
      <c r="Y1968" s="33"/>
    </row>
    <row r="1969" spans="1:25" hidden="1" x14ac:dyDescent="0.2">
      <c r="A1969" s="93" t="s">
        <v>888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688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3187</v>
      </c>
      <c r="T1969" s="95" t="str">
        <f t="shared" si="155"/>
        <v>2023 09</v>
      </c>
      <c r="U1969" s="32">
        <f t="shared" si="152"/>
        <v>868.32872719421357</v>
      </c>
      <c r="V1969" s="22">
        <f t="shared" si="153"/>
        <v>0.65205936699728773</v>
      </c>
      <c r="X1969" s="33"/>
      <c r="Y1969" s="33"/>
    </row>
    <row r="1970" spans="1:25" hidden="1" x14ac:dyDescent="0.2">
      <c r="A1970" s="93" t="s">
        <v>892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776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3187</v>
      </c>
      <c r="T1970" s="95" t="str">
        <f t="shared" si="155"/>
        <v>2023 08</v>
      </c>
      <c r="U1970" s="32">
        <f t="shared" si="152"/>
        <v>521.24274512130023</v>
      </c>
      <c r="V1970" s="22">
        <f t="shared" si="153"/>
        <v>0.21028390097311392</v>
      </c>
      <c r="X1970" s="33"/>
      <c r="Y1970" s="33"/>
    </row>
    <row r="1971" spans="1:25" hidden="1" x14ac:dyDescent="0.2">
      <c r="A1971" s="93" t="s">
        <v>892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2697</v>
      </c>
      <c r="I1971" s="97" t="s">
        <v>2040</v>
      </c>
      <c r="J1971" s="97" t="s">
        <v>2698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3187</v>
      </c>
      <c r="T1971" s="95" t="str">
        <f t="shared" si="155"/>
        <v>2023 12</v>
      </c>
      <c r="U1971" s="32">
        <f t="shared" si="152"/>
        <v>816.29514265377532</v>
      </c>
      <c r="V1971" s="22">
        <f t="shared" si="153"/>
        <v>0.92371919863054563</v>
      </c>
      <c r="X1971" s="33"/>
      <c r="Y1971" s="33"/>
    </row>
    <row r="1972" spans="1:25" hidden="1" x14ac:dyDescent="0.2">
      <c r="A1972" s="93" t="s">
        <v>892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2697</v>
      </c>
      <c r="I1972" s="97" t="s">
        <v>2040</v>
      </c>
      <c r="J1972" s="97" t="s">
        <v>2698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3187</v>
      </c>
      <c r="T1972" s="95" t="str">
        <f t="shared" si="155"/>
        <v>2024 02</v>
      </c>
      <c r="U1972" s="32">
        <f t="shared" si="152"/>
        <v>916.29514265377532</v>
      </c>
      <c r="V1972" s="22">
        <f t="shared" si="153"/>
        <v>1.0368791514911659</v>
      </c>
      <c r="X1972" s="33"/>
      <c r="Y1972" s="33"/>
    </row>
    <row r="1973" spans="1:25" hidden="1" x14ac:dyDescent="0.2">
      <c r="A1973" s="93" t="s">
        <v>892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2697</v>
      </c>
      <c r="I1973" s="97" t="s">
        <v>2040</v>
      </c>
      <c r="J1973" s="97" t="s">
        <v>2698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3187</v>
      </c>
      <c r="T1973" s="95" t="str">
        <f t="shared" si="155"/>
        <v>2024 06</v>
      </c>
      <c r="U1973" s="32">
        <f t="shared" si="152"/>
        <v>916.29514265377532</v>
      </c>
      <c r="V1973" s="22">
        <f t="shared" si="153"/>
        <v>1.0368791514911659</v>
      </c>
      <c r="X1973" s="33"/>
      <c r="Y1973" s="33"/>
    </row>
    <row r="1974" spans="1:25" hidden="1" x14ac:dyDescent="0.2">
      <c r="A1974" s="93" t="s">
        <v>892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2706</v>
      </c>
      <c r="I1974" s="97" t="s">
        <v>2256</v>
      </c>
      <c r="J1974" s="97" t="s">
        <v>2707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3187</v>
      </c>
      <c r="T1974" s="95" t="str">
        <f t="shared" si="155"/>
        <v>2023 08</v>
      </c>
      <c r="U1974" s="32">
        <f t="shared" si="152"/>
        <v>632.60719674951054</v>
      </c>
      <c r="V1974" s="22">
        <f t="shared" si="153"/>
        <v>0.65393002162505021</v>
      </c>
      <c r="X1974" s="33"/>
      <c r="Y1974" s="33"/>
    </row>
    <row r="1975" spans="1:25" hidden="1" x14ac:dyDescent="0.2">
      <c r="A1975" s="93" t="s">
        <v>892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2706</v>
      </c>
      <c r="I1975" s="97" t="s">
        <v>2256</v>
      </c>
      <c r="J1975" s="97" t="s">
        <v>2707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3187</v>
      </c>
      <c r="T1975" s="95" t="str">
        <f t="shared" si="155"/>
        <v>2023 08</v>
      </c>
      <c r="U1975" s="32">
        <f t="shared" si="152"/>
        <v>632.60719674951054</v>
      </c>
      <c r="V1975" s="22">
        <f t="shared" si="153"/>
        <v>0.65393002162505021</v>
      </c>
      <c r="X1975" s="33"/>
      <c r="Y1975" s="33"/>
    </row>
    <row r="1976" spans="1:25" hidden="1" x14ac:dyDescent="0.2">
      <c r="A1976" s="93" t="s">
        <v>892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2706</v>
      </c>
      <c r="I1976" s="97" t="s">
        <v>2256</v>
      </c>
      <c r="J1976" s="97" t="s">
        <v>2707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3187</v>
      </c>
      <c r="T1976" s="95" t="str">
        <f t="shared" si="155"/>
        <v>2023 09</v>
      </c>
      <c r="U1976" s="32">
        <f t="shared" si="152"/>
        <v>732.60719674951054</v>
      </c>
      <c r="V1976" s="22">
        <f t="shared" si="153"/>
        <v>0.75730064797661589</v>
      </c>
      <c r="X1976" s="33"/>
      <c r="Y1976" s="33"/>
    </row>
    <row r="1977" spans="1:25" hidden="1" x14ac:dyDescent="0.2">
      <c r="A1977" s="93" t="s">
        <v>892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2255</v>
      </c>
      <c r="I1977" s="97" t="s">
        <v>2256</v>
      </c>
      <c r="J1977" s="97" t="s">
        <v>2257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3187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hidden="1" x14ac:dyDescent="0.2">
      <c r="A1978" s="93" t="s">
        <v>892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2255</v>
      </c>
      <c r="I1978" s="97" t="s">
        <v>2256</v>
      </c>
      <c r="J1978" s="97" t="s">
        <v>2257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3187</v>
      </c>
      <c r="T1978" s="95" t="str">
        <f t="shared" si="155"/>
        <v>2023 12</v>
      </c>
      <c r="U1978" s="32">
        <f t="shared" si="152"/>
        <v>1088.2471439587162</v>
      </c>
      <c r="V1978" s="22">
        <f t="shared" si="153"/>
        <v>0.49202927035280081</v>
      </c>
      <c r="X1978" s="33"/>
      <c r="Y1978" s="33"/>
    </row>
    <row r="1979" spans="1:25" hidden="1" x14ac:dyDescent="0.2">
      <c r="A1979" s="93" t="s">
        <v>892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320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3187</v>
      </c>
      <c r="T1979" s="95" t="str">
        <f t="shared" si="155"/>
        <v>2023 09</v>
      </c>
      <c r="U1979" s="32">
        <f t="shared" si="152"/>
        <v>1130.4964327658815</v>
      </c>
      <c r="V1979" s="22">
        <f t="shared" si="153"/>
        <v>1.6885592371617022</v>
      </c>
      <c r="X1979" s="33"/>
      <c r="Y1979" s="33"/>
    </row>
    <row r="1980" spans="1:25" hidden="1" x14ac:dyDescent="0.2">
      <c r="A1980" s="93" t="s">
        <v>892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3697</v>
      </c>
      <c r="I1980" s="176" t="s">
        <v>2088</v>
      </c>
      <c r="J1980" s="97" t="s">
        <v>3741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3187</v>
      </c>
      <c r="T1980" s="95" t="str">
        <f t="shared" si="155"/>
        <v>2024 04</v>
      </c>
      <c r="U1980" s="32">
        <f t="shared" si="152"/>
        <v>1271.9520013049407</v>
      </c>
      <c r="V1980" s="22">
        <f t="shared" si="153"/>
        <v>0.95776056479491822</v>
      </c>
      <c r="X1980" s="33"/>
      <c r="Y1980" s="33"/>
    </row>
    <row r="1981" spans="1:25" hidden="1" x14ac:dyDescent="0.2">
      <c r="A1981" s="93" t="s">
        <v>892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3099</v>
      </c>
      <c r="I1981" s="97" t="s">
        <v>2042</v>
      </c>
      <c r="J1981" s="97" t="s">
        <v>3100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3187</v>
      </c>
      <c r="T1981" s="95" t="str">
        <f t="shared" si="155"/>
        <v>2023 09</v>
      </c>
      <c r="U1981" s="32">
        <f t="shared" si="152"/>
        <v>1856.7375146805853</v>
      </c>
      <c r="V1981" s="22">
        <f t="shared" si="153"/>
        <v>0.79237282477446813</v>
      </c>
      <c r="X1981" s="33"/>
      <c r="Y1981" s="33"/>
    </row>
    <row r="1982" spans="1:25" hidden="1" x14ac:dyDescent="0.2">
      <c r="A1982" s="93" t="s">
        <v>893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388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3187</v>
      </c>
      <c r="T1982" s="95" t="str">
        <f t="shared" si="155"/>
        <v>2023 08</v>
      </c>
      <c r="U1982" s="32">
        <f t="shared" si="152"/>
        <v>170</v>
      </c>
      <c r="V1982" s="22">
        <f t="shared" si="153"/>
        <v>0.19318181818181818</v>
      </c>
      <c r="X1982" s="33"/>
      <c r="Y1982" s="33"/>
    </row>
    <row r="1983" spans="1:25" hidden="1" x14ac:dyDescent="0.2">
      <c r="A1983" s="93" t="s">
        <v>893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388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3187</v>
      </c>
      <c r="T1983" s="95" t="str">
        <f t="shared" si="155"/>
        <v>2023 08</v>
      </c>
      <c r="U1983" s="32">
        <f t="shared" si="152"/>
        <v>170</v>
      </c>
      <c r="V1983" s="22">
        <f t="shared" si="153"/>
        <v>0.19318181818181818</v>
      </c>
      <c r="X1983" s="33"/>
      <c r="Y1983" s="33"/>
    </row>
    <row r="1984" spans="1:25" hidden="1" x14ac:dyDescent="0.2">
      <c r="A1984" s="93" t="s">
        <v>894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2507</v>
      </c>
      <c r="I1984" s="97" t="s">
        <v>2040</v>
      </c>
      <c r="J1984" s="97" t="s">
        <v>4359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3187</v>
      </c>
      <c r="T1984" s="95" t="str">
        <f t="shared" si="155"/>
        <v>2023 09</v>
      </c>
      <c r="U1984" s="32">
        <f t="shared" si="152"/>
        <v>299.91814405986997</v>
      </c>
      <c r="V1984" s="22">
        <f t="shared" si="153"/>
        <v>0.11534950077616939</v>
      </c>
      <c r="X1984" s="33"/>
      <c r="Y1984" s="33"/>
    </row>
    <row r="1985" spans="1:25" hidden="1" x14ac:dyDescent="0.2">
      <c r="A1985" s="93" t="s">
        <v>894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3698</v>
      </c>
      <c r="I1985" s="176" t="s">
        <v>2245</v>
      </c>
      <c r="J1985" s="97" t="s">
        <v>3742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3187</v>
      </c>
      <c r="T1985" s="95" t="str">
        <f t="shared" si="155"/>
        <v>2023 09</v>
      </c>
      <c r="U1985" s="32">
        <f t="shared" ref="U1985:U2048" si="157">Q1985-P1985</f>
        <v>590.05855940131005</v>
      </c>
      <c r="V1985" s="22">
        <f t="shared" ref="V1985:V2048" si="158">IF(Q1985&lt;&gt;0,IFERROR(U1985/P1985,""),"")</f>
        <v>0.25544308138321414</v>
      </c>
      <c r="X1985" s="33"/>
      <c r="Y1985" s="33"/>
    </row>
    <row r="1986" spans="1:25" hidden="1" x14ac:dyDescent="0.2">
      <c r="A1986" s="93" t="s">
        <v>894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3698</v>
      </c>
      <c r="I1986" s="176" t="s">
        <v>2245</v>
      </c>
      <c r="J1986" s="97" t="s">
        <v>3742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3187</v>
      </c>
      <c r="T1986" s="95" t="str">
        <f t="shared" si="155"/>
        <v>2023 09</v>
      </c>
      <c r="U1986" s="32">
        <f t="shared" si="157"/>
        <v>590.05855940131005</v>
      </c>
      <c r="V1986" s="22">
        <f t="shared" si="158"/>
        <v>0.25544308138321414</v>
      </c>
      <c r="X1986" s="33"/>
      <c r="Y1986" s="33"/>
    </row>
    <row r="1987" spans="1:25" hidden="1" x14ac:dyDescent="0.2">
      <c r="A1987" s="93" t="s">
        <v>894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688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3187</v>
      </c>
      <c r="T1987" s="95" t="str">
        <f t="shared" si="155"/>
        <v>2023 09</v>
      </c>
      <c r="U1987" s="32">
        <f t="shared" si="157"/>
        <v>83.584838166511418</v>
      </c>
      <c r="V1987" s="22">
        <f t="shared" si="158"/>
        <v>3.6083703622606392E-2</v>
      </c>
      <c r="X1987" s="33"/>
      <c r="Y1987" s="33"/>
    </row>
    <row r="1988" spans="1:25" hidden="1" x14ac:dyDescent="0.2">
      <c r="A1988" s="93" t="s">
        <v>894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895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3187</v>
      </c>
      <c r="T1988" s="95" t="str">
        <f t="shared" ref="T1988:T2051" si="160">IF(R1988="","",TEXT(R1988,"ГГГГ ММ"))</f>
        <v>2023 12</v>
      </c>
      <c r="U1988" s="32">
        <f t="shared" si="157"/>
        <v>609.22264546304973</v>
      </c>
      <c r="V1988" s="22">
        <f t="shared" si="158"/>
        <v>1.5590019185859556</v>
      </c>
      <c r="X1988" s="33"/>
      <c r="Y1988" s="33"/>
    </row>
    <row r="1989" spans="1:25" hidden="1" x14ac:dyDescent="0.2">
      <c r="A1989" s="93" t="s">
        <v>894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895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3187</v>
      </c>
      <c r="T1989" s="95" t="str">
        <f t="shared" si="160"/>
        <v>2024 03</v>
      </c>
      <c r="U1989" s="32">
        <f t="shared" si="157"/>
        <v>609.22264546304973</v>
      </c>
      <c r="V1989" s="22">
        <f t="shared" si="158"/>
        <v>1.5590019185859556</v>
      </c>
      <c r="X1989" s="33"/>
      <c r="Y1989" s="33"/>
    </row>
    <row r="1990" spans="1:25" hidden="1" x14ac:dyDescent="0.2">
      <c r="A1990" s="93" t="s">
        <v>894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338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si="157"/>
        <v>-1466.5921197380726</v>
      </c>
      <c r="V1990" s="22" t="str">
        <f t="shared" si="158"/>
        <v/>
      </c>
      <c r="X1990" s="33"/>
      <c r="Y1990" s="33"/>
    </row>
    <row r="1991" spans="1:25" hidden="1" x14ac:dyDescent="0.2">
      <c r="A1991" s="93" t="s">
        <v>894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2833</v>
      </c>
      <c r="I1991" s="97" t="s">
        <v>2088</v>
      </c>
      <c r="J1991" s="97" t="s">
        <v>3930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3187</v>
      </c>
      <c r="T1991" s="95" t="str">
        <f t="shared" si="160"/>
        <v>2024 10</v>
      </c>
      <c r="U1991" s="32">
        <f t="shared" si="157"/>
        <v>600.98336389148744</v>
      </c>
      <c r="V1991" s="22">
        <f t="shared" si="158"/>
        <v>1.5061611710045346</v>
      </c>
      <c r="X1991" s="33"/>
      <c r="Y1991" s="33"/>
    </row>
    <row r="1992" spans="1:25" hidden="1" x14ac:dyDescent="0.2">
      <c r="A1992" s="93" t="s">
        <v>894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2833</v>
      </c>
      <c r="I1992" s="97" t="s">
        <v>2088</v>
      </c>
      <c r="J1992" s="97" t="s">
        <v>3930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3187</v>
      </c>
      <c r="T1992" s="95" t="str">
        <f t="shared" si="160"/>
        <v>2024 10</v>
      </c>
      <c r="U1992" s="32">
        <f t="shared" si="157"/>
        <v>800.98336389148744</v>
      </c>
      <c r="V1992" s="22">
        <f t="shared" si="158"/>
        <v>2.0073934052054416</v>
      </c>
      <c r="X1992" s="33"/>
      <c r="Y1992" s="33"/>
    </row>
    <row r="1993" spans="1:25" hidden="1" x14ac:dyDescent="0.2">
      <c r="A1993" s="93" t="s">
        <v>896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2983</v>
      </c>
      <c r="I1993" s="97" t="s">
        <v>2088</v>
      </c>
      <c r="J1993" s="97" t="s">
        <v>2984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3187</v>
      </c>
      <c r="T1993" s="95" t="str">
        <f t="shared" si="160"/>
        <v>2023 09</v>
      </c>
      <c r="U1993" s="32">
        <f t="shared" si="157"/>
        <v>516.26907363420435</v>
      </c>
      <c r="V1993" s="22">
        <f t="shared" si="158"/>
        <v>0.75507638125761867</v>
      </c>
      <c r="X1993" s="33"/>
      <c r="Y1993" s="33"/>
    </row>
    <row r="1994" spans="1:25" hidden="1" x14ac:dyDescent="0.2">
      <c r="A1994" s="93" t="s">
        <v>896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2983</v>
      </c>
      <c r="I1994" s="97" t="s">
        <v>2088</v>
      </c>
      <c r="J1994" s="97" t="s">
        <v>2984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3187</v>
      </c>
      <c r="T1994" s="95" t="str">
        <f t="shared" si="160"/>
        <v>2023 09</v>
      </c>
      <c r="U1994" s="32">
        <f t="shared" si="157"/>
        <v>516.26907363420435</v>
      </c>
      <c r="V1994" s="22">
        <f t="shared" si="158"/>
        <v>0.75507638125761867</v>
      </c>
      <c r="X1994" s="33"/>
      <c r="Y1994" s="33"/>
    </row>
    <row r="1995" spans="1:25" hidden="1" x14ac:dyDescent="0.2">
      <c r="A1995" s="93" t="s">
        <v>896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2239</v>
      </c>
      <c r="I1995" s="97" t="s">
        <v>2040</v>
      </c>
      <c r="J1995" s="97" t="s">
        <v>3761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3187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hidden="1" x14ac:dyDescent="0.2">
      <c r="A1996" s="93" t="s">
        <v>896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3704</v>
      </c>
      <c r="I1996" s="176" t="s">
        <v>2084</v>
      </c>
      <c r="J1996" s="97" t="s">
        <v>3751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3187</v>
      </c>
      <c r="T1996" s="95" t="str">
        <f t="shared" si="160"/>
        <v>2023 09</v>
      </c>
      <c r="U1996" s="32">
        <f t="shared" si="157"/>
        <v>1133.6199999999999</v>
      </c>
      <c r="V1996" s="22">
        <f t="shared" si="158"/>
        <v>0.82965207336172941</v>
      </c>
      <c r="X1996" s="33"/>
      <c r="Y1996" s="33"/>
    </row>
    <row r="1997" spans="1:25" hidden="1" x14ac:dyDescent="0.2">
      <c r="A1997" s="93" t="s">
        <v>896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2620</v>
      </c>
      <c r="I1997" s="97" t="s">
        <v>2621</v>
      </c>
      <c r="J1997" s="97" t="s">
        <v>2622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3187</v>
      </c>
      <c r="T1997" s="95" t="str">
        <f t="shared" si="160"/>
        <v>2023 10</v>
      </c>
      <c r="U1997" s="32">
        <f t="shared" si="157"/>
        <v>2065.1364845605699</v>
      </c>
      <c r="V1997" s="22">
        <f t="shared" si="158"/>
        <v>1.8197223335362307</v>
      </c>
      <c r="X1997" s="33"/>
      <c r="Y1997" s="33"/>
    </row>
    <row r="1998" spans="1:25" hidden="1" x14ac:dyDescent="0.2">
      <c r="A1998" s="93" t="s">
        <v>896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897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3187</v>
      </c>
      <c r="T1998" s="95" t="str">
        <f t="shared" si="160"/>
        <v>2023 12</v>
      </c>
      <c r="U1998" s="32">
        <f t="shared" si="157"/>
        <v>691.38646080760088</v>
      </c>
      <c r="V1998" s="22">
        <f t="shared" si="158"/>
        <v>0.97568903579738009</v>
      </c>
      <c r="X1998" s="33"/>
      <c r="Y1998" s="33"/>
    </row>
    <row r="1999" spans="1:25" hidden="1" x14ac:dyDescent="0.2">
      <c r="A1999" s="93" t="s">
        <v>896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897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3187</v>
      </c>
      <c r="T1999" s="95" t="str">
        <f t="shared" si="160"/>
        <v>2024 01</v>
      </c>
      <c r="U1999" s="32">
        <f t="shared" si="157"/>
        <v>791.38646080760088</v>
      </c>
      <c r="V1999" s="22">
        <f t="shared" si="158"/>
        <v>1.1168096812114787</v>
      </c>
      <c r="X1999" s="33"/>
      <c r="Y1999" s="33"/>
    </row>
    <row r="2000" spans="1:25" hidden="1" x14ac:dyDescent="0.2">
      <c r="A2000" s="93" t="s">
        <v>896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2130</v>
      </c>
      <c r="I2000" s="97" t="s">
        <v>2078</v>
      </c>
      <c r="J2000" s="97" t="s">
        <v>2131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3187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hidden="1" x14ac:dyDescent="0.2">
      <c r="A2001" s="93" t="s">
        <v>896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898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3187</v>
      </c>
      <c r="T2001" s="95" t="str">
        <f t="shared" si="160"/>
        <v>2023 09</v>
      </c>
      <c r="U2001" s="32">
        <f t="shared" si="157"/>
        <v>661.40247030878891</v>
      </c>
      <c r="V2001" s="22">
        <f t="shared" si="158"/>
        <v>0.19810787746253511</v>
      </c>
      <c r="X2001" s="33"/>
      <c r="Y2001" s="33"/>
    </row>
    <row r="2002" spans="1:25" hidden="1" x14ac:dyDescent="0.2">
      <c r="A2002" s="93" t="s">
        <v>896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2165</v>
      </c>
      <c r="I2002" s="97" t="s">
        <v>2161</v>
      </c>
      <c r="J2002" s="97" t="s">
        <v>2166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3187</v>
      </c>
      <c r="T2002" s="95" t="str">
        <f t="shared" si="160"/>
        <v>2023 09</v>
      </c>
      <c r="U2002" s="32">
        <f t="shared" si="157"/>
        <v>659.25767220902617</v>
      </c>
      <c r="V2002" s="22">
        <f t="shared" si="158"/>
        <v>0.6334494664095508</v>
      </c>
      <c r="X2002" s="33"/>
      <c r="Y2002" s="33"/>
    </row>
    <row r="2003" spans="1:25" hidden="1" x14ac:dyDescent="0.2">
      <c r="A2003" s="93" t="s">
        <v>896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198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3187</v>
      </c>
      <c r="T2003" s="95" t="str">
        <f t="shared" si="160"/>
        <v>2023 11</v>
      </c>
      <c r="U2003" s="32">
        <f t="shared" si="157"/>
        <v>537.15106888361049</v>
      </c>
      <c r="V2003" s="22">
        <f t="shared" si="158"/>
        <v>0.55787678785788619</v>
      </c>
      <c r="X2003" s="33"/>
      <c r="Y2003" s="33"/>
    </row>
    <row r="2004" spans="1:25" hidden="1" x14ac:dyDescent="0.2">
      <c r="A2004" s="93" t="s">
        <v>896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895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si="157"/>
        <v>-359.17510688836109</v>
      </c>
      <c r="V2004" s="22" t="str">
        <f t="shared" si="158"/>
        <v/>
      </c>
      <c r="X2004" s="33"/>
      <c r="Y2004" s="33"/>
    </row>
    <row r="2005" spans="1:25" hidden="1" x14ac:dyDescent="0.2">
      <c r="A2005" s="93" t="s">
        <v>896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2718</v>
      </c>
      <c r="I2005" s="97" t="s">
        <v>2609</v>
      </c>
      <c r="J2005" s="97" t="s">
        <v>2719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3187</v>
      </c>
      <c r="T2005" s="95" t="str">
        <f t="shared" si="160"/>
        <v>2023 11</v>
      </c>
      <c r="U2005" s="32">
        <f t="shared" si="157"/>
        <v>691.24370546318289</v>
      </c>
      <c r="V2005" s="22">
        <f t="shared" si="158"/>
        <v>0.76064805230923005</v>
      </c>
      <c r="X2005" s="33"/>
      <c r="Y2005" s="33"/>
    </row>
    <row r="2006" spans="1:25" hidden="1" x14ac:dyDescent="0.2">
      <c r="A2006" s="93" t="s">
        <v>896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899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3187</v>
      </c>
      <c r="T2006" s="95" t="str">
        <f t="shared" si="160"/>
        <v>2023 11</v>
      </c>
      <c r="U2006" s="32">
        <f t="shared" si="157"/>
        <v>708.55334916864592</v>
      </c>
      <c r="V2006" s="22">
        <f t="shared" si="158"/>
        <v>0.79483539313076812</v>
      </c>
      <c r="X2006" s="33"/>
      <c r="Y2006" s="33"/>
    </row>
    <row r="2007" spans="1:25" hidden="1" x14ac:dyDescent="0.2">
      <c r="A2007" s="93" t="s">
        <v>896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900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3187</v>
      </c>
      <c r="T2007" s="95" t="str">
        <f t="shared" si="160"/>
        <v>2023 11</v>
      </c>
      <c r="U2007" s="32">
        <f t="shared" si="157"/>
        <v>837.43657957244648</v>
      </c>
      <c r="V2007" s="22">
        <f t="shared" si="158"/>
        <v>1.4886083047063152</v>
      </c>
      <c r="X2007" s="33"/>
      <c r="Y2007" s="33"/>
    </row>
    <row r="2008" spans="1:25" hidden="1" x14ac:dyDescent="0.2">
      <c r="A2008" s="93" t="s">
        <v>896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901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si="157"/>
        <v>-1192.2017102137766</v>
      </c>
      <c r="V2008" s="22" t="str">
        <f t="shared" si="158"/>
        <v/>
      </c>
      <c r="X2008" s="33"/>
      <c r="Y2008" s="33"/>
    </row>
    <row r="2009" spans="1:25" hidden="1" x14ac:dyDescent="0.2">
      <c r="A2009" s="93" t="s">
        <v>896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3640</v>
      </c>
      <c r="I2009" s="97" t="s">
        <v>2088</v>
      </c>
      <c r="J2009" s="97" t="s">
        <v>3641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3187</v>
      </c>
      <c r="T2009" s="95" t="str">
        <f t="shared" si="160"/>
        <v>2023 11</v>
      </c>
      <c r="U2009" s="32">
        <f t="shared" si="157"/>
        <v>954.78750593824248</v>
      </c>
      <c r="V2009" s="22">
        <f t="shared" si="158"/>
        <v>0.76676672494974896</v>
      </c>
      <c r="X2009" s="33"/>
      <c r="Y2009" s="33"/>
    </row>
    <row r="2010" spans="1:25" hidden="1" x14ac:dyDescent="0.2">
      <c r="A2010" s="93" t="s">
        <v>896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902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3187</v>
      </c>
      <c r="T2010" s="95" t="str">
        <f t="shared" si="160"/>
        <v>2023 10</v>
      </c>
      <c r="U2010" s="32">
        <f t="shared" si="157"/>
        <v>1122.8014726840854</v>
      </c>
      <c r="V2010" s="22">
        <f t="shared" si="158"/>
        <v>0.81527931551913924</v>
      </c>
      <c r="X2010" s="33"/>
      <c r="Y2010" s="33"/>
    </row>
    <row r="2011" spans="1:25" hidden="1" x14ac:dyDescent="0.2">
      <c r="A2011" s="93" t="s">
        <v>896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903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3187</v>
      </c>
      <c r="T2011" s="95" t="str">
        <f t="shared" si="160"/>
        <v>2023 12</v>
      </c>
      <c r="U2011" s="32">
        <f t="shared" si="157"/>
        <v>747.96959619952509</v>
      </c>
      <c r="V2011" s="22">
        <f t="shared" si="158"/>
        <v>0.78565725759771365</v>
      </c>
      <c r="X2011" s="33"/>
      <c r="Y2011" s="33"/>
    </row>
    <row r="2012" spans="1:25" hidden="1" x14ac:dyDescent="0.2">
      <c r="A2012" s="93" t="s">
        <v>904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2712</v>
      </c>
      <c r="I2012" s="97" t="s">
        <v>2713</v>
      </c>
      <c r="J2012" s="97" t="s">
        <v>4002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si="157"/>
        <v>-884.29543296405143</v>
      </c>
      <c r="V2012" s="22" t="str">
        <f t="shared" si="158"/>
        <v/>
      </c>
      <c r="X2012" s="33"/>
      <c r="Y2012" s="33"/>
    </row>
    <row r="2013" spans="1:25" hidden="1" x14ac:dyDescent="0.2">
      <c r="A2013" s="93" t="s">
        <v>904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2915</v>
      </c>
      <c r="I2013" s="97" t="s">
        <v>2138</v>
      </c>
      <c r="J2013" s="97" t="s">
        <v>4415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3187</v>
      </c>
      <c r="T2013" s="95" t="str">
        <f t="shared" si="160"/>
        <v>2023 10</v>
      </c>
      <c r="U2013" s="32">
        <f t="shared" si="157"/>
        <v>407.9069409902782</v>
      </c>
      <c r="V2013" s="22">
        <f t="shared" si="158"/>
        <v>0.82892236239044292</v>
      </c>
      <c r="X2013" s="33"/>
      <c r="Y2013" s="33"/>
    </row>
    <row r="2014" spans="1:25" hidden="1" x14ac:dyDescent="0.2">
      <c r="A2014" s="93" t="s">
        <v>904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2915</v>
      </c>
      <c r="I2014" s="97" t="s">
        <v>2138</v>
      </c>
      <c r="J2014" s="97" t="s">
        <v>4415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3187</v>
      </c>
      <c r="T2014" s="95" t="str">
        <f t="shared" si="160"/>
        <v>2024 02</v>
      </c>
      <c r="U2014" s="32">
        <f t="shared" si="157"/>
        <v>257.9069409902782</v>
      </c>
      <c r="V2014" s="22">
        <f t="shared" si="158"/>
        <v>0.5241019686587024</v>
      </c>
      <c r="X2014" s="33"/>
      <c r="Y2014" s="33"/>
    </row>
    <row r="2015" spans="1:25" hidden="1" x14ac:dyDescent="0.2">
      <c r="A2015" s="93" t="s">
        <v>904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827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3187</v>
      </c>
      <c r="T2015" s="95" t="str">
        <f t="shared" si="160"/>
        <v>2023 10</v>
      </c>
      <c r="U2015" s="32">
        <f t="shared" si="157"/>
        <v>759.68980330092768</v>
      </c>
      <c r="V2015" s="22">
        <f t="shared" si="158"/>
        <v>0.46313788991235461</v>
      </c>
      <c r="X2015" s="33"/>
      <c r="Y2015" s="33"/>
    </row>
    <row r="2016" spans="1:25" hidden="1" x14ac:dyDescent="0.2">
      <c r="A2016" s="93" t="s">
        <v>904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886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3187</v>
      </c>
      <c r="T2016" s="95" t="str">
        <f t="shared" si="160"/>
        <v>2024 08</v>
      </c>
      <c r="U2016" s="32">
        <f t="shared" si="157"/>
        <v>1127.9943929459644</v>
      </c>
      <c r="V2016" s="22">
        <f t="shared" si="158"/>
        <v>1.9719988388844694</v>
      </c>
      <c r="X2016" s="33"/>
      <c r="Y2016" s="33"/>
    </row>
    <row r="2017" spans="1:25" hidden="1" x14ac:dyDescent="0.2">
      <c r="A2017" s="93" t="s">
        <v>904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3708</v>
      </c>
      <c r="I2017" s="176" t="s">
        <v>2728</v>
      </c>
      <c r="J2017" s="97" t="s">
        <v>3756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3187</v>
      </c>
      <c r="T2017" s="95" t="str">
        <f t="shared" si="160"/>
        <v>2023 10</v>
      </c>
      <c r="U2017" s="32">
        <f t="shared" si="157"/>
        <v>611.71727334388424</v>
      </c>
      <c r="V2017" s="22">
        <f t="shared" si="158"/>
        <v>0.56209407570352765</v>
      </c>
      <c r="X2017" s="33"/>
      <c r="Y2017" s="33"/>
    </row>
    <row r="2018" spans="1:25" hidden="1" x14ac:dyDescent="0.2">
      <c r="A2018" s="93" t="s">
        <v>904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3708</v>
      </c>
      <c r="I2018" s="176" t="s">
        <v>2728</v>
      </c>
      <c r="J2018" s="97" t="s">
        <v>3756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3187</v>
      </c>
      <c r="T2018" s="95" t="str">
        <f t="shared" si="160"/>
        <v>2023 10</v>
      </c>
      <c r="U2018" s="32">
        <f t="shared" si="157"/>
        <v>511.71727334388424</v>
      </c>
      <c r="V2018" s="22">
        <f t="shared" si="158"/>
        <v>0.47020618889743782</v>
      </c>
      <c r="X2018" s="33"/>
      <c r="Y2018" s="33"/>
    </row>
    <row r="2019" spans="1:25" hidden="1" x14ac:dyDescent="0.2">
      <c r="A2019" s="93" t="s">
        <v>904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3708</v>
      </c>
      <c r="I2019" s="176" t="s">
        <v>2728</v>
      </c>
      <c r="J2019" s="97" t="s">
        <v>3756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3187</v>
      </c>
      <c r="T2019" s="95" t="str">
        <f t="shared" si="160"/>
        <v>2023 10</v>
      </c>
      <c r="U2019" s="32">
        <f t="shared" si="157"/>
        <v>511.71727334388424</v>
      </c>
      <c r="V2019" s="22">
        <f t="shared" si="158"/>
        <v>0.47020618889743782</v>
      </c>
      <c r="X2019" s="33"/>
      <c r="Y2019" s="33"/>
    </row>
    <row r="2020" spans="1:25" hidden="1" x14ac:dyDescent="0.2">
      <c r="A2020" s="93" t="s">
        <v>904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2163</v>
      </c>
      <c r="I2020" s="97" t="s">
        <v>2161</v>
      </c>
      <c r="J2020" s="97" t="s">
        <v>2164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3187</v>
      </c>
      <c r="T2020" s="95" t="str">
        <f t="shared" si="160"/>
        <v>2023 09</v>
      </c>
      <c r="U2020" s="32">
        <f t="shared" si="157"/>
        <v>621.90413746326033</v>
      </c>
      <c r="V2020" s="22">
        <f t="shared" si="158"/>
        <v>0.79926416191924632</v>
      </c>
      <c r="X2020" s="33"/>
      <c r="Y2020" s="33"/>
    </row>
    <row r="2021" spans="1:25" hidden="1" x14ac:dyDescent="0.2">
      <c r="A2021" s="93" t="s">
        <v>904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2163</v>
      </c>
      <c r="I2021" s="97" t="s">
        <v>2161</v>
      </c>
      <c r="J2021" s="97" t="s">
        <v>2164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3187</v>
      </c>
      <c r="T2021" s="95" t="str">
        <f t="shared" si="160"/>
        <v>2023 10</v>
      </c>
      <c r="U2021" s="32">
        <f t="shared" si="157"/>
        <v>621.90413746326033</v>
      </c>
      <c r="V2021" s="22">
        <f t="shared" si="158"/>
        <v>0.79926416191924632</v>
      </c>
      <c r="X2021" s="33"/>
      <c r="Y2021" s="33"/>
    </row>
    <row r="2022" spans="1:25" hidden="1" x14ac:dyDescent="0.2">
      <c r="A2022" s="93" t="s">
        <v>904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786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3187</v>
      </c>
      <c r="T2022" s="95" t="str">
        <f t="shared" si="160"/>
        <v>2023 09</v>
      </c>
      <c r="U2022" s="32">
        <f t="shared" si="157"/>
        <v>703.30542618132517</v>
      </c>
      <c r="V2022" s="22">
        <f t="shared" si="158"/>
        <v>0.64129561955652403</v>
      </c>
      <c r="X2022" s="33"/>
      <c r="Y2022" s="33"/>
    </row>
    <row r="2023" spans="1:25" hidden="1" x14ac:dyDescent="0.2">
      <c r="A2023" s="93" t="s">
        <v>904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2833</v>
      </c>
      <c r="I2023" s="97" t="s">
        <v>2088</v>
      </c>
      <c r="J2023" s="97" t="s">
        <v>3930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3187</v>
      </c>
      <c r="T2023" s="95" t="str">
        <f t="shared" si="160"/>
        <v>2024 11</v>
      </c>
      <c r="U2023" s="32">
        <f t="shared" si="157"/>
        <v>543.89847011832103</v>
      </c>
      <c r="V2023" s="22">
        <f t="shared" si="158"/>
        <v>1.527369091334825</v>
      </c>
      <c r="X2023" s="33"/>
      <c r="Y2023" s="33"/>
    </row>
    <row r="2024" spans="1:25" hidden="1" x14ac:dyDescent="0.2">
      <c r="A2024" s="93" t="s">
        <v>904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2833</v>
      </c>
      <c r="I2024" s="97" t="s">
        <v>2088</v>
      </c>
      <c r="J2024" s="97" t="s">
        <v>3930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3187</v>
      </c>
      <c r="T2024" s="95" t="str">
        <f t="shared" si="160"/>
        <v>2024 11</v>
      </c>
      <c r="U2024" s="32">
        <f t="shared" si="157"/>
        <v>543.89847011832103</v>
      </c>
      <c r="V2024" s="22">
        <f t="shared" si="158"/>
        <v>1.527369091334825</v>
      </c>
      <c r="X2024" s="33"/>
      <c r="Y2024" s="33"/>
    </row>
    <row r="2025" spans="1:25" hidden="1" x14ac:dyDescent="0.2">
      <c r="A2025" s="93" t="s">
        <v>904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2833</v>
      </c>
      <c r="I2025" s="97" t="s">
        <v>2088</v>
      </c>
      <c r="J2025" s="97" t="s">
        <v>3930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3187</v>
      </c>
      <c r="T2025" s="95" t="str">
        <f t="shared" si="160"/>
        <v>2024 11</v>
      </c>
      <c r="U2025" s="32">
        <f t="shared" si="157"/>
        <v>543.89847011832103</v>
      </c>
      <c r="V2025" s="22">
        <f t="shared" si="158"/>
        <v>1.527369091334825</v>
      </c>
      <c r="X2025" s="33"/>
      <c r="Y2025" s="33"/>
    </row>
    <row r="2026" spans="1:25" hidden="1" x14ac:dyDescent="0.2">
      <c r="A2026" s="93" t="s">
        <v>904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3652</v>
      </c>
      <c r="I2026" s="97" t="s">
        <v>2088</v>
      </c>
      <c r="J2026" s="97" t="s">
        <v>3653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3187</v>
      </c>
      <c r="T2026" s="95" t="str">
        <f t="shared" si="160"/>
        <v>2023 09</v>
      </c>
      <c r="U2026" s="32">
        <f t="shared" si="157"/>
        <v>1414.7364232421432</v>
      </c>
      <c r="V2026" s="22">
        <f t="shared" si="158"/>
        <v>0.49033177926568122</v>
      </c>
      <c r="X2026" s="33"/>
      <c r="Y2026" s="33"/>
    </row>
    <row r="2027" spans="1:25" hidden="1" x14ac:dyDescent="0.2">
      <c r="A2027" s="93" t="s">
        <v>905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745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3187</v>
      </c>
      <c r="T2027" s="95" t="str">
        <f t="shared" si="160"/>
        <v>2023 10</v>
      </c>
      <c r="U2027" s="32">
        <f t="shared" si="157"/>
        <v>1402</v>
      </c>
      <c r="V2027" s="22">
        <f t="shared" si="158"/>
        <v>0.58465387823185988</v>
      </c>
      <c r="X2027" s="33"/>
      <c r="Y2027" s="33"/>
    </row>
    <row r="2028" spans="1:25" hidden="1" x14ac:dyDescent="0.2">
      <c r="A2028" s="93" t="s">
        <v>905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745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3187</v>
      </c>
      <c r="T2028" s="95" t="str">
        <f t="shared" si="160"/>
        <v>2024 01</v>
      </c>
      <c r="U2028" s="32">
        <f t="shared" si="157"/>
        <v>1602</v>
      </c>
      <c r="V2028" s="22">
        <f t="shared" si="158"/>
        <v>0.66805671392827359</v>
      </c>
      <c r="X2028" s="33"/>
      <c r="Y2028" s="33"/>
    </row>
    <row r="2029" spans="1:25" hidden="1" x14ac:dyDescent="0.2">
      <c r="A2029" s="93" t="s">
        <v>905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745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3187</v>
      </c>
      <c r="T2029" s="95" t="str">
        <f t="shared" si="160"/>
        <v>2024 04</v>
      </c>
      <c r="U2029" s="32">
        <f t="shared" si="157"/>
        <v>1402</v>
      </c>
      <c r="V2029" s="22">
        <f t="shared" si="158"/>
        <v>0.58465387823185988</v>
      </c>
      <c r="X2029" s="33"/>
      <c r="Y2029" s="33"/>
    </row>
    <row r="2030" spans="1:25" hidden="1" x14ac:dyDescent="0.2">
      <c r="A2030" s="93" t="s">
        <v>906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907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3187</v>
      </c>
      <c r="T2030" s="95" t="str">
        <f t="shared" si="160"/>
        <v>2023 08</v>
      </c>
      <c r="U2030" s="32">
        <f t="shared" si="157"/>
        <v>421.7</v>
      </c>
      <c r="V2030" s="22">
        <f t="shared" si="158"/>
        <v>1.5152712899748473</v>
      </c>
      <c r="X2030" s="33"/>
      <c r="Y2030" s="33"/>
    </row>
    <row r="2031" spans="1:25" hidden="1" x14ac:dyDescent="0.2">
      <c r="A2031" s="93" t="s">
        <v>906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907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3187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hidden="1" x14ac:dyDescent="0.2">
      <c r="A2032" s="93" t="s">
        <v>906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907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3187</v>
      </c>
      <c r="T2032" s="95" t="str">
        <f t="shared" si="160"/>
        <v>2023 08</v>
      </c>
      <c r="U2032" s="32">
        <f t="shared" si="157"/>
        <v>421.7</v>
      </c>
      <c r="V2032" s="22">
        <f t="shared" si="158"/>
        <v>1.5152712899748473</v>
      </c>
      <c r="X2032" s="33"/>
      <c r="Y2032" s="33"/>
    </row>
    <row r="2033" spans="1:25" hidden="1" x14ac:dyDescent="0.2">
      <c r="A2033" s="93" t="s">
        <v>908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909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3187</v>
      </c>
      <c r="T2033" s="95" t="str">
        <f t="shared" si="160"/>
        <v>2023 08</v>
      </c>
      <c r="U2033" s="32">
        <f t="shared" si="157"/>
        <v>210.2</v>
      </c>
      <c r="V2033" s="22">
        <f t="shared" si="158"/>
        <v>0.87656380316930771</v>
      </c>
      <c r="X2033" s="33"/>
      <c r="Y2033" s="33"/>
    </row>
    <row r="2034" spans="1:25" hidden="1" x14ac:dyDescent="0.2">
      <c r="A2034" s="93" t="s">
        <v>908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909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3187</v>
      </c>
      <c r="T2034" s="95" t="str">
        <f t="shared" si="160"/>
        <v>2023 08</v>
      </c>
      <c r="U2034" s="32">
        <f t="shared" si="157"/>
        <v>210.2</v>
      </c>
      <c r="V2034" s="22">
        <f t="shared" si="158"/>
        <v>0.87656380316930771</v>
      </c>
      <c r="X2034" s="33"/>
      <c r="Y2034" s="33"/>
    </row>
    <row r="2035" spans="1:25" hidden="1" x14ac:dyDescent="0.2">
      <c r="A2035" s="93" t="s">
        <v>908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909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3187</v>
      </c>
      <c r="T2035" s="95" t="str">
        <f t="shared" si="160"/>
        <v>2023 11</v>
      </c>
      <c r="U2035" s="32">
        <f t="shared" si="157"/>
        <v>260.2</v>
      </c>
      <c r="V2035" s="22">
        <f t="shared" si="158"/>
        <v>1.0850708924103418</v>
      </c>
      <c r="X2035" s="33"/>
      <c r="Y2035" s="33"/>
    </row>
    <row r="2036" spans="1:25" hidden="1" x14ac:dyDescent="0.2">
      <c r="A2036" s="93" t="s">
        <v>910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263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3187</v>
      </c>
      <c r="T2036" s="95" t="str">
        <f t="shared" si="160"/>
        <v>2023 08</v>
      </c>
      <c r="U2036" s="32">
        <f t="shared" si="157"/>
        <v>325</v>
      </c>
      <c r="V2036" s="22">
        <f t="shared" si="158"/>
        <v>0.25490196078431371</v>
      </c>
      <c r="X2036" s="33"/>
      <c r="Y2036" s="33"/>
    </row>
    <row r="2037" spans="1:25" hidden="1" x14ac:dyDescent="0.2">
      <c r="A2037" s="93" t="s">
        <v>910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263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3187</v>
      </c>
      <c r="T2037" s="95" t="str">
        <f t="shared" si="160"/>
        <v>2024 01</v>
      </c>
      <c r="U2037" s="32">
        <f t="shared" si="157"/>
        <v>325</v>
      </c>
      <c r="V2037" s="22">
        <f t="shared" si="158"/>
        <v>0.25490196078431371</v>
      </c>
      <c r="X2037" s="33"/>
      <c r="Y2037" s="33"/>
    </row>
    <row r="2038" spans="1:25" hidden="1" x14ac:dyDescent="0.2">
      <c r="A2038" s="93" t="s">
        <v>911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912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3187</v>
      </c>
      <c r="T2038" s="95" t="str">
        <f t="shared" si="160"/>
        <v>2023 09</v>
      </c>
      <c r="U2038" s="32">
        <f t="shared" si="157"/>
        <v>1940.3558960485052</v>
      </c>
      <c r="V2038" s="22">
        <f t="shared" si="158"/>
        <v>0.57754804854666808</v>
      </c>
      <c r="X2038" s="33"/>
      <c r="Y2038" s="33"/>
    </row>
    <row r="2039" spans="1:25" hidden="1" x14ac:dyDescent="0.2">
      <c r="A2039" s="93" t="s">
        <v>911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913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3187</v>
      </c>
      <c r="T2039" s="95" t="str">
        <f t="shared" si="160"/>
        <v>2023 09</v>
      </c>
      <c r="U2039" s="32">
        <f t="shared" si="157"/>
        <v>815.65410395149456</v>
      </c>
      <c r="V2039" s="22">
        <f t="shared" si="158"/>
        <v>0.51482072569241721</v>
      </c>
      <c r="X2039" s="33"/>
      <c r="Y2039" s="33"/>
    </row>
    <row r="2040" spans="1:25" hidden="1" x14ac:dyDescent="0.2">
      <c r="A2040" s="93" t="s">
        <v>914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915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si="158"/>
        <v/>
      </c>
      <c r="X2040" s="33"/>
      <c r="Y2040" s="33"/>
    </row>
    <row r="2041" spans="1:25" hidden="1" x14ac:dyDescent="0.2">
      <c r="A2041" s="93" t="s">
        <v>914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916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3187</v>
      </c>
      <c r="T2041" s="95" t="str">
        <f t="shared" si="160"/>
        <v>2023 09</v>
      </c>
      <c r="U2041" s="32">
        <f t="shared" si="157"/>
        <v>383.75167470580845</v>
      </c>
      <c r="V2041" s="22">
        <f t="shared" si="158"/>
        <v>0.29154960149334819</v>
      </c>
      <c r="X2041" s="33"/>
      <c r="Y2041" s="33"/>
    </row>
    <row r="2042" spans="1:25" hidden="1" x14ac:dyDescent="0.2">
      <c r="A2042" s="93" t="s">
        <v>914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917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3187</v>
      </c>
      <c r="T2042" s="95" t="str">
        <f t="shared" si="160"/>
        <v>2023 12</v>
      </c>
      <c r="U2042" s="32">
        <f t="shared" si="157"/>
        <v>666.69818616743487</v>
      </c>
      <c r="V2042" s="22">
        <f t="shared" si="158"/>
        <v>0.32788943659612307</v>
      </c>
      <c r="X2042" s="33"/>
      <c r="Y2042" s="33"/>
    </row>
    <row r="2043" spans="1:25" hidden="1" x14ac:dyDescent="0.2">
      <c r="A2043" s="93" t="s">
        <v>914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918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si="157"/>
        <v>-1423.2024376849517</v>
      </c>
      <c r="V2043" s="22" t="str">
        <f t="shared" si="158"/>
        <v/>
      </c>
      <c r="X2043" s="33"/>
      <c r="Y2043" s="33"/>
    </row>
    <row r="2044" spans="1:25" hidden="1" x14ac:dyDescent="0.2">
      <c r="A2044" s="93" t="s">
        <v>919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718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714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3187</v>
      </c>
      <c r="T2044" s="95" t="str">
        <f t="shared" si="160"/>
        <v>2023 10</v>
      </c>
      <c r="U2044" s="32">
        <f t="shared" si="157"/>
        <v>742.27649886058407</v>
      </c>
      <c r="V2044" s="22">
        <f t="shared" si="158"/>
        <v>0.30201790336319773</v>
      </c>
      <c r="X2044" s="33"/>
      <c r="Y2044" s="33"/>
    </row>
    <row r="2045" spans="1:25" hidden="1" x14ac:dyDescent="0.2">
      <c r="A2045" s="93" t="s">
        <v>919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718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532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3187</v>
      </c>
      <c r="T2045" s="95" t="str">
        <f t="shared" si="160"/>
        <v>2023 09</v>
      </c>
      <c r="U2045" s="32">
        <f t="shared" si="157"/>
        <v>701.90810879982791</v>
      </c>
      <c r="V2045" s="22">
        <f t="shared" si="158"/>
        <v>0.54072297466619812</v>
      </c>
      <c r="X2045" s="33"/>
      <c r="Y2045" s="33"/>
    </row>
    <row r="2046" spans="1:25" hidden="1" x14ac:dyDescent="0.2">
      <c r="A2046" s="93" t="s">
        <v>919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718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915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3187</v>
      </c>
      <c r="T2046" s="95" t="str">
        <f t="shared" si="160"/>
        <v>2023 09</v>
      </c>
      <c r="U2046" s="32">
        <f t="shared" si="157"/>
        <v>425.69769616979409</v>
      </c>
      <c r="V2046" s="22">
        <f t="shared" si="158"/>
        <v>0.5497822931224855</v>
      </c>
      <c r="X2046" s="33"/>
      <c r="Y2046" s="33"/>
    </row>
    <row r="2047" spans="1:25" hidden="1" x14ac:dyDescent="0.2">
      <c r="A2047" s="93" t="s">
        <v>919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718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915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3187</v>
      </c>
      <c r="T2047" s="95" t="str">
        <f t="shared" si="160"/>
        <v>2023 09</v>
      </c>
      <c r="U2047" s="32">
        <f t="shared" si="157"/>
        <v>425.69769616979409</v>
      </c>
      <c r="V2047" s="22">
        <f t="shared" si="158"/>
        <v>0.5497822931224855</v>
      </c>
      <c r="X2047" s="33"/>
      <c r="Y2047" s="33"/>
    </row>
    <row r="2048" spans="1:25" hidden="1" x14ac:dyDescent="0.2">
      <c r="A2048" s="93" t="s">
        <v>920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2240</v>
      </c>
      <c r="I2048" s="97" t="s">
        <v>2202</v>
      </c>
      <c r="J2048" s="97" t="s">
        <v>4349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3187</v>
      </c>
      <c r="T2048" s="95" t="str">
        <f t="shared" si="160"/>
        <v>2023 10</v>
      </c>
      <c r="U2048" s="32">
        <f t="shared" si="157"/>
        <v>590.58698444481229</v>
      </c>
      <c r="V2048" s="22">
        <f t="shared" si="158"/>
        <v>0.64941558383598097</v>
      </c>
      <c r="X2048" s="33"/>
      <c r="Y2048" s="33"/>
    </row>
    <row r="2049" spans="1:25" hidden="1" x14ac:dyDescent="0.2">
      <c r="A2049" s="93" t="s">
        <v>920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2240</v>
      </c>
      <c r="I2049" s="97" t="s">
        <v>2202</v>
      </c>
      <c r="J2049" s="97" t="s">
        <v>4349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3187</v>
      </c>
      <c r="T2049" s="95" t="str">
        <f t="shared" si="160"/>
        <v>2023 10</v>
      </c>
      <c r="U2049" s="32">
        <f t="shared" ref="U2049:U2112" si="162">Q2049-P2049</f>
        <v>490.58698444481229</v>
      </c>
      <c r="V2049" s="22">
        <f t="shared" ref="V2049:V2112" si="163">IF(Q2049&lt;&gt;0,IFERROR(U2049/P2049,""),"")</f>
        <v>0.53945454491358225</v>
      </c>
      <c r="X2049" s="33"/>
      <c r="Y2049" s="33"/>
    </row>
    <row r="2050" spans="1:25" hidden="1" x14ac:dyDescent="0.2">
      <c r="A2050" s="93" t="s">
        <v>920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2671</v>
      </c>
      <c r="I2050" s="97" t="s">
        <v>2040</v>
      </c>
      <c r="J2050" s="97" t="s">
        <v>2672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3187</v>
      </c>
      <c r="T2050" s="95" t="str">
        <f t="shared" si="160"/>
        <v>2023 10</v>
      </c>
      <c r="U2050" s="32">
        <f t="shared" si="162"/>
        <v>893.54220303657144</v>
      </c>
      <c r="V2050" s="22">
        <f t="shared" si="163"/>
        <v>0.44533316593494138</v>
      </c>
      <c r="X2050" s="33"/>
      <c r="Y2050" s="33"/>
    </row>
    <row r="2051" spans="1:25" hidden="1" x14ac:dyDescent="0.2">
      <c r="A2051" s="93" t="s">
        <v>920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2671</v>
      </c>
      <c r="I2051" s="97" t="s">
        <v>2040</v>
      </c>
      <c r="J2051" s="97" t="s">
        <v>2672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3187</v>
      </c>
      <c r="T2051" s="95" t="str">
        <f t="shared" si="160"/>
        <v>2023 10</v>
      </c>
      <c r="U2051" s="32">
        <f t="shared" si="162"/>
        <v>893.54220303657144</v>
      </c>
      <c r="V2051" s="22">
        <f t="shared" si="163"/>
        <v>0.44533316593494138</v>
      </c>
      <c r="X2051" s="33"/>
      <c r="Y2051" s="33"/>
    </row>
    <row r="2052" spans="1:25" hidden="1" x14ac:dyDescent="0.2">
      <c r="A2052" s="93" t="s">
        <v>920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2139</v>
      </c>
      <c r="I2052" s="97" t="s">
        <v>2075</v>
      </c>
      <c r="J2052" s="97" t="s">
        <v>2140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3187</v>
      </c>
      <c r="T2052" s="95" t="str">
        <f t="shared" ref="T2052:T2115" si="165">IF(R2052="","",TEXT(R2052,"ГГГГ ММ"))</f>
        <v>2023 10</v>
      </c>
      <c r="U2052" s="32">
        <f t="shared" si="162"/>
        <v>624.72940868773821</v>
      </c>
      <c r="V2052" s="22">
        <f t="shared" si="163"/>
        <v>0.39658545784652416</v>
      </c>
      <c r="X2052" s="33"/>
      <c r="Y2052" s="33"/>
    </row>
    <row r="2053" spans="1:25" hidden="1" x14ac:dyDescent="0.2">
      <c r="A2053" s="93" t="s">
        <v>920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2141</v>
      </c>
      <c r="I2053" s="97" t="s">
        <v>2075</v>
      </c>
      <c r="J2053" s="97" t="s">
        <v>2142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3187</v>
      </c>
      <c r="T2053" s="95" t="str">
        <f t="shared" si="165"/>
        <v>2023 10</v>
      </c>
      <c r="U2053" s="32">
        <f t="shared" si="162"/>
        <v>581.35289234651657</v>
      </c>
      <c r="V2053" s="22">
        <f t="shared" si="163"/>
        <v>0.57071078686484356</v>
      </c>
      <c r="X2053" s="33"/>
      <c r="Y2053" s="33"/>
    </row>
    <row r="2054" spans="1:25" hidden="1" x14ac:dyDescent="0.2">
      <c r="A2054" s="93" t="s">
        <v>920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2141</v>
      </c>
      <c r="I2054" s="97" t="s">
        <v>2075</v>
      </c>
      <c r="J2054" s="97" t="s">
        <v>2142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3187</v>
      </c>
      <c r="T2054" s="95" t="str">
        <f t="shared" si="165"/>
        <v>2023 10</v>
      </c>
      <c r="U2054" s="32">
        <f t="shared" si="162"/>
        <v>681.35289234651657</v>
      </c>
      <c r="V2054" s="22">
        <f t="shared" si="163"/>
        <v>0.66888021104389628</v>
      </c>
      <c r="X2054" s="33"/>
      <c r="Y2054" s="33"/>
    </row>
    <row r="2055" spans="1:25" hidden="1" x14ac:dyDescent="0.2">
      <c r="A2055" s="93" t="s">
        <v>920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320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3187</v>
      </c>
      <c r="T2055" s="95" t="str">
        <f t="shared" si="165"/>
        <v>2023 10</v>
      </c>
      <c r="U2055" s="32">
        <f t="shared" si="162"/>
        <v>905.39484563130884</v>
      </c>
      <c r="V2055" s="22">
        <f t="shared" si="163"/>
        <v>0.91030580492616986</v>
      </c>
      <c r="X2055" s="33"/>
      <c r="Y2055" s="33"/>
    </row>
    <row r="2056" spans="1:25" hidden="1" x14ac:dyDescent="0.2">
      <c r="A2056" s="93" t="s">
        <v>920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320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3187</v>
      </c>
      <c r="T2056" s="95" t="str">
        <f t="shared" si="165"/>
        <v>2023 10</v>
      </c>
      <c r="U2056" s="32">
        <f t="shared" si="162"/>
        <v>905.39484563130884</v>
      </c>
      <c r="V2056" s="22">
        <f t="shared" si="163"/>
        <v>0.91030580492616986</v>
      </c>
      <c r="X2056" s="33"/>
      <c r="Y2056" s="33"/>
    </row>
    <row r="2057" spans="1:25" hidden="1" x14ac:dyDescent="0.2">
      <c r="A2057" s="93" t="s">
        <v>920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921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si="162"/>
        <v>-522.65115836505049</v>
      </c>
      <c r="V2057" s="22" t="str">
        <f t="shared" si="163"/>
        <v/>
      </c>
      <c r="X2057" s="33"/>
      <c r="Y2057" s="33"/>
    </row>
    <row r="2058" spans="1:25" hidden="1" x14ac:dyDescent="0.2">
      <c r="A2058" s="93" t="s">
        <v>920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922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si="162"/>
        <v>1022.6440987588945</v>
      </c>
      <c r="V2058" s="22">
        <f t="shared" si="163"/>
        <v>1.5097588976269705</v>
      </c>
      <c r="X2058" s="33"/>
      <c r="Y2058" s="33"/>
    </row>
    <row r="2059" spans="1:25" hidden="1" x14ac:dyDescent="0.2">
      <c r="A2059" s="93" t="s">
        <v>923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3165</v>
      </c>
      <c r="I2059" s="97" t="s">
        <v>2040</v>
      </c>
      <c r="J2059" s="97" t="s">
        <v>3166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3187</v>
      </c>
      <c r="T2059" s="95" t="str">
        <f t="shared" si="165"/>
        <v>2023 10</v>
      </c>
      <c r="U2059" s="32">
        <f t="shared" si="162"/>
        <v>1095.8987249264253</v>
      </c>
      <c r="V2059" s="22">
        <f t="shared" si="163"/>
        <v>0.6074485618229678</v>
      </c>
      <c r="X2059" s="33"/>
      <c r="Y2059" s="33"/>
    </row>
    <row r="2060" spans="1:25" hidden="1" x14ac:dyDescent="0.2">
      <c r="A2060" s="93" t="s">
        <v>923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924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3187</v>
      </c>
      <c r="T2060" s="95" t="str">
        <f t="shared" si="165"/>
        <v>2024 04</v>
      </c>
      <c r="U2060" s="32">
        <f t="shared" si="162"/>
        <v>1522.703288171856</v>
      </c>
      <c r="V2060" s="22">
        <f t="shared" si="163"/>
        <v>0.3400943440154795</v>
      </c>
      <c r="X2060" s="33"/>
      <c r="Y2060" s="33"/>
    </row>
    <row r="2061" spans="1:25" hidden="1" x14ac:dyDescent="0.2">
      <c r="A2061" s="93" t="s">
        <v>923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924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3187</v>
      </c>
      <c r="T2061" s="95" t="str">
        <f t="shared" si="165"/>
        <v>2025 01</v>
      </c>
      <c r="U2061" s="32">
        <f t="shared" si="162"/>
        <v>522.703288171856</v>
      </c>
      <c r="V2061" s="22">
        <f t="shared" si="163"/>
        <v>0.11674528667956625</v>
      </c>
      <c r="X2061" s="33"/>
      <c r="Y2061" s="33"/>
    </row>
    <row r="2062" spans="1:25" hidden="1" x14ac:dyDescent="0.2">
      <c r="A2062" s="93" t="s">
        <v>923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2160</v>
      </c>
      <c r="I2062" s="97" t="s">
        <v>2161</v>
      </c>
      <c r="J2062" s="97" t="s">
        <v>2162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3187</v>
      </c>
      <c r="T2062" s="95" t="str">
        <f t="shared" si="165"/>
        <v>2023 11</v>
      </c>
      <c r="U2062" s="32">
        <f t="shared" si="162"/>
        <v>961.69382518845509</v>
      </c>
      <c r="V2062" s="22">
        <f t="shared" si="163"/>
        <v>0.92621410574102081</v>
      </c>
      <c r="X2062" s="33"/>
      <c r="Y2062" s="33"/>
    </row>
    <row r="2063" spans="1:25" hidden="1" x14ac:dyDescent="0.2">
      <c r="A2063" s="93" t="s">
        <v>923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2160</v>
      </c>
      <c r="I2063" s="97" t="s">
        <v>2161</v>
      </c>
      <c r="J2063" s="97" t="s">
        <v>2162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3187</v>
      </c>
      <c r="T2063" s="95" t="str">
        <f t="shared" si="165"/>
        <v>2024 01</v>
      </c>
      <c r="U2063" s="32">
        <f t="shared" si="162"/>
        <v>961.69382518845509</v>
      </c>
      <c r="V2063" s="22">
        <f t="shared" si="163"/>
        <v>0.92621410574102081</v>
      </c>
      <c r="X2063" s="33"/>
      <c r="Y2063" s="33"/>
    </row>
    <row r="2064" spans="1:25" hidden="1" x14ac:dyDescent="0.2">
      <c r="A2064" s="93" t="s">
        <v>923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2160</v>
      </c>
      <c r="I2064" s="97" t="s">
        <v>2161</v>
      </c>
      <c r="J2064" s="97" t="s">
        <v>2162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3187</v>
      </c>
      <c r="T2064" s="95" t="str">
        <f t="shared" si="165"/>
        <v>2024 02</v>
      </c>
      <c r="U2064" s="32">
        <f t="shared" si="162"/>
        <v>961.69382518845509</v>
      </c>
      <c r="V2064" s="22">
        <f t="shared" si="163"/>
        <v>0.92621410574102081</v>
      </c>
      <c r="X2064" s="33"/>
      <c r="Y2064" s="33"/>
    </row>
    <row r="2065" spans="1:25" hidden="1" x14ac:dyDescent="0.2">
      <c r="A2065" s="93" t="s">
        <v>923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925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3187</v>
      </c>
      <c r="T2065" s="95" t="str">
        <f t="shared" si="165"/>
        <v>2023 10</v>
      </c>
      <c r="U2065" s="32">
        <f t="shared" si="162"/>
        <v>478.41670877865567</v>
      </c>
      <c r="V2065" s="22">
        <f t="shared" si="163"/>
        <v>0.42655477531025399</v>
      </c>
      <c r="X2065" s="33"/>
      <c r="Y2065" s="33"/>
    </row>
    <row r="2066" spans="1:25" hidden="1" x14ac:dyDescent="0.2">
      <c r="A2066" s="93" t="s">
        <v>923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925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3187</v>
      </c>
      <c r="T2066" s="95" t="str">
        <f t="shared" si="165"/>
        <v>2023 10</v>
      </c>
      <c r="U2066" s="32">
        <f t="shared" si="162"/>
        <v>478.41670877865567</v>
      </c>
      <c r="V2066" s="22">
        <f t="shared" si="163"/>
        <v>0.42655477531025399</v>
      </c>
      <c r="X2066" s="33"/>
      <c r="Y2066" s="33"/>
    </row>
    <row r="2067" spans="1:25" hidden="1" x14ac:dyDescent="0.2">
      <c r="A2067" s="93" t="s">
        <v>923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3727</v>
      </c>
      <c r="I2067" s="176" t="s">
        <v>3758</v>
      </c>
      <c r="J2067" s="97" t="s">
        <v>3781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3187</v>
      </c>
      <c r="T2067" s="95" t="str">
        <f t="shared" si="165"/>
        <v>2023 10</v>
      </c>
      <c r="U2067" s="32">
        <f t="shared" si="162"/>
        <v>655.7703054329304</v>
      </c>
      <c r="V2067" s="22">
        <f t="shared" si="163"/>
        <v>0.29220284671415236</v>
      </c>
      <c r="X2067" s="33"/>
      <c r="Y2067" s="33"/>
    </row>
    <row r="2068" spans="1:25" hidden="1" x14ac:dyDescent="0.2">
      <c r="A2068" s="93" t="s">
        <v>923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3727</v>
      </c>
      <c r="I2068" s="176" t="s">
        <v>3758</v>
      </c>
      <c r="J2068" s="97" t="s">
        <v>3781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3187</v>
      </c>
      <c r="T2068" s="95" t="str">
        <f t="shared" si="165"/>
        <v>2023 10</v>
      </c>
      <c r="U2068" s="32">
        <f t="shared" si="162"/>
        <v>1255.7703054329304</v>
      </c>
      <c r="V2068" s="22">
        <f t="shared" si="163"/>
        <v>0.55955515982742521</v>
      </c>
      <c r="X2068" s="33"/>
      <c r="Y2068" s="33"/>
    </row>
    <row r="2069" spans="1:25" hidden="1" x14ac:dyDescent="0.2">
      <c r="A2069" s="93" t="s">
        <v>923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3700</v>
      </c>
      <c r="I2069" s="97" t="s">
        <v>2043</v>
      </c>
      <c r="J2069" s="97" t="s">
        <v>3855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3187</v>
      </c>
      <c r="T2069" s="95" t="str">
        <f t="shared" si="165"/>
        <v>2023 10</v>
      </c>
      <c r="U2069" s="32">
        <f t="shared" si="162"/>
        <v>908.85032493997824</v>
      </c>
      <c r="V2069" s="22">
        <f t="shared" si="163"/>
        <v>0.70390779821690963</v>
      </c>
      <c r="X2069" s="33"/>
      <c r="Y2069" s="33"/>
    </row>
    <row r="2070" spans="1:25" hidden="1" x14ac:dyDescent="0.2">
      <c r="A2070" s="93" t="s">
        <v>923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3700</v>
      </c>
      <c r="I2070" s="97" t="s">
        <v>2043</v>
      </c>
      <c r="J2070" s="97" t="s">
        <v>3855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3187</v>
      </c>
      <c r="T2070" s="95" t="str">
        <f t="shared" si="165"/>
        <v>2024 07</v>
      </c>
      <c r="U2070" s="32">
        <f t="shared" si="162"/>
        <v>908.85032493997824</v>
      </c>
      <c r="V2070" s="22">
        <f t="shared" si="163"/>
        <v>0.70390779821690963</v>
      </c>
      <c r="X2070" s="33"/>
      <c r="Y2070" s="33"/>
    </row>
    <row r="2071" spans="1:25" hidden="1" x14ac:dyDescent="0.2">
      <c r="A2071" s="93" t="s">
        <v>923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2534</v>
      </c>
      <c r="I2071" s="97" t="s">
        <v>2138</v>
      </c>
      <c r="J2071" s="97" t="s">
        <v>2535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3187</v>
      </c>
      <c r="T2071" s="95" t="str">
        <f t="shared" si="165"/>
        <v>2023 11</v>
      </c>
      <c r="U2071" s="32">
        <f t="shared" si="162"/>
        <v>606.71597428748441</v>
      </c>
      <c r="V2071" s="22">
        <f t="shared" si="163"/>
        <v>1.2299526087655568</v>
      </c>
      <c r="X2071" s="33"/>
      <c r="Y2071" s="33"/>
    </row>
    <row r="2072" spans="1:25" hidden="1" x14ac:dyDescent="0.2">
      <c r="A2072" s="93" t="s">
        <v>923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926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3187</v>
      </c>
      <c r="T2072" s="95" t="str">
        <f t="shared" si="165"/>
        <v>2023 10</v>
      </c>
      <c r="U2072" s="32">
        <f t="shared" si="162"/>
        <v>588.05217820631992</v>
      </c>
      <c r="V2072" s="22">
        <f t="shared" si="163"/>
        <v>0.48521245521610329</v>
      </c>
      <c r="X2072" s="33"/>
      <c r="Y2072" s="33"/>
    </row>
    <row r="2073" spans="1:25" hidden="1" x14ac:dyDescent="0.2">
      <c r="A2073" s="93" t="s">
        <v>923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927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3187</v>
      </c>
      <c r="T2073" s="95" t="str">
        <f t="shared" si="165"/>
        <v>2023 10</v>
      </c>
      <c r="U2073" s="32">
        <f t="shared" si="162"/>
        <v>919.48144618378251</v>
      </c>
      <c r="V2073" s="22">
        <f t="shared" si="163"/>
        <v>0.71805398168072798</v>
      </c>
      <c r="X2073" s="33"/>
      <c r="Y2073" s="33"/>
    </row>
    <row r="2074" spans="1:25" hidden="1" x14ac:dyDescent="0.2">
      <c r="A2074" s="93" t="s">
        <v>923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927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3187</v>
      </c>
      <c r="T2074" s="95" t="str">
        <f t="shared" si="165"/>
        <v>2023 10</v>
      </c>
      <c r="U2074" s="32">
        <f t="shared" si="162"/>
        <v>919.48144618378251</v>
      </c>
      <c r="V2074" s="22">
        <f t="shared" si="163"/>
        <v>0.71805398168072798</v>
      </c>
      <c r="X2074" s="33"/>
      <c r="Y2074" s="33"/>
    </row>
    <row r="2075" spans="1:25" hidden="1" x14ac:dyDescent="0.2">
      <c r="A2075" s="93" t="s">
        <v>928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929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3187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hidden="1" x14ac:dyDescent="0.2">
      <c r="A2076" s="93" t="s">
        <v>928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929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3187</v>
      </c>
      <c r="T2076" s="95" t="str">
        <f t="shared" si="165"/>
        <v>2023 09</v>
      </c>
      <c r="U2076" s="32">
        <f t="shared" si="162"/>
        <v>390.5</v>
      </c>
      <c r="V2076" s="22">
        <f t="shared" si="163"/>
        <v>0.55038759689922478</v>
      </c>
      <c r="X2076" s="33"/>
      <c r="Y2076" s="33"/>
    </row>
    <row r="2077" spans="1:25" hidden="1" x14ac:dyDescent="0.2">
      <c r="A2077" s="93" t="s">
        <v>928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929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3187</v>
      </c>
      <c r="T2077" s="95" t="str">
        <f t="shared" si="165"/>
        <v>2023 10</v>
      </c>
      <c r="U2077" s="32">
        <f t="shared" si="162"/>
        <v>390.5</v>
      </c>
      <c r="V2077" s="22">
        <f t="shared" si="163"/>
        <v>0.55038759689922478</v>
      </c>
      <c r="X2077" s="33"/>
      <c r="Y2077" s="33"/>
    </row>
    <row r="2078" spans="1:25" hidden="1" x14ac:dyDescent="0.2">
      <c r="A2078" s="93" t="s">
        <v>930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866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3187</v>
      </c>
      <c r="T2078" s="95" t="str">
        <f t="shared" si="165"/>
        <v>2023 09</v>
      </c>
      <c r="U2078" s="32">
        <f t="shared" si="162"/>
        <v>604.90000000000009</v>
      </c>
      <c r="V2078" s="22">
        <f t="shared" si="163"/>
        <v>0.52825080778971278</v>
      </c>
      <c r="X2078" s="33"/>
      <c r="Y2078" s="33"/>
    </row>
    <row r="2079" spans="1:25" hidden="1" x14ac:dyDescent="0.2">
      <c r="A2079" s="93" t="s">
        <v>930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866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3187</v>
      </c>
      <c r="T2079" s="95" t="str">
        <f t="shared" si="165"/>
        <v>2023 09</v>
      </c>
      <c r="U2079" s="32">
        <f t="shared" si="162"/>
        <v>604.90000000000009</v>
      </c>
      <c r="V2079" s="22">
        <f t="shared" si="163"/>
        <v>0.52825080778971278</v>
      </c>
      <c r="X2079" s="33"/>
      <c r="Y2079" s="33"/>
    </row>
    <row r="2080" spans="1:25" hidden="1" x14ac:dyDescent="0.2">
      <c r="A2080" s="93" t="s">
        <v>931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932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3187</v>
      </c>
      <c r="T2080" s="95" t="str">
        <f t="shared" si="165"/>
        <v>2023 09</v>
      </c>
      <c r="U2080" s="32">
        <f t="shared" si="162"/>
        <v>1293.3999999999996</v>
      </c>
      <c r="V2080" s="22">
        <f t="shared" si="163"/>
        <v>0.23488177822976056</v>
      </c>
      <c r="X2080" s="33"/>
      <c r="Y2080" s="33"/>
    </row>
    <row r="2081" spans="1:25" hidden="1" x14ac:dyDescent="0.2">
      <c r="A2081" s="93" t="s">
        <v>931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933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3187</v>
      </c>
      <c r="T2081" s="95" t="str">
        <f t="shared" si="165"/>
        <v>2023 09</v>
      </c>
      <c r="U2081" s="32">
        <f t="shared" si="162"/>
        <v>1293.3999999999996</v>
      </c>
      <c r="V2081" s="22">
        <f t="shared" si="163"/>
        <v>0.23488177822976056</v>
      </c>
      <c r="X2081" s="33"/>
      <c r="Y2081" s="33"/>
    </row>
    <row r="2082" spans="1:25" hidden="1" x14ac:dyDescent="0.2">
      <c r="A2082" s="93" t="s">
        <v>931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934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3187</v>
      </c>
      <c r="T2082" s="95" t="str">
        <f t="shared" si="165"/>
        <v>2023 09</v>
      </c>
      <c r="U2082" s="32">
        <f t="shared" si="162"/>
        <v>1293.3999999999996</v>
      </c>
      <c r="V2082" s="22">
        <f t="shared" si="163"/>
        <v>0.23488177822976056</v>
      </c>
      <c r="X2082" s="33"/>
      <c r="Y2082" s="33"/>
    </row>
    <row r="2083" spans="1:25" hidden="1" x14ac:dyDescent="0.2">
      <c r="A2083" s="93" t="s">
        <v>935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936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3187</v>
      </c>
      <c r="T2083" s="95" t="str">
        <f t="shared" si="165"/>
        <v>2023 10</v>
      </c>
      <c r="U2083" s="32">
        <f t="shared" si="162"/>
        <v>989.90000000000009</v>
      </c>
      <c r="V2083" s="22">
        <f t="shared" si="163"/>
        <v>0.41072984523463762</v>
      </c>
      <c r="X2083" s="33"/>
      <c r="Y2083" s="33"/>
    </row>
    <row r="2084" spans="1:25" hidden="1" x14ac:dyDescent="0.2">
      <c r="A2084" s="93" t="s">
        <v>937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938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3187</v>
      </c>
      <c r="T2084" s="95" t="str">
        <f t="shared" si="165"/>
        <v>2023 09</v>
      </c>
      <c r="U2084" s="32">
        <f t="shared" si="162"/>
        <v>887.5</v>
      </c>
      <c r="V2084" s="22">
        <f t="shared" si="163"/>
        <v>0.33971291866028708</v>
      </c>
      <c r="X2084" s="33"/>
      <c r="Y2084" s="33"/>
    </row>
    <row r="2085" spans="1:25" hidden="1" x14ac:dyDescent="0.2">
      <c r="A2085" s="93" t="s">
        <v>937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938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3187</v>
      </c>
      <c r="T2085" s="95" t="str">
        <f t="shared" si="165"/>
        <v>2023 10</v>
      </c>
      <c r="U2085" s="32">
        <f t="shared" si="162"/>
        <v>887.5</v>
      </c>
      <c r="V2085" s="22">
        <f t="shared" si="163"/>
        <v>0.33971291866028708</v>
      </c>
      <c r="X2085" s="33"/>
      <c r="Y2085" s="33"/>
    </row>
    <row r="2086" spans="1:25" hidden="1" x14ac:dyDescent="0.2">
      <c r="A2086" s="93" t="s">
        <v>937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938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3187</v>
      </c>
      <c r="T2086" s="95" t="str">
        <f t="shared" si="165"/>
        <v>2023 10</v>
      </c>
      <c r="U2086" s="32">
        <f t="shared" si="162"/>
        <v>887.5</v>
      </c>
      <c r="V2086" s="22">
        <f t="shared" si="163"/>
        <v>0.33971291866028708</v>
      </c>
      <c r="X2086" s="33"/>
      <c r="Y2086" s="33"/>
    </row>
    <row r="2087" spans="1:25" hidden="1" x14ac:dyDescent="0.2">
      <c r="A2087" s="93" t="s">
        <v>939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940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3187</v>
      </c>
      <c r="T2087" s="95" t="str">
        <f t="shared" si="165"/>
        <v>2023 10</v>
      </c>
      <c r="U2087" s="32">
        <f t="shared" si="162"/>
        <v>630</v>
      </c>
      <c r="V2087" s="22">
        <f t="shared" si="163"/>
        <v>0.21212121212121213</v>
      </c>
      <c r="X2087" s="33"/>
      <c r="Y2087" s="33"/>
    </row>
    <row r="2088" spans="1:25" hidden="1" x14ac:dyDescent="0.2">
      <c r="A2088" s="93" t="s">
        <v>939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940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3187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hidden="1" x14ac:dyDescent="0.2">
      <c r="A2089" s="93" t="s">
        <v>941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556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3187</v>
      </c>
      <c r="T2089" s="95" t="str">
        <f t="shared" si="165"/>
        <v>2023 09</v>
      </c>
      <c r="U2089" s="32">
        <f t="shared" si="162"/>
        <v>473.5</v>
      </c>
      <c r="V2089" s="22">
        <f t="shared" si="163"/>
        <v>0.38605788830004079</v>
      </c>
      <c r="X2089" s="33"/>
      <c r="Y2089" s="33"/>
    </row>
    <row r="2090" spans="1:25" hidden="1" x14ac:dyDescent="0.2">
      <c r="A2090" s="93" t="s">
        <v>942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3720</v>
      </c>
      <c r="I2090" s="176" t="s">
        <v>2040</v>
      </c>
      <c r="J2090" s="97" t="s">
        <v>3771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3187</v>
      </c>
      <c r="T2090" s="95" t="str">
        <f t="shared" si="165"/>
        <v>2023 10</v>
      </c>
      <c r="U2090" s="32">
        <f t="shared" si="162"/>
        <v>599.50515896265017</v>
      </c>
      <c r="V2090" s="22">
        <f t="shared" si="163"/>
        <v>0.59920864593470691</v>
      </c>
      <c r="X2090" s="33"/>
      <c r="Y2090" s="33"/>
    </row>
    <row r="2091" spans="1:25" hidden="1" x14ac:dyDescent="0.2">
      <c r="A2091" s="93" t="s">
        <v>942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3688</v>
      </c>
      <c r="I2091" s="176" t="s">
        <v>2256</v>
      </c>
      <c r="J2091" s="97" t="s">
        <v>3730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3187</v>
      </c>
      <c r="T2091" s="95" t="str">
        <f t="shared" si="165"/>
        <v>2023 11</v>
      </c>
      <c r="U2091" s="32">
        <f t="shared" si="162"/>
        <v>338.38133621246698</v>
      </c>
      <c r="V2091" s="22">
        <f t="shared" si="163"/>
        <v>0.44429233723041278</v>
      </c>
      <c r="X2091" s="33"/>
      <c r="Y2091" s="33"/>
    </row>
    <row r="2092" spans="1:25" hidden="1" x14ac:dyDescent="0.2">
      <c r="A2092" s="93" t="s">
        <v>942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2051</v>
      </c>
      <c r="I2092" s="97" t="s">
        <v>2040</v>
      </c>
      <c r="J2092" s="97" t="s">
        <v>2052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3187</v>
      </c>
      <c r="T2092" s="95" t="str">
        <f t="shared" si="165"/>
        <v>2024 02</v>
      </c>
      <c r="U2092" s="32">
        <f t="shared" si="162"/>
        <v>1275.866909239076</v>
      </c>
      <c r="V2092" s="22">
        <f t="shared" si="163"/>
        <v>0.54896465022205576</v>
      </c>
      <c r="X2092" s="33"/>
      <c r="Y2092" s="33"/>
    </row>
    <row r="2093" spans="1:25" hidden="1" x14ac:dyDescent="0.2">
      <c r="A2093" s="93" t="s">
        <v>942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2051</v>
      </c>
      <c r="I2093" s="97" t="s">
        <v>2040</v>
      </c>
      <c r="J2093" s="97" t="s">
        <v>2052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3187</v>
      </c>
      <c r="T2093" s="95" t="str">
        <f t="shared" si="165"/>
        <v>2024 04</v>
      </c>
      <c r="U2093" s="32">
        <f t="shared" si="162"/>
        <v>1775.866909239076</v>
      </c>
      <c r="V2093" s="22">
        <f t="shared" si="163"/>
        <v>0.76409862941956352</v>
      </c>
      <c r="X2093" s="33"/>
      <c r="Y2093" s="33"/>
    </row>
    <row r="2094" spans="1:25" hidden="1" x14ac:dyDescent="0.2">
      <c r="A2094" s="93" t="s">
        <v>942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2051</v>
      </c>
      <c r="I2094" s="97" t="s">
        <v>2040</v>
      </c>
      <c r="J2094" s="97" t="s">
        <v>2052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3187</v>
      </c>
      <c r="T2094" s="95" t="str">
        <f t="shared" si="165"/>
        <v>2024 04</v>
      </c>
      <c r="U2094" s="32">
        <f t="shared" si="162"/>
        <v>1775.866909239076</v>
      </c>
      <c r="V2094" s="22">
        <f t="shared" si="163"/>
        <v>0.76409862941956352</v>
      </c>
      <c r="X2094" s="33"/>
      <c r="Y2094" s="33"/>
    </row>
    <row r="2095" spans="1:25" hidden="1" x14ac:dyDescent="0.2">
      <c r="A2095" s="93" t="s">
        <v>942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643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3187</v>
      </c>
      <c r="T2095" s="95" t="str">
        <f t="shared" si="165"/>
        <v>2023 10</v>
      </c>
      <c r="U2095" s="32">
        <f t="shared" si="162"/>
        <v>1272.1804161461241</v>
      </c>
      <c r="V2095" s="22">
        <f t="shared" si="163"/>
        <v>0.37113400662581536</v>
      </c>
      <c r="X2095" s="33"/>
      <c r="Y2095" s="33"/>
    </row>
    <row r="2096" spans="1:25" hidden="1" x14ac:dyDescent="0.2">
      <c r="A2096" s="93" t="s">
        <v>942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4147</v>
      </c>
      <c r="I2096" s="97" t="s">
        <v>2040</v>
      </c>
      <c r="J2096" s="97" t="s">
        <v>4148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3187</v>
      </c>
      <c r="T2096" s="95" t="str">
        <f t="shared" si="165"/>
        <v>2025 04</v>
      </c>
      <c r="U2096" s="32">
        <f t="shared" si="162"/>
        <v>962.90294177831379</v>
      </c>
      <c r="V2096" s="22">
        <f t="shared" si="163"/>
        <v>0.52414375030920024</v>
      </c>
      <c r="X2096" s="33"/>
      <c r="Y2096" s="33"/>
    </row>
    <row r="2097" spans="1:25" hidden="1" x14ac:dyDescent="0.2">
      <c r="A2097" s="93" t="s">
        <v>942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2059</v>
      </c>
      <c r="I2097" s="97" t="s">
        <v>2040</v>
      </c>
      <c r="J2097" s="97" t="s">
        <v>4390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3187</v>
      </c>
      <c r="T2097" s="95" t="str">
        <f t="shared" si="165"/>
        <v>2023 10</v>
      </c>
      <c r="U2097" s="32">
        <f t="shared" si="162"/>
        <v>951.74622582173743</v>
      </c>
      <c r="V2097" s="22">
        <f t="shared" si="163"/>
        <v>0.65716813088352355</v>
      </c>
      <c r="X2097" s="33"/>
      <c r="Y2097" s="33"/>
    </row>
    <row r="2098" spans="1:25" hidden="1" x14ac:dyDescent="0.2">
      <c r="A2098" s="93" t="s">
        <v>942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2059</v>
      </c>
      <c r="I2098" s="97" t="s">
        <v>2040</v>
      </c>
      <c r="J2098" s="97" t="s">
        <v>4390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3187</v>
      </c>
      <c r="T2098" s="95" t="str">
        <f t="shared" si="165"/>
        <v>2023 11</v>
      </c>
      <c r="U2098" s="32">
        <f t="shared" si="162"/>
        <v>1151.7462258217374</v>
      </c>
      <c r="V2098" s="22">
        <f t="shared" si="163"/>
        <v>0.79526547512381718</v>
      </c>
      <c r="X2098" s="33"/>
      <c r="Y2098" s="33"/>
    </row>
    <row r="2099" spans="1:25" hidden="1" x14ac:dyDescent="0.2">
      <c r="A2099" s="93" t="s">
        <v>942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2125</v>
      </c>
      <c r="I2099" s="97" t="s">
        <v>2040</v>
      </c>
      <c r="J2099" s="97" t="s">
        <v>3851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3187</v>
      </c>
      <c r="T2099" s="95" t="str">
        <f t="shared" si="165"/>
        <v>2023 11</v>
      </c>
      <c r="U2099" s="32">
        <f t="shared" si="162"/>
        <v>1201.4659120966694</v>
      </c>
      <c r="V2099" s="22">
        <f t="shared" si="163"/>
        <v>0.66802509898341556</v>
      </c>
      <c r="X2099" s="33"/>
      <c r="Y2099" s="33"/>
    </row>
    <row r="2100" spans="1:25" hidden="1" x14ac:dyDescent="0.2">
      <c r="A2100" s="93" t="s">
        <v>942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2125</v>
      </c>
      <c r="I2100" s="97" t="s">
        <v>2040</v>
      </c>
      <c r="J2100" s="97" t="s">
        <v>3851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3187</v>
      </c>
      <c r="T2100" s="95" t="str">
        <f t="shared" si="165"/>
        <v>2023 11</v>
      </c>
      <c r="U2100" s="32">
        <f t="shared" si="162"/>
        <v>1201.4659120966694</v>
      </c>
      <c r="V2100" s="22">
        <f t="shared" si="163"/>
        <v>0.66802509898341556</v>
      </c>
      <c r="X2100" s="33"/>
      <c r="Y2100" s="33"/>
    </row>
    <row r="2101" spans="1:25" hidden="1" x14ac:dyDescent="0.2">
      <c r="A2101" s="93" t="s">
        <v>942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2212</v>
      </c>
      <c r="I2101" s="97" t="s">
        <v>2040</v>
      </c>
      <c r="J2101" s="97" t="s">
        <v>2213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3187</v>
      </c>
      <c r="T2101" s="95" t="str">
        <f t="shared" si="165"/>
        <v>2023 10</v>
      </c>
      <c r="U2101" s="32">
        <f t="shared" si="162"/>
        <v>916.33104995045846</v>
      </c>
      <c r="V2101" s="22">
        <f t="shared" si="163"/>
        <v>0.77414470482824282</v>
      </c>
      <c r="X2101" s="33"/>
      <c r="Y2101" s="33"/>
    </row>
    <row r="2102" spans="1:25" hidden="1" x14ac:dyDescent="0.2">
      <c r="A2102" s="93" t="s">
        <v>942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2212</v>
      </c>
      <c r="I2102" s="97" t="s">
        <v>2040</v>
      </c>
      <c r="J2102" s="97" t="s">
        <v>2213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3187</v>
      </c>
      <c r="T2102" s="95" t="str">
        <f t="shared" si="165"/>
        <v>2024 05</v>
      </c>
      <c r="U2102" s="32">
        <f t="shared" si="162"/>
        <v>816.33104995045846</v>
      </c>
      <c r="V2102" s="22">
        <f t="shared" si="163"/>
        <v>0.68966162364594552</v>
      </c>
      <c r="X2102" s="33"/>
      <c r="Y2102" s="33"/>
    </row>
    <row r="2103" spans="1:25" hidden="1" x14ac:dyDescent="0.2">
      <c r="A2103" s="93" t="s">
        <v>942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2062</v>
      </c>
      <c r="I2103" s="97" t="s">
        <v>2040</v>
      </c>
      <c r="J2103" s="97" t="s">
        <v>4360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3187</v>
      </c>
      <c r="T2103" s="95" t="str">
        <f t="shared" si="165"/>
        <v>2024 02</v>
      </c>
      <c r="U2103" s="32">
        <f t="shared" si="162"/>
        <v>493.16881429586863</v>
      </c>
      <c r="V2103" s="22">
        <f t="shared" si="163"/>
        <v>0.81269523701822344</v>
      </c>
      <c r="X2103" s="33"/>
      <c r="Y2103" s="33"/>
    </row>
    <row r="2104" spans="1:25" hidden="1" x14ac:dyDescent="0.2">
      <c r="A2104" s="93" t="s">
        <v>942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2062</v>
      </c>
      <c r="I2104" s="97" t="s">
        <v>2040</v>
      </c>
      <c r="J2104" s="97" t="s">
        <v>4360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3187</v>
      </c>
      <c r="T2104" s="95" t="str">
        <f t="shared" si="165"/>
        <v>2024 03</v>
      </c>
      <c r="U2104" s="32">
        <f t="shared" si="162"/>
        <v>593.16881429586863</v>
      </c>
      <c r="V2104" s="22">
        <f t="shared" si="163"/>
        <v>0.97748571311078924</v>
      </c>
      <c r="X2104" s="33"/>
      <c r="Y2104" s="33"/>
    </row>
    <row r="2105" spans="1:25" hidden="1" x14ac:dyDescent="0.2">
      <c r="A2105" s="93" t="s">
        <v>942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2868</v>
      </c>
      <c r="I2105" s="97" t="s">
        <v>2040</v>
      </c>
      <c r="J2105" s="97" t="s">
        <v>2869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3187</v>
      </c>
      <c r="T2105" s="95" t="str">
        <f t="shared" si="165"/>
        <v>2023 11</v>
      </c>
      <c r="U2105" s="32">
        <f t="shared" si="162"/>
        <v>708.38791485374554</v>
      </c>
      <c r="V2105" s="22">
        <f t="shared" si="163"/>
        <v>0.89486748389252702</v>
      </c>
      <c r="X2105" s="33"/>
      <c r="Y2105" s="33"/>
    </row>
    <row r="2106" spans="1:25" hidden="1" x14ac:dyDescent="0.2">
      <c r="A2106" s="93" t="s">
        <v>944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842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3187</v>
      </c>
      <c r="T2106" s="95" t="str">
        <f t="shared" si="165"/>
        <v>2023 11</v>
      </c>
      <c r="U2106" s="32">
        <f t="shared" si="162"/>
        <v>433.96248273867968</v>
      </c>
      <c r="V2106" s="22">
        <f t="shared" si="163"/>
        <v>0.11837371567950221</v>
      </c>
      <c r="X2106" s="33"/>
      <c r="Y2106" s="33"/>
    </row>
    <row r="2107" spans="1:25" hidden="1" x14ac:dyDescent="0.2">
      <c r="A2107" s="93" t="s">
        <v>944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842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3187</v>
      </c>
      <c r="T2107" s="95" t="str">
        <f t="shared" si="165"/>
        <v>2023 12</v>
      </c>
      <c r="U2107" s="32">
        <f t="shared" si="162"/>
        <v>533.96248273867968</v>
      </c>
      <c r="V2107" s="22">
        <f t="shared" si="163"/>
        <v>0.14565112337900227</v>
      </c>
      <c r="X2107" s="33"/>
      <c r="Y2107" s="33"/>
    </row>
    <row r="2108" spans="1:25" hidden="1" x14ac:dyDescent="0.2">
      <c r="A2108" s="93" t="s">
        <v>944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945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3187</v>
      </c>
      <c r="T2108" s="95" t="str">
        <f t="shared" si="165"/>
        <v>2023 10</v>
      </c>
      <c r="U2108" s="32">
        <f t="shared" si="162"/>
        <v>275.01634909693087</v>
      </c>
      <c r="V2108" s="22">
        <f t="shared" si="163"/>
        <v>0.52385697844847512</v>
      </c>
      <c r="X2108" s="33"/>
      <c r="Y2108" s="33"/>
    </row>
    <row r="2109" spans="1:25" hidden="1" x14ac:dyDescent="0.2">
      <c r="A2109" s="93" t="s">
        <v>944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945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3187</v>
      </c>
      <c r="T2109" s="95" t="str">
        <f t="shared" si="165"/>
        <v>2023 10</v>
      </c>
      <c r="U2109" s="32">
        <f t="shared" si="162"/>
        <v>275.01634909693087</v>
      </c>
      <c r="V2109" s="22">
        <f t="shared" si="163"/>
        <v>0.52385697844847512</v>
      </c>
      <c r="X2109" s="33"/>
      <c r="Y2109" s="33"/>
    </row>
    <row r="2110" spans="1:25" hidden="1" x14ac:dyDescent="0.2">
      <c r="A2110" s="93" t="s">
        <v>944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786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3187</v>
      </c>
      <c r="T2110" s="95" t="str">
        <f t="shared" si="165"/>
        <v>2023 10</v>
      </c>
      <c r="U2110" s="32">
        <f t="shared" si="162"/>
        <v>576.8889086298384</v>
      </c>
      <c r="V2110" s="22">
        <f t="shared" si="163"/>
        <v>0.51365257903922168</v>
      </c>
      <c r="X2110" s="33"/>
      <c r="Y2110" s="33"/>
    </row>
    <row r="2111" spans="1:25" hidden="1" x14ac:dyDescent="0.2">
      <c r="A2111" s="93" t="s">
        <v>944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2868</v>
      </c>
      <c r="I2111" s="97" t="s">
        <v>2040</v>
      </c>
      <c r="J2111" s="97" t="s">
        <v>2869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3187</v>
      </c>
      <c r="T2111" s="95" t="str">
        <f t="shared" si="165"/>
        <v>2023 11</v>
      </c>
      <c r="U2111" s="32">
        <f t="shared" si="162"/>
        <v>728.17321793849851</v>
      </c>
      <c r="V2111" s="22">
        <f t="shared" si="163"/>
        <v>0.83522694292170852</v>
      </c>
      <c r="X2111" s="33"/>
      <c r="Y2111" s="33"/>
    </row>
    <row r="2112" spans="1:25" hidden="1" x14ac:dyDescent="0.2">
      <c r="A2112" s="93" t="s">
        <v>944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2154</v>
      </c>
      <c r="I2112" s="97" t="s">
        <v>2040</v>
      </c>
      <c r="J2112" s="97" t="s">
        <v>2155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3187</v>
      </c>
      <c r="T2112" s="95" t="str">
        <f t="shared" si="165"/>
        <v>2023 10</v>
      </c>
      <c r="U2112" s="32">
        <f t="shared" si="162"/>
        <v>765.99348574244846</v>
      </c>
      <c r="V2112" s="22">
        <f t="shared" si="163"/>
        <v>0.62073698711656611</v>
      </c>
      <c r="X2112" s="33"/>
      <c r="Y2112" s="33"/>
    </row>
    <row r="2113" spans="1:25" hidden="1" x14ac:dyDescent="0.2">
      <c r="A2113" s="93" t="s">
        <v>944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2154</v>
      </c>
      <c r="I2113" s="97" t="s">
        <v>2040</v>
      </c>
      <c r="J2113" s="97" t="s">
        <v>2155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3187</v>
      </c>
      <c r="T2113" s="95" t="str">
        <f t="shared" si="165"/>
        <v>2023 10</v>
      </c>
      <c r="U2113" s="32">
        <f t="shared" ref="U2113:U2176" si="167">Q2113-P2113</f>
        <v>765.99348574244846</v>
      </c>
      <c r="V2113" s="22">
        <f t="shared" ref="V2113:V2176" si="168">IF(Q2113&lt;&gt;0,IFERROR(U2113/P2113,""),"")</f>
        <v>0.62073698711656611</v>
      </c>
      <c r="X2113" s="33"/>
      <c r="Y2113" s="33"/>
    </row>
    <row r="2114" spans="1:25" hidden="1" x14ac:dyDescent="0.2">
      <c r="A2114" s="93" t="s">
        <v>944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654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3187</v>
      </c>
      <c r="T2114" s="95" t="str">
        <f t="shared" si="165"/>
        <v>2023 10</v>
      </c>
      <c r="U2114" s="32">
        <f t="shared" si="167"/>
        <v>828.31048689966474</v>
      </c>
      <c r="V2114" s="22">
        <f t="shared" si="168"/>
        <v>0.49549302092795344</v>
      </c>
      <c r="X2114" s="33"/>
      <c r="Y2114" s="33"/>
    </row>
    <row r="2115" spans="1:25" hidden="1" x14ac:dyDescent="0.2">
      <c r="A2115" s="93" t="s">
        <v>944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654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3187</v>
      </c>
      <c r="T2115" s="95" t="str">
        <f t="shared" si="165"/>
        <v>2023 12</v>
      </c>
      <c r="U2115" s="32">
        <f t="shared" si="167"/>
        <v>928.31048689966474</v>
      </c>
      <c r="V2115" s="22">
        <f t="shared" si="168"/>
        <v>0.55531274176507162</v>
      </c>
      <c r="X2115" s="33"/>
      <c r="Y2115" s="33"/>
    </row>
    <row r="2116" spans="1:25" hidden="1" x14ac:dyDescent="0.2">
      <c r="A2116" s="93" t="s">
        <v>944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946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3187</v>
      </c>
      <c r="T2116" s="95" t="str">
        <f t="shared" ref="T2116:T2179" si="170">IF(R2116="","",TEXT(R2116,"ГГГГ ММ"))</f>
        <v>2023 11</v>
      </c>
      <c r="U2116" s="32">
        <f t="shared" si="167"/>
        <v>812.6274753662708</v>
      </c>
      <c r="V2116" s="22">
        <f t="shared" si="168"/>
        <v>0.58573127327918439</v>
      </c>
      <c r="X2116" s="33"/>
      <c r="Y2116" s="33"/>
    </row>
    <row r="2117" spans="1:25" hidden="1" x14ac:dyDescent="0.2">
      <c r="A2117" s="93" t="s">
        <v>944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278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3187</v>
      </c>
      <c r="T2117" s="95" t="str">
        <f t="shared" si="170"/>
        <v>2023 11</v>
      </c>
      <c r="U2117" s="32">
        <f t="shared" si="167"/>
        <v>633.4477241343053</v>
      </c>
      <c r="V2117" s="22">
        <f t="shared" si="168"/>
        <v>0.95033465051425359</v>
      </c>
      <c r="X2117" s="33"/>
      <c r="Y2117" s="33"/>
    </row>
    <row r="2118" spans="1:25" hidden="1" x14ac:dyDescent="0.2">
      <c r="A2118" s="93" t="s">
        <v>944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278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3187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hidden="1" x14ac:dyDescent="0.2">
      <c r="A2119" s="93" t="s">
        <v>947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948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3187</v>
      </c>
      <c r="T2119" s="95" t="str">
        <f t="shared" si="170"/>
        <v>2023 10</v>
      </c>
      <c r="U2119" s="32">
        <f t="shared" si="167"/>
        <v>1494.4912500000009</v>
      </c>
      <c r="V2119" s="22">
        <f t="shared" si="168"/>
        <v>0.18668285760102393</v>
      </c>
      <c r="X2119" s="33"/>
      <c r="Y2119" s="33"/>
    </row>
    <row r="2120" spans="1:25" hidden="1" x14ac:dyDescent="0.2">
      <c r="A2120" s="93" t="s">
        <v>947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948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3187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hidden="1" x14ac:dyDescent="0.2">
      <c r="A2121" s="93" t="s">
        <v>949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950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3187</v>
      </c>
      <c r="T2121" s="95" t="str">
        <f t="shared" si="170"/>
        <v>2023 10</v>
      </c>
      <c r="U2121" s="32">
        <f t="shared" si="167"/>
        <v>271.0744486493536</v>
      </c>
      <c r="V2121" s="22">
        <f t="shared" si="168"/>
        <v>7.9055215574038329E-2</v>
      </c>
      <c r="X2121" s="33"/>
      <c r="Y2121" s="33"/>
    </row>
    <row r="2122" spans="1:25" hidden="1" x14ac:dyDescent="0.2">
      <c r="A2122" s="93" t="s">
        <v>949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2874</v>
      </c>
      <c r="I2122" s="97" t="s">
        <v>2609</v>
      </c>
      <c r="J2122" s="97" t="s">
        <v>2875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3187</v>
      </c>
      <c r="T2122" s="95" t="str">
        <f t="shared" si="170"/>
        <v>2023 10</v>
      </c>
      <c r="U2122" s="32">
        <f t="shared" si="167"/>
        <v>871.43664230719037</v>
      </c>
      <c r="V2122" s="22">
        <f t="shared" si="168"/>
        <v>0.65592403799283761</v>
      </c>
      <c r="X2122" s="33"/>
      <c r="Y2122" s="33"/>
    </row>
    <row r="2123" spans="1:25" hidden="1" x14ac:dyDescent="0.2">
      <c r="A2123" s="93" t="s">
        <v>949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2874</v>
      </c>
      <c r="I2123" s="97" t="s">
        <v>2609</v>
      </c>
      <c r="J2123" s="97" t="s">
        <v>2875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3187</v>
      </c>
      <c r="T2123" s="95" t="str">
        <f t="shared" si="170"/>
        <v>2023 10</v>
      </c>
      <c r="U2123" s="32">
        <f t="shared" si="167"/>
        <v>871.43664230719037</v>
      </c>
      <c r="V2123" s="22">
        <f t="shared" si="168"/>
        <v>0.65592403799283761</v>
      </c>
      <c r="X2123" s="33"/>
      <c r="Y2123" s="33"/>
    </row>
    <row r="2124" spans="1:25" hidden="1" x14ac:dyDescent="0.2">
      <c r="A2124" s="93" t="s">
        <v>949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2501</v>
      </c>
      <c r="I2124" s="97" t="s">
        <v>2040</v>
      </c>
      <c r="J2124" s="97" t="s">
        <v>2502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3187</v>
      </c>
      <c r="T2124" s="95" t="str">
        <f t="shared" si="170"/>
        <v>2023 11</v>
      </c>
      <c r="U2124" s="32">
        <f t="shared" si="167"/>
        <v>631.6501043977554</v>
      </c>
      <c r="V2124" s="22">
        <f t="shared" si="168"/>
        <v>0.94508895498304923</v>
      </c>
      <c r="X2124" s="33"/>
      <c r="Y2124" s="33"/>
    </row>
    <row r="2125" spans="1:25" hidden="1" x14ac:dyDescent="0.2">
      <c r="A2125" s="93" t="s">
        <v>949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3725</v>
      </c>
      <c r="I2125" s="176" t="s">
        <v>2040</v>
      </c>
      <c r="J2125" s="97" t="s">
        <v>3775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3187</v>
      </c>
      <c r="T2125" s="95" t="str">
        <f t="shared" si="170"/>
        <v>2023 10</v>
      </c>
      <c r="U2125" s="32">
        <f t="shared" si="167"/>
        <v>976.27654573926679</v>
      </c>
      <c r="V2125" s="22">
        <f t="shared" si="168"/>
        <v>0.53532049689793093</v>
      </c>
      <c r="X2125" s="33"/>
      <c r="Y2125" s="33"/>
    </row>
    <row r="2126" spans="1:25" hidden="1" x14ac:dyDescent="0.2">
      <c r="A2126" s="93" t="s">
        <v>949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3725</v>
      </c>
      <c r="I2126" s="176" t="s">
        <v>2040</v>
      </c>
      <c r="J2126" s="97" t="s">
        <v>3775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3187</v>
      </c>
      <c r="T2126" s="95" t="str">
        <f t="shared" si="170"/>
        <v>2023 10</v>
      </c>
      <c r="U2126" s="32">
        <f t="shared" si="167"/>
        <v>976.27654573926679</v>
      </c>
      <c r="V2126" s="22">
        <f t="shared" si="168"/>
        <v>0.53532049689793093</v>
      </c>
      <c r="X2126" s="33"/>
      <c r="Y2126" s="33"/>
    </row>
    <row r="2127" spans="1:25" hidden="1" x14ac:dyDescent="0.2">
      <c r="A2127" s="93" t="s">
        <v>949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951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3187</v>
      </c>
      <c r="T2127" s="95" t="str">
        <f t="shared" si="170"/>
        <v>2023 10</v>
      </c>
      <c r="U2127" s="32">
        <f t="shared" si="167"/>
        <v>1002.8581312801773</v>
      </c>
      <c r="V2127" s="22">
        <f t="shared" si="168"/>
        <v>0.71779262631294494</v>
      </c>
      <c r="X2127" s="33"/>
      <c r="Y2127" s="33"/>
    </row>
    <row r="2128" spans="1:25" hidden="1" x14ac:dyDescent="0.2">
      <c r="A2128" s="93" t="s">
        <v>949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952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3187</v>
      </c>
      <c r="T2128" s="95" t="str">
        <f t="shared" si="170"/>
        <v>2024 01</v>
      </c>
      <c r="U2128" s="32">
        <f t="shared" si="167"/>
        <v>673.60892731306274</v>
      </c>
      <c r="V2128" s="22">
        <f t="shared" si="168"/>
        <v>0.7271323603748725</v>
      </c>
      <c r="X2128" s="33"/>
      <c r="Y2128" s="33"/>
    </row>
    <row r="2129" spans="1:25" hidden="1" x14ac:dyDescent="0.2">
      <c r="A2129" s="93" t="s">
        <v>949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946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3187</v>
      </c>
      <c r="T2129" s="95" t="str">
        <f t="shared" si="170"/>
        <v>2023 12</v>
      </c>
      <c r="U2129" s="32">
        <f t="shared" si="167"/>
        <v>1074.380613989299</v>
      </c>
      <c r="V2129" s="22">
        <f t="shared" si="168"/>
        <v>0.75362374034189417</v>
      </c>
      <c r="X2129" s="33"/>
      <c r="Y2129" s="33"/>
    </row>
    <row r="2130" spans="1:25" hidden="1" x14ac:dyDescent="0.2">
      <c r="A2130" s="93" t="s">
        <v>949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946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3187</v>
      </c>
      <c r="T2130" s="95" t="str">
        <f t="shared" si="170"/>
        <v>2024 12</v>
      </c>
      <c r="U2130" s="32">
        <f t="shared" si="167"/>
        <v>1074.380613989299</v>
      </c>
      <c r="V2130" s="22">
        <f t="shared" si="168"/>
        <v>0.75362374034189417</v>
      </c>
      <c r="X2130" s="33"/>
      <c r="Y2130" s="33"/>
    </row>
    <row r="2131" spans="1:25" hidden="1" x14ac:dyDescent="0.2">
      <c r="A2131" s="93" t="s">
        <v>949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72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3187</v>
      </c>
      <c r="T2131" s="95" t="str">
        <f t="shared" si="170"/>
        <v>2024 08</v>
      </c>
      <c r="U2131" s="32">
        <f t="shared" si="167"/>
        <v>588.60513897951193</v>
      </c>
      <c r="V2131" s="22">
        <f t="shared" si="168"/>
        <v>0.96272503500775675</v>
      </c>
      <c r="X2131" s="33"/>
      <c r="Y2131" s="33"/>
    </row>
    <row r="2132" spans="1:25" hidden="1" x14ac:dyDescent="0.2">
      <c r="A2132" s="93" t="s">
        <v>949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953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3187</v>
      </c>
      <c r="T2132" s="95" t="str">
        <f t="shared" si="170"/>
        <v>2023 10</v>
      </c>
      <c r="U2132" s="32">
        <f t="shared" si="167"/>
        <v>873.87564530862574</v>
      </c>
      <c r="V2132" s="22">
        <f t="shared" si="168"/>
        <v>0.53739779666142473</v>
      </c>
      <c r="X2132" s="33"/>
      <c r="Y2132" s="33"/>
    </row>
    <row r="2133" spans="1:25" hidden="1" x14ac:dyDescent="0.2">
      <c r="A2133" s="93" t="s">
        <v>954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2188</v>
      </c>
      <c r="I2133" s="97" t="s">
        <v>2189</v>
      </c>
      <c r="J2133" s="97" t="s">
        <v>2691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si="167"/>
        <v>-1076.7775717703353</v>
      </c>
      <c r="V2133" s="22" t="str">
        <f t="shared" si="168"/>
        <v/>
      </c>
      <c r="X2133" s="33"/>
      <c r="Y2133" s="33"/>
    </row>
    <row r="2134" spans="1:25" hidden="1" x14ac:dyDescent="0.2">
      <c r="A2134" s="93" t="s">
        <v>954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2188</v>
      </c>
      <c r="I2134" s="97" t="s">
        <v>2189</v>
      </c>
      <c r="J2134" s="97" t="s">
        <v>2691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si="167"/>
        <v>-1076.7775717703353</v>
      </c>
      <c r="V2134" s="22" t="str">
        <f t="shared" si="168"/>
        <v/>
      </c>
      <c r="X2134" s="33"/>
      <c r="Y2134" s="33"/>
    </row>
    <row r="2135" spans="1:25" hidden="1" x14ac:dyDescent="0.2">
      <c r="A2135" s="93" t="s">
        <v>954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955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si="168"/>
        <v/>
      </c>
      <c r="X2135" s="33"/>
      <c r="Y2135" s="33"/>
    </row>
    <row r="2136" spans="1:25" hidden="1" x14ac:dyDescent="0.2">
      <c r="A2136" s="93" t="s">
        <v>954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956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si="167"/>
        <v>-1537.1014240145821</v>
      </c>
      <c r="V2136" s="22" t="str">
        <f t="shared" si="168"/>
        <v/>
      </c>
      <c r="X2136" s="33"/>
      <c r="Y2136" s="33"/>
    </row>
    <row r="2137" spans="1:25" hidden="1" x14ac:dyDescent="0.2">
      <c r="A2137" s="93" t="s">
        <v>954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957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si="167"/>
        <v>-1500.2294258373206</v>
      </c>
      <c r="V2137" s="22" t="str">
        <f t="shared" si="168"/>
        <v/>
      </c>
      <c r="X2137" s="33"/>
      <c r="Y2137" s="33"/>
    </row>
    <row r="2138" spans="1:25" hidden="1" x14ac:dyDescent="0.2">
      <c r="A2138" s="93" t="s">
        <v>954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958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si="168"/>
        <v/>
      </c>
      <c r="X2138" s="33"/>
      <c r="Y2138" s="33"/>
    </row>
    <row r="2139" spans="1:25" hidden="1" x14ac:dyDescent="0.2">
      <c r="A2139" s="93" t="s">
        <v>954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747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3187</v>
      </c>
      <c r="T2139" s="95" t="str">
        <f t="shared" si="170"/>
        <v>2024 03</v>
      </c>
      <c r="U2139" s="32">
        <f t="shared" si="167"/>
        <v>416.63114889496461</v>
      </c>
      <c r="V2139" s="22">
        <f t="shared" si="168"/>
        <v>0.861932141350232</v>
      </c>
      <c r="X2139" s="33"/>
      <c r="Y2139" s="33"/>
    </row>
    <row r="2140" spans="1:25" hidden="1" x14ac:dyDescent="0.2">
      <c r="A2140" s="93" t="s">
        <v>954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747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3187</v>
      </c>
      <c r="T2140" s="95" t="str">
        <f t="shared" si="170"/>
        <v>2024 03</v>
      </c>
      <c r="U2140" s="32">
        <f t="shared" si="167"/>
        <v>416.63114889496461</v>
      </c>
      <c r="V2140" s="22">
        <f t="shared" si="168"/>
        <v>0.861932141350232</v>
      </c>
      <c r="X2140" s="33"/>
      <c r="Y2140" s="33"/>
    </row>
    <row r="2141" spans="1:25" hidden="1" x14ac:dyDescent="0.2">
      <c r="A2141" s="93" t="s">
        <v>954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670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3187</v>
      </c>
      <c r="T2141" s="95" t="str">
        <f t="shared" si="170"/>
        <v>2023 11</v>
      </c>
      <c r="U2141" s="32">
        <f t="shared" si="167"/>
        <v>360.29377420824784</v>
      </c>
      <c r="V2141" s="22">
        <f t="shared" si="168"/>
        <v>0.73573451843649418</v>
      </c>
      <c r="X2141" s="33"/>
      <c r="Y2141" s="33"/>
    </row>
    <row r="2142" spans="1:25" hidden="1" x14ac:dyDescent="0.2">
      <c r="A2142" s="93" t="s">
        <v>954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670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3187</v>
      </c>
      <c r="T2142" s="95" t="str">
        <f t="shared" si="170"/>
        <v>2024 03</v>
      </c>
      <c r="U2142" s="32">
        <f t="shared" si="167"/>
        <v>410.29377420824784</v>
      </c>
      <c r="V2142" s="22">
        <f t="shared" si="168"/>
        <v>0.8378365489327585</v>
      </c>
      <c r="X2142" s="33"/>
      <c r="Y2142" s="33"/>
    </row>
    <row r="2143" spans="1:25" hidden="1" x14ac:dyDescent="0.2">
      <c r="A2143" s="93" t="s">
        <v>954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959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3187</v>
      </c>
      <c r="T2143" s="95" t="str">
        <f t="shared" si="170"/>
        <v>2023 10</v>
      </c>
      <c r="U2143" s="32">
        <f t="shared" si="167"/>
        <v>592.68780473912034</v>
      </c>
      <c r="V2143" s="22">
        <f t="shared" si="168"/>
        <v>0.53524905376797083</v>
      </c>
      <c r="X2143" s="33"/>
      <c r="Y2143" s="33"/>
    </row>
    <row r="2144" spans="1:25" hidden="1" x14ac:dyDescent="0.2">
      <c r="A2144" s="93" t="s">
        <v>960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961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3187</v>
      </c>
      <c r="T2144" s="95" t="str">
        <f t="shared" si="170"/>
        <v>2023 09</v>
      </c>
      <c r="U2144" s="32">
        <f t="shared" si="167"/>
        <v>443.79999999999995</v>
      </c>
      <c r="V2144" s="22">
        <f t="shared" si="168"/>
        <v>0.35328769304250912</v>
      </c>
      <c r="X2144" s="33"/>
      <c r="Y2144" s="33"/>
    </row>
    <row r="2145" spans="1:25" hidden="1" x14ac:dyDescent="0.2">
      <c r="A2145" s="93" t="s">
        <v>962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929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3187</v>
      </c>
      <c r="T2145" s="95" t="str">
        <f t="shared" si="170"/>
        <v>2023 12</v>
      </c>
      <c r="U2145" s="32">
        <f t="shared" si="167"/>
        <v>462</v>
      </c>
      <c r="V2145" s="22">
        <f t="shared" si="168"/>
        <v>0.72413793103448276</v>
      </c>
      <c r="X2145" s="33"/>
      <c r="Y2145" s="33"/>
    </row>
    <row r="2146" spans="1:25" hidden="1" x14ac:dyDescent="0.2">
      <c r="A2146" s="93" t="s">
        <v>962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929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3187</v>
      </c>
      <c r="T2146" s="95" t="str">
        <f t="shared" si="170"/>
        <v>2024 03</v>
      </c>
      <c r="U2146" s="32">
        <f t="shared" si="167"/>
        <v>462</v>
      </c>
      <c r="V2146" s="22">
        <f t="shared" si="168"/>
        <v>0.72413793103448276</v>
      </c>
      <c r="X2146" s="33"/>
      <c r="Y2146" s="33"/>
    </row>
    <row r="2147" spans="1:25" hidden="1" x14ac:dyDescent="0.2">
      <c r="A2147" s="93" t="s">
        <v>962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929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si="167"/>
        <v>-638</v>
      </c>
      <c r="V2147" s="22" t="str">
        <f t="shared" si="168"/>
        <v/>
      </c>
      <c r="X2147" s="33"/>
      <c r="Y2147" s="33"/>
    </row>
    <row r="2148" spans="1:25" hidden="1" x14ac:dyDescent="0.2">
      <c r="A2148" s="93" t="s">
        <v>962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963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3187</v>
      </c>
      <c r="T2148" s="95" t="str">
        <f t="shared" si="170"/>
        <v>2024 03</v>
      </c>
      <c r="U2148" s="32">
        <f t="shared" si="167"/>
        <v>423.5</v>
      </c>
      <c r="V2148" s="22">
        <f t="shared" si="168"/>
        <v>0.62601626016260159</v>
      </c>
      <c r="X2148" s="33"/>
      <c r="Y2148" s="33"/>
    </row>
    <row r="2149" spans="1:25" hidden="1" x14ac:dyDescent="0.2">
      <c r="A2149" s="93" t="s">
        <v>962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963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si="167"/>
        <v>-676.5</v>
      </c>
      <c r="V2149" s="22" t="str">
        <f t="shared" si="168"/>
        <v/>
      </c>
      <c r="X2149" s="33"/>
      <c r="Y2149" s="33"/>
    </row>
    <row r="2150" spans="1:25" hidden="1" x14ac:dyDescent="0.2">
      <c r="A2150" s="93" t="s">
        <v>964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965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3187</v>
      </c>
      <c r="T2150" s="95" t="str">
        <f t="shared" si="170"/>
        <v>2023 09</v>
      </c>
      <c r="U2150" s="32">
        <f t="shared" si="167"/>
        <v>696.1</v>
      </c>
      <c r="V2150" s="22">
        <f t="shared" si="168"/>
        <v>1.1526742838218249</v>
      </c>
      <c r="X2150" s="33"/>
      <c r="Y2150" s="33"/>
    </row>
    <row r="2151" spans="1:25" hidden="1" x14ac:dyDescent="0.2">
      <c r="A2151" s="93" t="s">
        <v>964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965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3187</v>
      </c>
      <c r="T2151" s="95" t="str">
        <f t="shared" si="170"/>
        <v>2024 02</v>
      </c>
      <c r="U2151" s="32">
        <f t="shared" si="167"/>
        <v>596.1</v>
      </c>
      <c r="V2151" s="22">
        <f t="shared" si="168"/>
        <v>0.98708395429706908</v>
      </c>
      <c r="X2151" s="33"/>
      <c r="Y2151" s="33"/>
    </row>
    <row r="2152" spans="1:25" hidden="1" x14ac:dyDescent="0.2">
      <c r="A2152" s="93" t="s">
        <v>966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795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3187</v>
      </c>
      <c r="T2152" s="95" t="str">
        <f t="shared" si="170"/>
        <v>2023 09</v>
      </c>
      <c r="U2152" s="32">
        <f t="shared" si="167"/>
        <v>251.8</v>
      </c>
      <c r="V2152" s="22">
        <f t="shared" si="168"/>
        <v>0.63234555499748879</v>
      </c>
      <c r="X2152" s="33"/>
      <c r="Y2152" s="33"/>
    </row>
    <row r="2153" spans="1:25" hidden="1" x14ac:dyDescent="0.2">
      <c r="A2153" s="93" t="s">
        <v>966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795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3187</v>
      </c>
      <c r="T2153" s="95" t="str">
        <f t="shared" si="170"/>
        <v>2023 09</v>
      </c>
      <c r="U2153" s="32">
        <f t="shared" si="167"/>
        <v>251.8</v>
      </c>
      <c r="V2153" s="22">
        <f t="shared" si="168"/>
        <v>0.63234555499748879</v>
      </c>
      <c r="X2153" s="33"/>
      <c r="Y2153" s="33"/>
    </row>
    <row r="2154" spans="1:25" hidden="1" x14ac:dyDescent="0.2">
      <c r="A2154" s="93" t="s">
        <v>966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795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3187</v>
      </c>
      <c r="T2154" s="95" t="str">
        <f t="shared" si="170"/>
        <v>2023 09</v>
      </c>
      <c r="U2154" s="32">
        <f t="shared" si="167"/>
        <v>151.80000000000001</v>
      </c>
      <c r="V2154" s="22">
        <f t="shared" si="168"/>
        <v>0.38121546961325969</v>
      </c>
      <c r="X2154" s="33"/>
      <c r="Y2154" s="33"/>
    </row>
    <row r="2155" spans="1:25" hidden="1" x14ac:dyDescent="0.2">
      <c r="A2155" s="93" t="s">
        <v>966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795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3187</v>
      </c>
      <c r="T2155" s="95" t="str">
        <f t="shared" si="170"/>
        <v>2023 09</v>
      </c>
      <c r="U2155" s="32">
        <f t="shared" si="167"/>
        <v>151.80000000000001</v>
      </c>
      <c r="V2155" s="22">
        <f t="shared" si="168"/>
        <v>0.38121546961325969</v>
      </c>
      <c r="X2155" s="33"/>
      <c r="Y2155" s="33"/>
    </row>
    <row r="2156" spans="1:25" hidden="1" x14ac:dyDescent="0.2">
      <c r="A2156" s="93" t="s">
        <v>967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968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3187</v>
      </c>
      <c r="T2156" s="95" t="str">
        <f t="shared" si="170"/>
        <v>2023 10</v>
      </c>
      <c r="U2156" s="32">
        <f t="shared" si="167"/>
        <v>488.19999999999982</v>
      </c>
      <c r="V2156" s="22">
        <f t="shared" si="168"/>
        <v>0.16209575669035123</v>
      </c>
      <c r="X2156" s="33"/>
      <c r="Y2156" s="33"/>
    </row>
    <row r="2157" spans="1:25" hidden="1" x14ac:dyDescent="0.2">
      <c r="A2157" s="93" t="s">
        <v>969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970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3187</v>
      </c>
      <c r="T2157" s="95" t="str">
        <f t="shared" si="170"/>
        <v>2023 09</v>
      </c>
      <c r="U2157" s="32">
        <f t="shared" si="167"/>
        <v>1541</v>
      </c>
      <c r="V2157" s="22">
        <f t="shared" si="168"/>
        <v>0.22799230655422401</v>
      </c>
      <c r="X2157" s="33"/>
      <c r="Y2157" s="33"/>
    </row>
    <row r="2158" spans="1:25" hidden="1" x14ac:dyDescent="0.2">
      <c r="A2158" s="93" t="s">
        <v>971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3803</v>
      </c>
      <c r="I2158" s="96" t="str">
        <f t="shared" si="171"/>
        <v>Maxler</v>
      </c>
      <c r="J2158" s="97" t="s">
        <v>972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3187</v>
      </c>
      <c r="T2158" s="95" t="str">
        <f t="shared" si="170"/>
        <v>2023 09</v>
      </c>
      <c r="U2158" s="32">
        <f t="shared" si="167"/>
        <v>1096.0999999999999</v>
      </c>
      <c r="V2158" s="22">
        <f t="shared" si="168"/>
        <v>0.39091979029209312</v>
      </c>
      <c r="X2158" s="33"/>
      <c r="Y2158" s="33"/>
    </row>
    <row r="2159" spans="1:25" hidden="1" x14ac:dyDescent="0.2">
      <c r="A2159" s="93" t="s">
        <v>971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3803</v>
      </c>
      <c r="I2159" s="96" t="str">
        <f t="shared" si="171"/>
        <v>Maxler</v>
      </c>
      <c r="J2159" s="97" t="s">
        <v>972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3187</v>
      </c>
      <c r="T2159" s="95" t="str">
        <f t="shared" si="170"/>
        <v>2023 09</v>
      </c>
      <c r="U2159" s="32">
        <f t="shared" si="167"/>
        <v>1096.0999999999999</v>
      </c>
      <c r="V2159" s="22">
        <f t="shared" si="168"/>
        <v>0.39091979029209312</v>
      </c>
      <c r="X2159" s="33"/>
      <c r="Y2159" s="33"/>
    </row>
    <row r="2160" spans="1:25" hidden="1" x14ac:dyDescent="0.2">
      <c r="A2160" s="93" t="s">
        <v>973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974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3187</v>
      </c>
      <c r="T2160" s="95" t="str">
        <f t="shared" si="170"/>
        <v>2023 10</v>
      </c>
      <c r="U2160" s="32">
        <f t="shared" si="167"/>
        <v>234.3</v>
      </c>
      <c r="V2160" s="22">
        <f t="shared" si="168"/>
        <v>0.74216027874564461</v>
      </c>
      <c r="X2160" s="33"/>
      <c r="Y2160" s="33"/>
    </row>
    <row r="2161" spans="1:25" hidden="1" x14ac:dyDescent="0.2">
      <c r="A2161" s="93" t="s">
        <v>973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974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3187</v>
      </c>
      <c r="T2161" s="95" t="str">
        <f t="shared" si="170"/>
        <v>2023 10</v>
      </c>
      <c r="U2161" s="32">
        <f t="shared" si="167"/>
        <v>234.3</v>
      </c>
      <c r="V2161" s="22">
        <f t="shared" si="168"/>
        <v>0.74216027874564461</v>
      </c>
      <c r="X2161" s="33"/>
      <c r="Y2161" s="33"/>
    </row>
    <row r="2162" spans="1:25" hidden="1" x14ac:dyDescent="0.2">
      <c r="A2162" s="93" t="s">
        <v>975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3804</v>
      </c>
      <c r="I2162" s="96" t="str">
        <f t="shared" si="171"/>
        <v>PharmaMed</v>
      </c>
      <c r="J2162" s="97" t="s">
        <v>976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3187</v>
      </c>
      <c r="T2162" s="95" t="str">
        <f t="shared" si="170"/>
        <v>2023 09</v>
      </c>
      <c r="U2162" s="32">
        <f t="shared" si="167"/>
        <v>940.8</v>
      </c>
      <c r="V2162" s="22">
        <f t="shared" si="168"/>
        <v>0.98081734778982477</v>
      </c>
      <c r="X2162" s="33"/>
      <c r="Y2162" s="33"/>
    </row>
    <row r="2163" spans="1:25" hidden="1" x14ac:dyDescent="0.2">
      <c r="A2163" s="93" t="s">
        <v>975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3804</v>
      </c>
      <c r="I2163" s="96" t="str">
        <f t="shared" si="171"/>
        <v>PharmaMed</v>
      </c>
      <c r="J2163" s="97" t="s">
        <v>976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3187</v>
      </c>
      <c r="T2163" s="95" t="str">
        <f t="shared" si="170"/>
        <v>2023 09</v>
      </c>
      <c r="U2163" s="32">
        <f t="shared" si="167"/>
        <v>940.8</v>
      </c>
      <c r="V2163" s="22">
        <f t="shared" si="168"/>
        <v>0.98081734778982477</v>
      </c>
      <c r="X2163" s="33"/>
      <c r="Y2163" s="33"/>
    </row>
    <row r="2164" spans="1:25" hidden="1" x14ac:dyDescent="0.2">
      <c r="A2164" s="93" t="s">
        <v>975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3804</v>
      </c>
      <c r="I2164" s="96" t="str">
        <f t="shared" si="171"/>
        <v>PharmaMed</v>
      </c>
      <c r="J2164" s="97" t="s">
        <v>976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si="167"/>
        <v>-959.2</v>
      </c>
      <c r="V2164" s="22" t="str">
        <f t="shared" si="168"/>
        <v/>
      </c>
      <c r="X2164" s="33"/>
      <c r="Y2164" s="33"/>
    </row>
    <row r="2165" spans="1:25" hidden="1" x14ac:dyDescent="0.2">
      <c r="A2165" s="93" t="s">
        <v>977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663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3187</v>
      </c>
      <c r="T2165" s="95" t="str">
        <f t="shared" si="170"/>
        <v>2024 07</v>
      </c>
      <c r="U2165" s="32">
        <f t="shared" si="167"/>
        <v>1009.7517838446988</v>
      </c>
      <c r="V2165" s="22">
        <f t="shared" si="168"/>
        <v>0.53419004721956498</v>
      </c>
      <c r="X2165" s="33"/>
      <c r="Y2165" s="33"/>
    </row>
    <row r="2166" spans="1:25" hidden="1" x14ac:dyDescent="0.2">
      <c r="A2166" s="93" t="s">
        <v>977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2927</v>
      </c>
      <c r="I2166" s="97" t="s">
        <v>2928</v>
      </c>
      <c r="J2166" s="97" t="s">
        <v>2929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3187</v>
      </c>
      <c r="T2166" s="95" t="str">
        <f t="shared" si="170"/>
        <v>2023 12</v>
      </c>
      <c r="U2166" s="32">
        <f t="shared" si="167"/>
        <v>1008.3033535698701</v>
      </c>
      <c r="V2166" s="22">
        <f t="shared" si="168"/>
        <v>0.72451374813346714</v>
      </c>
      <c r="X2166" s="33"/>
      <c r="Y2166" s="33"/>
    </row>
    <row r="2167" spans="1:25" hidden="1" x14ac:dyDescent="0.2">
      <c r="A2167" s="93" t="s">
        <v>977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276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3187</v>
      </c>
      <c r="T2167" s="95" t="str">
        <f t="shared" si="170"/>
        <v>2023 10</v>
      </c>
      <c r="U2167" s="32">
        <f t="shared" si="167"/>
        <v>1026.1886116766032</v>
      </c>
      <c r="V2167" s="22">
        <f t="shared" si="168"/>
        <v>0.74696470010265859</v>
      </c>
      <c r="X2167" s="33"/>
      <c r="Y2167" s="33"/>
    </row>
    <row r="2168" spans="1:25" hidden="1" x14ac:dyDescent="0.2">
      <c r="A2168" s="93" t="s">
        <v>977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978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3187</v>
      </c>
      <c r="T2168" s="95" t="str">
        <f t="shared" si="170"/>
        <v>2024 09</v>
      </c>
      <c r="U2168" s="32">
        <f t="shared" si="167"/>
        <v>1025.4105416606053</v>
      </c>
      <c r="V2168" s="22">
        <f t="shared" si="168"/>
        <v>0.1285847437059329</v>
      </c>
      <c r="X2168" s="33"/>
      <c r="Y2168" s="33"/>
    </row>
    <row r="2169" spans="1:25" hidden="1" x14ac:dyDescent="0.2">
      <c r="A2169" s="93" t="s">
        <v>977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979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3187</v>
      </c>
      <c r="T2169" s="95" t="str">
        <f t="shared" si="170"/>
        <v>2024 09</v>
      </c>
      <c r="U2169" s="32">
        <f t="shared" si="167"/>
        <v>1025.4105416606053</v>
      </c>
      <c r="V2169" s="22">
        <f t="shared" si="168"/>
        <v>0.1285847437059329</v>
      </c>
      <c r="X2169" s="33"/>
      <c r="Y2169" s="33"/>
    </row>
    <row r="2170" spans="1:25" hidden="1" x14ac:dyDescent="0.2">
      <c r="A2170" s="93" t="s">
        <v>977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980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4707</v>
      </c>
      <c r="T2170" s="95" t="str">
        <f t="shared" si="170"/>
        <v>2025 05</v>
      </c>
      <c r="U2170" s="32">
        <f t="shared" si="167"/>
        <v>1436.1102748291387</v>
      </c>
      <c r="V2170" s="22">
        <f t="shared" si="168"/>
        <v>0.21878951886135717</v>
      </c>
      <c r="X2170" s="33"/>
      <c r="Y2170" s="33"/>
    </row>
    <row r="2171" spans="1:25" hidden="1" x14ac:dyDescent="0.2">
      <c r="A2171" s="93" t="s">
        <v>977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981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3187</v>
      </c>
      <c r="T2171" s="95" t="str">
        <f t="shared" si="170"/>
        <v>2023 10</v>
      </c>
      <c r="U2171" s="32">
        <f t="shared" si="167"/>
        <v>1919.5948927584691</v>
      </c>
      <c r="V2171" s="22">
        <f t="shared" si="168"/>
        <v>0.53613902205535391</v>
      </c>
      <c r="X2171" s="33"/>
      <c r="Y2171" s="33"/>
    </row>
    <row r="2172" spans="1:25" hidden="1" x14ac:dyDescent="0.2">
      <c r="A2172" s="93" t="s">
        <v>982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524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3187</v>
      </c>
      <c r="T2172" s="95" t="str">
        <f t="shared" si="170"/>
        <v>2024 02</v>
      </c>
      <c r="U2172" s="32">
        <f t="shared" si="167"/>
        <v>743.76674094307032</v>
      </c>
      <c r="V2172" s="22">
        <f t="shared" si="168"/>
        <v>0.64326703553720321</v>
      </c>
      <c r="X2172" s="33"/>
      <c r="Y2172" s="33"/>
    </row>
    <row r="2173" spans="1:25" hidden="1" x14ac:dyDescent="0.2">
      <c r="A2173" s="93" t="s">
        <v>982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2864</v>
      </c>
      <c r="I2173" s="97" t="s">
        <v>2245</v>
      </c>
      <c r="J2173" s="97" t="s">
        <v>2865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3187</v>
      </c>
      <c r="T2173" s="95" t="str">
        <f t="shared" si="170"/>
        <v>2023 10</v>
      </c>
      <c r="U2173" s="32">
        <f t="shared" si="167"/>
        <v>1093.3735839562964</v>
      </c>
      <c r="V2173" s="22">
        <f t="shared" si="168"/>
        <v>0.51901636456723022</v>
      </c>
      <c r="X2173" s="33"/>
      <c r="Y2173" s="33"/>
    </row>
    <row r="2174" spans="1:25" hidden="1" x14ac:dyDescent="0.2">
      <c r="A2174" s="93" t="s">
        <v>982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2468</v>
      </c>
      <c r="I2174" s="97" t="s">
        <v>2259</v>
      </c>
      <c r="J2174" s="97" t="s">
        <v>4447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3187</v>
      </c>
      <c r="T2174" s="95" t="str">
        <f t="shared" si="170"/>
        <v>2023 10</v>
      </c>
      <c r="U2174" s="32">
        <f t="shared" si="167"/>
        <v>944.25224626221961</v>
      </c>
      <c r="V2174" s="22">
        <f t="shared" si="168"/>
        <v>1.4399626089147171</v>
      </c>
      <c r="X2174" s="33"/>
      <c r="Y2174" s="33"/>
    </row>
    <row r="2175" spans="1:25" hidden="1" x14ac:dyDescent="0.2">
      <c r="A2175" s="93" t="s">
        <v>982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2468</v>
      </c>
      <c r="I2175" s="97" t="s">
        <v>2259</v>
      </c>
      <c r="J2175" s="97" t="s">
        <v>4447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3187</v>
      </c>
      <c r="T2175" s="95" t="str">
        <f t="shared" si="170"/>
        <v>2023 11</v>
      </c>
      <c r="U2175" s="32">
        <f t="shared" si="167"/>
        <v>944.25224626221961</v>
      </c>
      <c r="V2175" s="22">
        <f t="shared" si="168"/>
        <v>1.4399626089147171</v>
      </c>
      <c r="X2175" s="33"/>
      <c r="Y2175" s="33"/>
    </row>
    <row r="2176" spans="1:25" hidden="1" x14ac:dyDescent="0.2">
      <c r="A2176" s="93" t="s">
        <v>982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2470</v>
      </c>
      <c r="I2176" s="97" t="s">
        <v>2259</v>
      </c>
      <c r="J2176" s="97" t="s">
        <v>4446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3187</v>
      </c>
      <c r="T2176" s="95" t="str">
        <f t="shared" si="170"/>
        <v>2023 11</v>
      </c>
      <c r="U2176" s="32">
        <f t="shared" si="167"/>
        <v>853.7646887579067</v>
      </c>
      <c r="V2176" s="22">
        <f t="shared" si="168"/>
        <v>0.74484242492297925</v>
      </c>
      <c r="X2176" s="33"/>
      <c r="Y2176" s="33"/>
    </row>
    <row r="2177" spans="1:25" hidden="1" x14ac:dyDescent="0.2">
      <c r="A2177" s="93" t="s">
        <v>982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2470</v>
      </c>
      <c r="I2177" s="97" t="s">
        <v>2259</v>
      </c>
      <c r="J2177" s="97" t="s">
        <v>4446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3187</v>
      </c>
      <c r="T2177" s="95" t="str">
        <f t="shared" si="170"/>
        <v>2023 10</v>
      </c>
      <c r="U2177" s="32">
        <f t="shared" ref="U2177:U2240" si="172">Q2177-P2177</f>
        <v>853.7646887579067</v>
      </c>
      <c r="V2177" s="22">
        <f t="shared" ref="V2177:V2240" si="173">IF(Q2177&lt;&gt;0,IFERROR(U2177/P2177,""),"")</f>
        <v>0.74484242492297925</v>
      </c>
      <c r="X2177" s="33"/>
      <c r="Y2177" s="33"/>
    </row>
    <row r="2178" spans="1:25" hidden="1" x14ac:dyDescent="0.2">
      <c r="A2178" s="93" t="s">
        <v>982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4341</v>
      </c>
      <c r="I2178" s="97" t="s">
        <v>2040</v>
      </c>
      <c r="J2178" s="97" t="s">
        <v>4342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3187</v>
      </c>
      <c r="T2178" s="95" t="str">
        <f t="shared" si="170"/>
        <v>2025 06</v>
      </c>
      <c r="U2178" s="32">
        <f t="shared" si="172"/>
        <v>684.97580506037934</v>
      </c>
      <c r="V2178" s="22">
        <f t="shared" si="173"/>
        <v>0.52088456447892961</v>
      </c>
      <c r="X2178" s="33"/>
      <c r="Y2178" s="33"/>
    </row>
    <row r="2179" spans="1:25" hidden="1" x14ac:dyDescent="0.2">
      <c r="A2179" s="93" t="s">
        <v>984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4119</v>
      </c>
      <c r="I2179" s="97" t="s">
        <v>2044</v>
      </c>
      <c r="J2179" s="97" t="s">
        <v>4120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3187</v>
      </c>
      <c r="T2179" s="95" t="str">
        <f t="shared" si="170"/>
        <v>2023 10</v>
      </c>
      <c r="U2179" s="32">
        <f t="shared" si="172"/>
        <v>693.49616656937121</v>
      </c>
      <c r="V2179" s="22">
        <f t="shared" si="173"/>
        <v>0.68901492824485011</v>
      </c>
      <c r="X2179" s="33"/>
      <c r="Y2179" s="33"/>
    </row>
    <row r="2180" spans="1:25" hidden="1" x14ac:dyDescent="0.2">
      <c r="A2180" s="93" t="s">
        <v>984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2771</v>
      </c>
      <c r="I2180" s="97" t="s">
        <v>2772</v>
      </c>
      <c r="J2180" s="97" t="s">
        <v>2773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3187</v>
      </c>
      <c r="T2180" s="95" t="str">
        <f t="shared" ref="T2180:T2243" si="175">IF(R2180="","",TEXT(R2180,"ГГГГ ММ"))</f>
        <v>2023 10</v>
      </c>
      <c r="U2180" s="32">
        <f t="shared" si="172"/>
        <v>787.26669001751293</v>
      </c>
      <c r="V2180" s="22">
        <f t="shared" si="173"/>
        <v>0.48815677405836055</v>
      </c>
      <c r="X2180" s="33"/>
      <c r="Y2180" s="33"/>
    </row>
    <row r="2181" spans="1:25" hidden="1" x14ac:dyDescent="0.2">
      <c r="A2181" s="93" t="s">
        <v>984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2771</v>
      </c>
      <c r="I2181" s="97" t="s">
        <v>2772</v>
      </c>
      <c r="J2181" s="97" t="s">
        <v>2773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3187</v>
      </c>
      <c r="T2181" s="95" t="str">
        <f t="shared" si="175"/>
        <v>2024 03</v>
      </c>
      <c r="U2181" s="32">
        <f t="shared" si="172"/>
        <v>-1012.7333099824871</v>
      </c>
      <c r="V2181" s="22">
        <f t="shared" si="173"/>
        <v>-0.62796080648540986</v>
      </c>
      <c r="X2181" s="33"/>
      <c r="Y2181" s="33"/>
    </row>
    <row r="2182" spans="1:25" hidden="1" x14ac:dyDescent="0.2">
      <c r="A2182" s="93" t="s">
        <v>984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776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3187</v>
      </c>
      <c r="T2182" s="95" t="str">
        <f t="shared" si="175"/>
        <v>2023 10</v>
      </c>
      <c r="U2182" s="32">
        <f t="shared" si="172"/>
        <v>1050.7153298307062</v>
      </c>
      <c r="V2182" s="22">
        <f t="shared" si="173"/>
        <v>0.44724904698543394</v>
      </c>
      <c r="X2182" s="33"/>
      <c r="Y2182" s="33"/>
    </row>
    <row r="2183" spans="1:25" hidden="1" x14ac:dyDescent="0.2">
      <c r="A2183" s="93" t="s">
        <v>984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924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3187</v>
      </c>
      <c r="T2183" s="95" t="str">
        <f t="shared" si="175"/>
        <v>2025 03</v>
      </c>
      <c r="U2183" s="32">
        <f t="shared" si="172"/>
        <v>-1101.0336952714542</v>
      </c>
      <c r="V2183" s="22">
        <f t="shared" si="173"/>
        <v>-0.22465336166403793</v>
      </c>
      <c r="X2183" s="33"/>
      <c r="Y2183" s="33"/>
    </row>
    <row r="2184" spans="1:25" hidden="1" x14ac:dyDescent="0.2">
      <c r="A2184" s="93" t="s">
        <v>984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986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3187</v>
      </c>
      <c r="T2184" s="95" t="str">
        <f t="shared" si="175"/>
        <v>2023 11</v>
      </c>
      <c r="U2184" s="32">
        <f t="shared" si="172"/>
        <v>976.03991438022877</v>
      </c>
      <c r="V2184" s="22">
        <f t="shared" si="173"/>
        <v>0.35831652583050039</v>
      </c>
      <c r="X2184" s="33"/>
      <c r="Y2184" s="33"/>
    </row>
    <row r="2185" spans="1:25" hidden="1" x14ac:dyDescent="0.2">
      <c r="A2185" s="93" t="s">
        <v>984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2661</v>
      </c>
      <c r="I2185" s="97" t="s">
        <v>2040</v>
      </c>
      <c r="J2185" s="97" t="s">
        <v>2688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3187</v>
      </c>
      <c r="T2185" s="95" t="str">
        <f t="shared" si="175"/>
        <v>2023 11</v>
      </c>
      <c r="U2185" s="32">
        <f t="shared" si="172"/>
        <v>433.40111305701475</v>
      </c>
      <c r="V2185" s="22">
        <f t="shared" si="173"/>
        <v>0.92885157934372231</v>
      </c>
      <c r="X2185" s="33"/>
      <c r="Y2185" s="33"/>
    </row>
    <row r="2186" spans="1:25" hidden="1" x14ac:dyDescent="0.2">
      <c r="A2186" s="93" t="s">
        <v>984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2620</v>
      </c>
      <c r="I2186" s="97" t="s">
        <v>2621</v>
      </c>
      <c r="J2186" s="97" t="s">
        <v>2622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3187</v>
      </c>
      <c r="T2186" s="95" t="str">
        <f t="shared" si="175"/>
        <v>2023 12</v>
      </c>
      <c r="U2186" s="32">
        <f t="shared" si="172"/>
        <v>1664.2692819614706</v>
      </c>
      <c r="V2186" s="22">
        <f t="shared" si="173"/>
        <v>1.3467896020284733</v>
      </c>
      <c r="X2186" s="33"/>
      <c r="Y2186" s="33"/>
    </row>
    <row r="2187" spans="1:25" hidden="1" x14ac:dyDescent="0.2">
      <c r="A2187" s="93" t="s">
        <v>984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2261</v>
      </c>
      <c r="I2187" s="97" t="s">
        <v>2043</v>
      </c>
      <c r="J2187" s="97" t="s">
        <v>2262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3187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hidden="1" x14ac:dyDescent="0.2">
      <c r="A2188" s="93" t="s">
        <v>984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2261</v>
      </c>
      <c r="I2188" s="97" t="s">
        <v>2043</v>
      </c>
      <c r="J2188" s="97" t="s">
        <v>2262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3187</v>
      </c>
      <c r="T2188" s="95" t="str">
        <f t="shared" si="175"/>
        <v>2023 10</v>
      </c>
      <c r="U2188" s="32">
        <f t="shared" si="172"/>
        <v>784.76925471881668</v>
      </c>
      <c r="V2188" s="22">
        <f t="shared" si="173"/>
        <v>0.77299595029646495</v>
      </c>
      <c r="X2188" s="33"/>
      <c r="Y2188" s="33"/>
    </row>
    <row r="2189" spans="1:25" hidden="1" x14ac:dyDescent="0.2">
      <c r="A2189" s="93" t="s">
        <v>987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776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3187</v>
      </c>
      <c r="T2189" s="95" t="str">
        <f t="shared" si="175"/>
        <v>2023 10</v>
      </c>
      <c r="U2189" s="32">
        <f t="shared" si="172"/>
        <v>550.30783441931817</v>
      </c>
      <c r="V2189" s="22">
        <f t="shared" si="173"/>
        <v>0.19311132657277102</v>
      </c>
      <c r="X2189" s="33"/>
      <c r="Y2189" s="33"/>
    </row>
    <row r="2190" spans="1:25" hidden="1" x14ac:dyDescent="0.2">
      <c r="A2190" s="93" t="s">
        <v>987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723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3187</v>
      </c>
      <c r="T2190" s="95" t="str">
        <f t="shared" si="175"/>
        <v>2023 10</v>
      </c>
      <c r="U2190" s="32">
        <f t="shared" si="172"/>
        <v>642.90636929858192</v>
      </c>
      <c r="V2190" s="22">
        <f t="shared" si="173"/>
        <v>0.10792282430902179</v>
      </c>
      <c r="X2190" s="33"/>
      <c r="Y2190" s="33"/>
    </row>
    <row r="2191" spans="1:25" hidden="1" x14ac:dyDescent="0.2">
      <c r="A2191" s="93" t="s">
        <v>987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3640</v>
      </c>
      <c r="I2191" s="97" t="s">
        <v>2088</v>
      </c>
      <c r="J2191" s="97" t="s">
        <v>3641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3187</v>
      </c>
      <c r="T2191" s="95" t="str">
        <f t="shared" si="175"/>
        <v>2023 12</v>
      </c>
      <c r="U2191" s="32">
        <f t="shared" si="172"/>
        <v>981.10107368723652</v>
      </c>
      <c r="V2191" s="22">
        <f t="shared" si="173"/>
        <v>0.74387889330541346</v>
      </c>
      <c r="X2191" s="33"/>
      <c r="Y2191" s="33"/>
    </row>
    <row r="2192" spans="1:25" hidden="1" x14ac:dyDescent="0.2">
      <c r="A2192" s="93" t="s">
        <v>987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3640</v>
      </c>
      <c r="I2192" s="97" t="s">
        <v>2088</v>
      </c>
      <c r="J2192" s="97" t="s">
        <v>3641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3187</v>
      </c>
      <c r="T2192" s="95" t="str">
        <f t="shared" si="175"/>
        <v>2023 12</v>
      </c>
      <c r="U2192" s="32">
        <f t="shared" si="172"/>
        <v>1081.1010736872365</v>
      </c>
      <c r="V2192" s="22">
        <f t="shared" si="173"/>
        <v>0.81969971475347492</v>
      </c>
      <c r="X2192" s="33"/>
      <c r="Y2192" s="33"/>
    </row>
    <row r="2193" spans="1:25" hidden="1" x14ac:dyDescent="0.2">
      <c r="A2193" s="93" t="s">
        <v>987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988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3187</v>
      </c>
      <c r="T2193" s="95" t="str">
        <f t="shared" si="175"/>
        <v>2023 11</v>
      </c>
      <c r="U2193" s="32">
        <f t="shared" si="172"/>
        <v>1391.4536489076274</v>
      </c>
      <c r="V2193" s="22">
        <f t="shared" si="173"/>
        <v>2.7361392838995777</v>
      </c>
      <c r="X2193" s="33"/>
      <c r="Y2193" s="33"/>
    </row>
    <row r="2194" spans="1:25" hidden="1" x14ac:dyDescent="0.2">
      <c r="A2194" s="93" t="s">
        <v>989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3699</v>
      </c>
      <c r="I2194" s="176" t="s">
        <v>2043</v>
      </c>
      <c r="J2194" s="97" t="s">
        <v>3743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3187</v>
      </c>
      <c r="T2194" s="95" t="str">
        <f t="shared" si="175"/>
        <v>2023 10</v>
      </c>
      <c r="U2194" s="32">
        <f t="shared" si="172"/>
        <v>811.91291344873468</v>
      </c>
      <c r="V2194" s="22">
        <f t="shared" si="173"/>
        <v>0.8217017755819136</v>
      </c>
      <c r="X2194" s="33"/>
      <c r="Y2194" s="33"/>
    </row>
    <row r="2195" spans="1:25" hidden="1" x14ac:dyDescent="0.2">
      <c r="A2195" s="93" t="s">
        <v>989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694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3187</v>
      </c>
      <c r="T2195" s="95" t="str">
        <f t="shared" si="175"/>
        <v>2023 10</v>
      </c>
      <c r="U2195" s="32">
        <f t="shared" si="172"/>
        <v>876.59792809587191</v>
      </c>
      <c r="V2195" s="22">
        <f t="shared" si="173"/>
        <v>1.2117713815617144</v>
      </c>
      <c r="X2195" s="33"/>
      <c r="Y2195" s="33"/>
    </row>
    <row r="2196" spans="1:25" hidden="1" x14ac:dyDescent="0.2">
      <c r="A2196" s="93" t="s">
        <v>989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694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3187</v>
      </c>
      <c r="T2196" s="95" t="str">
        <f t="shared" si="175"/>
        <v>2023 10</v>
      </c>
      <c r="U2196" s="32">
        <f t="shared" si="172"/>
        <v>876.59792809587191</v>
      </c>
      <c r="V2196" s="22">
        <f t="shared" si="173"/>
        <v>1.2117713815617144</v>
      </c>
      <c r="X2196" s="33"/>
      <c r="Y2196" s="33"/>
    </row>
    <row r="2197" spans="1:25" hidden="1" x14ac:dyDescent="0.2">
      <c r="A2197" s="93" t="s">
        <v>989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3187</v>
      </c>
      <c r="T2197" s="95" t="str">
        <f t="shared" si="175"/>
        <v>2025 01</v>
      </c>
      <c r="U2197" s="32">
        <f t="shared" si="172"/>
        <v>613.34961118508647</v>
      </c>
      <c r="V2197" s="22">
        <f t="shared" si="173"/>
        <v>3.2860880444952998</v>
      </c>
      <c r="X2197" s="33"/>
      <c r="Y2197" s="33"/>
    </row>
    <row r="2198" spans="1:25" hidden="1" x14ac:dyDescent="0.2">
      <c r="A2198" s="93" t="s">
        <v>989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2895</v>
      </c>
      <c r="I2198" s="97" t="s">
        <v>2040</v>
      </c>
      <c r="J2198" s="97" t="s">
        <v>3983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3187</v>
      </c>
      <c r="T2198" s="95" t="str">
        <f t="shared" si="175"/>
        <v>2024 05</v>
      </c>
      <c r="U2198" s="32">
        <f t="shared" si="172"/>
        <v>760.24133688415418</v>
      </c>
      <c r="V2198" s="22">
        <f t="shared" si="173"/>
        <v>0.7311709571199323</v>
      </c>
      <c r="X2198" s="33"/>
      <c r="Y2198" s="33"/>
    </row>
    <row r="2199" spans="1:25" hidden="1" x14ac:dyDescent="0.2">
      <c r="A2199" s="93" t="s">
        <v>989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2802</v>
      </c>
      <c r="I2199" s="97" t="s">
        <v>2040</v>
      </c>
      <c r="J2199" s="97" t="s">
        <v>2803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3187</v>
      </c>
      <c r="T2199" s="95" t="str">
        <f t="shared" si="175"/>
        <v>2023 10</v>
      </c>
      <c r="U2199" s="32">
        <f t="shared" si="172"/>
        <v>1158.6480532623164</v>
      </c>
      <c r="V2199" s="22">
        <f t="shared" si="173"/>
        <v>0.86379123397127544</v>
      </c>
      <c r="X2199" s="33"/>
      <c r="Y2199" s="33"/>
    </row>
    <row r="2200" spans="1:25" hidden="1" x14ac:dyDescent="0.2">
      <c r="A2200" s="93" t="s">
        <v>989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2210</v>
      </c>
      <c r="I2200" s="97" t="s">
        <v>2040</v>
      </c>
      <c r="J2200" s="97" t="s">
        <v>2211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3187</v>
      </c>
      <c r="T2200" s="95" t="str">
        <f t="shared" si="175"/>
        <v>2024 01</v>
      </c>
      <c r="U2200" s="32">
        <f t="shared" si="172"/>
        <v>627.57415712383477</v>
      </c>
      <c r="V2200" s="22">
        <f t="shared" si="173"/>
        <v>1.3284077630112578</v>
      </c>
      <c r="X2200" s="33"/>
      <c r="Y2200" s="33"/>
    </row>
    <row r="2201" spans="1:25" hidden="1" x14ac:dyDescent="0.2">
      <c r="A2201" s="93" t="s">
        <v>989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2210</v>
      </c>
      <c r="I2201" s="97" t="s">
        <v>2040</v>
      </c>
      <c r="J2201" s="97" t="s">
        <v>2211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3187</v>
      </c>
      <c r="T2201" s="95" t="str">
        <f t="shared" si="175"/>
        <v>2024 02</v>
      </c>
      <c r="U2201" s="32">
        <f t="shared" si="172"/>
        <v>627.57415712383477</v>
      </c>
      <c r="V2201" s="22">
        <f t="shared" si="173"/>
        <v>1.3284077630112578</v>
      </c>
      <c r="X2201" s="33"/>
      <c r="Y2201" s="33"/>
    </row>
    <row r="2202" spans="1:25" hidden="1" x14ac:dyDescent="0.2">
      <c r="A2202" s="93" t="s">
        <v>989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2727</v>
      </c>
      <c r="I2202" s="97" t="s">
        <v>2728</v>
      </c>
      <c r="J2202" s="97" t="s">
        <v>3925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3187</v>
      </c>
      <c r="T2202" s="95" t="str">
        <f t="shared" si="175"/>
        <v>2024 01</v>
      </c>
      <c r="U2202" s="32">
        <f t="shared" si="172"/>
        <v>610.17454460719023</v>
      </c>
      <c r="V2202" s="22">
        <f t="shared" si="173"/>
        <v>1.2456979070592971</v>
      </c>
      <c r="X2202" s="33"/>
      <c r="Y2202" s="33"/>
    </row>
    <row r="2203" spans="1:25" hidden="1" x14ac:dyDescent="0.2">
      <c r="A2203" s="93" t="s">
        <v>989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2727</v>
      </c>
      <c r="I2203" s="97" t="s">
        <v>2728</v>
      </c>
      <c r="J2203" s="97" t="s">
        <v>3925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3187</v>
      </c>
      <c r="T2203" s="95" t="str">
        <f t="shared" si="175"/>
        <v>2024 08</v>
      </c>
      <c r="U2203" s="32">
        <f t="shared" si="172"/>
        <v>510.17454460719023</v>
      </c>
      <c r="V2203" s="22">
        <f t="shared" si="173"/>
        <v>1.0415435518720884</v>
      </c>
      <c r="X2203" s="33"/>
      <c r="Y2203" s="33"/>
    </row>
    <row r="2204" spans="1:25" hidden="1" x14ac:dyDescent="0.2">
      <c r="A2204" s="93" t="s">
        <v>989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990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3187</v>
      </c>
      <c r="T2204" s="95" t="str">
        <f t="shared" si="175"/>
        <v>2024 01</v>
      </c>
      <c r="U2204" s="32">
        <f t="shared" si="172"/>
        <v>1083.238231691078</v>
      </c>
      <c r="V2204" s="22">
        <f t="shared" si="173"/>
        <v>0.63097760661230839</v>
      </c>
      <c r="X2204" s="33"/>
      <c r="Y2204" s="33"/>
    </row>
    <row r="2205" spans="1:25" hidden="1" x14ac:dyDescent="0.2">
      <c r="A2205" s="93" t="s">
        <v>989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991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3187</v>
      </c>
      <c r="T2205" s="95" t="str">
        <f t="shared" si="175"/>
        <v>2023 11</v>
      </c>
      <c r="U2205" s="32">
        <f t="shared" si="172"/>
        <v>895.22014913448686</v>
      </c>
      <c r="V2205" s="22">
        <f t="shared" si="173"/>
        <v>0.98943422345017795</v>
      </c>
      <c r="X2205" s="33"/>
      <c r="Y2205" s="33"/>
    </row>
    <row r="2206" spans="1:25" hidden="1" x14ac:dyDescent="0.2">
      <c r="A2206" s="93" t="s">
        <v>989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2212</v>
      </c>
      <c r="I2206" s="97" t="s">
        <v>2040</v>
      </c>
      <c r="J2206" s="97" t="s">
        <v>2213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3187</v>
      </c>
      <c r="T2206" s="95" t="str">
        <f t="shared" si="175"/>
        <v>2024 08</v>
      </c>
      <c r="U2206" s="32">
        <f t="shared" si="172"/>
        <v>834.75322237017258</v>
      </c>
      <c r="V2206" s="22">
        <f t="shared" si="173"/>
        <v>0.71637462415309494</v>
      </c>
      <c r="X2206" s="33"/>
      <c r="Y2206" s="33"/>
    </row>
    <row r="2207" spans="1:25" hidden="1" x14ac:dyDescent="0.2">
      <c r="A2207" s="93" t="s">
        <v>989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2212</v>
      </c>
      <c r="I2207" s="97" t="s">
        <v>2040</v>
      </c>
      <c r="J2207" s="97" t="s">
        <v>2213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3187</v>
      </c>
      <c r="T2207" s="95" t="str">
        <f t="shared" si="175"/>
        <v>2024 09</v>
      </c>
      <c r="U2207" s="32">
        <f t="shared" si="172"/>
        <v>734.75322237017258</v>
      </c>
      <c r="V2207" s="22">
        <f t="shared" si="173"/>
        <v>0.63055589294544012</v>
      </c>
      <c r="X2207" s="33"/>
      <c r="Y2207" s="33"/>
    </row>
    <row r="2208" spans="1:25" hidden="1" x14ac:dyDescent="0.2">
      <c r="A2208" s="93" t="s">
        <v>992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2261</v>
      </c>
      <c r="I2208" s="97" t="s">
        <v>2043</v>
      </c>
      <c r="J2208" s="97" t="s">
        <v>2262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3187</v>
      </c>
      <c r="T2208" s="95" t="str">
        <f t="shared" si="175"/>
        <v>2023 11</v>
      </c>
      <c r="U2208" s="32">
        <f t="shared" si="172"/>
        <v>900.48323489782183</v>
      </c>
      <c r="V2208" s="22">
        <f t="shared" si="173"/>
        <v>1.0010744322208758</v>
      </c>
      <c r="X2208" s="33"/>
      <c r="Y2208" s="33"/>
    </row>
    <row r="2209" spans="1:25" hidden="1" x14ac:dyDescent="0.2">
      <c r="A2209" s="93" t="s">
        <v>992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2261</v>
      </c>
      <c r="I2209" s="97" t="s">
        <v>2043</v>
      </c>
      <c r="J2209" s="97" t="s">
        <v>2262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3187</v>
      </c>
      <c r="T2209" s="95" t="str">
        <f t="shared" si="175"/>
        <v>2023 12</v>
      </c>
      <c r="U2209" s="32">
        <f t="shared" si="172"/>
        <v>900.48323489782183</v>
      </c>
      <c r="V2209" s="22">
        <f t="shared" si="173"/>
        <v>1.0010744322208758</v>
      </c>
      <c r="X2209" s="33"/>
      <c r="Y2209" s="33"/>
    </row>
    <row r="2210" spans="1:25" hidden="1" x14ac:dyDescent="0.2">
      <c r="A2210" s="93" t="s">
        <v>992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2261</v>
      </c>
      <c r="I2210" s="97" t="s">
        <v>2043</v>
      </c>
      <c r="J2210" s="97" t="s">
        <v>2262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3187</v>
      </c>
      <c r="T2210" s="95" t="str">
        <f t="shared" si="175"/>
        <v>2023 12</v>
      </c>
      <c r="U2210" s="32">
        <f t="shared" si="172"/>
        <v>900.48323489782183</v>
      </c>
      <c r="V2210" s="22">
        <f t="shared" si="173"/>
        <v>1.0010744322208758</v>
      </c>
      <c r="X2210" s="33"/>
      <c r="Y2210" s="33"/>
    </row>
    <row r="2211" spans="1:25" hidden="1" x14ac:dyDescent="0.2">
      <c r="A2211" s="93" t="s">
        <v>992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2586</v>
      </c>
      <c r="I2211" s="97" t="s">
        <v>2075</v>
      </c>
      <c r="J2211" s="97" t="s">
        <v>2587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3187</v>
      </c>
      <c r="T2211" s="95" t="str">
        <f t="shared" si="175"/>
        <v>2023 10</v>
      </c>
      <c r="U2211" s="32">
        <f t="shared" si="172"/>
        <v>804.6976437233327</v>
      </c>
      <c r="V2211" s="22">
        <f t="shared" si="173"/>
        <v>1.0118134787009194</v>
      </c>
      <c r="X2211" s="33"/>
      <c r="Y2211" s="33"/>
    </row>
    <row r="2212" spans="1:25" hidden="1" x14ac:dyDescent="0.2">
      <c r="A2212" s="93" t="s">
        <v>992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2586</v>
      </c>
      <c r="I2212" s="97" t="s">
        <v>2075</v>
      </c>
      <c r="J2212" s="97" t="s">
        <v>2587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3187</v>
      </c>
      <c r="T2212" s="95" t="str">
        <f t="shared" si="175"/>
        <v>2023 10</v>
      </c>
      <c r="U2212" s="32">
        <f t="shared" si="172"/>
        <v>904.6976437233327</v>
      </c>
      <c r="V2212" s="22">
        <f t="shared" si="173"/>
        <v>1.1375518211197269</v>
      </c>
      <c r="X2212" s="33"/>
      <c r="Y2212" s="33"/>
    </row>
    <row r="2213" spans="1:25" hidden="1" x14ac:dyDescent="0.2">
      <c r="A2213" s="93" t="s">
        <v>992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2163</v>
      </c>
      <c r="I2213" s="97" t="s">
        <v>2161</v>
      </c>
      <c r="J2213" s="97" t="s">
        <v>2164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3187</v>
      </c>
      <c r="T2213" s="95" t="str">
        <f t="shared" si="175"/>
        <v>2023 11</v>
      </c>
      <c r="U2213" s="32">
        <f t="shared" si="172"/>
        <v>701.84958847967664</v>
      </c>
      <c r="V2213" s="22">
        <f t="shared" si="173"/>
        <v>1.0052985386792193</v>
      </c>
      <c r="X2213" s="33"/>
      <c r="Y2213" s="33"/>
    </row>
    <row r="2214" spans="1:25" hidden="1" x14ac:dyDescent="0.2">
      <c r="A2214" s="93" t="s">
        <v>992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2163</v>
      </c>
      <c r="I2214" s="97" t="s">
        <v>2161</v>
      </c>
      <c r="J2214" s="97" t="s">
        <v>2164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3187</v>
      </c>
      <c r="T2214" s="95" t="str">
        <f t="shared" si="175"/>
        <v>2023 12</v>
      </c>
      <c r="U2214" s="32">
        <f t="shared" si="172"/>
        <v>701.84958847967664</v>
      </c>
      <c r="V2214" s="22">
        <f t="shared" si="173"/>
        <v>1.0052985386792193</v>
      </c>
      <c r="X2214" s="33"/>
      <c r="Y2214" s="33"/>
    </row>
    <row r="2215" spans="1:25" hidden="1" x14ac:dyDescent="0.2">
      <c r="A2215" s="93" t="s">
        <v>992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993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3187</v>
      </c>
      <c r="T2215" s="95" t="str">
        <f t="shared" si="175"/>
        <v>2024 11</v>
      </c>
      <c r="U2215" s="32">
        <f t="shared" si="172"/>
        <v>724.57558949023132</v>
      </c>
      <c r="V2215" s="22">
        <f t="shared" si="173"/>
        <v>1.5240605519462345</v>
      </c>
      <c r="X2215" s="33"/>
      <c r="Y2215" s="33"/>
    </row>
    <row r="2216" spans="1:25" hidden="1" x14ac:dyDescent="0.2">
      <c r="A2216" s="93" t="s">
        <v>992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994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3187</v>
      </c>
      <c r="T2216" s="95" t="str">
        <f t="shared" si="175"/>
        <v>2024 09</v>
      </c>
      <c r="U2216" s="32">
        <f t="shared" si="172"/>
        <v>796.18854255558063</v>
      </c>
      <c r="V2216" s="22">
        <f t="shared" si="173"/>
        <v>0.72130846005072513</v>
      </c>
      <c r="X2216" s="33"/>
      <c r="Y2216" s="33"/>
    </row>
    <row r="2217" spans="1:25" hidden="1" x14ac:dyDescent="0.2">
      <c r="A2217" s="93" t="s">
        <v>992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276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3187</v>
      </c>
      <c r="T2217" s="95" t="str">
        <f t="shared" si="175"/>
        <v>2024 08</v>
      </c>
      <c r="U2217" s="32">
        <f t="shared" si="172"/>
        <v>1029.7899988771617</v>
      </c>
      <c r="V2217" s="22">
        <f t="shared" si="173"/>
        <v>0.81072420935660205</v>
      </c>
      <c r="X2217" s="33"/>
      <c r="Y2217" s="33"/>
    </row>
    <row r="2218" spans="1:25" hidden="1" x14ac:dyDescent="0.2">
      <c r="A2218" s="93" t="s">
        <v>992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2900</v>
      </c>
      <c r="I2218" s="97" t="s">
        <v>2040</v>
      </c>
      <c r="J2218" s="97" t="s">
        <v>2901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3187</v>
      </c>
      <c r="T2218" s="95" t="str">
        <f t="shared" si="175"/>
        <v>2023 10</v>
      </c>
      <c r="U2218" s="32">
        <f t="shared" si="172"/>
        <v>650.04675275095451</v>
      </c>
      <c r="V2218" s="22">
        <f t="shared" si="173"/>
        <v>0.81260593039205287</v>
      </c>
      <c r="X2218" s="33"/>
      <c r="Y2218" s="33"/>
    </row>
    <row r="2219" spans="1:25" hidden="1" x14ac:dyDescent="0.2">
      <c r="A2219" s="93" t="s">
        <v>992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995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3187</v>
      </c>
      <c r="T2219" s="95" t="str">
        <f t="shared" si="175"/>
        <v>2023 10</v>
      </c>
      <c r="U2219" s="32">
        <f t="shared" si="172"/>
        <v>1261.3711452953066</v>
      </c>
      <c r="V2219" s="22">
        <f t="shared" si="173"/>
        <v>0.5634570208654347</v>
      </c>
      <c r="X2219" s="33"/>
      <c r="Y2219" s="33"/>
    </row>
    <row r="2220" spans="1:25" hidden="1" x14ac:dyDescent="0.2">
      <c r="A2220" s="93" t="s">
        <v>992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3113</v>
      </c>
      <c r="I2220" s="97" t="s">
        <v>3114</v>
      </c>
      <c r="J2220" s="97" t="s">
        <v>3115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3187</v>
      </c>
      <c r="T2220" s="95" t="str">
        <f t="shared" si="175"/>
        <v>2023 10</v>
      </c>
      <c r="U2220" s="32">
        <f t="shared" si="172"/>
        <v>548.48476757242315</v>
      </c>
      <c r="V2220" s="22">
        <f t="shared" si="173"/>
        <v>0.9118385337622541</v>
      </c>
      <c r="X2220" s="33"/>
      <c r="Y2220" s="33"/>
    </row>
    <row r="2221" spans="1:25" hidden="1" x14ac:dyDescent="0.2">
      <c r="A2221" s="93" t="s">
        <v>992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754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3187</v>
      </c>
      <c r="T2221" s="95" t="str">
        <f t="shared" si="175"/>
        <v>2024 09</v>
      </c>
      <c r="U2221" s="32">
        <f t="shared" si="172"/>
        <v>1718.9963608803055</v>
      </c>
      <c r="V2221" s="22">
        <f t="shared" si="173"/>
        <v>0.75361403699632679</v>
      </c>
      <c r="X2221" s="33"/>
      <c r="Y2221" s="33"/>
    </row>
    <row r="2222" spans="1:25" hidden="1" x14ac:dyDescent="0.2">
      <c r="A2222" s="93" t="s">
        <v>992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996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3187</v>
      </c>
      <c r="T2222" s="95" t="str">
        <f t="shared" si="175"/>
        <v>2023 10</v>
      </c>
      <c r="U2222" s="32">
        <f t="shared" si="172"/>
        <v>543.20252975522124</v>
      </c>
      <c r="V2222" s="22">
        <f t="shared" si="173"/>
        <v>0.63399175256672213</v>
      </c>
      <c r="X2222" s="33"/>
      <c r="Y2222" s="33"/>
    </row>
    <row r="2223" spans="1:25" hidden="1" x14ac:dyDescent="0.2">
      <c r="A2223" s="93" t="s">
        <v>992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997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3187</v>
      </c>
      <c r="T2223" s="95" t="str">
        <f t="shared" si="175"/>
        <v>2023 10</v>
      </c>
      <c r="U2223" s="32">
        <f t="shared" si="172"/>
        <v>1103.7225533348305</v>
      </c>
      <c r="V2223" s="22">
        <f t="shared" si="173"/>
        <v>0.61444993109717927</v>
      </c>
      <c r="X2223" s="33"/>
      <c r="Y2223" s="33"/>
    </row>
    <row r="2224" spans="1:25" hidden="1" x14ac:dyDescent="0.2">
      <c r="A2224" s="93" t="s">
        <v>992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998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3187</v>
      </c>
      <c r="T2224" s="95" t="str">
        <f t="shared" si="175"/>
        <v>2023 10</v>
      </c>
      <c r="U2224" s="32">
        <f t="shared" si="172"/>
        <v>999.81759038850237</v>
      </c>
      <c r="V2224" s="22">
        <f t="shared" si="173"/>
        <v>0.76898255429194273</v>
      </c>
      <c r="X2224" s="33"/>
      <c r="Y2224" s="33"/>
    </row>
    <row r="2225" spans="1:25" hidden="1" x14ac:dyDescent="0.2">
      <c r="A2225" s="93" t="s">
        <v>999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1000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3187</v>
      </c>
      <c r="T2225" s="95" t="str">
        <f t="shared" si="175"/>
        <v>2023 10</v>
      </c>
      <c r="U2225" s="32">
        <f t="shared" si="172"/>
        <v>1445</v>
      </c>
      <c r="V2225" s="22">
        <f t="shared" si="173"/>
        <v>0.28585558852621168</v>
      </c>
      <c r="X2225" s="33"/>
      <c r="Y2225" s="33"/>
    </row>
    <row r="2226" spans="1:25" hidden="1" x14ac:dyDescent="0.2">
      <c r="A2226" s="93" t="s">
        <v>1001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1002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3187</v>
      </c>
      <c r="T2226" s="95" t="str">
        <f t="shared" si="175"/>
        <v>2023 10</v>
      </c>
      <c r="U2226" s="32">
        <f t="shared" si="172"/>
        <v>199.10000000000002</v>
      </c>
      <c r="V2226" s="22">
        <f t="shared" si="173"/>
        <v>0.56739811912225713</v>
      </c>
      <c r="X2226" s="33"/>
      <c r="Y2226" s="33"/>
    </row>
    <row r="2227" spans="1:25" hidden="1" x14ac:dyDescent="0.2">
      <c r="A2227" s="93" t="s">
        <v>1003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1004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3187</v>
      </c>
      <c r="T2227" s="95" t="str">
        <f t="shared" si="175"/>
        <v>2023 10</v>
      </c>
      <c r="U2227" s="32">
        <f t="shared" si="172"/>
        <v>188.60000000000002</v>
      </c>
      <c r="V2227" s="22">
        <f t="shared" si="173"/>
        <v>0.4584346135148275</v>
      </c>
      <c r="X2227" s="33"/>
      <c r="Y2227" s="33"/>
    </row>
    <row r="2228" spans="1:25" hidden="1" x14ac:dyDescent="0.2">
      <c r="A2228" s="93" t="s">
        <v>1005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1006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3187</v>
      </c>
      <c r="T2228" s="95" t="str">
        <f t="shared" si="175"/>
        <v>2023 10</v>
      </c>
      <c r="U2228" s="32">
        <f t="shared" si="172"/>
        <v>246.89999999999998</v>
      </c>
      <c r="V2228" s="22">
        <f t="shared" si="173"/>
        <v>0.69923534409515709</v>
      </c>
      <c r="X2228" s="33"/>
      <c r="Y2228" s="33"/>
    </row>
    <row r="2229" spans="1:25" hidden="1" x14ac:dyDescent="0.2">
      <c r="A2229" s="93" t="s">
        <v>1007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3583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3187</v>
      </c>
      <c r="T2229" s="95" t="str">
        <f t="shared" si="175"/>
        <v>2023 10</v>
      </c>
      <c r="U2229" s="32">
        <f t="shared" si="172"/>
        <v>1424.8</v>
      </c>
      <c r="V2229" s="22">
        <f t="shared" si="173"/>
        <v>0.90452006094464188</v>
      </c>
      <c r="X2229" s="33"/>
      <c r="Y2229" s="33"/>
    </row>
    <row r="2230" spans="1:25" hidden="1" x14ac:dyDescent="0.2">
      <c r="A2230" s="93" t="s">
        <v>1008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1009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3187</v>
      </c>
      <c r="T2230" s="95" t="str">
        <f t="shared" si="175"/>
        <v>2023 11</v>
      </c>
      <c r="U2230" s="32">
        <f t="shared" si="172"/>
        <v>271.10000000000002</v>
      </c>
      <c r="V2230" s="22">
        <f t="shared" si="173"/>
        <v>0.8242626938279114</v>
      </c>
      <c r="X2230" s="33"/>
      <c r="Y2230" s="33"/>
    </row>
    <row r="2231" spans="1:25" hidden="1" x14ac:dyDescent="0.2">
      <c r="A2231" s="93" t="s">
        <v>1010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1011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3187</v>
      </c>
      <c r="T2231" s="95" t="str">
        <f t="shared" si="175"/>
        <v>2024 02</v>
      </c>
      <c r="U2231" s="32">
        <f t="shared" si="172"/>
        <v>206.3</v>
      </c>
      <c r="V2231" s="22">
        <f t="shared" si="173"/>
        <v>0.70241743275451152</v>
      </c>
      <c r="X2231" s="33"/>
      <c r="Y2231" s="33"/>
    </row>
    <row r="2232" spans="1:25" hidden="1" x14ac:dyDescent="0.2">
      <c r="A2232" s="93" t="s">
        <v>1012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3703</v>
      </c>
      <c r="I2232" s="176" t="s">
        <v>3749</v>
      </c>
      <c r="J2232" s="97" t="s">
        <v>3750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3187</v>
      </c>
      <c r="T2232" s="95" t="str">
        <f t="shared" si="175"/>
        <v>2024 02</v>
      </c>
      <c r="U2232" s="32">
        <f t="shared" si="172"/>
        <v>88.600000000000023</v>
      </c>
      <c r="V2232" s="22">
        <f t="shared" si="173"/>
        <v>0.2153621779290229</v>
      </c>
      <c r="X2232" s="33"/>
      <c r="Y2232" s="33"/>
    </row>
    <row r="2233" spans="1:25" hidden="1" x14ac:dyDescent="0.2">
      <c r="A2233" s="93" t="s">
        <v>1013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1002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3187</v>
      </c>
      <c r="T2233" s="95" t="str">
        <f t="shared" si="175"/>
        <v>2023 10</v>
      </c>
      <c r="U2233" s="32">
        <f t="shared" si="172"/>
        <v>199.10000000000002</v>
      </c>
      <c r="V2233" s="22">
        <f t="shared" si="173"/>
        <v>0.56739811912225713</v>
      </c>
      <c r="X2233" s="33"/>
      <c r="Y2233" s="33"/>
    </row>
    <row r="2234" spans="1:25" hidden="1" x14ac:dyDescent="0.2">
      <c r="A2234" s="93" t="s">
        <v>1014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250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3187</v>
      </c>
      <c r="T2234" s="95" t="str">
        <f t="shared" si="175"/>
        <v>2023 09</v>
      </c>
      <c r="U2234" s="32">
        <f t="shared" si="172"/>
        <v>308</v>
      </c>
      <c r="V2234" s="22">
        <f t="shared" si="173"/>
        <v>0.28205128205128205</v>
      </c>
      <c r="X2234" s="33"/>
      <c r="Y2234" s="33"/>
    </row>
    <row r="2235" spans="1:25" hidden="1" x14ac:dyDescent="0.2">
      <c r="A2235" s="93" t="s">
        <v>1014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250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3187</v>
      </c>
      <c r="T2235" s="95" t="str">
        <f t="shared" si="175"/>
        <v>2023 09</v>
      </c>
      <c r="U2235" s="32">
        <f t="shared" si="172"/>
        <v>0</v>
      </c>
      <c r="V2235" s="22">
        <f t="shared" si="173"/>
        <v>0</v>
      </c>
      <c r="X2235" s="33"/>
      <c r="Y2235" s="33"/>
    </row>
    <row r="2236" spans="1:25" hidden="1" x14ac:dyDescent="0.2">
      <c r="A2236" s="93" t="s">
        <v>1014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250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3187</v>
      </c>
      <c r="T2236" s="95" t="str">
        <f t="shared" si="175"/>
        <v>2023 12</v>
      </c>
      <c r="U2236" s="32">
        <f t="shared" si="172"/>
        <v>208</v>
      </c>
      <c r="V2236" s="22">
        <f t="shared" si="173"/>
        <v>0.19047619047619047</v>
      </c>
      <c r="X2236" s="33"/>
      <c r="Y2236" s="33"/>
    </row>
    <row r="2237" spans="1:25" hidden="1" x14ac:dyDescent="0.2">
      <c r="A2237" s="93" t="s">
        <v>1015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713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3187</v>
      </c>
      <c r="T2237" s="95" t="str">
        <f t="shared" si="175"/>
        <v>2024 03</v>
      </c>
      <c r="U2237" s="32">
        <f t="shared" si="172"/>
        <v>663.20613617821346</v>
      </c>
      <c r="V2237" s="22">
        <f t="shared" si="173"/>
        <v>0.2337872147272374</v>
      </c>
      <c r="X2237" s="33"/>
      <c r="Y2237" s="33"/>
    </row>
    <row r="2238" spans="1:25" hidden="1" x14ac:dyDescent="0.2">
      <c r="A2238" s="93" t="s">
        <v>1015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713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3187</v>
      </c>
      <c r="T2238" s="95" t="str">
        <f t="shared" si="175"/>
        <v>2024 03</v>
      </c>
      <c r="U2238" s="32">
        <f t="shared" si="172"/>
        <v>663.20613617821346</v>
      </c>
      <c r="V2238" s="22">
        <f t="shared" si="173"/>
        <v>0.2337872147272374</v>
      </c>
      <c r="X2238" s="33"/>
      <c r="Y2238" s="33"/>
    </row>
    <row r="2239" spans="1:25" hidden="1" x14ac:dyDescent="0.2">
      <c r="A2239" s="93" t="s">
        <v>1015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715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3187</v>
      </c>
      <c r="T2239" s="95" t="str">
        <f t="shared" si="175"/>
        <v>2023 10</v>
      </c>
      <c r="U2239" s="32">
        <f t="shared" si="172"/>
        <v>733.25772764357339</v>
      </c>
      <c r="V2239" s="22">
        <f t="shared" si="173"/>
        <v>0.41503378229897492</v>
      </c>
      <c r="X2239" s="33"/>
      <c r="Y2239" s="33"/>
    </row>
    <row r="2240" spans="1:25" hidden="1" x14ac:dyDescent="0.2">
      <c r="A2240" s="93" t="s">
        <v>1016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1984</v>
      </c>
      <c r="I2240" s="176" t="s">
        <v>562</v>
      </c>
      <c r="J2240" s="97" t="s">
        <v>1985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3187</v>
      </c>
      <c r="T2240" s="95" t="str">
        <f t="shared" si="175"/>
        <v>2023 11</v>
      </c>
      <c r="U2240" s="32">
        <f t="shared" si="172"/>
        <v>783.7</v>
      </c>
      <c r="V2240" s="22">
        <f t="shared" si="173"/>
        <v>0.855287569573284</v>
      </c>
      <c r="X2240" s="33"/>
      <c r="Y2240" s="33"/>
    </row>
    <row r="2241" spans="1:25" hidden="1" x14ac:dyDescent="0.2">
      <c r="A2241" s="93" t="s">
        <v>1017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1018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3187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si="178">IF(Q2241&lt;&gt;0,IFERROR(U2241/P2241,""),"")</f>
        <v>0.6835016835016835</v>
      </c>
      <c r="X2241" s="33"/>
      <c r="Y2241" s="33"/>
    </row>
    <row r="2242" spans="1:25" hidden="1" x14ac:dyDescent="0.2">
      <c r="A2242" s="93" t="s">
        <v>1017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1019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3187</v>
      </c>
      <c r="T2242" s="95" t="str">
        <f t="shared" si="175"/>
        <v>2023 10</v>
      </c>
      <c r="U2242" s="32">
        <f t="shared" si="177"/>
        <v>250.8</v>
      </c>
      <c r="V2242" s="22">
        <f t="shared" si="178"/>
        <v>0.83823529411764708</v>
      </c>
      <c r="X2242" s="33"/>
      <c r="Y2242" s="33"/>
    </row>
    <row r="2243" spans="1:25" hidden="1" x14ac:dyDescent="0.2">
      <c r="A2243" s="93" t="s">
        <v>1020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1021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3187</v>
      </c>
      <c r="T2243" s="95" t="str">
        <f t="shared" si="175"/>
        <v>2024 02</v>
      </c>
      <c r="U2243" s="32">
        <f t="shared" si="177"/>
        <v>1152.6000000000004</v>
      </c>
      <c r="V2243" s="22">
        <f t="shared" si="178"/>
        <v>0.20409391932570747</v>
      </c>
      <c r="X2243" s="33"/>
      <c r="Y2243" s="33"/>
    </row>
    <row r="2244" spans="1:25" hidden="1" x14ac:dyDescent="0.2">
      <c r="A2244" s="93" t="s">
        <v>1020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1022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3187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si="178"/>
        <v>0.20409391932570747</v>
      </c>
      <c r="X2244" s="33"/>
      <c r="Y2244" s="33"/>
    </row>
    <row r="2245" spans="1:25" hidden="1" x14ac:dyDescent="0.2">
      <c r="A2245" s="93" t="s">
        <v>1023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1024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3187</v>
      </c>
      <c r="T2245" s="95" t="str">
        <f t="shared" si="180"/>
        <v>2023 10</v>
      </c>
      <c r="U2245" s="32">
        <f t="shared" si="177"/>
        <v>788.1</v>
      </c>
      <c r="V2245" s="22">
        <f t="shared" si="178"/>
        <v>0.86423949994516946</v>
      </c>
      <c r="X2245" s="33"/>
      <c r="Y2245" s="33"/>
    </row>
    <row r="2246" spans="1:25" hidden="1" x14ac:dyDescent="0.2">
      <c r="A2246" s="93" t="s">
        <v>1025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3780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3187</v>
      </c>
      <c r="T2246" s="95" t="str">
        <f t="shared" si="180"/>
        <v>2023 10</v>
      </c>
      <c r="U2246" s="32">
        <f t="shared" si="177"/>
        <v>-468.70000000000005</v>
      </c>
      <c r="V2246" s="22">
        <f t="shared" si="178"/>
        <v>-0.28087732965781748</v>
      </c>
      <c r="X2246" s="33"/>
      <c r="Y2246" s="33"/>
    </row>
    <row r="2247" spans="1:25" hidden="1" x14ac:dyDescent="0.2">
      <c r="A2247" s="93" t="s">
        <v>1026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1027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3187</v>
      </c>
      <c r="T2247" s="95" t="str">
        <f t="shared" si="180"/>
        <v>2023 10</v>
      </c>
      <c r="U2247" s="32">
        <f t="shared" si="177"/>
        <v>656.5</v>
      </c>
      <c r="V2247" s="22">
        <f t="shared" si="178"/>
        <v>1.0202020202020201</v>
      </c>
      <c r="X2247" s="33"/>
      <c r="Y2247" s="33"/>
    </row>
    <row r="2248" spans="1:25" hidden="1" x14ac:dyDescent="0.2">
      <c r="A2248" s="93" t="s">
        <v>1026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1027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3187</v>
      </c>
      <c r="T2248" s="95" t="str">
        <f t="shared" si="180"/>
        <v>2023 10</v>
      </c>
      <c r="U2248" s="32">
        <f t="shared" si="177"/>
        <v>656.5</v>
      </c>
      <c r="V2248" s="22">
        <f t="shared" si="178"/>
        <v>1.0202020202020201</v>
      </c>
      <c r="X2248" s="33"/>
      <c r="Y2248" s="33"/>
    </row>
    <row r="2249" spans="1:25" hidden="1" x14ac:dyDescent="0.2">
      <c r="A2249" s="93" t="s">
        <v>1028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3584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3187</v>
      </c>
      <c r="T2249" s="95" t="str">
        <f t="shared" si="180"/>
        <v>2023 10</v>
      </c>
      <c r="U2249" s="32">
        <f t="shared" si="177"/>
        <v>1424.8</v>
      </c>
      <c r="V2249" s="22">
        <f t="shared" si="178"/>
        <v>0.90452006094464188</v>
      </c>
      <c r="X2249" s="33"/>
      <c r="Y2249" s="33"/>
    </row>
    <row r="2250" spans="1:25" hidden="1" x14ac:dyDescent="0.2">
      <c r="A2250" s="93" t="s">
        <v>1028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3584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3187</v>
      </c>
      <c r="T2250" s="95" t="str">
        <f t="shared" si="180"/>
        <v>2023 10</v>
      </c>
      <c r="U2250" s="32">
        <f t="shared" si="177"/>
        <v>1424.8</v>
      </c>
      <c r="V2250" s="22">
        <f t="shared" si="178"/>
        <v>0.90452006094464188</v>
      </c>
      <c r="X2250" s="33"/>
      <c r="Y2250" s="33"/>
    </row>
    <row r="2251" spans="1:25" hidden="1" x14ac:dyDescent="0.2">
      <c r="A2251" s="93" t="s">
        <v>1029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1030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3187</v>
      </c>
      <c r="T2251" s="95" t="str">
        <f t="shared" si="180"/>
        <v>2023 10</v>
      </c>
      <c r="U2251" s="32">
        <f t="shared" si="177"/>
        <v>1348.9</v>
      </c>
      <c r="V2251" s="22">
        <f t="shared" si="178"/>
        <v>0.81697050451214348</v>
      </c>
      <c r="X2251" s="33"/>
      <c r="Y2251" s="33"/>
    </row>
    <row r="2252" spans="1:25" hidden="1" x14ac:dyDescent="0.2">
      <c r="A2252" s="93" t="s">
        <v>1031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1032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3187</v>
      </c>
      <c r="T2252" s="95" t="str">
        <f t="shared" si="180"/>
        <v>2023 10</v>
      </c>
      <c r="U2252" s="32">
        <f t="shared" si="177"/>
        <v>1365.4</v>
      </c>
      <c r="V2252" s="22">
        <f t="shared" si="178"/>
        <v>0.83531139116603459</v>
      </c>
      <c r="X2252" s="33"/>
      <c r="Y2252" s="33"/>
    </row>
    <row r="2253" spans="1:25" hidden="1" x14ac:dyDescent="0.2">
      <c r="A2253" s="93" t="s">
        <v>1033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951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3187</v>
      </c>
      <c r="T2253" s="95" t="str">
        <f t="shared" si="180"/>
        <v>2024 03</v>
      </c>
      <c r="U2253" s="32">
        <f t="shared" si="177"/>
        <v>874.40768244119272</v>
      </c>
      <c r="V2253" s="22">
        <f t="shared" si="178"/>
        <v>0.65963544813799913</v>
      </c>
      <c r="X2253" s="33"/>
      <c r="Y2253" s="33"/>
    </row>
    <row r="2254" spans="1:25" hidden="1" x14ac:dyDescent="0.2">
      <c r="A2254" s="93" t="s">
        <v>1033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951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si="177"/>
        <v>-1325.5923175588073</v>
      </c>
      <c r="V2254" s="22" t="str">
        <f t="shared" si="178"/>
        <v/>
      </c>
      <c r="X2254" s="33"/>
      <c r="Y2254" s="33"/>
    </row>
    <row r="2255" spans="1:25" hidden="1" x14ac:dyDescent="0.2">
      <c r="A2255" s="93" t="s">
        <v>1033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1034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3187</v>
      </c>
      <c r="T2255" s="95" t="str">
        <f t="shared" si="180"/>
        <v>2023 10</v>
      </c>
      <c r="U2255" s="32">
        <f t="shared" si="177"/>
        <v>560.80162067049457</v>
      </c>
      <c r="V2255" s="22">
        <f t="shared" si="178"/>
        <v>0.75866186446346551</v>
      </c>
      <c r="X2255" s="33"/>
      <c r="Y2255" s="33"/>
    </row>
    <row r="2256" spans="1:25" hidden="1" x14ac:dyDescent="0.2">
      <c r="A2256" s="93" t="s">
        <v>1033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1035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3187</v>
      </c>
      <c r="T2256" s="95" t="str">
        <f t="shared" si="180"/>
        <v>2023 10</v>
      </c>
      <c r="U2256" s="32">
        <f t="shared" si="177"/>
        <v>645.3843646971668</v>
      </c>
      <c r="V2256" s="22">
        <f t="shared" si="178"/>
        <v>0.34798820435469069</v>
      </c>
      <c r="X2256" s="33"/>
      <c r="Y2256" s="33"/>
    </row>
    <row r="2257" spans="1:25" hidden="1" x14ac:dyDescent="0.2">
      <c r="A2257" s="93" t="s">
        <v>1033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3048</v>
      </c>
      <c r="I2257" s="97" t="s">
        <v>2256</v>
      </c>
      <c r="J2257" s="97" t="s">
        <v>3049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3187</v>
      </c>
      <c r="T2257" s="95" t="str">
        <f t="shared" si="180"/>
        <v>2023 10</v>
      </c>
      <c r="U2257" s="32">
        <f t="shared" si="177"/>
        <v>530.21585756621619</v>
      </c>
      <c r="V2257" s="22">
        <f t="shared" si="178"/>
        <v>0.54673595325613289</v>
      </c>
      <c r="X2257" s="33"/>
      <c r="Y2257" s="33"/>
    </row>
    <row r="2258" spans="1:25" hidden="1" x14ac:dyDescent="0.2">
      <c r="A2258" s="93" t="s">
        <v>1033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1036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3187</v>
      </c>
      <c r="T2258" s="95" t="str">
        <f t="shared" si="180"/>
        <v>2023 10</v>
      </c>
      <c r="U2258" s="32">
        <f t="shared" si="177"/>
        <v>1019.3042026301168</v>
      </c>
      <c r="V2258" s="22">
        <f t="shared" si="178"/>
        <v>0.57241905334737453</v>
      </c>
      <c r="X2258" s="33"/>
      <c r="Y2258" s="33"/>
    </row>
    <row r="2259" spans="1:25" hidden="1" x14ac:dyDescent="0.2">
      <c r="A2259" s="93" t="s">
        <v>1033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2661</v>
      </c>
      <c r="I2259" s="97" t="s">
        <v>2040</v>
      </c>
      <c r="J2259" s="97" t="s">
        <v>2688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3187</v>
      </c>
      <c r="T2259" s="95" t="str">
        <f t="shared" si="180"/>
        <v>2023 11</v>
      </c>
      <c r="U2259" s="32">
        <f t="shared" si="177"/>
        <v>458.68753472865347</v>
      </c>
      <c r="V2259" s="22">
        <f t="shared" si="178"/>
        <v>1.0393713543682108</v>
      </c>
      <c r="X2259" s="33"/>
      <c r="Y2259" s="33"/>
    </row>
    <row r="2260" spans="1:25" hidden="1" x14ac:dyDescent="0.2">
      <c r="A2260" s="93" t="s">
        <v>1033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1037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si="177"/>
        <v>-1285.322555102797</v>
      </c>
      <c r="V2260" s="22" t="str">
        <f t="shared" si="178"/>
        <v/>
      </c>
      <c r="X2260" s="33"/>
      <c r="Y2260" s="33"/>
    </row>
    <row r="2261" spans="1:25" hidden="1" x14ac:dyDescent="0.2">
      <c r="A2261" s="93" t="s">
        <v>1033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2689</v>
      </c>
      <c r="I2261" s="97" t="s">
        <v>2250</v>
      </c>
      <c r="J2261" s="97" t="s">
        <v>2690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3187</v>
      </c>
      <c r="T2261" s="95" t="str">
        <f t="shared" si="180"/>
        <v>2023 10</v>
      </c>
      <c r="U2261" s="32">
        <f t="shared" si="177"/>
        <v>987.61515836265994</v>
      </c>
      <c r="V2261" s="22">
        <f t="shared" si="178"/>
        <v>0.49076853389489106</v>
      </c>
      <c r="X2261" s="33"/>
      <c r="Y2261" s="33"/>
    </row>
    <row r="2262" spans="1:25" hidden="1" x14ac:dyDescent="0.2">
      <c r="A2262" s="93" t="s">
        <v>1033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2239</v>
      </c>
      <c r="I2262" s="97" t="s">
        <v>2040</v>
      </c>
      <c r="J2262" s="97" t="s">
        <v>3761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3187</v>
      </c>
      <c r="T2262" s="95" t="str">
        <f t="shared" si="180"/>
        <v>2025 02</v>
      </c>
      <c r="U2262" s="32">
        <f t="shared" si="177"/>
        <v>870.54619837006862</v>
      </c>
      <c r="V2262" s="22">
        <f t="shared" si="178"/>
        <v>0.65481493023884341</v>
      </c>
      <c r="X2262" s="33"/>
      <c r="Y2262" s="33"/>
    </row>
    <row r="2263" spans="1:25" hidden="1" x14ac:dyDescent="0.2">
      <c r="A2263" s="93" t="s">
        <v>1033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2239</v>
      </c>
      <c r="I2263" s="97" t="s">
        <v>2040</v>
      </c>
      <c r="J2263" s="97" t="s">
        <v>3761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3450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hidden="1" x14ac:dyDescent="0.2">
      <c r="A2264" s="93" t="s">
        <v>1033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3705</v>
      </c>
      <c r="I2264" s="97" t="s">
        <v>2075</v>
      </c>
      <c r="J2264" s="97" t="s">
        <v>3812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3187</v>
      </c>
      <c r="T2264" s="95" t="str">
        <f t="shared" si="180"/>
        <v>2023 11</v>
      </c>
      <c r="U2264" s="32">
        <f t="shared" si="177"/>
        <v>960.21808205223215</v>
      </c>
      <c r="V2264" s="22">
        <f t="shared" si="178"/>
        <v>0.66691911468155196</v>
      </c>
      <c r="X2264" s="33"/>
      <c r="Y2264" s="33"/>
    </row>
    <row r="2265" spans="1:25" hidden="1" x14ac:dyDescent="0.2">
      <c r="A2265" s="93" t="s">
        <v>1033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463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3187</v>
      </c>
      <c r="T2265" s="95" t="str">
        <f t="shared" si="180"/>
        <v>2023 12</v>
      </c>
      <c r="U2265" s="32">
        <f t="shared" si="177"/>
        <v>1232.2661474347105</v>
      </c>
      <c r="V2265" s="22">
        <f t="shared" si="178"/>
        <v>0.46191494936789329</v>
      </c>
      <c r="X2265" s="33"/>
      <c r="Y2265" s="33"/>
    </row>
    <row r="2266" spans="1:25" hidden="1" x14ac:dyDescent="0.2">
      <c r="A2266" s="93" t="s">
        <v>1033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3704</v>
      </c>
      <c r="I2266" s="176" t="s">
        <v>2084</v>
      </c>
      <c r="J2266" s="97" t="s">
        <v>3751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3187</v>
      </c>
      <c r="T2266" s="95" t="str">
        <f t="shared" si="180"/>
        <v>2024 04</v>
      </c>
      <c r="U2266" s="32">
        <f t="shared" si="177"/>
        <v>1006.5558909057233</v>
      </c>
      <c r="V2266" s="22">
        <f t="shared" si="178"/>
        <v>0.72235110424340854</v>
      </c>
      <c r="X2266" s="33"/>
      <c r="Y2266" s="33"/>
    </row>
    <row r="2267" spans="1:25" hidden="1" x14ac:dyDescent="0.2">
      <c r="A2267" s="93" t="s">
        <v>1033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2706</v>
      </c>
      <c r="I2267" s="97" t="s">
        <v>2256</v>
      </c>
      <c r="J2267" s="97" t="s">
        <v>2707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3187</v>
      </c>
      <c r="T2267" s="95" t="str">
        <f t="shared" si="180"/>
        <v>2023 11</v>
      </c>
      <c r="U2267" s="32">
        <f t="shared" si="177"/>
        <v>695.30944619373963</v>
      </c>
      <c r="V2267" s="22">
        <f t="shared" si="178"/>
        <v>0.76856052411335363</v>
      </c>
      <c r="X2267" s="33"/>
      <c r="Y2267" s="33"/>
    </row>
    <row r="2268" spans="1:25" hidden="1" x14ac:dyDescent="0.2">
      <c r="A2268" s="93" t="s">
        <v>1033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3652</v>
      </c>
      <c r="I2268" s="97" t="s">
        <v>2088</v>
      </c>
      <c r="J2268" s="97" t="s">
        <v>3653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3187</v>
      </c>
      <c r="T2268" s="95" t="str">
        <f t="shared" si="180"/>
        <v>2023 12</v>
      </c>
      <c r="U2268" s="32">
        <f t="shared" si="177"/>
        <v>1272.5964882385624</v>
      </c>
      <c r="V2268" s="22">
        <f t="shared" si="178"/>
        <v>0.42035905795000089</v>
      </c>
      <c r="X2268" s="33"/>
      <c r="Y2268" s="33"/>
    </row>
    <row r="2269" spans="1:25" hidden="1" x14ac:dyDescent="0.2">
      <c r="A2269" s="93" t="s">
        <v>1038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2261</v>
      </c>
      <c r="I2269" s="97" t="s">
        <v>2043</v>
      </c>
      <c r="J2269" s="97" t="s">
        <v>2262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3187</v>
      </c>
      <c r="T2269" s="95" t="str">
        <f t="shared" si="180"/>
        <v>2024 02</v>
      </c>
      <c r="U2269" s="32">
        <f t="shared" si="177"/>
        <v>756.91346854040239</v>
      </c>
      <c r="V2269" s="22">
        <f t="shared" si="178"/>
        <v>0.7256478208775724</v>
      </c>
      <c r="X2269" s="33"/>
      <c r="Y2269" s="33"/>
    </row>
    <row r="2270" spans="1:25" hidden="1" x14ac:dyDescent="0.2">
      <c r="A2270" s="93" t="s">
        <v>1038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2261</v>
      </c>
      <c r="I2270" s="97" t="s">
        <v>2043</v>
      </c>
      <c r="J2270" s="97" t="s">
        <v>2262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3187</v>
      </c>
      <c r="T2270" s="95" t="str">
        <f t="shared" si="180"/>
        <v>2024 03</v>
      </c>
      <c r="U2270" s="32">
        <f t="shared" si="177"/>
        <v>756.91346854040239</v>
      </c>
      <c r="V2270" s="22">
        <f t="shared" si="178"/>
        <v>0.7256478208775724</v>
      </c>
      <c r="X2270" s="33"/>
      <c r="Y2270" s="33"/>
    </row>
    <row r="2271" spans="1:25" hidden="1" x14ac:dyDescent="0.2">
      <c r="A2271" s="93" t="s">
        <v>1038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2261</v>
      </c>
      <c r="I2271" s="97" t="s">
        <v>2043</v>
      </c>
      <c r="J2271" s="97" t="s">
        <v>2262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3187</v>
      </c>
      <c r="T2271" s="95" t="str">
        <f t="shared" si="180"/>
        <v>2024 04</v>
      </c>
      <c r="U2271" s="32">
        <f t="shared" si="177"/>
        <v>756.91346854040239</v>
      </c>
      <c r="V2271" s="22">
        <f t="shared" si="178"/>
        <v>0.7256478208775724</v>
      </c>
      <c r="X2271" s="33"/>
      <c r="Y2271" s="33"/>
    </row>
    <row r="2272" spans="1:25" hidden="1" x14ac:dyDescent="0.2">
      <c r="A2272" s="93" t="s">
        <v>1038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786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3187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hidden="1" x14ac:dyDescent="0.2">
      <c r="A2273" s="93" t="s">
        <v>1038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1039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3187</v>
      </c>
      <c r="T2273" s="95" t="str">
        <f t="shared" si="180"/>
        <v>2023 11</v>
      </c>
      <c r="U2273" s="32">
        <f t="shared" si="177"/>
        <v>1018.2933998722451</v>
      </c>
      <c r="V2273" s="22">
        <f t="shared" si="178"/>
        <v>0.6872436147510218</v>
      </c>
      <c r="X2273" s="33"/>
      <c r="Y2273" s="33"/>
    </row>
    <row r="2274" spans="1:25" hidden="1" x14ac:dyDescent="0.2">
      <c r="A2274" s="93" t="s">
        <v>1038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1040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3187</v>
      </c>
      <c r="T2274" s="95" t="str">
        <f t="shared" si="180"/>
        <v>2023 11</v>
      </c>
      <c r="U2274" s="32">
        <f t="shared" si="177"/>
        <v>794.7210707441709</v>
      </c>
      <c r="V2274" s="22">
        <f t="shared" si="178"/>
        <v>0.7190230897455423</v>
      </c>
      <c r="X2274" s="33"/>
      <c r="Y2274" s="33"/>
    </row>
    <row r="2275" spans="1:25" hidden="1" x14ac:dyDescent="0.2">
      <c r="A2275" s="93" t="s">
        <v>1038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2165</v>
      </c>
      <c r="I2275" s="97" t="s">
        <v>2161</v>
      </c>
      <c r="J2275" s="97" t="s">
        <v>2166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3187</v>
      </c>
      <c r="T2275" s="95" t="str">
        <f t="shared" si="180"/>
        <v>2023 11</v>
      </c>
      <c r="U2275" s="32">
        <f t="shared" si="177"/>
        <v>650.36690035132528</v>
      </c>
      <c r="V2275" s="22">
        <f t="shared" si="178"/>
        <v>0.61961355884166691</v>
      </c>
      <c r="X2275" s="33"/>
      <c r="Y2275" s="33"/>
    </row>
    <row r="2276" spans="1:25" hidden="1" x14ac:dyDescent="0.2">
      <c r="A2276" s="93" t="s">
        <v>1038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2165</v>
      </c>
      <c r="I2276" s="97" t="s">
        <v>2161</v>
      </c>
      <c r="J2276" s="97" t="s">
        <v>2166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3187</v>
      </c>
      <c r="T2276" s="95" t="str">
        <f t="shared" si="180"/>
        <v>2024 03</v>
      </c>
      <c r="U2276" s="32">
        <f t="shared" si="177"/>
        <v>750.36690035132528</v>
      </c>
      <c r="V2276" s="22">
        <f t="shared" si="178"/>
        <v>0.71488494465588259</v>
      </c>
      <c r="X2276" s="33"/>
      <c r="Y2276" s="33"/>
    </row>
    <row r="2277" spans="1:25" hidden="1" x14ac:dyDescent="0.2">
      <c r="A2277" s="93" t="s">
        <v>1038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2165</v>
      </c>
      <c r="I2277" s="97" t="s">
        <v>2161</v>
      </c>
      <c r="J2277" s="97" t="s">
        <v>2166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3187</v>
      </c>
      <c r="T2277" s="95" t="str">
        <f t="shared" si="180"/>
        <v>2024 08</v>
      </c>
      <c r="U2277" s="32">
        <f t="shared" si="177"/>
        <v>550.36690035132528</v>
      </c>
      <c r="V2277" s="22">
        <f t="shared" si="178"/>
        <v>0.52434217302745112</v>
      </c>
      <c r="X2277" s="33"/>
      <c r="Y2277" s="33"/>
    </row>
    <row r="2278" spans="1:25" hidden="1" x14ac:dyDescent="0.2">
      <c r="A2278" s="93" t="s">
        <v>1038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3043</v>
      </c>
      <c r="I2278" s="97" t="s">
        <v>2075</v>
      </c>
      <c r="J2278" s="97" t="s">
        <v>3044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3187</v>
      </c>
      <c r="T2278" s="95" t="str">
        <f t="shared" si="180"/>
        <v>2023 11</v>
      </c>
      <c r="U2278" s="32">
        <f t="shared" si="177"/>
        <v>685.28193069306917</v>
      </c>
      <c r="V2278" s="22">
        <f t="shared" si="178"/>
        <v>0.6753421974254662</v>
      </c>
      <c r="X2278" s="33"/>
      <c r="Y2278" s="33"/>
    </row>
    <row r="2279" spans="1:25" hidden="1" x14ac:dyDescent="0.2">
      <c r="A2279" s="93" t="s">
        <v>1038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1041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3187</v>
      </c>
      <c r="T2279" s="95" t="str">
        <f t="shared" si="180"/>
        <v>2023 11</v>
      </c>
      <c r="U2279" s="32">
        <f t="shared" si="177"/>
        <v>953.00426221654379</v>
      </c>
      <c r="V2279" s="22">
        <f t="shared" si="178"/>
        <v>0.36003241282684173</v>
      </c>
      <c r="X2279" s="33"/>
      <c r="Y2279" s="33"/>
    </row>
    <row r="2280" spans="1:25" hidden="1" x14ac:dyDescent="0.2">
      <c r="A2280" s="93" t="s">
        <v>1042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483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3187</v>
      </c>
      <c r="T2280" s="95" t="str">
        <f t="shared" si="180"/>
        <v>2023 10</v>
      </c>
      <c r="U2280" s="32">
        <f t="shared" si="177"/>
        <v>918</v>
      </c>
      <c r="V2280" s="22">
        <f t="shared" si="178"/>
        <v>0.51515151515151514</v>
      </c>
      <c r="X2280" s="33"/>
      <c r="Y2280" s="33"/>
    </row>
    <row r="2281" spans="1:25" hidden="1" x14ac:dyDescent="0.2">
      <c r="A2281" s="93" t="s">
        <v>1042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1984</v>
      </c>
      <c r="I2281" s="176" t="s">
        <v>562</v>
      </c>
      <c r="J2281" s="97" t="s">
        <v>1985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3187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hidden="1" x14ac:dyDescent="0.2">
      <c r="A2282" s="93" t="s">
        <v>1042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1043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3187</v>
      </c>
      <c r="T2282" s="95" t="str">
        <f t="shared" si="180"/>
        <v>2023 11</v>
      </c>
      <c r="U2282" s="32">
        <f t="shared" si="177"/>
        <v>711.65</v>
      </c>
      <c r="V2282" s="22">
        <f t="shared" si="178"/>
        <v>0.72003844791824756</v>
      </c>
      <c r="X2282" s="33"/>
      <c r="Y2282" s="33"/>
    </row>
    <row r="2283" spans="1:25" hidden="1" x14ac:dyDescent="0.2">
      <c r="A2283" s="93" t="s">
        <v>1042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1044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3187</v>
      </c>
      <c r="T2283" s="95" t="str">
        <f t="shared" si="180"/>
        <v>2023 10</v>
      </c>
      <c r="U2283" s="32">
        <f t="shared" si="177"/>
        <v>661.59999999999991</v>
      </c>
      <c r="V2283" s="22">
        <f t="shared" si="178"/>
        <v>0.63713405238828957</v>
      </c>
      <c r="X2283" s="33"/>
      <c r="Y2283" s="33"/>
    </row>
    <row r="2284" spans="1:25" hidden="1" x14ac:dyDescent="0.2">
      <c r="A2284" s="93" t="s">
        <v>1042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1044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3187</v>
      </c>
      <c r="T2284" s="95" t="str">
        <f t="shared" si="180"/>
        <v>2023 11</v>
      </c>
      <c r="U2284" s="32">
        <f t="shared" si="177"/>
        <v>661.59999999999991</v>
      </c>
      <c r="V2284" s="22">
        <f t="shared" si="178"/>
        <v>0.63713405238828957</v>
      </c>
      <c r="X2284" s="33"/>
      <c r="Y2284" s="33"/>
    </row>
    <row r="2285" spans="1:25" hidden="1" x14ac:dyDescent="0.2">
      <c r="A2285" s="93" t="s">
        <v>1042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483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3187</v>
      </c>
      <c r="T2285" s="95" t="str">
        <f t="shared" si="180"/>
        <v>2024 01</v>
      </c>
      <c r="U2285" s="32">
        <f t="shared" si="177"/>
        <v>918</v>
      </c>
      <c r="V2285" s="22">
        <f t="shared" si="178"/>
        <v>0.51515151515151514</v>
      </c>
      <c r="X2285" s="33"/>
      <c r="Y2285" s="33"/>
    </row>
    <row r="2286" spans="1:25" hidden="1" x14ac:dyDescent="0.2">
      <c r="A2286" s="93" t="s">
        <v>1045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1046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3187</v>
      </c>
      <c r="T2286" s="95" t="str">
        <f t="shared" si="180"/>
        <v>2024 02</v>
      </c>
      <c r="U2286" s="32">
        <f t="shared" si="177"/>
        <v>329.2</v>
      </c>
      <c r="V2286" s="22">
        <f t="shared" si="178"/>
        <v>0.69923534409515709</v>
      </c>
      <c r="X2286" s="33"/>
      <c r="Y2286" s="33"/>
    </row>
    <row r="2287" spans="1:25" hidden="1" x14ac:dyDescent="0.2">
      <c r="A2287" s="93" t="s">
        <v>1045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1046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3187</v>
      </c>
      <c r="T2287" s="95" t="str">
        <f t="shared" si="180"/>
        <v>2024 02</v>
      </c>
      <c r="U2287" s="32">
        <f t="shared" si="177"/>
        <v>329.2</v>
      </c>
      <c r="V2287" s="22">
        <f t="shared" si="178"/>
        <v>0.69923534409515709</v>
      </c>
      <c r="X2287" s="33"/>
      <c r="Y2287" s="33"/>
    </row>
    <row r="2288" spans="1:25" hidden="1" x14ac:dyDescent="0.2">
      <c r="A2288" s="93" t="s">
        <v>1045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1047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3187</v>
      </c>
      <c r="T2288" s="95" t="str">
        <f t="shared" si="180"/>
        <v>2024 02</v>
      </c>
      <c r="U2288" s="32">
        <f t="shared" si="177"/>
        <v>329.2</v>
      </c>
      <c r="V2288" s="22">
        <f t="shared" si="178"/>
        <v>0.69923534409515709</v>
      </c>
      <c r="X2288" s="33"/>
      <c r="Y2288" s="33"/>
    </row>
    <row r="2289" spans="1:25" hidden="1" x14ac:dyDescent="0.2">
      <c r="A2289" s="93" t="s">
        <v>1045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1047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3187</v>
      </c>
      <c r="T2289" s="95" t="str">
        <f t="shared" si="180"/>
        <v>2024 03</v>
      </c>
      <c r="U2289" s="32">
        <f t="shared" si="177"/>
        <v>329.2</v>
      </c>
      <c r="V2289" s="22">
        <f t="shared" si="178"/>
        <v>0.69923534409515709</v>
      </c>
      <c r="X2289" s="33"/>
      <c r="Y2289" s="33"/>
    </row>
    <row r="2290" spans="1:25" hidden="1" x14ac:dyDescent="0.2">
      <c r="A2290" s="93" t="s">
        <v>1048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1049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3187</v>
      </c>
      <c r="T2290" s="95" t="str">
        <f t="shared" si="180"/>
        <v>2023 10</v>
      </c>
      <c r="U2290" s="32">
        <f t="shared" si="177"/>
        <v>196.3</v>
      </c>
      <c r="V2290" s="22">
        <f t="shared" si="178"/>
        <v>0.48625216745107758</v>
      </c>
      <c r="X2290" s="33"/>
      <c r="Y2290" s="33"/>
    </row>
    <row r="2291" spans="1:25" hidden="1" x14ac:dyDescent="0.2">
      <c r="A2291" s="93" t="s">
        <v>1050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1051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3187</v>
      </c>
      <c r="T2291" s="95" t="str">
        <f t="shared" si="180"/>
        <v>2023 11</v>
      </c>
      <c r="U2291" s="32">
        <f t="shared" si="177"/>
        <v>660.66736716815876</v>
      </c>
      <c r="V2291" s="22">
        <f t="shared" si="178"/>
        <v>0.28241702693147941</v>
      </c>
      <c r="X2291" s="33"/>
      <c r="Y2291" s="33"/>
    </row>
    <row r="2292" spans="1:25" hidden="1" x14ac:dyDescent="0.2">
      <c r="A2292" s="93" t="s">
        <v>1050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1052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3187</v>
      </c>
      <c r="T2292" s="95" t="str">
        <f t="shared" si="180"/>
        <v>2023 11</v>
      </c>
      <c r="U2292" s="32">
        <f t="shared" si="177"/>
        <v>735.10184821938674</v>
      </c>
      <c r="V2292" s="22">
        <f t="shared" si="178"/>
        <v>0.35599908285330684</v>
      </c>
      <c r="X2292" s="33"/>
      <c r="Y2292" s="33"/>
    </row>
    <row r="2293" spans="1:25" hidden="1" x14ac:dyDescent="0.2">
      <c r="A2293" s="93" t="s">
        <v>1050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1053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3187</v>
      </c>
      <c r="T2293" s="95" t="str">
        <f t="shared" si="180"/>
        <v>2023 11</v>
      </c>
      <c r="U2293" s="32">
        <f t="shared" si="177"/>
        <v>727.24177966101706</v>
      </c>
      <c r="V2293" s="22">
        <f t="shared" si="178"/>
        <v>0.41023179095565299</v>
      </c>
      <c r="X2293" s="33"/>
      <c r="Y2293" s="33"/>
    </row>
    <row r="2294" spans="1:25" hidden="1" x14ac:dyDescent="0.2">
      <c r="A2294" s="93" t="s">
        <v>1050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1053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3187</v>
      </c>
      <c r="T2294" s="95" t="str">
        <f t="shared" si="180"/>
        <v>2023 11</v>
      </c>
      <c r="U2294" s="32">
        <f t="shared" si="177"/>
        <v>727.24177966101706</v>
      </c>
      <c r="V2294" s="22">
        <f t="shared" si="178"/>
        <v>0.41023179095565299</v>
      </c>
      <c r="X2294" s="33"/>
      <c r="Y2294" s="33"/>
    </row>
    <row r="2295" spans="1:25" hidden="1" x14ac:dyDescent="0.2">
      <c r="A2295" s="93" t="s">
        <v>1050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136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3187</v>
      </c>
      <c r="T2295" s="95" t="str">
        <f t="shared" si="180"/>
        <v>2023 11</v>
      </c>
      <c r="U2295" s="32">
        <f t="shared" si="177"/>
        <v>480.01632879451529</v>
      </c>
      <c r="V2295" s="22">
        <f t="shared" si="178"/>
        <v>0.58539742393751282</v>
      </c>
      <c r="X2295" s="33"/>
      <c r="Y2295" s="33"/>
    </row>
    <row r="2296" spans="1:25" hidden="1" x14ac:dyDescent="0.2">
      <c r="A2296" s="93" t="s">
        <v>1050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691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3187</v>
      </c>
      <c r="T2296" s="95" t="str">
        <f t="shared" si="180"/>
        <v>2024 03</v>
      </c>
      <c r="U2296" s="32">
        <f t="shared" si="177"/>
        <v>611.22873500285664</v>
      </c>
      <c r="V2296" s="22">
        <f t="shared" si="178"/>
        <v>0.4401219627798923</v>
      </c>
      <c r="X2296" s="33"/>
      <c r="Y2296" s="33"/>
    </row>
    <row r="2297" spans="1:25" hidden="1" x14ac:dyDescent="0.2">
      <c r="A2297" s="93" t="s">
        <v>1050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648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3187</v>
      </c>
      <c r="T2297" s="95" t="str">
        <f t="shared" si="180"/>
        <v>2023 11</v>
      </c>
      <c r="U2297" s="32">
        <f t="shared" si="177"/>
        <v>408.08793658350783</v>
      </c>
      <c r="V2297" s="22">
        <f t="shared" si="178"/>
        <v>0.45754279297481015</v>
      </c>
      <c r="X2297" s="33"/>
      <c r="Y2297" s="33"/>
    </row>
    <row r="2298" spans="1:25" hidden="1" x14ac:dyDescent="0.2">
      <c r="A2298" s="93" t="s">
        <v>1050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2109</v>
      </c>
      <c r="I2298" s="97" t="s">
        <v>2040</v>
      </c>
      <c r="J2298" s="97" t="s">
        <v>2110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3187</v>
      </c>
      <c r="T2298" s="95" t="str">
        <f t="shared" si="180"/>
        <v>2023 11</v>
      </c>
      <c r="U2298" s="32">
        <f t="shared" si="177"/>
        <v>539.12136926299718</v>
      </c>
      <c r="V2298" s="22">
        <f t="shared" si="178"/>
        <v>0.27493867331318034</v>
      </c>
      <c r="X2298" s="33"/>
      <c r="Y2298" s="33"/>
    </row>
    <row r="2299" spans="1:25" hidden="1" x14ac:dyDescent="0.2">
      <c r="A2299" s="93" t="s">
        <v>1050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1054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3187</v>
      </c>
      <c r="T2299" s="95" t="str">
        <f t="shared" si="180"/>
        <v>2023 11</v>
      </c>
      <c r="U2299" s="32">
        <f t="shared" si="177"/>
        <v>600.34180203770711</v>
      </c>
      <c r="V2299" s="22">
        <f t="shared" si="178"/>
        <v>0.66729987388262435</v>
      </c>
      <c r="X2299" s="33"/>
      <c r="Y2299" s="33"/>
    </row>
    <row r="2300" spans="1:25" hidden="1" x14ac:dyDescent="0.2">
      <c r="A2300" s="93" t="s">
        <v>1050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2163</v>
      </c>
      <c r="I2300" s="97" t="s">
        <v>2161</v>
      </c>
      <c r="J2300" s="97" t="s">
        <v>2164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3187</v>
      </c>
      <c r="T2300" s="95" t="str">
        <f t="shared" si="180"/>
        <v>2023 12</v>
      </c>
      <c r="U2300" s="32">
        <f t="shared" si="177"/>
        <v>478.76328437440486</v>
      </c>
      <c r="V2300" s="22">
        <f t="shared" si="178"/>
        <v>0.51969626943199432</v>
      </c>
      <c r="X2300" s="33"/>
      <c r="Y2300" s="33"/>
    </row>
    <row r="2301" spans="1:25" hidden="1" x14ac:dyDescent="0.2">
      <c r="A2301" s="93" t="s">
        <v>1050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2163</v>
      </c>
      <c r="I2301" s="97" t="s">
        <v>2161</v>
      </c>
      <c r="J2301" s="97" t="s">
        <v>2164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3187</v>
      </c>
      <c r="T2301" s="95" t="str">
        <f t="shared" si="180"/>
        <v>2023 12</v>
      </c>
      <c r="U2301" s="32">
        <f t="shared" si="177"/>
        <v>578.76328437440486</v>
      </c>
      <c r="V2301" s="22">
        <f t="shared" si="178"/>
        <v>0.62824600296285105</v>
      </c>
      <c r="X2301" s="33"/>
      <c r="Y2301" s="33"/>
    </row>
    <row r="2302" spans="1:25" hidden="1" x14ac:dyDescent="0.2">
      <c r="A2302" s="93" t="s">
        <v>1050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1055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si="177"/>
        <v>-896.33842601409242</v>
      </c>
      <c r="V2302" s="22" t="str">
        <f t="shared" si="178"/>
        <v/>
      </c>
      <c r="X2302" s="33"/>
      <c r="Y2302" s="33"/>
    </row>
    <row r="2303" spans="1:25" hidden="1" x14ac:dyDescent="0.2">
      <c r="A2303" s="93" t="s">
        <v>1050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2586</v>
      </c>
      <c r="I2303" s="97" t="s">
        <v>2075</v>
      </c>
      <c r="J2303" s="97" t="s">
        <v>2587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3187</v>
      </c>
      <c r="T2303" s="95" t="str">
        <f t="shared" si="180"/>
        <v>2023 11</v>
      </c>
      <c r="U2303" s="32">
        <f t="shared" si="177"/>
        <v>767.14408255570368</v>
      </c>
      <c r="V2303" s="22">
        <f t="shared" si="178"/>
        <v>0.82236073997087789</v>
      </c>
      <c r="X2303" s="33"/>
      <c r="Y2303" s="33"/>
    </row>
    <row r="2304" spans="1:25" hidden="1" x14ac:dyDescent="0.2">
      <c r="A2304" s="93" t="s">
        <v>1050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2586</v>
      </c>
      <c r="I2304" s="97" t="s">
        <v>2075</v>
      </c>
      <c r="J2304" s="97" t="s">
        <v>2587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3187</v>
      </c>
      <c r="T2304" s="95" t="str">
        <f t="shared" si="180"/>
        <v>2023 11</v>
      </c>
      <c r="U2304" s="32">
        <f t="shared" si="177"/>
        <v>567.14408255570368</v>
      </c>
      <c r="V2304" s="22">
        <f t="shared" si="178"/>
        <v>0.60796535879783342</v>
      </c>
      <c r="X2304" s="33"/>
      <c r="Y2304" s="33"/>
    </row>
    <row r="2305" spans="1:25" hidden="1" x14ac:dyDescent="0.2">
      <c r="A2305" s="93" t="s">
        <v>1050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4065</v>
      </c>
      <c r="I2305" s="97" t="s">
        <v>2713</v>
      </c>
      <c r="J2305" s="97" t="s">
        <v>4066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3187</v>
      </c>
      <c r="T2305" s="95" t="str">
        <f t="shared" si="180"/>
        <v>2023 12</v>
      </c>
      <c r="U2305" s="32">
        <f t="shared" ref="U2305:U2368" si="182">Q2305-P2305</f>
        <v>1110.8707879451536</v>
      </c>
      <c r="V2305" s="22">
        <f t="shared" ref="V2305:V2368" si="183">IF(Q2305&lt;&gt;0,IFERROR(U2305/P2305,""),"")</f>
        <v>0.46496890261942503</v>
      </c>
      <c r="X2305" s="33"/>
      <c r="Y2305" s="33"/>
    </row>
    <row r="2306" spans="1:25" hidden="1" x14ac:dyDescent="0.2">
      <c r="A2306" s="93" t="s">
        <v>1050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1056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3187</v>
      </c>
      <c r="T2306" s="95" t="str">
        <f t="shared" si="180"/>
        <v>2024 02</v>
      </c>
      <c r="U2306" s="32">
        <f t="shared" si="182"/>
        <v>961.77395781755877</v>
      </c>
      <c r="V2306" s="22">
        <f t="shared" si="183"/>
        <v>0.41132633905653671</v>
      </c>
      <c r="X2306" s="33"/>
      <c r="Y2306" s="33"/>
    </row>
    <row r="2307" spans="1:25" hidden="1" x14ac:dyDescent="0.2">
      <c r="A2307" s="93" t="s">
        <v>1057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153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3187</v>
      </c>
      <c r="T2307" s="95" t="str">
        <f t="shared" si="180"/>
        <v>2023 11</v>
      </c>
      <c r="U2307" s="32">
        <f t="shared" si="182"/>
        <v>511.88282713843762</v>
      </c>
      <c r="V2307" s="22">
        <f t="shared" si="183"/>
        <v>0.51803859015630493</v>
      </c>
      <c r="X2307" s="33"/>
      <c r="Y2307" s="33"/>
    </row>
    <row r="2308" spans="1:25" hidden="1" x14ac:dyDescent="0.2">
      <c r="A2308" s="93" t="s">
        <v>1057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2851</v>
      </c>
      <c r="I2308" s="97" t="s">
        <v>2256</v>
      </c>
      <c r="J2308" s="97" t="s">
        <v>2852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3187</v>
      </c>
      <c r="T2308" s="95" t="str">
        <f t="shared" ref="T2308:T2371" si="185">IF(R2308="","",TEXT(R2308,"ГГГГ ММ"))</f>
        <v>2023 11</v>
      </c>
      <c r="U2308" s="32">
        <f t="shared" si="182"/>
        <v>649.21169811320772</v>
      </c>
      <c r="V2308" s="22">
        <f t="shared" si="183"/>
        <v>0.68281414151276287</v>
      </c>
      <c r="X2308" s="33"/>
      <c r="Y2308" s="33"/>
    </row>
    <row r="2309" spans="1:25" hidden="1" x14ac:dyDescent="0.2">
      <c r="A2309" s="93" t="s">
        <v>1057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2706</v>
      </c>
      <c r="I2309" s="97" t="s">
        <v>2256</v>
      </c>
      <c r="J2309" s="97" t="s">
        <v>2707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3187</v>
      </c>
      <c r="T2309" s="95" t="str">
        <f t="shared" si="185"/>
        <v>2024 01</v>
      </c>
      <c r="U2309" s="32">
        <f t="shared" si="182"/>
        <v>652.50542202274642</v>
      </c>
      <c r="V2309" s="22">
        <f t="shared" si="183"/>
        <v>0.68866401685985279</v>
      </c>
      <c r="X2309" s="33"/>
      <c r="Y2309" s="33"/>
    </row>
    <row r="2310" spans="1:25" hidden="1" x14ac:dyDescent="0.2">
      <c r="A2310" s="93" t="s">
        <v>1057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1058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3187</v>
      </c>
      <c r="T2310" s="95" t="str">
        <f t="shared" si="185"/>
        <v>2023 11</v>
      </c>
      <c r="U2310" s="32">
        <f t="shared" si="182"/>
        <v>935.85605298705832</v>
      </c>
      <c r="V2310" s="22">
        <f t="shared" si="183"/>
        <v>1.2247117269532051</v>
      </c>
      <c r="X2310" s="33"/>
      <c r="Y2310" s="33"/>
    </row>
    <row r="2311" spans="1:25" hidden="1" x14ac:dyDescent="0.2">
      <c r="A2311" s="93" t="s">
        <v>1057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1059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3187</v>
      </c>
      <c r="T2311" s="95" t="str">
        <f t="shared" si="185"/>
        <v>2023 11</v>
      </c>
      <c r="U2311" s="32">
        <f t="shared" si="182"/>
        <v>516.54558324981485</v>
      </c>
      <c r="V2311" s="22">
        <f t="shared" si="183"/>
        <v>0.40246507901523443</v>
      </c>
      <c r="X2311" s="33"/>
      <c r="Y2311" s="33"/>
    </row>
    <row r="2312" spans="1:25" hidden="1" x14ac:dyDescent="0.2">
      <c r="A2312" s="93" t="s">
        <v>1057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456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3187</v>
      </c>
      <c r="T2312" s="95" t="str">
        <f t="shared" si="185"/>
        <v>2023 12</v>
      </c>
      <c r="U2312" s="32">
        <f t="shared" si="182"/>
        <v>676.19411259749904</v>
      </c>
      <c r="V2312" s="22">
        <f t="shared" si="183"/>
        <v>0.41642545937505115</v>
      </c>
      <c r="X2312" s="33"/>
      <c r="Y2312" s="33"/>
    </row>
    <row r="2313" spans="1:25" hidden="1" x14ac:dyDescent="0.2">
      <c r="A2313" s="93" t="s">
        <v>1057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1060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3187</v>
      </c>
      <c r="T2313" s="95" t="str">
        <f t="shared" si="185"/>
        <v>2024 03</v>
      </c>
      <c r="U2313" s="32">
        <f t="shared" si="182"/>
        <v>941.97821604427213</v>
      </c>
      <c r="V2313" s="22">
        <f t="shared" si="183"/>
        <v>0.64606594113334237</v>
      </c>
      <c r="X2313" s="33"/>
      <c r="Y2313" s="33"/>
    </row>
    <row r="2314" spans="1:25" hidden="1" x14ac:dyDescent="0.2">
      <c r="A2314" s="93" t="s">
        <v>1057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2085</v>
      </c>
      <c r="I2314" s="97" t="s">
        <v>2084</v>
      </c>
      <c r="J2314" s="97" t="s">
        <v>2086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3187</v>
      </c>
      <c r="T2314" s="95" t="str">
        <f t="shared" si="185"/>
        <v>2023 11</v>
      </c>
      <c r="U2314" s="32">
        <f t="shared" si="182"/>
        <v>802.36985990674975</v>
      </c>
      <c r="V2314" s="22">
        <f t="shared" si="183"/>
        <v>1.0059422526497623</v>
      </c>
      <c r="X2314" s="33"/>
      <c r="Y2314" s="33"/>
    </row>
    <row r="2315" spans="1:25" hidden="1" x14ac:dyDescent="0.2">
      <c r="A2315" s="93" t="s">
        <v>1057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2085</v>
      </c>
      <c r="I2315" s="97" t="s">
        <v>2084</v>
      </c>
      <c r="J2315" s="97" t="s">
        <v>2086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3187</v>
      </c>
      <c r="T2315" s="95" t="str">
        <f t="shared" si="185"/>
        <v>2023 12</v>
      </c>
      <c r="U2315" s="32">
        <f t="shared" si="182"/>
        <v>802.36985990674975</v>
      </c>
      <c r="V2315" s="22">
        <f t="shared" si="183"/>
        <v>1.0059422526497623</v>
      </c>
      <c r="X2315" s="33"/>
      <c r="Y2315" s="33"/>
    </row>
    <row r="2316" spans="1:25" hidden="1" x14ac:dyDescent="0.2">
      <c r="A2316" s="93" t="s">
        <v>1057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2468</v>
      </c>
      <c r="I2316" s="97" t="s">
        <v>2259</v>
      </c>
      <c r="J2316" s="97" t="s">
        <v>4447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3187</v>
      </c>
      <c r="T2316" s="95" t="str">
        <f t="shared" si="185"/>
        <v>2023 12</v>
      </c>
      <c r="U2316" s="32">
        <f t="shared" si="182"/>
        <v>829.17823042398368</v>
      </c>
      <c r="V2316" s="22">
        <f t="shared" si="183"/>
        <v>1.2360633897556044</v>
      </c>
      <c r="X2316" s="33"/>
      <c r="Y2316" s="33"/>
    </row>
    <row r="2317" spans="1:25" hidden="1" x14ac:dyDescent="0.2">
      <c r="A2317" s="93" t="s">
        <v>1057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2470</v>
      </c>
      <c r="I2317" s="97" t="s">
        <v>2259</v>
      </c>
      <c r="J2317" s="97" t="s">
        <v>4446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3187</v>
      </c>
      <c r="T2317" s="95" t="str">
        <f t="shared" si="185"/>
        <v>2023 12</v>
      </c>
      <c r="U2317" s="32">
        <f t="shared" si="182"/>
        <v>927.43428820427903</v>
      </c>
      <c r="V2317" s="22">
        <f t="shared" si="183"/>
        <v>0.79094440411698852</v>
      </c>
      <c r="X2317" s="33"/>
      <c r="Y2317" s="33"/>
    </row>
    <row r="2318" spans="1:25" hidden="1" x14ac:dyDescent="0.2">
      <c r="A2318" s="93" t="s">
        <v>1057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3709</v>
      </c>
      <c r="I2318" s="176" t="s">
        <v>2728</v>
      </c>
      <c r="J2318" s="97" t="s">
        <v>3760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3187</v>
      </c>
      <c r="T2318" s="95" t="str">
        <f t="shared" si="185"/>
        <v>2024 05</v>
      </c>
      <c r="U2318" s="32">
        <f t="shared" si="182"/>
        <v>749.75394657719312</v>
      </c>
      <c r="V2318" s="22">
        <f t="shared" si="183"/>
        <v>0.48363544930290414</v>
      </c>
      <c r="X2318" s="33"/>
      <c r="Y2318" s="33"/>
    </row>
    <row r="2319" spans="1:25" hidden="1" x14ac:dyDescent="0.2">
      <c r="A2319" s="93" t="s">
        <v>1057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2802</v>
      </c>
      <c r="I2319" s="97" t="s">
        <v>2040</v>
      </c>
      <c r="J2319" s="97" t="s">
        <v>2803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3187</v>
      </c>
      <c r="T2319" s="95" t="str">
        <f t="shared" si="185"/>
        <v>2023 11</v>
      </c>
      <c r="U2319" s="32">
        <f t="shared" si="182"/>
        <v>973.4493426728834</v>
      </c>
      <c r="V2319" s="22">
        <f t="shared" si="183"/>
        <v>0.59847465450140758</v>
      </c>
      <c r="X2319" s="33"/>
      <c r="Y2319" s="33"/>
    </row>
    <row r="2320" spans="1:25" hidden="1" x14ac:dyDescent="0.2">
      <c r="A2320" s="93" t="s">
        <v>1057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2802</v>
      </c>
      <c r="I2320" s="97" t="s">
        <v>2040</v>
      </c>
      <c r="J2320" s="97" t="s">
        <v>2803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3187</v>
      </c>
      <c r="T2320" s="95" t="str">
        <f t="shared" si="185"/>
        <v>2023 12</v>
      </c>
      <c r="U2320" s="32">
        <f t="shared" si="182"/>
        <v>973.4493426728834</v>
      </c>
      <c r="V2320" s="22">
        <f t="shared" si="183"/>
        <v>0.59847465450140758</v>
      </c>
      <c r="X2320" s="33"/>
      <c r="Y2320" s="33"/>
    </row>
    <row r="2321" spans="1:25" hidden="1" x14ac:dyDescent="0.2">
      <c r="A2321" s="93" t="s">
        <v>1057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3699</v>
      </c>
      <c r="I2321" s="176" t="s">
        <v>2043</v>
      </c>
      <c r="J2321" s="97" t="s">
        <v>3743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3187</v>
      </c>
      <c r="T2321" s="95" t="str">
        <f t="shared" si="185"/>
        <v>2023 11</v>
      </c>
      <c r="U2321" s="32">
        <f t="shared" si="182"/>
        <v>501.63345091289398</v>
      </c>
      <c r="V2321" s="22">
        <f t="shared" si="183"/>
        <v>0.41859767472233705</v>
      </c>
      <c r="X2321" s="33"/>
      <c r="Y2321" s="33"/>
    </row>
    <row r="2322" spans="1:25" hidden="1" x14ac:dyDescent="0.2">
      <c r="A2322" s="93" t="s">
        <v>1057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3699</v>
      </c>
      <c r="I2322" s="176" t="s">
        <v>2043</v>
      </c>
      <c r="J2322" s="97" t="s">
        <v>3743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3187</v>
      </c>
      <c r="T2322" s="95" t="str">
        <f t="shared" si="185"/>
        <v>2023 11</v>
      </c>
      <c r="U2322" s="32">
        <f t="shared" si="182"/>
        <v>601.63345091289398</v>
      </c>
      <c r="V2322" s="22">
        <f t="shared" si="183"/>
        <v>0.50204459676482749</v>
      </c>
      <c r="X2322" s="33"/>
      <c r="Y2322" s="33"/>
    </row>
    <row r="2323" spans="1:25" hidden="1" x14ac:dyDescent="0.2">
      <c r="A2323" s="93" t="s">
        <v>1057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455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3187</v>
      </c>
      <c r="T2323" s="95" t="str">
        <f t="shared" si="185"/>
        <v>2023 11</v>
      </c>
      <c r="U2323" s="32">
        <f t="shared" si="182"/>
        <v>737.76062813194494</v>
      </c>
      <c r="V2323" s="22">
        <f t="shared" si="183"/>
        <v>0.32611961285190416</v>
      </c>
      <c r="X2323" s="33"/>
      <c r="Y2323" s="33"/>
    </row>
    <row r="2324" spans="1:25" hidden="1" x14ac:dyDescent="0.2">
      <c r="A2324" s="93" t="s">
        <v>1057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455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3187</v>
      </c>
      <c r="T2324" s="95" t="str">
        <f t="shared" si="185"/>
        <v>2023 11</v>
      </c>
      <c r="U2324" s="32">
        <f t="shared" si="182"/>
        <v>837.76062813194494</v>
      </c>
      <c r="V2324" s="22">
        <f t="shared" si="183"/>
        <v>0.37032359994696762</v>
      </c>
      <c r="X2324" s="33"/>
      <c r="Y2324" s="33"/>
    </row>
    <row r="2325" spans="1:25" hidden="1" x14ac:dyDescent="0.2">
      <c r="A2325" s="93" t="s">
        <v>1057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2870</v>
      </c>
      <c r="I2325" s="97" t="s">
        <v>2044</v>
      </c>
      <c r="J2325" s="97" t="s">
        <v>2871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3187</v>
      </c>
      <c r="T2325" s="95" t="str">
        <f t="shared" si="185"/>
        <v>2023 11</v>
      </c>
      <c r="U2325" s="32">
        <f t="shared" si="182"/>
        <v>783.1430593925661</v>
      </c>
      <c r="V2325" s="22">
        <f t="shared" si="183"/>
        <v>0.38829876508578753</v>
      </c>
      <c r="X2325" s="33"/>
      <c r="Y2325" s="33"/>
    </row>
    <row r="2326" spans="1:25" hidden="1" x14ac:dyDescent="0.2">
      <c r="A2326" s="93" t="s">
        <v>1061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1062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3187</v>
      </c>
      <c r="T2326" s="95" t="str">
        <f t="shared" si="185"/>
        <v>2024 01</v>
      </c>
      <c r="U2326" s="32">
        <f t="shared" si="182"/>
        <v>1196</v>
      </c>
      <c r="V2326" s="22">
        <f t="shared" si="183"/>
        <v>0.66297117516629711</v>
      </c>
      <c r="X2326" s="33"/>
      <c r="Y2326" s="33"/>
    </row>
    <row r="2327" spans="1:25" hidden="1" x14ac:dyDescent="0.2">
      <c r="A2327" s="93" t="s">
        <v>1061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1062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3187</v>
      </c>
      <c r="T2327" s="95" t="str">
        <f t="shared" si="185"/>
        <v>2024 01</v>
      </c>
      <c r="U2327" s="32">
        <f t="shared" si="182"/>
        <v>1196</v>
      </c>
      <c r="V2327" s="22">
        <f t="shared" si="183"/>
        <v>0.66297117516629711</v>
      </c>
      <c r="X2327" s="33"/>
      <c r="Y2327" s="33"/>
    </row>
    <row r="2328" spans="1:25" hidden="1" x14ac:dyDescent="0.2">
      <c r="A2328" s="93" t="s">
        <v>1061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1063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3187</v>
      </c>
      <c r="T2328" s="95" t="str">
        <f t="shared" si="185"/>
        <v>2024 02</v>
      </c>
      <c r="U2328" s="32">
        <f t="shared" si="182"/>
        <v>1296.9000000000001</v>
      </c>
      <c r="V2328" s="22">
        <f t="shared" si="183"/>
        <v>1.4360535931790499</v>
      </c>
      <c r="X2328" s="33"/>
      <c r="Y2328" s="33"/>
    </row>
    <row r="2329" spans="1:25" hidden="1" x14ac:dyDescent="0.2">
      <c r="A2329" s="93" t="s">
        <v>1061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1064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3187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hidden="1" x14ac:dyDescent="0.2">
      <c r="A2330" s="93" t="s">
        <v>1061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563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3187</v>
      </c>
      <c r="T2330" s="95" t="str">
        <f t="shared" si="185"/>
        <v>2023 10</v>
      </c>
      <c r="U2330" s="32">
        <f t="shared" si="182"/>
        <v>829.65570228091246</v>
      </c>
      <c r="V2330" s="22">
        <f t="shared" si="183"/>
        <v>0.95325000055172682</v>
      </c>
      <c r="X2330" s="33"/>
      <c r="Y2330" s="33"/>
    </row>
    <row r="2331" spans="1:25" hidden="1" x14ac:dyDescent="0.2">
      <c r="A2331" s="93" t="s">
        <v>1061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564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3187</v>
      </c>
      <c r="T2331" s="95" t="str">
        <f t="shared" si="185"/>
        <v>2024 07</v>
      </c>
      <c r="U2331" s="32">
        <f t="shared" si="182"/>
        <v>455.94429771908767</v>
      </c>
      <c r="V2331" s="22">
        <f t="shared" si="183"/>
        <v>1.3252048860007595</v>
      </c>
      <c r="X2331" s="33"/>
      <c r="Y2331" s="33"/>
    </row>
    <row r="2332" spans="1:25" hidden="1" x14ac:dyDescent="0.2">
      <c r="A2332" s="93" t="s">
        <v>1065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1066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3187</v>
      </c>
      <c r="T2332" s="95" t="str">
        <f t="shared" si="185"/>
        <v>2023 11</v>
      </c>
      <c r="U2332" s="32">
        <f t="shared" si="182"/>
        <v>148.69999999999999</v>
      </c>
      <c r="V2332" s="22">
        <f t="shared" si="183"/>
        <v>0.73869846000993533</v>
      </c>
      <c r="X2332" s="33"/>
      <c r="Y2332" s="33"/>
    </row>
    <row r="2333" spans="1:25" hidden="1" x14ac:dyDescent="0.2">
      <c r="A2333" s="93" t="s">
        <v>1065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1066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3187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hidden="1" x14ac:dyDescent="0.2">
      <c r="A2334" s="93" t="s">
        <v>1067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1068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3187</v>
      </c>
      <c r="T2334" s="95" t="str">
        <f t="shared" si="185"/>
        <v>2023 11</v>
      </c>
      <c r="U2334" s="32">
        <f t="shared" si="182"/>
        <v>1264.5</v>
      </c>
      <c r="V2334" s="22">
        <f t="shared" si="183"/>
        <v>0.49871820153815816</v>
      </c>
      <c r="X2334" s="33"/>
      <c r="Y2334" s="33"/>
    </row>
    <row r="2335" spans="1:25" hidden="1" x14ac:dyDescent="0.2">
      <c r="A2335" s="93" t="s">
        <v>1067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1068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3187</v>
      </c>
      <c r="T2335" s="95" t="str">
        <f t="shared" si="185"/>
        <v>2024 07</v>
      </c>
      <c r="U2335" s="32">
        <f t="shared" si="182"/>
        <v>964.5</v>
      </c>
      <c r="V2335" s="22">
        <f t="shared" si="183"/>
        <v>0.38039834352198776</v>
      </c>
      <c r="X2335" s="33"/>
      <c r="Y2335" s="33"/>
    </row>
    <row r="2336" spans="1:25" hidden="1" x14ac:dyDescent="0.2">
      <c r="A2336" s="93" t="s">
        <v>1069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1070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3187</v>
      </c>
      <c r="T2336" s="95" t="str">
        <f t="shared" si="185"/>
        <v>2023 10</v>
      </c>
      <c r="U2336" s="32">
        <f t="shared" si="182"/>
        <v>577</v>
      </c>
      <c r="V2336" s="22">
        <f t="shared" si="183"/>
        <v>0.17902575240459198</v>
      </c>
      <c r="X2336" s="33"/>
      <c r="Y2336" s="33"/>
    </row>
    <row r="2337" spans="1:25" hidden="1" x14ac:dyDescent="0.2">
      <c r="A2337" s="93" t="s">
        <v>1069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1070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3187</v>
      </c>
      <c r="T2337" s="95" t="str">
        <f t="shared" si="185"/>
        <v>2023 10</v>
      </c>
      <c r="U2337" s="32">
        <f t="shared" si="182"/>
        <v>577</v>
      </c>
      <c r="V2337" s="22">
        <f t="shared" si="183"/>
        <v>0.17902575240459198</v>
      </c>
      <c r="X2337" s="33"/>
      <c r="Y2337" s="33"/>
    </row>
    <row r="2338" spans="1:25" hidden="1" x14ac:dyDescent="0.2">
      <c r="A2338" s="93" t="s">
        <v>1071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1072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3187</v>
      </c>
      <c r="T2338" s="95" t="str">
        <f t="shared" si="185"/>
        <v>2024 01</v>
      </c>
      <c r="U2338" s="32">
        <f t="shared" si="182"/>
        <v>597.09999999999991</v>
      </c>
      <c r="V2338" s="22">
        <f t="shared" si="183"/>
        <v>0.20569086086327462</v>
      </c>
      <c r="X2338" s="33"/>
      <c r="Y2338" s="33"/>
    </row>
    <row r="2339" spans="1:25" hidden="1" x14ac:dyDescent="0.2">
      <c r="A2339" s="93" t="s">
        <v>1071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1072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3187</v>
      </c>
      <c r="T2339" s="95" t="str">
        <f t="shared" si="185"/>
        <v>2024 07</v>
      </c>
      <c r="U2339" s="32">
        <f t="shared" si="182"/>
        <v>597.09999999999991</v>
      </c>
      <c r="V2339" s="22">
        <f t="shared" si="183"/>
        <v>0.20569086086327462</v>
      </c>
      <c r="X2339" s="33"/>
      <c r="Y2339" s="33"/>
    </row>
    <row r="2340" spans="1:25" hidden="1" x14ac:dyDescent="0.2">
      <c r="A2340" s="93" t="s">
        <v>1071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1072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3187</v>
      </c>
      <c r="T2340" s="95" t="str">
        <f t="shared" si="185"/>
        <v>2024 08</v>
      </c>
      <c r="U2340" s="32">
        <f t="shared" si="182"/>
        <v>597.09999999999991</v>
      </c>
      <c r="V2340" s="22">
        <f t="shared" si="183"/>
        <v>0.20569086086327462</v>
      </c>
      <c r="X2340" s="33"/>
      <c r="Y2340" s="33"/>
    </row>
    <row r="2341" spans="1:25" hidden="1" x14ac:dyDescent="0.2">
      <c r="A2341" s="93" t="s">
        <v>1073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72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3187</v>
      </c>
      <c r="T2341" s="95" t="str">
        <f t="shared" si="185"/>
        <v>2024 10</v>
      </c>
      <c r="U2341" s="32">
        <f t="shared" si="182"/>
        <v>572.21744308231177</v>
      </c>
      <c r="V2341" s="22">
        <f t="shared" si="183"/>
        <v>1.0841916535175555</v>
      </c>
      <c r="X2341" s="33"/>
      <c r="Y2341" s="33"/>
    </row>
    <row r="2342" spans="1:25" hidden="1" x14ac:dyDescent="0.2">
      <c r="A2342" s="93" t="s">
        <v>1073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153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3187</v>
      </c>
      <c r="T2342" s="95" t="str">
        <f t="shared" si="185"/>
        <v>2023 12</v>
      </c>
      <c r="U2342" s="32">
        <f t="shared" si="182"/>
        <v>648.73781142308337</v>
      </c>
      <c r="V2342" s="22">
        <f t="shared" si="183"/>
        <v>0.76208930706484213</v>
      </c>
      <c r="X2342" s="33"/>
      <c r="Y2342" s="33"/>
    </row>
    <row r="2343" spans="1:25" hidden="1" x14ac:dyDescent="0.2">
      <c r="A2343" s="93" t="s">
        <v>1073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786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3187</v>
      </c>
      <c r="T2343" s="95" t="str">
        <f t="shared" si="185"/>
        <v>2023 12</v>
      </c>
      <c r="U2343" s="32">
        <f t="shared" si="182"/>
        <v>721.00186882097091</v>
      </c>
      <c r="V2343" s="22">
        <f t="shared" si="183"/>
        <v>0.61153775375364683</v>
      </c>
      <c r="X2343" s="33"/>
      <c r="Y2343" s="33"/>
    </row>
    <row r="2344" spans="1:25" hidden="1" x14ac:dyDescent="0.2">
      <c r="A2344" s="93" t="s">
        <v>1073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2109</v>
      </c>
      <c r="I2344" s="97" t="s">
        <v>2040</v>
      </c>
      <c r="J2344" s="97" t="s">
        <v>2110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3187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hidden="1" x14ac:dyDescent="0.2">
      <c r="A2345" s="93" t="s">
        <v>1073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2109</v>
      </c>
      <c r="I2345" s="97" t="s">
        <v>2040</v>
      </c>
      <c r="J2345" s="97" t="s">
        <v>2110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3187</v>
      </c>
      <c r="T2345" s="95" t="str">
        <f t="shared" si="185"/>
        <v>2023 12</v>
      </c>
      <c r="U2345" s="32">
        <f t="shared" si="182"/>
        <v>723.72287366062164</v>
      </c>
      <c r="V2345" s="22">
        <f t="shared" si="183"/>
        <v>0.43174416824566098</v>
      </c>
      <c r="X2345" s="33"/>
      <c r="Y2345" s="33"/>
    </row>
    <row r="2346" spans="1:25" hidden="1" x14ac:dyDescent="0.2">
      <c r="A2346" s="93" t="s">
        <v>1073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2109</v>
      </c>
      <c r="I2346" s="97" t="s">
        <v>2040</v>
      </c>
      <c r="J2346" s="97" t="s">
        <v>2110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3187</v>
      </c>
      <c r="T2346" s="95" t="str">
        <f t="shared" si="185"/>
        <v>2024 01</v>
      </c>
      <c r="U2346" s="32">
        <f t="shared" si="182"/>
        <v>823.72287366062164</v>
      </c>
      <c r="V2346" s="22">
        <f t="shared" si="183"/>
        <v>0.49140017525589685</v>
      </c>
      <c r="X2346" s="33"/>
      <c r="Y2346" s="33"/>
    </row>
    <row r="2347" spans="1:25" hidden="1" x14ac:dyDescent="0.2">
      <c r="A2347" s="93" t="s">
        <v>1073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1074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3187</v>
      </c>
      <c r="T2347" s="95" t="str">
        <f t="shared" si="185"/>
        <v>2024 01</v>
      </c>
      <c r="U2347" s="32">
        <f t="shared" si="182"/>
        <v>-1.3530309022371512E-3</v>
      </c>
      <c r="V2347" s="22">
        <f t="shared" si="183"/>
        <v>-9.2074778081984258E-7</v>
      </c>
      <c r="X2347" s="33"/>
      <c r="Y2347" s="33"/>
    </row>
    <row r="2348" spans="1:25" hidden="1" x14ac:dyDescent="0.2">
      <c r="A2348" s="93" t="s">
        <v>1073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1074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3187</v>
      </c>
      <c r="T2348" s="95" t="str">
        <f t="shared" si="185"/>
        <v>2024 01</v>
      </c>
      <c r="U2348" s="32">
        <f t="shared" si="182"/>
        <v>930.50864696909775</v>
      </c>
      <c r="V2348" s="22">
        <f t="shared" si="183"/>
        <v>0.63321818467994062</v>
      </c>
      <c r="X2348" s="33"/>
      <c r="Y2348" s="33"/>
    </row>
    <row r="2349" spans="1:25" hidden="1" x14ac:dyDescent="0.2">
      <c r="A2349" s="93" t="s">
        <v>1073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1075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3187</v>
      </c>
      <c r="T2349" s="95" t="str">
        <f t="shared" si="185"/>
        <v>2024 04</v>
      </c>
      <c r="U2349" s="32">
        <f t="shared" si="182"/>
        <v>1335.9222642788541</v>
      </c>
      <c r="V2349" s="22">
        <f t="shared" si="183"/>
        <v>1.2554743130429977</v>
      </c>
      <c r="X2349" s="33"/>
      <c r="Y2349" s="33"/>
    </row>
    <row r="2350" spans="1:25" hidden="1" x14ac:dyDescent="0.2">
      <c r="A2350" s="93" t="s">
        <v>1073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694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3187</v>
      </c>
      <c r="T2350" s="95" t="str">
        <f t="shared" si="185"/>
        <v>2023 11</v>
      </c>
      <c r="U2350" s="32">
        <f t="shared" si="182"/>
        <v>749.80188915880456</v>
      </c>
      <c r="V2350" s="22">
        <f t="shared" si="183"/>
        <v>0.88191432043637719</v>
      </c>
      <c r="X2350" s="33"/>
      <c r="Y2350" s="33"/>
    </row>
    <row r="2351" spans="1:25" hidden="1" x14ac:dyDescent="0.2">
      <c r="A2351" s="93" t="s">
        <v>1073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694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3187</v>
      </c>
      <c r="T2351" s="95" t="str">
        <f t="shared" si="185"/>
        <v>2023 12</v>
      </c>
      <c r="U2351" s="32">
        <f t="shared" si="182"/>
        <v>749.80188915880456</v>
      </c>
      <c r="V2351" s="22">
        <f t="shared" si="183"/>
        <v>0.88191432043637719</v>
      </c>
      <c r="X2351" s="33"/>
      <c r="Y2351" s="33"/>
    </row>
    <row r="2352" spans="1:25" hidden="1" x14ac:dyDescent="0.2">
      <c r="A2352" s="93" t="s">
        <v>1073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2613</v>
      </c>
      <c r="I2352" s="97" t="s">
        <v>2041</v>
      </c>
      <c r="J2352" s="97" t="s">
        <v>2614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3187</v>
      </c>
      <c r="T2352" s="95" t="str">
        <f t="shared" si="185"/>
        <v>2024 01</v>
      </c>
      <c r="U2352" s="32">
        <f t="shared" si="182"/>
        <v>696.36493079487059</v>
      </c>
      <c r="V2352" s="22">
        <f t="shared" si="183"/>
        <v>0.36580799653246598</v>
      </c>
      <c r="X2352" s="33"/>
      <c r="Y2352" s="33"/>
    </row>
    <row r="2353" spans="1:25" hidden="1" x14ac:dyDescent="0.2">
      <c r="A2353" s="93" t="s">
        <v>1073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2959</v>
      </c>
      <c r="I2353" s="97" t="s">
        <v>2713</v>
      </c>
      <c r="J2353" s="97" t="s">
        <v>3926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3187</v>
      </c>
      <c r="T2353" s="95" t="str">
        <f t="shared" si="185"/>
        <v>2023 11</v>
      </c>
      <c r="U2353" s="32">
        <f t="shared" si="182"/>
        <v>616.76886503587366</v>
      </c>
      <c r="V2353" s="22">
        <f t="shared" si="183"/>
        <v>0.56937881965172588</v>
      </c>
      <c r="X2353" s="33"/>
      <c r="Y2353" s="33"/>
    </row>
    <row r="2354" spans="1:25" hidden="1" x14ac:dyDescent="0.2">
      <c r="A2354" s="93" t="s">
        <v>1073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723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3187</v>
      </c>
      <c r="T2354" s="95" t="str">
        <f t="shared" si="185"/>
        <v>2023 12</v>
      </c>
      <c r="U2354" s="32">
        <f t="shared" si="182"/>
        <v>1173.2501621377323</v>
      </c>
      <c r="V2354" s="22">
        <f t="shared" si="183"/>
        <v>0.22447031109826174</v>
      </c>
      <c r="X2354" s="33"/>
      <c r="Y2354" s="33"/>
    </row>
    <row r="2355" spans="1:25" hidden="1" x14ac:dyDescent="0.2">
      <c r="A2355" s="93" t="s">
        <v>1073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3726</v>
      </c>
      <c r="I2355" s="176" t="s">
        <v>2161</v>
      </c>
      <c r="J2355" s="97" t="s">
        <v>3776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3187</v>
      </c>
      <c r="T2355" s="95" t="str">
        <f t="shared" si="185"/>
        <v>2023 12</v>
      </c>
      <c r="U2355" s="32">
        <f t="shared" si="182"/>
        <v>-93.040906163493673</v>
      </c>
      <c r="V2355" s="22">
        <f t="shared" si="183"/>
        <v>-4.4452502523725623E-2</v>
      </c>
      <c r="X2355" s="33"/>
      <c r="Y2355" s="33"/>
    </row>
    <row r="2356" spans="1:25" hidden="1" x14ac:dyDescent="0.2">
      <c r="A2356" s="93" t="s">
        <v>1073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3165</v>
      </c>
      <c r="I2356" s="97" t="s">
        <v>2040</v>
      </c>
      <c r="J2356" s="97" t="s">
        <v>3166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3187</v>
      </c>
      <c r="T2356" s="95" t="str">
        <f t="shared" si="185"/>
        <v>2024 12</v>
      </c>
      <c r="U2356" s="32">
        <f t="shared" si="182"/>
        <v>897.38239421501612</v>
      </c>
      <c r="V2356" s="22">
        <f t="shared" si="183"/>
        <v>0.4267929611861071</v>
      </c>
      <c r="X2356" s="33"/>
      <c r="Y2356" s="33"/>
    </row>
    <row r="2357" spans="1:25" hidden="1" x14ac:dyDescent="0.2">
      <c r="A2357" s="93" t="s">
        <v>1073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2662</v>
      </c>
      <c r="I2357" s="97" t="s">
        <v>2088</v>
      </c>
      <c r="J2357" s="97" t="s">
        <v>2663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3187</v>
      </c>
      <c r="T2357" s="95" t="str">
        <f t="shared" si="185"/>
        <v>2023 10</v>
      </c>
      <c r="U2357" s="32">
        <f t="shared" si="182"/>
        <v>-2.456923338741035E-3</v>
      </c>
      <c r="V2357" s="22">
        <f t="shared" si="183"/>
        <v>-6.7870951886711786E-7</v>
      </c>
      <c r="X2357" s="33"/>
      <c r="Y2357" s="33"/>
    </row>
    <row r="2358" spans="1:25" hidden="1" x14ac:dyDescent="0.2">
      <c r="A2358" s="93" t="s">
        <v>1073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3074</v>
      </c>
      <c r="I2358" s="97" t="s">
        <v>2040</v>
      </c>
      <c r="J2358" s="97" t="s">
        <v>3075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3187</v>
      </c>
      <c r="T2358" s="95" t="str">
        <f t="shared" si="185"/>
        <v>2023 12</v>
      </c>
      <c r="U2358" s="32">
        <f t="shared" si="182"/>
        <v>735.80572848991574</v>
      </c>
      <c r="V2358" s="22">
        <f t="shared" si="183"/>
        <v>0.47040558956884793</v>
      </c>
      <c r="X2358" s="33"/>
      <c r="Y2358" s="33"/>
    </row>
    <row r="2359" spans="1:25" hidden="1" x14ac:dyDescent="0.2">
      <c r="A2359" s="93" t="s">
        <v>1073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776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3187</v>
      </c>
      <c r="T2359" s="95" t="str">
        <f t="shared" si="185"/>
        <v>2024 03</v>
      </c>
      <c r="U2359" s="32">
        <f t="shared" si="182"/>
        <v>799.41732105530764</v>
      </c>
      <c r="V2359" s="22">
        <f t="shared" si="183"/>
        <v>0.31969241720600955</v>
      </c>
      <c r="X2359" s="33"/>
      <c r="Y2359" s="33"/>
    </row>
    <row r="2360" spans="1:25" hidden="1" x14ac:dyDescent="0.2">
      <c r="A2360" s="93" t="s">
        <v>1073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1076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3187</v>
      </c>
      <c r="T2360" s="95" t="str">
        <f t="shared" si="185"/>
        <v>2024 08</v>
      </c>
      <c r="U2360" s="32">
        <f t="shared" si="182"/>
        <v>1376.1474538161683</v>
      </c>
      <c r="V2360" s="22">
        <f t="shared" si="183"/>
        <v>0.71530817501887278</v>
      </c>
      <c r="X2360" s="33"/>
      <c r="Y2360" s="33"/>
    </row>
    <row r="2361" spans="1:25" hidden="1" x14ac:dyDescent="0.2">
      <c r="A2361" s="93" t="s">
        <v>1073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2255</v>
      </c>
      <c r="I2361" s="97" t="s">
        <v>2256</v>
      </c>
      <c r="J2361" s="97" t="s">
        <v>2257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3187</v>
      </c>
      <c r="T2361" s="95" t="str">
        <f t="shared" si="185"/>
        <v>2024 01</v>
      </c>
      <c r="U2361" s="32">
        <f t="shared" si="182"/>
        <v>937.74742669905663</v>
      </c>
      <c r="V2361" s="22">
        <f t="shared" si="183"/>
        <v>0.3969717028982534</v>
      </c>
      <c r="X2361" s="33"/>
      <c r="Y2361" s="33"/>
    </row>
    <row r="2362" spans="1:25" hidden="1" x14ac:dyDescent="0.2">
      <c r="A2362" s="93" t="s">
        <v>1077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736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si="183"/>
        <v/>
      </c>
      <c r="X2362" s="33"/>
      <c r="Y2362" s="33"/>
    </row>
    <row r="2363" spans="1:25" hidden="1" x14ac:dyDescent="0.2">
      <c r="A2363" s="93" t="s">
        <v>1078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1079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3187</v>
      </c>
      <c r="T2363" s="95" t="str">
        <f t="shared" si="185"/>
        <v>2023 10</v>
      </c>
      <c r="U2363" s="32">
        <f t="shared" si="182"/>
        <v>440</v>
      </c>
      <c r="V2363" s="22">
        <f t="shared" si="183"/>
        <v>0.34920634920634919</v>
      </c>
      <c r="X2363" s="33"/>
      <c r="Y2363" s="33"/>
    </row>
    <row r="2364" spans="1:25" hidden="1" x14ac:dyDescent="0.2">
      <c r="A2364" s="93" t="s">
        <v>1078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1079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3187</v>
      </c>
      <c r="T2364" s="95" t="str">
        <f t="shared" si="185"/>
        <v>2023 11</v>
      </c>
      <c r="U2364" s="32">
        <f t="shared" si="182"/>
        <v>440</v>
      </c>
      <c r="V2364" s="22">
        <f t="shared" si="183"/>
        <v>0.34920634920634919</v>
      </c>
      <c r="X2364" s="33"/>
      <c r="Y2364" s="33"/>
    </row>
    <row r="2365" spans="1:25" hidden="1" x14ac:dyDescent="0.2">
      <c r="A2365" s="93" t="s">
        <v>1080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3582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3187</v>
      </c>
      <c r="T2365" s="95" t="str">
        <f t="shared" si="185"/>
        <v>2023 11</v>
      </c>
      <c r="U2365" s="32">
        <f t="shared" si="182"/>
        <v>1376.95</v>
      </c>
      <c r="V2365" s="22">
        <f t="shared" si="183"/>
        <v>0.84837189242475586</v>
      </c>
      <c r="X2365" s="33"/>
      <c r="Y2365" s="33"/>
    </row>
    <row r="2366" spans="1:25" hidden="1" x14ac:dyDescent="0.2">
      <c r="A2366" s="93" t="s">
        <v>1080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3582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3187</v>
      </c>
      <c r="T2366" s="95" t="str">
        <f t="shared" si="185"/>
        <v>2023 11</v>
      </c>
      <c r="U2366" s="32">
        <f t="shared" si="182"/>
        <v>1376.95</v>
      </c>
      <c r="V2366" s="22">
        <f t="shared" si="183"/>
        <v>0.84837189242475586</v>
      </c>
      <c r="X2366" s="33"/>
      <c r="Y2366" s="33"/>
    </row>
    <row r="2367" spans="1:25" hidden="1" x14ac:dyDescent="0.2">
      <c r="A2367" s="93" t="s">
        <v>1081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1082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3187</v>
      </c>
      <c r="T2367" s="95" t="str">
        <f t="shared" si="185"/>
        <v>2024 03</v>
      </c>
      <c r="U2367" s="32">
        <f t="shared" si="182"/>
        <v>742.72627770646113</v>
      </c>
      <c r="V2367" s="22">
        <f t="shared" si="183"/>
        <v>2.0788718323264521</v>
      </c>
      <c r="X2367" s="33"/>
      <c r="Y2367" s="33"/>
    </row>
    <row r="2368" spans="1:25" hidden="1" x14ac:dyDescent="0.2">
      <c r="A2368" s="93" t="s">
        <v>1081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1052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3187</v>
      </c>
      <c r="T2368" s="95" t="str">
        <f t="shared" si="185"/>
        <v>2023 12</v>
      </c>
      <c r="U2368" s="32">
        <f t="shared" si="182"/>
        <v>886.94478241334991</v>
      </c>
      <c r="V2368" s="22">
        <f t="shared" si="183"/>
        <v>0.51775609642220199</v>
      </c>
      <c r="X2368" s="33"/>
      <c r="Y2368" s="33"/>
    </row>
    <row r="2369" spans="1:25" hidden="1" x14ac:dyDescent="0.2">
      <c r="A2369" s="93" t="s">
        <v>1081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1083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3187</v>
      </c>
      <c r="T2369" s="95" t="str">
        <f t="shared" si="185"/>
        <v>2024 02</v>
      </c>
      <c r="U2369" s="32">
        <f t="shared" ref="U2369:U2432" si="187">Q2369-P2369</f>
        <v>668.44957060333741</v>
      </c>
      <c r="V2369" s="22">
        <f t="shared" ref="V2369:V2432" si="188">IF(Q2369&lt;&gt;0,IFERROR(U2369/P2369,""),"")</f>
        <v>0.6480047427194644</v>
      </c>
      <c r="X2369" s="33"/>
      <c r="Y2369" s="33"/>
    </row>
    <row r="2370" spans="1:25" hidden="1" x14ac:dyDescent="0.2">
      <c r="A2370" s="93" t="s">
        <v>1081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2855</v>
      </c>
      <c r="I2370" s="97" t="s">
        <v>2043</v>
      </c>
      <c r="J2370" s="97" t="s">
        <v>2856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3187</v>
      </c>
      <c r="T2370" s="95" t="str">
        <f t="shared" si="185"/>
        <v>2025 01</v>
      </c>
      <c r="U2370" s="32">
        <f t="shared" si="187"/>
        <v>1426.4127588789042</v>
      </c>
      <c r="V2370" s="22">
        <f t="shared" si="188"/>
        <v>0.65624822040415876</v>
      </c>
      <c r="X2370" s="33"/>
      <c r="Y2370" s="33"/>
    </row>
    <row r="2371" spans="1:25" hidden="1" x14ac:dyDescent="0.2">
      <c r="A2371" s="93" t="s">
        <v>1081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2233</v>
      </c>
      <c r="I2371" s="97" t="s">
        <v>2041</v>
      </c>
      <c r="J2371" s="97" t="s">
        <v>2234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3187</v>
      </c>
      <c r="T2371" s="95" t="str">
        <f t="shared" si="185"/>
        <v>2023 12</v>
      </c>
      <c r="U2371" s="32">
        <f t="shared" si="187"/>
        <v>1048.8651282627295</v>
      </c>
      <c r="V2371" s="22">
        <f t="shared" si="188"/>
        <v>0.77628455175175315</v>
      </c>
      <c r="X2371" s="33"/>
      <c r="Y2371" s="33"/>
    </row>
    <row r="2372" spans="1:25" hidden="1" x14ac:dyDescent="0.2">
      <c r="A2372" s="93" t="s">
        <v>1081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2233</v>
      </c>
      <c r="I2372" s="97" t="s">
        <v>2041</v>
      </c>
      <c r="J2372" s="97" t="s">
        <v>2234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3187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si="188"/>
        <v>0.77628455175175315</v>
      </c>
      <c r="X2372" s="33"/>
      <c r="Y2372" s="33"/>
    </row>
    <row r="2373" spans="1:25" hidden="1" x14ac:dyDescent="0.2">
      <c r="A2373" s="93" t="s">
        <v>1081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3725</v>
      </c>
      <c r="I2373" s="176" t="s">
        <v>2040</v>
      </c>
      <c r="J2373" s="97" t="s">
        <v>3775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3187</v>
      </c>
      <c r="T2373" s="95" t="str">
        <f t="shared" si="190"/>
        <v>2023 12</v>
      </c>
      <c r="U2373" s="32">
        <f t="shared" si="187"/>
        <v>1023.9572186563969</v>
      </c>
      <c r="V2373" s="22">
        <f t="shared" si="188"/>
        <v>0.57653859997773127</v>
      </c>
      <c r="X2373" s="33"/>
      <c r="Y2373" s="33"/>
    </row>
    <row r="2374" spans="1:25" hidden="1" x14ac:dyDescent="0.2">
      <c r="A2374" s="93" t="s">
        <v>1081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891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3187</v>
      </c>
      <c r="T2374" s="95" t="str">
        <f t="shared" si="190"/>
        <v>2023 12</v>
      </c>
      <c r="U2374" s="32">
        <f t="shared" si="187"/>
        <v>781.67796266581058</v>
      </c>
      <c r="V2374" s="22">
        <f t="shared" si="188"/>
        <v>0.95522047189667214</v>
      </c>
      <c r="X2374" s="33"/>
      <c r="Y2374" s="33"/>
    </row>
    <row r="2375" spans="1:25" hidden="1" x14ac:dyDescent="0.2">
      <c r="A2375" s="93" t="s">
        <v>1081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891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3187</v>
      </c>
      <c r="T2375" s="95" t="str">
        <f t="shared" si="190"/>
        <v>2023 12</v>
      </c>
      <c r="U2375" s="32">
        <f t="shared" si="187"/>
        <v>881.67796266581058</v>
      </c>
      <c r="V2375" s="22">
        <f t="shared" si="188"/>
        <v>1.0774217513902142</v>
      </c>
      <c r="X2375" s="33"/>
      <c r="Y2375" s="33"/>
    </row>
    <row r="2376" spans="1:25" hidden="1" x14ac:dyDescent="0.2">
      <c r="A2376" s="93" t="s">
        <v>1081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1084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3187</v>
      </c>
      <c r="T2376" s="95" t="str">
        <f t="shared" si="190"/>
        <v>2023 12</v>
      </c>
      <c r="U2376" s="32">
        <f t="shared" si="187"/>
        <v>1423.8879488660675</v>
      </c>
      <c r="V2376" s="22">
        <f t="shared" si="188"/>
        <v>1.2106737172646478</v>
      </c>
      <c r="X2376" s="33"/>
      <c r="Y2376" s="33"/>
    </row>
    <row r="2377" spans="1:25" hidden="1" x14ac:dyDescent="0.2">
      <c r="A2377" s="93" t="s">
        <v>1081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1085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3187</v>
      </c>
      <c r="T2377" s="95" t="str">
        <f t="shared" si="190"/>
        <v>2023 11</v>
      </c>
      <c r="U2377" s="32">
        <f t="shared" si="187"/>
        <v>730.24399914420155</v>
      </c>
      <c r="V2377" s="22">
        <f t="shared" si="188"/>
        <v>0.68262669109592344</v>
      </c>
      <c r="X2377" s="33"/>
      <c r="Y2377" s="33"/>
    </row>
    <row r="2378" spans="1:25" hidden="1" x14ac:dyDescent="0.2">
      <c r="A2378" s="93" t="s">
        <v>1081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2464</v>
      </c>
      <c r="I2378" s="97" t="s">
        <v>2161</v>
      </c>
      <c r="J2378" s="97" t="s">
        <v>2465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3187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hidden="1" x14ac:dyDescent="0.2">
      <c r="A2379" s="93" t="s">
        <v>1081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2163</v>
      </c>
      <c r="I2379" s="97" t="s">
        <v>2161</v>
      </c>
      <c r="J2379" s="97" t="s">
        <v>2164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3187</v>
      </c>
      <c r="T2379" s="95" t="str">
        <f t="shared" si="190"/>
        <v>2024 02</v>
      </c>
      <c r="U2379" s="32">
        <f t="shared" si="187"/>
        <v>835.37227931108237</v>
      </c>
      <c r="V2379" s="22">
        <f t="shared" si="188"/>
        <v>1.0925215718813137</v>
      </c>
      <c r="X2379" s="33"/>
      <c r="Y2379" s="33"/>
    </row>
    <row r="2380" spans="1:25" hidden="1" x14ac:dyDescent="0.2">
      <c r="A2380" s="93" t="s">
        <v>1081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2163</v>
      </c>
      <c r="I2380" s="97" t="s">
        <v>2161</v>
      </c>
      <c r="J2380" s="97" t="s">
        <v>2164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3187</v>
      </c>
      <c r="T2380" s="95" t="str">
        <f t="shared" si="190"/>
        <v>2024 04</v>
      </c>
      <c r="U2380" s="32">
        <f t="shared" si="187"/>
        <v>835.37227931108237</v>
      </c>
      <c r="V2380" s="22">
        <f t="shared" si="188"/>
        <v>1.0925215718813137</v>
      </c>
      <c r="X2380" s="33"/>
      <c r="Y2380" s="33"/>
    </row>
    <row r="2381" spans="1:25" hidden="1" x14ac:dyDescent="0.2">
      <c r="A2381" s="93" t="s">
        <v>1081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1086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3187</v>
      </c>
      <c r="T2381" s="95" t="str">
        <f t="shared" si="190"/>
        <v>2023 11</v>
      </c>
      <c r="U2381" s="32">
        <f t="shared" si="187"/>
        <v>-4.1691270864703256E-3</v>
      </c>
      <c r="V2381" s="22">
        <f t="shared" si="188"/>
        <v>-2.8423589333879022E-6</v>
      </c>
      <c r="X2381" s="33"/>
      <c r="Y2381" s="33"/>
    </row>
    <row r="2382" spans="1:25" hidden="1" x14ac:dyDescent="0.2">
      <c r="A2382" s="93" t="s">
        <v>1081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1086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3187</v>
      </c>
      <c r="T2382" s="95" t="str">
        <f t="shared" si="190"/>
        <v>2023 12</v>
      </c>
      <c r="U2382" s="32">
        <f t="shared" si="187"/>
        <v>933.21583087291356</v>
      </c>
      <c r="V2382" s="22">
        <f t="shared" si="188"/>
        <v>0.63623254907931659</v>
      </c>
      <c r="X2382" s="33"/>
      <c r="Y2382" s="33"/>
    </row>
    <row r="2383" spans="1:25" hidden="1" x14ac:dyDescent="0.2">
      <c r="A2383" s="93" t="s">
        <v>1081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1087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3187</v>
      </c>
      <c r="T2383" s="95" t="str">
        <f t="shared" si="190"/>
        <v>2023 12</v>
      </c>
      <c r="U2383" s="32">
        <f t="shared" si="187"/>
        <v>663.44720774497182</v>
      </c>
      <c r="V2383" s="22">
        <f t="shared" si="188"/>
        <v>0.70839274970023447</v>
      </c>
      <c r="X2383" s="33"/>
      <c r="Y2383" s="33"/>
    </row>
    <row r="2384" spans="1:25" hidden="1" x14ac:dyDescent="0.2">
      <c r="A2384" s="93" t="s">
        <v>1081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1088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3187</v>
      </c>
      <c r="T2384" s="95" t="str">
        <f t="shared" si="190"/>
        <v>2024 06</v>
      </c>
      <c r="U2384" s="32">
        <f t="shared" si="187"/>
        <v>1063.126103337612</v>
      </c>
      <c r="V2384" s="22">
        <f t="shared" si="188"/>
        <v>0.93513106990908723</v>
      </c>
      <c r="X2384" s="33"/>
      <c r="Y2384" s="33"/>
    </row>
    <row r="2385" spans="1:25" hidden="1" x14ac:dyDescent="0.2">
      <c r="A2385" s="93" t="s">
        <v>1081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1089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3187</v>
      </c>
      <c r="T2385" s="95" t="str">
        <f t="shared" si="190"/>
        <v>2024 03</v>
      </c>
      <c r="U2385" s="32">
        <f t="shared" si="187"/>
        <v>746.92587954642659</v>
      </c>
      <c r="V2385" s="22">
        <f t="shared" si="188"/>
        <v>0.78370177462269175</v>
      </c>
      <c r="X2385" s="33"/>
      <c r="Y2385" s="33"/>
    </row>
    <row r="2386" spans="1:25" hidden="1" x14ac:dyDescent="0.2">
      <c r="A2386" s="93" t="s">
        <v>1081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1090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3187</v>
      </c>
      <c r="T2386" s="95" t="str">
        <f t="shared" si="190"/>
        <v>2024 01</v>
      </c>
      <c r="U2386" s="32">
        <f t="shared" si="187"/>
        <v>647.95846255883589</v>
      </c>
      <c r="V2386" s="22">
        <f t="shared" si="188"/>
        <v>0.68059894140793153</v>
      </c>
      <c r="X2386" s="33"/>
      <c r="Y2386" s="33"/>
    </row>
    <row r="2387" spans="1:25" hidden="1" x14ac:dyDescent="0.2">
      <c r="A2387" s="93" t="s">
        <v>1081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1091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3187</v>
      </c>
      <c r="T2387" s="95" t="str">
        <f t="shared" si="190"/>
        <v>2023 11</v>
      </c>
      <c r="U2387" s="32">
        <f t="shared" si="187"/>
        <v>1894.2201206675209</v>
      </c>
      <c r="V2387" s="22">
        <f t="shared" si="188"/>
        <v>0.52532882872988595</v>
      </c>
      <c r="X2387" s="33"/>
      <c r="Y2387" s="33"/>
    </row>
    <row r="2388" spans="1:25" hidden="1" x14ac:dyDescent="0.2">
      <c r="A2388" s="93" t="s">
        <v>1081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2864</v>
      </c>
      <c r="I2388" s="97" t="s">
        <v>2245</v>
      </c>
      <c r="J2388" s="97" t="s">
        <v>2865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3187</v>
      </c>
      <c r="T2388" s="95" t="str">
        <f t="shared" si="190"/>
        <v>2023 11</v>
      </c>
      <c r="U2388" s="32">
        <f t="shared" si="187"/>
        <v>1073.0395466409921</v>
      </c>
      <c r="V2388" s="22">
        <f t="shared" si="188"/>
        <v>0.52938356289230437</v>
      </c>
      <c r="X2388" s="33"/>
      <c r="Y2388" s="33"/>
    </row>
    <row r="2389" spans="1:25" hidden="1" x14ac:dyDescent="0.2">
      <c r="A2389" s="93" t="s">
        <v>1081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1092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3187</v>
      </c>
      <c r="T2389" s="95" t="str">
        <f t="shared" si="190"/>
        <v>2023 11</v>
      </c>
      <c r="U2389" s="32">
        <f t="shared" si="187"/>
        <v>793.76047667950252</v>
      </c>
      <c r="V2389" s="22">
        <f t="shared" si="188"/>
        <v>0.30456159903070096</v>
      </c>
      <c r="X2389" s="33"/>
      <c r="Y2389" s="33"/>
    </row>
    <row r="2390" spans="1:25" hidden="1" x14ac:dyDescent="0.2">
      <c r="A2390" s="93" t="s">
        <v>1081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1054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3187</v>
      </c>
      <c r="T2390" s="95" t="str">
        <f t="shared" si="190"/>
        <v>2023 12</v>
      </c>
      <c r="U2390" s="32">
        <f t="shared" si="187"/>
        <v>953.44248202824122</v>
      </c>
      <c r="V2390" s="22">
        <f t="shared" si="188"/>
        <v>1.277118586413202</v>
      </c>
      <c r="X2390" s="33"/>
      <c r="Y2390" s="33"/>
    </row>
    <row r="2391" spans="1:25" hidden="1" x14ac:dyDescent="0.2">
      <c r="A2391" s="93" t="s">
        <v>1093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884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3187</v>
      </c>
      <c r="T2391" s="95" t="str">
        <f t="shared" si="190"/>
        <v>2023 11</v>
      </c>
      <c r="U2391" s="32">
        <f t="shared" si="187"/>
        <v>886.01461920371185</v>
      </c>
      <c r="V2391" s="22">
        <f t="shared" si="188"/>
        <v>0.33895163519767224</v>
      </c>
      <c r="X2391" s="33"/>
      <c r="Y2391" s="33"/>
    </row>
    <row r="2392" spans="1:25" hidden="1" x14ac:dyDescent="0.2">
      <c r="A2392" s="93" t="s">
        <v>1093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1094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3187</v>
      </c>
      <c r="T2392" s="95" t="str">
        <f t="shared" si="190"/>
        <v>2023 11</v>
      </c>
      <c r="U2392" s="32">
        <f t="shared" si="187"/>
        <v>1236.3852427780025</v>
      </c>
      <c r="V2392" s="22">
        <f t="shared" si="188"/>
        <v>0.39081409642420717</v>
      </c>
      <c r="X2392" s="33"/>
      <c r="Y2392" s="33"/>
    </row>
    <row r="2393" spans="1:25" hidden="1" x14ac:dyDescent="0.2">
      <c r="A2393" s="93" t="s">
        <v>1093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2836</v>
      </c>
      <c r="I2393" s="97" t="s">
        <v>2040</v>
      </c>
      <c r="J2393" s="97" t="s">
        <v>2837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3187</v>
      </c>
      <c r="T2393" s="95" t="str">
        <f t="shared" si="190"/>
        <v>2025 02</v>
      </c>
      <c r="U2393" s="32">
        <f t="shared" si="187"/>
        <v>709.85764947188864</v>
      </c>
      <c r="V2393" s="22">
        <f t="shared" si="188"/>
        <v>0.59644768473023235</v>
      </c>
      <c r="X2393" s="33"/>
      <c r="Y2393" s="33"/>
    </row>
    <row r="2394" spans="1:25" hidden="1" x14ac:dyDescent="0.2">
      <c r="A2394" s="93" t="s">
        <v>1093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2689</v>
      </c>
      <c r="I2394" s="97" t="s">
        <v>2250</v>
      </c>
      <c r="J2394" s="97" t="s">
        <v>2690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3187</v>
      </c>
      <c r="T2394" s="95" t="str">
        <f t="shared" si="190"/>
        <v>2023 11</v>
      </c>
      <c r="U2394" s="32">
        <f t="shared" si="187"/>
        <v>1037.7277386086998</v>
      </c>
      <c r="V2394" s="22">
        <f t="shared" si="188"/>
        <v>0.47992464091500697</v>
      </c>
      <c r="X2394" s="33"/>
      <c r="Y2394" s="33"/>
    </row>
    <row r="2395" spans="1:25" hidden="1" x14ac:dyDescent="0.2">
      <c r="A2395" s="93" t="s">
        <v>1093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2689</v>
      </c>
      <c r="I2395" s="97" t="s">
        <v>2250</v>
      </c>
      <c r="J2395" s="97" t="s">
        <v>2690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3187</v>
      </c>
      <c r="T2395" s="95" t="str">
        <f t="shared" si="190"/>
        <v>2024 03</v>
      </c>
      <c r="U2395" s="32">
        <f t="shared" si="187"/>
        <v>1137.7277386086998</v>
      </c>
      <c r="V2395" s="22">
        <f t="shared" si="188"/>
        <v>0.52617228594360099</v>
      </c>
      <c r="X2395" s="33"/>
      <c r="Y2395" s="33"/>
    </row>
    <row r="2396" spans="1:25" hidden="1" x14ac:dyDescent="0.2">
      <c r="A2396" s="93" t="s">
        <v>1093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2154</v>
      </c>
      <c r="I2396" s="97" t="s">
        <v>2040</v>
      </c>
      <c r="J2396" s="97" t="s">
        <v>2155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3187</v>
      </c>
      <c r="T2396" s="95" t="str">
        <f t="shared" si="190"/>
        <v>2023 11</v>
      </c>
      <c r="U2396" s="32">
        <f t="shared" si="187"/>
        <v>759.54708647229131</v>
      </c>
      <c r="V2396" s="22">
        <f t="shared" si="188"/>
        <v>0.61231432341290948</v>
      </c>
      <c r="X2396" s="33"/>
      <c r="Y2396" s="33"/>
    </row>
    <row r="2397" spans="1:25" hidden="1" x14ac:dyDescent="0.2">
      <c r="A2397" s="93" t="s">
        <v>1093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2154</v>
      </c>
      <c r="I2397" s="97" t="s">
        <v>2040</v>
      </c>
      <c r="J2397" s="97" t="s">
        <v>2155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3187</v>
      </c>
      <c r="T2397" s="95" t="str">
        <f t="shared" si="190"/>
        <v>2023 12</v>
      </c>
      <c r="U2397" s="32">
        <f t="shared" si="187"/>
        <v>659.54708647229131</v>
      </c>
      <c r="V2397" s="22">
        <f t="shared" si="188"/>
        <v>0.53169860724226403</v>
      </c>
      <c r="X2397" s="33"/>
      <c r="Y2397" s="33"/>
    </row>
    <row r="2398" spans="1:25" hidden="1" x14ac:dyDescent="0.2">
      <c r="A2398" s="93" t="s">
        <v>1093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2586</v>
      </c>
      <c r="I2398" s="97" t="s">
        <v>2075</v>
      </c>
      <c r="J2398" s="97" t="s">
        <v>2587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3187</v>
      </c>
      <c r="T2398" s="95" t="str">
        <f t="shared" si="190"/>
        <v>2023 12</v>
      </c>
      <c r="U2398" s="32">
        <f t="shared" si="187"/>
        <v>786.83623286752197</v>
      </c>
      <c r="V2398" s="22">
        <f t="shared" si="188"/>
        <v>0.86165949765872718</v>
      </c>
      <c r="X2398" s="33"/>
      <c r="Y2398" s="33"/>
    </row>
    <row r="2399" spans="1:25" hidden="1" x14ac:dyDescent="0.2">
      <c r="A2399" s="93" t="s">
        <v>1093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1095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3187</v>
      </c>
      <c r="T2399" s="95" t="str">
        <f t="shared" si="190"/>
        <v>2025 05</v>
      </c>
      <c r="U2399" s="32">
        <f t="shared" si="187"/>
        <v>1004.3076987367496</v>
      </c>
      <c r="V2399" s="22">
        <f t="shared" si="188"/>
        <v>1.4436090451383605</v>
      </c>
      <c r="X2399" s="33"/>
      <c r="Y2399" s="33"/>
    </row>
    <row r="2400" spans="1:25" hidden="1" x14ac:dyDescent="0.2">
      <c r="A2400" s="93" t="s">
        <v>1093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2870</v>
      </c>
      <c r="I2400" s="97" t="s">
        <v>2044</v>
      </c>
      <c r="J2400" s="97" t="s">
        <v>2871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3187</v>
      </c>
      <c r="T2400" s="95" t="str">
        <f t="shared" si="190"/>
        <v>2023 11</v>
      </c>
      <c r="U2400" s="32">
        <f t="shared" si="187"/>
        <v>812.46227461805438</v>
      </c>
      <c r="V2400" s="22">
        <f t="shared" si="188"/>
        <v>0.40877829096900453</v>
      </c>
      <c r="X2400" s="33"/>
      <c r="Y2400" s="33"/>
    </row>
    <row r="2401" spans="1:25" hidden="1" x14ac:dyDescent="0.2">
      <c r="A2401" s="93" t="s">
        <v>1093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2141</v>
      </c>
      <c r="I2401" s="97" t="s">
        <v>2075</v>
      </c>
      <c r="J2401" s="97" t="s">
        <v>2142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3187</v>
      </c>
      <c r="T2401" s="95" t="str">
        <f t="shared" si="190"/>
        <v>2023 12</v>
      </c>
      <c r="U2401" s="32">
        <f t="shared" si="187"/>
        <v>761.95143826557057</v>
      </c>
      <c r="V2401" s="22">
        <f t="shared" si="188"/>
        <v>0.8122729135224519</v>
      </c>
      <c r="X2401" s="33"/>
      <c r="Y2401" s="33"/>
    </row>
    <row r="2402" spans="1:25" hidden="1" x14ac:dyDescent="0.2">
      <c r="A2402" s="93" t="s">
        <v>1093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72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si="187"/>
        <v>-506.35147277014175</v>
      </c>
      <c r="V2402" s="22" t="str">
        <f t="shared" si="188"/>
        <v/>
      </c>
      <c r="X2402" s="33"/>
      <c r="Y2402" s="33"/>
    </row>
    <row r="2403" spans="1:25" hidden="1" x14ac:dyDescent="0.2">
      <c r="A2403" s="93" t="s">
        <v>1096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3710</v>
      </c>
      <c r="I2403" s="176" t="s">
        <v>2138</v>
      </c>
      <c r="J2403" s="97" t="s">
        <v>3762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3187</v>
      </c>
      <c r="T2403" s="95" t="str">
        <f t="shared" si="190"/>
        <v>2024 05</v>
      </c>
      <c r="U2403" s="32">
        <f t="shared" si="187"/>
        <v>1379.3378962169872</v>
      </c>
      <c r="V2403" s="22">
        <f t="shared" si="188"/>
        <v>0.90706403006003267</v>
      </c>
      <c r="X2403" s="33"/>
      <c r="Y2403" s="33"/>
    </row>
    <row r="2404" spans="1:25" hidden="1" x14ac:dyDescent="0.2">
      <c r="A2404" s="93" t="s">
        <v>1096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2870</v>
      </c>
      <c r="I2404" s="97" t="s">
        <v>2044</v>
      </c>
      <c r="J2404" s="97" t="s">
        <v>2871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3187</v>
      </c>
      <c r="T2404" s="95" t="str">
        <f t="shared" si="190"/>
        <v>2023 11</v>
      </c>
      <c r="U2404" s="32">
        <f t="shared" si="187"/>
        <v>834.16165753033465</v>
      </c>
      <c r="V2404" s="22">
        <f t="shared" si="188"/>
        <v>0.42432871488424867</v>
      </c>
      <c r="X2404" s="33"/>
      <c r="Y2404" s="33"/>
    </row>
    <row r="2405" spans="1:25" hidden="1" x14ac:dyDescent="0.2">
      <c r="A2405" s="93" t="s">
        <v>1096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2870</v>
      </c>
      <c r="I2405" s="97" t="s">
        <v>2044</v>
      </c>
      <c r="J2405" s="97" t="s">
        <v>2871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3187</v>
      </c>
      <c r="T2405" s="95" t="str">
        <f t="shared" si="190"/>
        <v>2023 12</v>
      </c>
      <c r="U2405" s="32">
        <f t="shared" si="187"/>
        <v>834.16165753033465</v>
      </c>
      <c r="V2405" s="22">
        <f t="shared" si="188"/>
        <v>0.42432871488424867</v>
      </c>
      <c r="X2405" s="33"/>
      <c r="Y2405" s="33"/>
    </row>
    <row r="2406" spans="1:25" hidden="1" x14ac:dyDescent="0.2">
      <c r="A2406" s="93" t="s">
        <v>1096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3729</v>
      </c>
      <c r="I2406" s="176" t="s">
        <v>3058</v>
      </c>
      <c r="J2406" s="97" t="s">
        <v>3805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3187</v>
      </c>
      <c r="T2406" s="95" t="str">
        <f t="shared" si="190"/>
        <v>2025 02</v>
      </c>
      <c r="U2406" s="32">
        <f t="shared" si="187"/>
        <v>-398.17295888651051</v>
      </c>
      <c r="V2406" s="22">
        <f t="shared" si="188"/>
        <v>-0.16603179408351981</v>
      </c>
      <c r="X2406" s="33"/>
      <c r="Y2406" s="33"/>
    </row>
    <row r="2407" spans="1:25" hidden="1" x14ac:dyDescent="0.2">
      <c r="A2407" s="93" t="s">
        <v>1096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1097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3187</v>
      </c>
      <c r="T2407" s="95" t="str">
        <f t="shared" si="190"/>
        <v>2023 12</v>
      </c>
      <c r="U2407" s="32">
        <f t="shared" si="187"/>
        <v>970.8920950749457</v>
      </c>
      <c r="V2407" s="22">
        <f t="shared" si="188"/>
        <v>0.73048402727669604</v>
      </c>
      <c r="X2407" s="33"/>
      <c r="Y2407" s="33"/>
    </row>
    <row r="2408" spans="1:25" hidden="1" x14ac:dyDescent="0.2">
      <c r="A2408" s="93" t="s">
        <v>1096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1095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si="187"/>
        <v>-689.16706181299105</v>
      </c>
      <c r="V2408" s="22" t="str">
        <f t="shared" si="188"/>
        <v/>
      </c>
      <c r="X2408" s="33"/>
      <c r="Y2408" s="33"/>
    </row>
    <row r="2409" spans="1:25" hidden="1" x14ac:dyDescent="0.2">
      <c r="A2409" s="93" t="s">
        <v>1096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890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3187</v>
      </c>
      <c r="T2409" s="95" t="str">
        <f t="shared" si="190"/>
        <v>2023 11</v>
      </c>
      <c r="U2409" s="32">
        <f t="shared" si="187"/>
        <v>626.94260620984994</v>
      </c>
      <c r="V2409" s="22">
        <f t="shared" si="188"/>
        <v>1.0940310918306244</v>
      </c>
      <c r="X2409" s="33"/>
      <c r="Y2409" s="33"/>
    </row>
    <row r="2410" spans="1:25" hidden="1" x14ac:dyDescent="0.2">
      <c r="A2410" s="93" t="s">
        <v>1096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890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3187</v>
      </c>
      <c r="T2410" s="95" t="str">
        <f t="shared" si="190"/>
        <v>2023 12</v>
      </c>
      <c r="U2410" s="32">
        <f t="shared" si="187"/>
        <v>626.94260620984994</v>
      </c>
      <c r="V2410" s="22">
        <f t="shared" si="188"/>
        <v>1.0940310918306244</v>
      </c>
      <c r="X2410" s="33"/>
      <c r="Y2410" s="33"/>
    </row>
    <row r="2411" spans="1:25" hidden="1" x14ac:dyDescent="0.2">
      <c r="A2411" s="93" t="s">
        <v>1096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800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3187</v>
      </c>
      <c r="T2411" s="95" t="str">
        <f t="shared" si="190"/>
        <v>2023 12</v>
      </c>
      <c r="U2411" s="32">
        <f t="shared" si="187"/>
        <v>796.93748665239059</v>
      </c>
      <c r="V2411" s="22">
        <f t="shared" si="188"/>
        <v>0.49713437873871735</v>
      </c>
      <c r="X2411" s="33"/>
      <c r="Y2411" s="33"/>
    </row>
    <row r="2412" spans="1:25" hidden="1" x14ac:dyDescent="0.2">
      <c r="A2412" s="93" t="s">
        <v>1096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3074</v>
      </c>
      <c r="I2412" s="97" t="s">
        <v>2040</v>
      </c>
      <c r="J2412" s="97" t="s">
        <v>3075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3187</v>
      </c>
      <c r="T2412" s="95" t="str">
        <f t="shared" si="190"/>
        <v>2023 12</v>
      </c>
      <c r="U2412" s="32">
        <f t="shared" si="187"/>
        <v>901.33330778015647</v>
      </c>
      <c r="V2412" s="22">
        <f t="shared" si="188"/>
        <v>0.6444232302047872</v>
      </c>
      <c r="X2412" s="33"/>
      <c r="Y2412" s="33"/>
    </row>
    <row r="2413" spans="1:25" hidden="1" x14ac:dyDescent="0.2">
      <c r="A2413" s="93" t="s">
        <v>1096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2864</v>
      </c>
      <c r="I2413" s="97" t="s">
        <v>2245</v>
      </c>
      <c r="J2413" s="97" t="s">
        <v>2865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3187</v>
      </c>
      <c r="T2413" s="95" t="str">
        <f t="shared" si="190"/>
        <v>2024 10</v>
      </c>
      <c r="U2413" s="32">
        <f t="shared" si="187"/>
        <v>999.32462369735822</v>
      </c>
      <c r="V2413" s="22">
        <f t="shared" si="188"/>
        <v>0.47571587450901159</v>
      </c>
      <c r="X2413" s="33"/>
      <c r="Y2413" s="33"/>
    </row>
    <row r="2414" spans="1:25" hidden="1" x14ac:dyDescent="0.2">
      <c r="A2414" s="93" t="s">
        <v>1096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2163</v>
      </c>
      <c r="I2414" s="97" t="s">
        <v>2161</v>
      </c>
      <c r="J2414" s="97" t="s">
        <v>2164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3187</v>
      </c>
      <c r="T2414" s="95" t="str">
        <f t="shared" si="190"/>
        <v>2024 05</v>
      </c>
      <c r="U2414" s="32">
        <f t="shared" si="187"/>
        <v>707.74324829883392</v>
      </c>
      <c r="V2414" s="22">
        <f t="shared" si="188"/>
        <v>0.89332561291417045</v>
      </c>
      <c r="X2414" s="33"/>
      <c r="Y2414" s="33"/>
    </row>
    <row r="2415" spans="1:25" hidden="1" x14ac:dyDescent="0.2">
      <c r="A2415" s="93" t="s">
        <v>1096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2163</v>
      </c>
      <c r="I2415" s="97" t="s">
        <v>2161</v>
      </c>
      <c r="J2415" s="97" t="s">
        <v>2164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3187</v>
      </c>
      <c r="T2415" s="95" t="str">
        <f t="shared" si="190"/>
        <v>2024 08</v>
      </c>
      <c r="U2415" s="32">
        <f t="shared" si="187"/>
        <v>807.74324829883392</v>
      </c>
      <c r="V2415" s="22">
        <f t="shared" si="188"/>
        <v>1.0195473204417818</v>
      </c>
      <c r="X2415" s="33"/>
      <c r="Y2415" s="33"/>
    </row>
    <row r="2416" spans="1:25" hidden="1" x14ac:dyDescent="0.2">
      <c r="A2416" s="93" t="s">
        <v>1096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2163</v>
      </c>
      <c r="I2416" s="97" t="s">
        <v>2161</v>
      </c>
      <c r="J2416" s="97" t="s">
        <v>2164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3187</v>
      </c>
      <c r="T2416" s="95" t="str">
        <f t="shared" si="190"/>
        <v>2024 10</v>
      </c>
      <c r="U2416" s="32">
        <f t="shared" si="187"/>
        <v>807.74324829883392</v>
      </c>
      <c r="V2416" s="22">
        <f t="shared" si="188"/>
        <v>1.0195473204417818</v>
      </c>
      <c r="X2416" s="33"/>
      <c r="Y2416" s="33"/>
    </row>
    <row r="2417" spans="1:25" hidden="1" x14ac:dyDescent="0.2">
      <c r="A2417" s="93" t="s">
        <v>1096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1054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3187</v>
      </c>
      <c r="T2417" s="95" t="str">
        <f t="shared" si="190"/>
        <v>2023 12</v>
      </c>
      <c r="U2417" s="32">
        <f t="shared" si="187"/>
        <v>826.82732583868642</v>
      </c>
      <c r="V2417" s="22">
        <f t="shared" si="188"/>
        <v>1.0693954319267347</v>
      </c>
      <c r="X2417" s="33"/>
      <c r="Y2417" s="33"/>
    </row>
    <row r="2418" spans="1:25" hidden="1" x14ac:dyDescent="0.2">
      <c r="A2418" s="93" t="s">
        <v>1096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1054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3187</v>
      </c>
      <c r="T2418" s="95" t="str">
        <f t="shared" si="190"/>
        <v>2023 12</v>
      </c>
      <c r="U2418" s="32">
        <f t="shared" si="187"/>
        <v>826.82732583868642</v>
      </c>
      <c r="V2418" s="22">
        <f t="shared" si="188"/>
        <v>1.0693954319267347</v>
      </c>
      <c r="X2418" s="33"/>
      <c r="Y2418" s="33"/>
    </row>
    <row r="2419" spans="1:25" hidden="1" x14ac:dyDescent="0.2">
      <c r="A2419" s="93" t="s">
        <v>1096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2125</v>
      </c>
      <c r="I2419" s="97" t="s">
        <v>2040</v>
      </c>
      <c r="J2419" s="97" t="s">
        <v>3851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3187</v>
      </c>
      <c r="T2419" s="95" t="str">
        <f t="shared" si="190"/>
        <v>2023 12</v>
      </c>
      <c r="U2419" s="32">
        <f t="shared" si="187"/>
        <v>930.41618436830754</v>
      </c>
      <c r="V2419" s="22">
        <f t="shared" si="188"/>
        <v>0.47239227748726242</v>
      </c>
      <c r="X2419" s="33"/>
      <c r="Y2419" s="33"/>
    </row>
    <row r="2420" spans="1:25" hidden="1" x14ac:dyDescent="0.2">
      <c r="A2420" s="93" t="s">
        <v>1096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2125</v>
      </c>
      <c r="I2420" s="97" t="s">
        <v>2040</v>
      </c>
      <c r="J2420" s="97" t="s">
        <v>3851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3187</v>
      </c>
      <c r="T2420" s="95" t="str">
        <f t="shared" si="190"/>
        <v>2024 01</v>
      </c>
      <c r="U2420" s="32">
        <f t="shared" si="187"/>
        <v>930.41618436830754</v>
      </c>
      <c r="V2420" s="22">
        <f t="shared" si="188"/>
        <v>0.47239227748726242</v>
      </c>
      <c r="X2420" s="33"/>
      <c r="Y2420" s="33"/>
    </row>
    <row r="2421" spans="1:25" hidden="1" x14ac:dyDescent="0.2">
      <c r="A2421" s="93" t="s">
        <v>1096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3187</v>
      </c>
      <c r="T2421" s="95" t="str">
        <f t="shared" si="190"/>
        <v>2023 12</v>
      </c>
      <c r="U2421" s="32">
        <f t="shared" si="187"/>
        <v>691.93265182012829</v>
      </c>
      <c r="V2421" s="22">
        <f t="shared" si="188"/>
        <v>0.68639526225053882</v>
      </c>
      <c r="X2421" s="33"/>
      <c r="Y2421" s="33"/>
    </row>
    <row r="2422" spans="1:25" hidden="1" x14ac:dyDescent="0.2">
      <c r="A2422" s="93" t="s">
        <v>1098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1099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3187</v>
      </c>
      <c r="T2422" s="95" t="str">
        <f t="shared" si="190"/>
        <v>2024 02</v>
      </c>
      <c r="U2422" s="32">
        <f t="shared" si="187"/>
        <v>515.1841678069859</v>
      </c>
      <c r="V2422" s="22">
        <f t="shared" si="188"/>
        <v>0.43482215025217447</v>
      </c>
      <c r="X2422" s="33"/>
      <c r="Y2422" s="33"/>
    </row>
    <row r="2423" spans="1:25" hidden="1" x14ac:dyDescent="0.2">
      <c r="A2423" s="93" t="s">
        <v>1098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1982</v>
      </c>
      <c r="I2423" s="176" t="s">
        <v>562</v>
      </c>
      <c r="J2423" s="97" t="s">
        <v>1981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3187</v>
      </c>
      <c r="T2423" s="95" t="str">
        <f t="shared" si="190"/>
        <v>2024 06</v>
      </c>
      <c r="U2423" s="32">
        <f t="shared" si="187"/>
        <v>543.54992437882606</v>
      </c>
      <c r="V2423" s="22">
        <f t="shared" si="188"/>
        <v>0.47001590110741653</v>
      </c>
      <c r="X2423" s="33"/>
      <c r="Y2423" s="33"/>
    </row>
    <row r="2424" spans="1:25" hidden="1" x14ac:dyDescent="0.2">
      <c r="A2424" s="93" t="s">
        <v>1098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3686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3187</v>
      </c>
      <c r="T2424" s="95" t="str">
        <f t="shared" si="190"/>
        <v>2023 11</v>
      </c>
      <c r="U2424" s="32">
        <f t="shared" si="187"/>
        <v>884.22268383147275</v>
      </c>
      <c r="V2424" s="22">
        <f t="shared" si="188"/>
        <v>7.6122558117628775E-2</v>
      </c>
      <c r="X2424" s="33"/>
      <c r="Y2424" s="33"/>
    </row>
    <row r="2425" spans="1:25" hidden="1" x14ac:dyDescent="0.2">
      <c r="A2425" s="93" t="s">
        <v>1098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3686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3187</v>
      </c>
      <c r="T2425" s="95" t="str">
        <f t="shared" si="190"/>
        <v>2023 11</v>
      </c>
      <c r="U2425" s="32">
        <f t="shared" si="187"/>
        <v>884.22268383147275</v>
      </c>
      <c r="V2425" s="22">
        <f t="shared" si="188"/>
        <v>7.6122558117628775E-2</v>
      </c>
      <c r="X2425" s="33"/>
      <c r="Y2425" s="33"/>
    </row>
    <row r="2426" spans="1:25" hidden="1" x14ac:dyDescent="0.2">
      <c r="A2426" s="93" t="s">
        <v>1098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2605</v>
      </c>
      <c r="I2426" s="97" t="s">
        <v>2088</v>
      </c>
      <c r="J2426" s="97" t="s">
        <v>3901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3187</v>
      </c>
      <c r="T2426" s="95" t="str">
        <f t="shared" si="190"/>
        <v>2023 11</v>
      </c>
      <c r="U2426" s="32">
        <f t="shared" si="187"/>
        <v>938.00527007562141</v>
      </c>
      <c r="V2426" s="22">
        <f t="shared" si="188"/>
        <v>0.39712420107967494</v>
      </c>
      <c r="X2426" s="33"/>
      <c r="Y2426" s="33"/>
    </row>
    <row r="2427" spans="1:25" hidden="1" x14ac:dyDescent="0.2">
      <c r="A2427" s="93" t="s">
        <v>1098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2605</v>
      </c>
      <c r="I2427" s="97" t="s">
        <v>2088</v>
      </c>
      <c r="J2427" s="97" t="s">
        <v>3901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3187</v>
      </c>
      <c r="T2427" s="95" t="str">
        <f t="shared" si="190"/>
        <v>2024 01</v>
      </c>
      <c r="U2427" s="32">
        <f t="shared" si="187"/>
        <v>938.00527007562141</v>
      </c>
      <c r="V2427" s="22">
        <f t="shared" si="188"/>
        <v>0.39712420107967494</v>
      </c>
      <c r="X2427" s="33"/>
      <c r="Y2427" s="33"/>
    </row>
    <row r="2428" spans="1:25" hidden="1" x14ac:dyDescent="0.2">
      <c r="A2428" s="93" t="s">
        <v>1100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251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3187</v>
      </c>
      <c r="T2428" s="95" t="str">
        <f t="shared" si="190"/>
        <v>2023 11</v>
      </c>
      <c r="U2428" s="32">
        <f t="shared" si="187"/>
        <v>1126.4150943396226</v>
      </c>
      <c r="V2428" s="22">
        <f t="shared" si="188"/>
        <v>1.9638157894736841</v>
      </c>
      <c r="X2428" s="33"/>
      <c r="Y2428" s="33"/>
    </row>
    <row r="2429" spans="1:25" hidden="1" x14ac:dyDescent="0.2">
      <c r="A2429" s="93" t="s">
        <v>1100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251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3187</v>
      </c>
      <c r="T2429" s="95" t="str">
        <f t="shared" si="190"/>
        <v>2024 02</v>
      </c>
      <c r="U2429" s="32">
        <f t="shared" si="187"/>
        <v>1126.4150943396226</v>
      </c>
      <c r="V2429" s="22">
        <f t="shared" si="188"/>
        <v>1.9638157894736841</v>
      </c>
      <c r="X2429" s="33"/>
      <c r="Y2429" s="33"/>
    </row>
    <row r="2430" spans="1:25" hidden="1" x14ac:dyDescent="0.2">
      <c r="A2430" s="93" t="s">
        <v>1100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1101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3187</v>
      </c>
      <c r="T2430" s="95" t="str">
        <f t="shared" si="190"/>
        <v>2023 11</v>
      </c>
      <c r="U2430" s="32">
        <f t="shared" si="187"/>
        <v>1497.1698113207549</v>
      </c>
      <c r="V2430" s="22">
        <f t="shared" si="188"/>
        <v>1.9887218045112787</v>
      </c>
      <c r="X2430" s="33"/>
      <c r="Y2430" s="33"/>
    </row>
    <row r="2431" spans="1:25" hidden="1" x14ac:dyDescent="0.2">
      <c r="A2431" s="93" t="s">
        <v>1102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3686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3187</v>
      </c>
      <c r="T2431" s="95" t="str">
        <f t="shared" si="190"/>
        <v>2023 11</v>
      </c>
      <c r="U2431" s="32">
        <f t="shared" si="187"/>
        <v>2907.349476207577</v>
      </c>
      <c r="V2431" s="22">
        <f t="shared" si="188"/>
        <v>0.30308093357477656</v>
      </c>
      <c r="X2431" s="33"/>
      <c r="Y2431" s="33"/>
    </row>
    <row r="2432" spans="1:25" hidden="1" x14ac:dyDescent="0.2">
      <c r="A2432" s="93" t="s">
        <v>1102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1982</v>
      </c>
      <c r="I2432" s="176" t="s">
        <v>562</v>
      </c>
      <c r="J2432" s="97" t="s">
        <v>1981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3187</v>
      </c>
      <c r="T2432" s="95" t="str">
        <f t="shared" si="190"/>
        <v>2024 07</v>
      </c>
      <c r="U2432" s="32">
        <f t="shared" si="187"/>
        <v>965.54482322140427</v>
      </c>
      <c r="V2432" s="22">
        <f t="shared" si="188"/>
        <v>1.3146409117250615</v>
      </c>
      <c r="X2432" s="33"/>
      <c r="Y2432" s="33"/>
    </row>
    <row r="2433" spans="1:25" hidden="1" x14ac:dyDescent="0.2">
      <c r="A2433" s="93" t="s">
        <v>1102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1103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3187</v>
      </c>
      <c r="T2433" s="95" t="str">
        <f t="shared" si="190"/>
        <v>2024 01</v>
      </c>
      <c r="U2433" s="32">
        <f t="shared" ref="U2433:U2496" si="192">Q2433-P2433</f>
        <v>922.16714984377802</v>
      </c>
      <c r="V2433" s="22">
        <f t="shared" ref="V2433:V2496" si="193">IF(Q2433&lt;&gt;0,IFERROR(U2433/P2433,""),"")</f>
        <v>1.1855595320492927</v>
      </c>
      <c r="X2433" s="33"/>
      <c r="Y2433" s="33"/>
    </row>
    <row r="2434" spans="1:25" hidden="1" x14ac:dyDescent="0.2">
      <c r="A2434" s="93" t="s">
        <v>1102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1983</v>
      </c>
      <c r="I2434" s="176" t="s">
        <v>562</v>
      </c>
      <c r="J2434" s="97" t="s">
        <v>3784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3187</v>
      </c>
      <c r="T2434" s="95" t="str">
        <f t="shared" si="190"/>
        <v>2024 01</v>
      </c>
      <c r="U2434" s="32">
        <f t="shared" si="192"/>
        <v>1009.5155507272401</v>
      </c>
      <c r="V2434" s="22">
        <f t="shared" si="193"/>
        <v>1.462039517023872</v>
      </c>
      <c r="X2434" s="33"/>
      <c r="Y2434" s="33"/>
    </row>
    <row r="2435" spans="1:25" hidden="1" x14ac:dyDescent="0.2">
      <c r="A2435" s="93" t="s">
        <v>1104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2833</v>
      </c>
      <c r="I2435" s="97" t="s">
        <v>2088</v>
      </c>
      <c r="J2435" s="97" t="s">
        <v>3930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3187</v>
      </c>
      <c r="T2435" s="95" t="str">
        <f t="shared" si="190"/>
        <v>2023 11</v>
      </c>
      <c r="U2435" s="32">
        <f t="shared" si="192"/>
        <v>-1.4999999998508429E-3</v>
      </c>
      <c r="V2435" s="22">
        <f t="shared" si="193"/>
        <v>-1.438557069573744E-6</v>
      </c>
      <c r="X2435" s="33"/>
      <c r="Y2435" s="33"/>
    </row>
    <row r="2436" spans="1:25" hidden="1" x14ac:dyDescent="0.2">
      <c r="A2436" s="93" t="s">
        <v>1104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2833</v>
      </c>
      <c r="I2436" s="97" t="s">
        <v>2088</v>
      </c>
      <c r="J2436" s="97" t="s">
        <v>3930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3187</v>
      </c>
      <c r="T2436" s="95" t="str">
        <f t="shared" ref="T2436:T2499" si="195">IF(R2436="","",TEXT(R2436,"ГГГГ ММ"))</f>
        <v>2023 11</v>
      </c>
      <c r="U2436" s="32">
        <f t="shared" si="192"/>
        <v>-1.4999999998508429E-3</v>
      </c>
      <c r="V2436" s="22">
        <f t="shared" si="193"/>
        <v>-1.438557069573744E-6</v>
      </c>
      <c r="X2436" s="33"/>
      <c r="Y2436" s="33"/>
    </row>
    <row r="2437" spans="1:25" hidden="1" x14ac:dyDescent="0.2">
      <c r="A2437" s="93" t="s">
        <v>1105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2605</v>
      </c>
      <c r="I2437" s="97" t="s">
        <v>2088</v>
      </c>
      <c r="J2437" s="97" t="s">
        <v>3901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3187</v>
      </c>
      <c r="T2437" s="95" t="str">
        <f t="shared" si="195"/>
        <v>2024 01</v>
      </c>
      <c r="U2437" s="32">
        <f t="shared" si="192"/>
        <v>1095.6999999999998</v>
      </c>
      <c r="V2437" s="22">
        <f t="shared" si="193"/>
        <v>0.52069571829111805</v>
      </c>
      <c r="X2437" s="33"/>
      <c r="Y2437" s="33"/>
    </row>
    <row r="2438" spans="1:25" hidden="1" x14ac:dyDescent="0.2">
      <c r="A2438" s="93" t="s">
        <v>1105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2605</v>
      </c>
      <c r="I2438" s="97" t="s">
        <v>2088</v>
      </c>
      <c r="J2438" s="97" t="s">
        <v>3901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3187</v>
      </c>
      <c r="T2438" s="95" t="str">
        <f t="shared" si="195"/>
        <v>2024 04</v>
      </c>
      <c r="U2438" s="32">
        <f t="shared" si="192"/>
        <v>1295.6999999999998</v>
      </c>
      <c r="V2438" s="22">
        <f t="shared" si="193"/>
        <v>0.61573920068431298</v>
      </c>
      <c r="X2438" s="33"/>
      <c r="Y2438" s="33"/>
    </row>
    <row r="2439" spans="1:25" hidden="1" x14ac:dyDescent="0.2">
      <c r="A2439" s="93" t="s">
        <v>1106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1107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3187</v>
      </c>
      <c r="T2439" s="95" t="str">
        <f t="shared" si="195"/>
        <v>2023 11</v>
      </c>
      <c r="U2439" s="32">
        <f t="shared" si="192"/>
        <v>1465.9820585457983</v>
      </c>
      <c r="V2439" s="22">
        <f t="shared" si="193"/>
        <v>0.2649037415589901</v>
      </c>
      <c r="X2439" s="33"/>
      <c r="Y2439" s="33"/>
    </row>
    <row r="2440" spans="1:25" hidden="1" x14ac:dyDescent="0.2">
      <c r="A2440" s="93" t="s">
        <v>1108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1109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3187</v>
      </c>
      <c r="T2440" s="95" t="str">
        <f t="shared" si="195"/>
        <v>2023 11</v>
      </c>
      <c r="U2440" s="32">
        <f t="shared" si="192"/>
        <v>1293.2275731822474</v>
      </c>
      <c r="V2440" s="22">
        <f t="shared" si="193"/>
        <v>0.39108453992607384</v>
      </c>
      <c r="X2440" s="33"/>
      <c r="Y2440" s="33"/>
    </row>
    <row r="2441" spans="1:25" hidden="1" x14ac:dyDescent="0.2">
      <c r="A2441" s="93" t="s">
        <v>1108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1110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3187</v>
      </c>
      <c r="T2441" s="95" t="str">
        <f t="shared" si="195"/>
        <v>2023 11</v>
      </c>
      <c r="U2441" s="32">
        <f t="shared" si="192"/>
        <v>1293.2275731822474</v>
      </c>
      <c r="V2441" s="22">
        <f t="shared" si="193"/>
        <v>0.39108453992607384</v>
      </c>
      <c r="X2441" s="33"/>
      <c r="Y2441" s="33"/>
    </row>
    <row r="2442" spans="1:25" hidden="1" x14ac:dyDescent="0.2">
      <c r="A2442" s="93" t="s">
        <v>1108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1111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3187</v>
      </c>
      <c r="T2442" s="95" t="str">
        <f t="shared" si="195"/>
        <v>2023 11</v>
      </c>
      <c r="U2442" s="32">
        <f t="shared" si="192"/>
        <v>1179.8810198300284</v>
      </c>
      <c r="V2442" s="22">
        <f t="shared" si="193"/>
        <v>0.31716217307009892</v>
      </c>
      <c r="X2442" s="33"/>
      <c r="Y2442" s="33"/>
    </row>
    <row r="2443" spans="1:25" hidden="1" x14ac:dyDescent="0.2">
      <c r="A2443" s="93" t="s">
        <v>1108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1111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3187</v>
      </c>
      <c r="T2443" s="95" t="str">
        <f t="shared" si="195"/>
        <v>2023 11</v>
      </c>
      <c r="U2443" s="32">
        <f t="shared" si="192"/>
        <v>1179.8810198300284</v>
      </c>
      <c r="V2443" s="22">
        <f t="shared" si="193"/>
        <v>0.31716217307009892</v>
      </c>
      <c r="X2443" s="33"/>
      <c r="Y2443" s="33"/>
    </row>
    <row r="2444" spans="1:25" hidden="1" x14ac:dyDescent="0.2">
      <c r="A2444" s="93" t="s">
        <v>1112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1044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3187</v>
      </c>
      <c r="T2444" s="95" t="str">
        <f t="shared" si="195"/>
        <v>2024 03</v>
      </c>
      <c r="U2444" s="32">
        <f t="shared" si="192"/>
        <v>709.64683663833807</v>
      </c>
      <c r="V2444" s="22">
        <f t="shared" si="193"/>
        <v>0.7165593678011869</v>
      </c>
      <c r="X2444" s="33"/>
      <c r="Y2444" s="33"/>
    </row>
    <row r="2445" spans="1:25" hidden="1" x14ac:dyDescent="0.2">
      <c r="A2445" s="93" t="s">
        <v>1112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1044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3187</v>
      </c>
      <c r="T2445" s="95" t="str">
        <f t="shared" si="195"/>
        <v>2024 06</v>
      </c>
      <c r="U2445" s="32">
        <f t="shared" si="192"/>
        <v>609.64683663833807</v>
      </c>
      <c r="V2445" s="22">
        <f t="shared" si="193"/>
        <v>0.61558528734229356</v>
      </c>
      <c r="X2445" s="33"/>
      <c r="Y2445" s="33"/>
    </row>
    <row r="2446" spans="1:25" hidden="1" x14ac:dyDescent="0.2">
      <c r="A2446" s="93" t="s">
        <v>1113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1114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3187</v>
      </c>
      <c r="T2446" s="95" t="str">
        <f t="shared" si="195"/>
        <v>2023 11</v>
      </c>
      <c r="U2446" s="32">
        <f t="shared" si="192"/>
        <v>393.86685552407926</v>
      </c>
      <c r="V2446" s="22">
        <f t="shared" si="193"/>
        <v>0.30155184193118101</v>
      </c>
      <c r="X2446" s="33"/>
      <c r="Y2446" s="33"/>
    </row>
    <row r="2447" spans="1:25" hidden="1" x14ac:dyDescent="0.2">
      <c r="A2447" s="93" t="s">
        <v>1113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1114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3187</v>
      </c>
      <c r="T2447" s="95" t="str">
        <f t="shared" si="195"/>
        <v>2023 11</v>
      </c>
      <c r="U2447" s="32">
        <f t="shared" si="192"/>
        <v>393.86685552407926</v>
      </c>
      <c r="V2447" s="22">
        <f t="shared" si="193"/>
        <v>0.30155184193118101</v>
      </c>
      <c r="X2447" s="33"/>
      <c r="Y2447" s="33"/>
    </row>
    <row r="2448" spans="1:25" hidden="1" x14ac:dyDescent="0.2">
      <c r="A2448" s="93" t="s">
        <v>1115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483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3187</v>
      </c>
      <c r="T2448" s="95" t="str">
        <f t="shared" si="195"/>
        <v>2024 02</v>
      </c>
      <c r="U2448" s="32">
        <f t="shared" si="192"/>
        <v>902.88668555240793</v>
      </c>
      <c r="V2448" s="22">
        <f t="shared" si="193"/>
        <v>0.5024094353393308</v>
      </c>
      <c r="X2448" s="33"/>
      <c r="Y2448" s="33"/>
    </row>
    <row r="2449" spans="1:25" hidden="1" x14ac:dyDescent="0.2">
      <c r="A2449" s="93" t="s">
        <v>1115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483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3187</v>
      </c>
      <c r="T2449" s="95" t="str">
        <f t="shared" si="195"/>
        <v>2024 06</v>
      </c>
      <c r="U2449" s="32">
        <f t="shared" si="192"/>
        <v>802.88668555240793</v>
      </c>
      <c r="V2449" s="22">
        <f t="shared" si="193"/>
        <v>0.44676464143787409</v>
      </c>
      <c r="X2449" s="33"/>
      <c r="Y2449" s="33"/>
    </row>
    <row r="2450" spans="1:25" hidden="1" x14ac:dyDescent="0.2">
      <c r="A2450" s="93" t="s">
        <v>1116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2583</v>
      </c>
      <c r="I2450" s="97" t="s">
        <v>2584</v>
      </c>
      <c r="J2450" s="97" t="s">
        <v>2585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3187</v>
      </c>
      <c r="T2450" s="95" t="str">
        <f t="shared" si="195"/>
        <v>2023 12</v>
      </c>
      <c r="U2450" s="32">
        <f t="shared" si="192"/>
        <v>923.48984445607221</v>
      </c>
      <c r="V2450" s="22">
        <f t="shared" si="193"/>
        <v>0.49213154627899586</v>
      </c>
      <c r="X2450" s="33"/>
      <c r="Y2450" s="33"/>
    </row>
    <row r="2451" spans="1:25" hidden="1" x14ac:dyDescent="0.2">
      <c r="A2451" s="93" t="s">
        <v>1116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1117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3187</v>
      </c>
      <c r="T2451" s="95" t="str">
        <f t="shared" si="195"/>
        <v>2023 12</v>
      </c>
      <c r="U2451" s="32">
        <f t="shared" si="192"/>
        <v>987.94649669409682</v>
      </c>
      <c r="V2451" s="22">
        <f t="shared" si="193"/>
        <v>0.40958730614393124</v>
      </c>
      <c r="X2451" s="33"/>
      <c r="Y2451" s="33"/>
    </row>
    <row r="2452" spans="1:25" hidden="1" x14ac:dyDescent="0.2">
      <c r="A2452" s="93" t="s">
        <v>1116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786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3187</v>
      </c>
      <c r="T2452" s="95" t="str">
        <f t="shared" si="195"/>
        <v>2025 02</v>
      </c>
      <c r="U2452" s="32">
        <f t="shared" si="192"/>
        <v>727.33197569328831</v>
      </c>
      <c r="V2452" s="22">
        <f t="shared" si="193"/>
        <v>0.67805878353032711</v>
      </c>
      <c r="X2452" s="33"/>
      <c r="Y2452" s="33"/>
    </row>
    <row r="2453" spans="1:25" hidden="1" x14ac:dyDescent="0.2">
      <c r="A2453" s="93" t="s">
        <v>1116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786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si="192"/>
        <v>-1072.6680243067117</v>
      </c>
      <c r="V2453" s="22" t="str">
        <f t="shared" si="193"/>
        <v/>
      </c>
      <c r="X2453" s="33"/>
      <c r="Y2453" s="33"/>
    </row>
    <row r="2454" spans="1:25" hidden="1" x14ac:dyDescent="0.2">
      <c r="A2454" s="93" t="s">
        <v>1116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1040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3187</v>
      </c>
      <c r="T2454" s="95" t="str">
        <f t="shared" si="195"/>
        <v>2023 12</v>
      </c>
      <c r="U2454" s="32">
        <f t="shared" si="192"/>
        <v>1.4417542688534013E-3</v>
      </c>
      <c r="V2454" s="22">
        <f t="shared" si="193"/>
        <v>1.3842144690712301E-6</v>
      </c>
      <c r="X2454" s="33"/>
      <c r="Y2454" s="33"/>
    </row>
    <row r="2455" spans="1:25" hidden="1" x14ac:dyDescent="0.2">
      <c r="A2455" s="93" t="s">
        <v>1116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1040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3187</v>
      </c>
      <c r="T2455" s="95" t="str">
        <f t="shared" si="195"/>
        <v>2023 12</v>
      </c>
      <c r="U2455" s="32">
        <f t="shared" si="192"/>
        <v>858.43144175426892</v>
      </c>
      <c r="V2455" s="22">
        <f t="shared" si="193"/>
        <v>0.82417180795096956</v>
      </c>
      <c r="X2455" s="33"/>
      <c r="Y2455" s="33"/>
    </row>
    <row r="2456" spans="1:25" hidden="1" x14ac:dyDescent="0.2">
      <c r="A2456" s="93" t="s">
        <v>1116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1118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3187</v>
      </c>
      <c r="T2456" s="95" t="str">
        <f t="shared" si="195"/>
        <v>2023 12</v>
      </c>
      <c r="U2456" s="32">
        <f t="shared" si="192"/>
        <v>1015.4339188032156</v>
      </c>
      <c r="V2456" s="22">
        <f t="shared" si="193"/>
        <v>0.79048788043443596</v>
      </c>
      <c r="X2456" s="33"/>
      <c r="Y2456" s="33"/>
    </row>
    <row r="2457" spans="1:25" hidden="1" x14ac:dyDescent="0.2">
      <c r="A2457" s="93" t="s">
        <v>1116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1118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3187</v>
      </c>
      <c r="T2457" s="95" t="str">
        <f t="shared" si="195"/>
        <v>2023 12</v>
      </c>
      <c r="U2457" s="32">
        <f t="shared" si="192"/>
        <v>1015.4339188032156</v>
      </c>
      <c r="V2457" s="22">
        <f t="shared" si="193"/>
        <v>0.79048788043443596</v>
      </c>
      <c r="X2457" s="33"/>
      <c r="Y2457" s="33"/>
    </row>
    <row r="2458" spans="1:25" hidden="1" x14ac:dyDescent="0.2">
      <c r="A2458" s="93" t="s">
        <v>1116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4387</v>
      </c>
      <c r="I2458" s="97" t="s">
        <v>2713</v>
      </c>
      <c r="J2458" s="97" t="s">
        <v>4388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3187</v>
      </c>
      <c r="T2458" s="95" t="str">
        <f t="shared" si="195"/>
        <v>2024 03</v>
      </c>
      <c r="U2458" s="32">
        <f t="shared" si="192"/>
        <v>951.05190743471439</v>
      </c>
      <c r="V2458" s="22">
        <f t="shared" si="193"/>
        <v>0.90667204047136563</v>
      </c>
      <c r="X2458" s="33"/>
      <c r="Y2458" s="33"/>
    </row>
    <row r="2459" spans="1:25" hidden="1" x14ac:dyDescent="0.2">
      <c r="A2459" s="93" t="s">
        <v>1116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4387</v>
      </c>
      <c r="I2459" s="97" t="s">
        <v>2713</v>
      </c>
      <c r="J2459" s="97" t="s">
        <v>4388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3187</v>
      </c>
      <c r="T2459" s="95" t="str">
        <f t="shared" si="195"/>
        <v>2024 05</v>
      </c>
      <c r="U2459" s="32">
        <f t="shared" si="192"/>
        <v>1051.0519074347144</v>
      </c>
      <c r="V2459" s="22">
        <f t="shared" si="193"/>
        <v>1.002005642494934</v>
      </c>
      <c r="X2459" s="33"/>
      <c r="Y2459" s="33"/>
    </row>
    <row r="2460" spans="1:25" hidden="1" x14ac:dyDescent="0.2">
      <c r="A2460" s="93" t="s">
        <v>1116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1119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3187</v>
      </c>
      <c r="T2460" s="95" t="str">
        <f t="shared" si="195"/>
        <v>2023 12</v>
      </c>
      <c r="U2460" s="32">
        <f t="shared" si="192"/>
        <v>573.94462493459537</v>
      </c>
      <c r="V2460" s="22">
        <f t="shared" si="193"/>
        <v>1.0910346175309713</v>
      </c>
      <c r="X2460" s="33"/>
      <c r="Y2460" s="33"/>
    </row>
    <row r="2461" spans="1:25" hidden="1" x14ac:dyDescent="0.2">
      <c r="A2461" s="93" t="s">
        <v>1116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986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3187</v>
      </c>
      <c r="T2461" s="95" t="str">
        <f t="shared" si="195"/>
        <v>2024 02</v>
      </c>
      <c r="U2461" s="32">
        <f t="shared" si="192"/>
        <v>1063.3978095419302</v>
      </c>
      <c r="V2461" s="22">
        <f t="shared" si="193"/>
        <v>0.40332129488111396</v>
      </c>
      <c r="X2461" s="33"/>
      <c r="Y2461" s="33"/>
    </row>
    <row r="2462" spans="1:25" hidden="1" x14ac:dyDescent="0.2">
      <c r="A2462" s="93" t="s">
        <v>1116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523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3187</v>
      </c>
      <c r="T2462" s="95" t="str">
        <f t="shared" si="195"/>
        <v>2023 12</v>
      </c>
      <c r="U2462" s="32">
        <f t="shared" si="192"/>
        <v>777.10574133092337</v>
      </c>
      <c r="V2462" s="22">
        <f t="shared" si="193"/>
        <v>0.63546437954224899</v>
      </c>
      <c r="X2462" s="33"/>
      <c r="Y2462" s="33"/>
    </row>
    <row r="2463" spans="1:25" hidden="1" x14ac:dyDescent="0.2">
      <c r="A2463" s="93" t="s">
        <v>1116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2743</v>
      </c>
      <c r="I2463" s="97" t="s">
        <v>2088</v>
      </c>
      <c r="J2463" s="97" t="s">
        <v>2744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3187</v>
      </c>
      <c r="T2463" s="95" t="str">
        <f t="shared" si="195"/>
        <v>2024 08</v>
      </c>
      <c r="U2463" s="32">
        <f t="shared" si="192"/>
        <v>514.00495409789278</v>
      </c>
      <c r="V2463" s="22">
        <f t="shared" si="193"/>
        <v>1.0576341434587948</v>
      </c>
      <c r="X2463" s="33"/>
      <c r="Y2463" s="33"/>
    </row>
    <row r="2464" spans="1:25" hidden="1" x14ac:dyDescent="0.2">
      <c r="A2464" s="93" t="s">
        <v>1116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3705</v>
      </c>
      <c r="I2464" s="97" t="s">
        <v>2075</v>
      </c>
      <c r="J2464" s="97" t="s">
        <v>3812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3238</v>
      </c>
      <c r="T2464" s="95" t="str">
        <f t="shared" si="195"/>
        <v>2025 06</v>
      </c>
      <c r="U2464" s="32">
        <f t="shared" si="192"/>
        <v>929.36423203158461</v>
      </c>
      <c r="V2464" s="22">
        <f t="shared" si="193"/>
        <v>0.63194725184430878</v>
      </c>
      <c r="X2464" s="33"/>
      <c r="Y2464" s="33"/>
    </row>
    <row r="2465" spans="1:25" hidden="1" x14ac:dyDescent="0.2">
      <c r="A2465" s="93" t="s">
        <v>1116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2059</v>
      </c>
      <c r="I2465" s="97" t="s">
        <v>2040</v>
      </c>
      <c r="J2465" s="97" t="s">
        <v>4390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3187</v>
      </c>
      <c r="T2465" s="95" t="str">
        <f t="shared" si="195"/>
        <v>2023 12</v>
      </c>
      <c r="U2465" s="32">
        <f t="shared" si="192"/>
        <v>1076.6532726061932</v>
      </c>
      <c r="V2465" s="22">
        <f t="shared" si="193"/>
        <v>0.70676836287177258</v>
      </c>
      <c r="X2465" s="33"/>
      <c r="Y2465" s="33"/>
    </row>
    <row r="2466" spans="1:25" hidden="1" x14ac:dyDescent="0.2">
      <c r="A2466" s="93" t="s">
        <v>1116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1120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si="193"/>
        <v/>
      </c>
      <c r="X2466" s="33"/>
      <c r="Y2466" s="33"/>
    </row>
    <row r="2467" spans="1:25" hidden="1" x14ac:dyDescent="0.2">
      <c r="A2467" s="93" t="s">
        <v>1121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2586</v>
      </c>
      <c r="I2467" s="97" t="s">
        <v>2075</v>
      </c>
      <c r="J2467" s="97" t="s">
        <v>2587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3187</v>
      </c>
      <c r="T2467" s="95" t="str">
        <f t="shared" si="195"/>
        <v>2024 01</v>
      </c>
      <c r="U2467" s="32">
        <f t="shared" si="192"/>
        <v>695.62418820129176</v>
      </c>
      <c r="V2467" s="22">
        <f t="shared" si="193"/>
        <v>0.69259352926422835</v>
      </c>
      <c r="X2467" s="33"/>
      <c r="Y2467" s="33"/>
    </row>
    <row r="2468" spans="1:25" hidden="1" x14ac:dyDescent="0.2">
      <c r="A2468" s="93" t="s">
        <v>1121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2109</v>
      </c>
      <c r="I2468" s="97" t="s">
        <v>2040</v>
      </c>
      <c r="J2468" s="97" t="s">
        <v>2110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3187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hidden="1" x14ac:dyDescent="0.2">
      <c r="A2469" s="93" t="s">
        <v>1121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2109</v>
      </c>
      <c r="I2469" s="97" t="s">
        <v>2040</v>
      </c>
      <c r="J2469" s="97" t="s">
        <v>2110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3187</v>
      </c>
      <c r="T2469" s="95" t="str">
        <f t="shared" si="195"/>
        <v>2024 01</v>
      </c>
      <c r="U2469" s="32">
        <f t="shared" si="192"/>
        <v>624.60069704182138</v>
      </c>
      <c r="V2469" s="22">
        <f t="shared" si="193"/>
        <v>0.33304944502037598</v>
      </c>
      <c r="X2469" s="33"/>
      <c r="Y2469" s="33"/>
    </row>
    <row r="2470" spans="1:25" hidden="1" x14ac:dyDescent="0.2">
      <c r="A2470" s="93" t="s">
        <v>1121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2109</v>
      </c>
      <c r="I2470" s="97" t="s">
        <v>2040</v>
      </c>
      <c r="J2470" s="97" t="s">
        <v>2110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3187</v>
      </c>
      <c r="T2470" s="95" t="str">
        <f t="shared" si="195"/>
        <v>2024 07</v>
      </c>
      <c r="U2470" s="32">
        <f t="shared" si="192"/>
        <v>524.60069704182138</v>
      </c>
      <c r="V2470" s="22">
        <f t="shared" si="193"/>
        <v>0.27972746721956093</v>
      </c>
      <c r="X2470" s="33"/>
      <c r="Y2470" s="33"/>
    </row>
    <row r="2471" spans="1:25" hidden="1" x14ac:dyDescent="0.2">
      <c r="A2471" s="93" t="s">
        <v>1121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2109</v>
      </c>
      <c r="I2471" s="97" t="s">
        <v>2040</v>
      </c>
      <c r="J2471" s="97" t="s">
        <v>2110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3187</v>
      </c>
      <c r="T2471" s="95" t="str">
        <f t="shared" si="195"/>
        <v>2024 08</v>
      </c>
      <c r="U2471" s="32">
        <f t="shared" si="192"/>
        <v>624.60069704182138</v>
      </c>
      <c r="V2471" s="22">
        <f t="shared" si="193"/>
        <v>0.33304944502037598</v>
      </c>
      <c r="X2471" s="33"/>
      <c r="Y2471" s="33"/>
    </row>
    <row r="2472" spans="1:25" hidden="1" x14ac:dyDescent="0.2">
      <c r="A2472" s="93" t="s">
        <v>1121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455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3187</v>
      </c>
      <c r="T2472" s="95" t="str">
        <f t="shared" si="195"/>
        <v>2024 01</v>
      </c>
      <c r="U2472" s="32">
        <f t="shared" si="192"/>
        <v>591.20565496429708</v>
      </c>
      <c r="V2472" s="22">
        <f t="shared" si="193"/>
        <v>0.2560668325593784</v>
      </c>
      <c r="X2472" s="33"/>
      <c r="Y2472" s="33"/>
    </row>
    <row r="2473" spans="1:25" hidden="1" x14ac:dyDescent="0.2">
      <c r="A2473" s="93" t="s">
        <v>1121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455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3187</v>
      </c>
      <c r="T2473" s="95" t="str">
        <f t="shared" si="195"/>
        <v>2024 02</v>
      </c>
      <c r="U2473" s="32">
        <f t="shared" si="192"/>
        <v>691.20565496429708</v>
      </c>
      <c r="V2473" s="22">
        <f t="shared" si="193"/>
        <v>0.29937948195797764</v>
      </c>
      <c r="X2473" s="33"/>
      <c r="Y2473" s="33"/>
    </row>
    <row r="2474" spans="1:25" hidden="1" x14ac:dyDescent="0.2">
      <c r="A2474" s="93" t="s">
        <v>1121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2983</v>
      </c>
      <c r="I2474" s="97" t="s">
        <v>2088</v>
      </c>
      <c r="J2474" s="97" t="s">
        <v>2984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3187</v>
      </c>
      <c r="T2474" s="95" t="str">
        <f t="shared" si="195"/>
        <v>2024 04</v>
      </c>
      <c r="U2474" s="32">
        <f t="shared" si="192"/>
        <v>594.16482488949327</v>
      </c>
      <c r="V2474" s="22">
        <f t="shared" si="193"/>
        <v>5.6140581264130986</v>
      </c>
      <c r="X2474" s="33"/>
      <c r="Y2474" s="33"/>
    </row>
    <row r="2475" spans="1:25" hidden="1" x14ac:dyDescent="0.2">
      <c r="A2475" s="93" t="s">
        <v>1121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2671</v>
      </c>
      <c r="I2475" s="97" t="s">
        <v>2040</v>
      </c>
      <c r="J2475" s="97" t="s">
        <v>2672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3187</v>
      </c>
      <c r="T2475" s="95" t="str">
        <f t="shared" si="195"/>
        <v>2024 01</v>
      </c>
      <c r="U2475" s="32">
        <f t="shared" si="192"/>
        <v>868.22922581604848</v>
      </c>
      <c r="V2475" s="22">
        <f t="shared" si="193"/>
        <v>0.42732636813558239</v>
      </c>
      <c r="X2475" s="33"/>
      <c r="Y2475" s="33"/>
    </row>
    <row r="2476" spans="1:25" hidden="1" x14ac:dyDescent="0.2">
      <c r="A2476" s="93" t="s">
        <v>1121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2671</v>
      </c>
      <c r="I2476" s="97" t="s">
        <v>2040</v>
      </c>
      <c r="J2476" s="97" t="s">
        <v>2672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3187</v>
      </c>
      <c r="T2476" s="95" t="str">
        <f t="shared" si="195"/>
        <v>2024 01</v>
      </c>
      <c r="U2476" s="32">
        <f t="shared" si="192"/>
        <v>968.22922581604848</v>
      </c>
      <c r="V2476" s="22">
        <f t="shared" si="193"/>
        <v>0.47654451876094728</v>
      </c>
      <c r="X2476" s="33"/>
      <c r="Y2476" s="33"/>
    </row>
    <row r="2477" spans="1:25" hidden="1" x14ac:dyDescent="0.2">
      <c r="A2477" s="93" t="s">
        <v>1121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2671</v>
      </c>
      <c r="I2477" s="97" t="s">
        <v>2040</v>
      </c>
      <c r="J2477" s="97" t="s">
        <v>2672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3187</v>
      </c>
      <c r="T2477" s="95" t="str">
        <f t="shared" si="195"/>
        <v>2024 01</v>
      </c>
      <c r="U2477" s="32">
        <f t="shared" si="192"/>
        <v>968.22922581604848</v>
      </c>
      <c r="V2477" s="22">
        <f t="shared" si="193"/>
        <v>0.47654451876094728</v>
      </c>
      <c r="X2477" s="33"/>
      <c r="Y2477" s="33"/>
    </row>
    <row r="2478" spans="1:25" hidden="1" x14ac:dyDescent="0.2">
      <c r="A2478" s="93" t="s">
        <v>1121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2671</v>
      </c>
      <c r="I2478" s="97" t="s">
        <v>2040</v>
      </c>
      <c r="J2478" s="97" t="s">
        <v>2672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3187</v>
      </c>
      <c r="T2478" s="95" t="str">
        <f t="shared" si="195"/>
        <v>2024 02</v>
      </c>
      <c r="U2478" s="32">
        <f t="shared" si="192"/>
        <v>968.22922581604848</v>
      </c>
      <c r="V2478" s="22">
        <f t="shared" si="193"/>
        <v>0.47654451876094728</v>
      </c>
      <c r="X2478" s="33"/>
      <c r="Y2478" s="33"/>
    </row>
    <row r="2479" spans="1:25" hidden="1" x14ac:dyDescent="0.2">
      <c r="A2479" s="93" t="s">
        <v>1121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1122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3187</v>
      </c>
      <c r="T2479" s="95" t="str">
        <f t="shared" si="195"/>
        <v>2024 01</v>
      </c>
      <c r="U2479" s="32">
        <f t="shared" si="192"/>
        <v>855.57998554913092</v>
      </c>
      <c r="V2479" s="22">
        <f t="shared" si="193"/>
        <v>0.24138786657926162</v>
      </c>
      <c r="X2479" s="33"/>
      <c r="Y2479" s="33"/>
    </row>
    <row r="2480" spans="1:25" hidden="1" x14ac:dyDescent="0.2">
      <c r="A2480" s="93" t="s">
        <v>1123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2870</v>
      </c>
      <c r="I2480" s="97" t="s">
        <v>2044</v>
      </c>
      <c r="J2480" s="97" t="s">
        <v>2871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3187</v>
      </c>
      <c r="T2480" s="95" t="str">
        <f t="shared" si="195"/>
        <v>2023 12</v>
      </c>
      <c r="U2480" s="32">
        <f t="shared" si="192"/>
        <v>894.32873732107328</v>
      </c>
      <c r="V2480" s="22">
        <f t="shared" si="193"/>
        <v>0.46929853791459125</v>
      </c>
      <c r="X2480" s="33"/>
      <c r="Y2480" s="33"/>
    </row>
    <row r="2481" spans="1:25" hidden="1" x14ac:dyDescent="0.2">
      <c r="A2481" s="93" t="s">
        <v>1123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2870</v>
      </c>
      <c r="I2481" s="97" t="s">
        <v>2044</v>
      </c>
      <c r="J2481" s="97" t="s">
        <v>2871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3187</v>
      </c>
      <c r="T2481" s="95" t="str">
        <f t="shared" si="195"/>
        <v>2023 12</v>
      </c>
      <c r="U2481" s="32">
        <f t="shared" si="192"/>
        <v>894.32873732107328</v>
      </c>
      <c r="V2481" s="22">
        <f t="shared" si="193"/>
        <v>0.46929853791459125</v>
      </c>
      <c r="X2481" s="33"/>
      <c r="Y2481" s="33"/>
    </row>
    <row r="2482" spans="1:25" hidden="1" x14ac:dyDescent="0.2">
      <c r="A2482" s="93" t="s">
        <v>1123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2870</v>
      </c>
      <c r="I2482" s="97" t="s">
        <v>2044</v>
      </c>
      <c r="J2482" s="97" t="s">
        <v>2871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3187</v>
      </c>
      <c r="T2482" s="95" t="str">
        <f t="shared" si="195"/>
        <v>2023 12</v>
      </c>
      <c r="U2482" s="32">
        <f t="shared" si="192"/>
        <v>894.32873732107328</v>
      </c>
      <c r="V2482" s="22">
        <f t="shared" si="193"/>
        <v>0.46929853791459125</v>
      </c>
      <c r="X2482" s="33"/>
      <c r="Y2482" s="33"/>
    </row>
    <row r="2483" spans="1:25" hidden="1" x14ac:dyDescent="0.2">
      <c r="A2483" s="93" t="s">
        <v>1123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2870</v>
      </c>
      <c r="I2483" s="97" t="s">
        <v>2044</v>
      </c>
      <c r="J2483" s="97" t="s">
        <v>2871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3187</v>
      </c>
      <c r="T2483" s="95" t="str">
        <f t="shared" si="195"/>
        <v>2024 08</v>
      </c>
      <c r="U2483" s="32">
        <f t="shared" si="192"/>
        <v>894.32873732107328</v>
      </c>
      <c r="V2483" s="22">
        <f t="shared" si="193"/>
        <v>0.46929853791459125</v>
      </c>
      <c r="X2483" s="33"/>
      <c r="Y2483" s="33"/>
    </row>
    <row r="2484" spans="1:25" hidden="1" x14ac:dyDescent="0.2">
      <c r="A2484" s="93" t="s">
        <v>1123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2510</v>
      </c>
      <c r="I2484" s="97" t="s">
        <v>2075</v>
      </c>
      <c r="J2484" s="97" t="s">
        <v>2511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3187</v>
      </c>
      <c r="T2484" s="95" t="str">
        <f t="shared" si="195"/>
        <v>2024 01</v>
      </c>
      <c r="U2484" s="32">
        <f t="shared" si="192"/>
        <v>981.70200113754868</v>
      </c>
      <c r="V2484" s="22">
        <f t="shared" si="193"/>
        <v>0.57132232115003079</v>
      </c>
      <c r="X2484" s="33"/>
      <c r="Y2484" s="33"/>
    </row>
    <row r="2485" spans="1:25" hidden="1" x14ac:dyDescent="0.2">
      <c r="A2485" s="93" t="s">
        <v>1123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2510</v>
      </c>
      <c r="I2485" s="97" t="s">
        <v>2075</v>
      </c>
      <c r="J2485" s="97" t="s">
        <v>2511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3187</v>
      </c>
      <c r="T2485" s="95" t="str">
        <f t="shared" si="195"/>
        <v>2024 01</v>
      </c>
      <c r="U2485" s="32">
        <f t="shared" si="192"/>
        <v>981.70200113754868</v>
      </c>
      <c r="V2485" s="22">
        <f t="shared" si="193"/>
        <v>0.57132232115003079</v>
      </c>
      <c r="X2485" s="33"/>
      <c r="Y2485" s="33"/>
    </row>
    <row r="2486" spans="1:25" hidden="1" x14ac:dyDescent="0.2">
      <c r="A2486" s="93" t="s">
        <v>1123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2501</v>
      </c>
      <c r="I2486" s="97" t="s">
        <v>2040</v>
      </c>
      <c r="J2486" s="97" t="s">
        <v>2502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3187</v>
      </c>
      <c r="T2486" s="95" t="str">
        <f t="shared" si="195"/>
        <v>2024 01</v>
      </c>
      <c r="U2486" s="32">
        <f t="shared" si="192"/>
        <v>846.32281827661393</v>
      </c>
      <c r="V2486" s="22">
        <f t="shared" si="193"/>
        <v>1.2947106644373414</v>
      </c>
      <c r="X2486" s="33"/>
      <c r="Y2486" s="33"/>
    </row>
    <row r="2487" spans="1:25" hidden="1" x14ac:dyDescent="0.2">
      <c r="A2487" s="93" t="s">
        <v>1123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2501</v>
      </c>
      <c r="I2487" s="97" t="s">
        <v>2040</v>
      </c>
      <c r="J2487" s="97" t="s">
        <v>2502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3187</v>
      </c>
      <c r="T2487" s="95" t="str">
        <f t="shared" si="195"/>
        <v>2024 03</v>
      </c>
      <c r="U2487" s="32">
        <f t="shared" si="192"/>
        <v>846.32281827661393</v>
      </c>
      <c r="V2487" s="22">
        <f t="shared" si="193"/>
        <v>1.2947106644373414</v>
      </c>
      <c r="X2487" s="33"/>
      <c r="Y2487" s="33"/>
    </row>
    <row r="2488" spans="1:25" hidden="1" x14ac:dyDescent="0.2">
      <c r="A2488" s="93" t="s">
        <v>1123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1124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3187</v>
      </c>
      <c r="T2488" s="95" t="str">
        <f t="shared" si="195"/>
        <v>2024 11</v>
      </c>
      <c r="U2488" s="32">
        <f t="shared" si="192"/>
        <v>748.08027585553168</v>
      </c>
      <c r="V2488" s="22">
        <f t="shared" si="193"/>
        <v>0.64942049361220155</v>
      </c>
      <c r="X2488" s="33"/>
      <c r="Y2488" s="33"/>
    </row>
    <row r="2489" spans="1:25" hidden="1" x14ac:dyDescent="0.2">
      <c r="A2489" s="93" t="s">
        <v>1123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1125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3187</v>
      </c>
      <c r="T2489" s="95" t="str">
        <f t="shared" si="195"/>
        <v>2024 02</v>
      </c>
      <c r="U2489" s="32">
        <f t="shared" si="192"/>
        <v>1185.4907180775431</v>
      </c>
      <c r="V2489" s="22">
        <f t="shared" si="193"/>
        <v>1.2963134891156447</v>
      </c>
      <c r="X2489" s="33"/>
      <c r="Y2489" s="33"/>
    </row>
    <row r="2490" spans="1:25" hidden="1" x14ac:dyDescent="0.2">
      <c r="A2490" s="93" t="s">
        <v>1123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1126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3187</v>
      </c>
      <c r="T2490" s="95" t="str">
        <f t="shared" si="195"/>
        <v>2023 12</v>
      </c>
      <c r="U2490" s="32">
        <f t="shared" si="192"/>
        <v>1004.4308223528296</v>
      </c>
      <c r="V2490" s="22">
        <f t="shared" si="193"/>
        <v>0.84012773257462781</v>
      </c>
      <c r="X2490" s="33"/>
      <c r="Y2490" s="33"/>
    </row>
    <row r="2491" spans="1:25" hidden="1" x14ac:dyDescent="0.2">
      <c r="A2491" s="93" t="s">
        <v>1123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2125</v>
      </c>
      <c r="I2491" s="97" t="s">
        <v>2040</v>
      </c>
      <c r="J2491" s="97" t="s">
        <v>3851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3187</v>
      </c>
      <c r="T2491" s="95" t="str">
        <f t="shared" si="195"/>
        <v>2024 01</v>
      </c>
      <c r="U2491" s="32">
        <f t="shared" si="192"/>
        <v>1089.5379436439473</v>
      </c>
      <c r="V2491" s="22">
        <f t="shared" si="193"/>
        <v>0.57030075003012271</v>
      </c>
      <c r="X2491" s="33"/>
      <c r="Y2491" s="33"/>
    </row>
    <row r="2492" spans="1:25" hidden="1" x14ac:dyDescent="0.2">
      <c r="A2492" s="93" t="s">
        <v>1123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2125</v>
      </c>
      <c r="I2492" s="97" t="s">
        <v>2040</v>
      </c>
      <c r="J2492" s="97" t="s">
        <v>3851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3187</v>
      </c>
      <c r="T2492" s="95" t="str">
        <f t="shared" si="195"/>
        <v>2024 01</v>
      </c>
      <c r="U2492" s="32">
        <f t="shared" si="192"/>
        <v>989.5379436439473</v>
      </c>
      <c r="V2492" s="22">
        <f t="shared" si="193"/>
        <v>0.51795739169578525</v>
      </c>
      <c r="X2492" s="33"/>
      <c r="Y2492" s="33"/>
    </row>
    <row r="2493" spans="1:25" hidden="1" x14ac:dyDescent="0.2">
      <c r="A2493" s="93" t="s">
        <v>1123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1120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si="192"/>
        <v>-1124.2395828988526</v>
      </c>
      <c r="V2493" s="22" t="str">
        <f t="shared" si="193"/>
        <v/>
      </c>
      <c r="X2493" s="33"/>
      <c r="Y2493" s="33"/>
    </row>
    <row r="2494" spans="1:25" hidden="1" x14ac:dyDescent="0.2">
      <c r="A2494" s="93" t="s">
        <v>1123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777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3187</v>
      </c>
      <c r="T2494" s="95" t="str">
        <f t="shared" si="195"/>
        <v>2023 12</v>
      </c>
      <c r="U2494" s="32">
        <f t="shared" si="192"/>
        <v>912.42729121243792</v>
      </c>
      <c r="V2494" s="22">
        <f t="shared" si="193"/>
        <v>0.48338656676092445</v>
      </c>
      <c r="X2494" s="33"/>
      <c r="Y2494" s="33"/>
    </row>
    <row r="2495" spans="1:25" hidden="1" x14ac:dyDescent="0.2">
      <c r="A2495" s="93" t="s">
        <v>1127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1128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3187</v>
      </c>
      <c r="T2495" s="95" t="str">
        <f t="shared" si="195"/>
        <v>2023 12</v>
      </c>
      <c r="U2495" s="32">
        <f t="shared" si="192"/>
        <v>401.48803350200683</v>
      </c>
      <c r="V2495" s="22">
        <f t="shared" si="193"/>
        <v>0.73195856795127134</v>
      </c>
      <c r="X2495" s="33"/>
      <c r="Y2495" s="33"/>
    </row>
    <row r="2496" spans="1:25" hidden="1" x14ac:dyDescent="0.2">
      <c r="A2496" s="93" t="s">
        <v>1127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724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3187</v>
      </c>
      <c r="T2496" s="95" t="str">
        <f t="shared" si="195"/>
        <v>2023 12</v>
      </c>
      <c r="U2496" s="32">
        <f t="shared" si="192"/>
        <v>387.89693596231041</v>
      </c>
      <c r="V2496" s="22">
        <f t="shared" si="193"/>
        <v>0.58585582370938816</v>
      </c>
      <c r="X2496" s="33"/>
      <c r="Y2496" s="33"/>
    </row>
    <row r="2497" spans="1:25" hidden="1" x14ac:dyDescent="0.2">
      <c r="A2497" s="93" t="s">
        <v>1127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1129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3187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hidden="1" x14ac:dyDescent="0.2">
      <c r="A2498" s="93" t="s">
        <v>1127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1130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3187</v>
      </c>
      <c r="T2498" s="95" t="str">
        <f t="shared" si="195"/>
        <v>2023 12</v>
      </c>
      <c r="U2498" s="32">
        <f t="shared" si="197"/>
        <v>372.24253358925159</v>
      </c>
      <c r="V2498" s="22">
        <f t="shared" si="198"/>
        <v>0.87021867020273269</v>
      </c>
      <c r="X2498" s="33"/>
      <c r="Y2498" s="33"/>
    </row>
    <row r="2499" spans="1:25" hidden="1" x14ac:dyDescent="0.2">
      <c r="A2499" s="93" t="s">
        <v>1127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1131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3187</v>
      </c>
      <c r="T2499" s="95" t="str">
        <f t="shared" si="195"/>
        <v>2023 12</v>
      </c>
      <c r="U2499" s="32">
        <f t="shared" si="197"/>
        <v>840.45816785901297</v>
      </c>
      <c r="V2499" s="22">
        <f t="shared" si="198"/>
        <v>0.37195955211090398</v>
      </c>
      <c r="X2499" s="33"/>
      <c r="Y2499" s="33"/>
    </row>
    <row r="2500" spans="1:25" hidden="1" x14ac:dyDescent="0.2">
      <c r="A2500" s="93" t="s">
        <v>1127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1132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3187</v>
      </c>
      <c r="T2500" s="95" t="str">
        <f t="shared" ref="T2500:T2563" si="200">IF(R2500="","",TEXT(R2500,"ГГГГ ММ"))</f>
        <v>2023 12</v>
      </c>
      <c r="U2500" s="32">
        <f t="shared" si="197"/>
        <v>818.51988832664483</v>
      </c>
      <c r="V2500" s="22">
        <f t="shared" si="198"/>
        <v>0.39323935104458707</v>
      </c>
      <c r="X2500" s="33"/>
      <c r="Y2500" s="33"/>
    </row>
    <row r="2501" spans="1:25" hidden="1" x14ac:dyDescent="0.2">
      <c r="A2501" s="93" t="s">
        <v>1127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3706</v>
      </c>
      <c r="I2501" s="176" t="s">
        <v>2075</v>
      </c>
      <c r="J2501" s="97" t="s">
        <v>3752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3187</v>
      </c>
      <c r="T2501" s="95" t="str">
        <f t="shared" si="200"/>
        <v>2024 10</v>
      </c>
      <c r="U2501" s="32">
        <f t="shared" si="197"/>
        <v>681.77349502704635</v>
      </c>
      <c r="V2501" s="22">
        <f t="shared" si="198"/>
        <v>0.66956958171615832</v>
      </c>
      <c r="X2501" s="33"/>
      <c r="Y2501" s="33"/>
    </row>
    <row r="2502" spans="1:25" hidden="1" x14ac:dyDescent="0.2">
      <c r="A2502" s="93" t="s">
        <v>1127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4065</v>
      </c>
      <c r="I2502" s="97" t="s">
        <v>2713</v>
      </c>
      <c r="J2502" s="97" t="s">
        <v>4066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3187</v>
      </c>
      <c r="T2502" s="95" t="str">
        <f t="shared" si="200"/>
        <v>2024 01</v>
      </c>
      <c r="U2502" s="32">
        <f t="shared" si="197"/>
        <v>1345.8625196300827</v>
      </c>
      <c r="V2502" s="22">
        <f t="shared" si="198"/>
        <v>0.62478023426757601</v>
      </c>
      <c r="X2502" s="33"/>
      <c r="Y2502" s="33"/>
    </row>
    <row r="2503" spans="1:25" hidden="1" x14ac:dyDescent="0.2">
      <c r="A2503" s="93" t="s">
        <v>1127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2125</v>
      </c>
      <c r="I2503" s="97" t="s">
        <v>2040</v>
      </c>
      <c r="J2503" s="97" t="s">
        <v>3851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3187</v>
      </c>
      <c r="T2503" s="95" t="str">
        <f t="shared" si="200"/>
        <v>2024 01</v>
      </c>
      <c r="U2503" s="32">
        <f t="shared" si="197"/>
        <v>1117.0484732158448</v>
      </c>
      <c r="V2503" s="22">
        <f t="shared" si="198"/>
        <v>0.59324335083846969</v>
      </c>
      <c r="X2503" s="33"/>
      <c r="Y2503" s="33"/>
    </row>
    <row r="2504" spans="1:25" hidden="1" x14ac:dyDescent="0.2">
      <c r="A2504" s="93" t="s">
        <v>1127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2125</v>
      </c>
      <c r="I2504" s="97" t="s">
        <v>2040</v>
      </c>
      <c r="J2504" s="97" t="s">
        <v>3851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3187</v>
      </c>
      <c r="T2504" s="95" t="str">
        <f t="shared" si="200"/>
        <v>2024 01</v>
      </c>
      <c r="U2504" s="32">
        <f t="shared" si="197"/>
        <v>1117.0484732158448</v>
      </c>
      <c r="V2504" s="22">
        <f t="shared" si="198"/>
        <v>0.59324335083846969</v>
      </c>
      <c r="X2504" s="33"/>
      <c r="Y2504" s="33"/>
    </row>
    <row r="2505" spans="1:25" hidden="1" x14ac:dyDescent="0.2">
      <c r="A2505" s="93" t="s">
        <v>1127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1133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3187</v>
      </c>
      <c r="T2505" s="95" t="str">
        <f t="shared" si="200"/>
        <v>2024 05</v>
      </c>
      <c r="U2505" s="32">
        <f t="shared" si="197"/>
        <v>1677.8405583667775</v>
      </c>
      <c r="V2505" s="22">
        <f t="shared" si="198"/>
        <v>1.269015298407727</v>
      </c>
      <c r="X2505" s="33"/>
      <c r="Y2505" s="33"/>
    </row>
    <row r="2506" spans="1:25" hidden="1" x14ac:dyDescent="0.2">
      <c r="A2506" s="93" t="s">
        <v>1127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1134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3187</v>
      </c>
      <c r="T2506" s="95" t="str">
        <f t="shared" si="200"/>
        <v>2023 12</v>
      </c>
      <c r="U2506" s="32">
        <f t="shared" si="197"/>
        <v>868.53650671785135</v>
      </c>
      <c r="V2506" s="22">
        <f t="shared" si="198"/>
        <v>0.35720729886239988</v>
      </c>
      <c r="X2506" s="33"/>
      <c r="Y2506" s="33"/>
    </row>
    <row r="2507" spans="1:25" hidden="1" x14ac:dyDescent="0.2">
      <c r="A2507" s="93" t="s">
        <v>1127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3671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si="197"/>
        <v>-470.73788169603893</v>
      </c>
      <c r="V2507" s="22" t="str">
        <f t="shared" si="198"/>
        <v/>
      </c>
      <c r="X2507" s="33"/>
      <c r="Y2507" s="33"/>
    </row>
    <row r="2508" spans="1:25" hidden="1" x14ac:dyDescent="0.2">
      <c r="A2508" s="93" t="s">
        <v>1135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2792</v>
      </c>
      <c r="I2508" s="97" t="s">
        <v>2088</v>
      </c>
      <c r="J2508" s="97" t="s">
        <v>2793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3187</v>
      </c>
      <c r="T2508" s="95" t="str">
        <f t="shared" si="200"/>
        <v>2024 01</v>
      </c>
      <c r="U2508" s="32">
        <f t="shared" si="197"/>
        <v>1048.4429301853643</v>
      </c>
      <c r="V2508" s="22">
        <f t="shared" si="198"/>
        <v>0.48729496646616555</v>
      </c>
      <c r="X2508" s="33"/>
      <c r="Y2508" s="33"/>
    </row>
    <row r="2509" spans="1:25" hidden="1" x14ac:dyDescent="0.2">
      <c r="A2509" s="93" t="s">
        <v>1135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2792</v>
      </c>
      <c r="I2509" s="97" t="s">
        <v>2088</v>
      </c>
      <c r="J2509" s="97" t="s">
        <v>2793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3187</v>
      </c>
      <c r="T2509" s="95" t="str">
        <f t="shared" si="200"/>
        <v>2024 01</v>
      </c>
      <c r="U2509" s="32">
        <f t="shared" si="197"/>
        <v>1248.4429301853643</v>
      </c>
      <c r="V2509" s="22">
        <f t="shared" si="198"/>
        <v>0.58025090187030082</v>
      </c>
      <c r="X2509" s="33"/>
      <c r="Y2509" s="33"/>
    </row>
    <row r="2510" spans="1:25" hidden="1" x14ac:dyDescent="0.2">
      <c r="A2510" s="93" t="s">
        <v>1135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2792</v>
      </c>
      <c r="I2510" s="97" t="s">
        <v>2088</v>
      </c>
      <c r="J2510" s="97" t="s">
        <v>2793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3187</v>
      </c>
      <c r="T2510" s="95" t="str">
        <f t="shared" si="200"/>
        <v>2024 01</v>
      </c>
      <c r="U2510" s="32">
        <f t="shared" si="197"/>
        <v>2.9301853642209608E-3</v>
      </c>
      <c r="V2510" s="22">
        <f t="shared" si="198"/>
        <v>1.361890607193332E-6</v>
      </c>
      <c r="X2510" s="33"/>
      <c r="Y2510" s="33"/>
    </row>
    <row r="2511" spans="1:25" hidden="1" x14ac:dyDescent="0.2">
      <c r="A2511" s="93" t="s">
        <v>1135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2790</v>
      </c>
      <c r="I2511" s="97" t="s">
        <v>2088</v>
      </c>
      <c r="J2511" s="97" t="s">
        <v>2791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3187</v>
      </c>
      <c r="T2511" s="95" t="str">
        <f t="shared" si="200"/>
        <v>2024 02</v>
      </c>
      <c r="U2511" s="32">
        <f t="shared" si="197"/>
        <v>898.70484223030644</v>
      </c>
      <c r="V2511" s="22">
        <f t="shared" si="198"/>
        <v>0.56123622048669353</v>
      </c>
      <c r="X2511" s="33"/>
      <c r="Y2511" s="33"/>
    </row>
    <row r="2512" spans="1:25" hidden="1" x14ac:dyDescent="0.2">
      <c r="A2512" s="93" t="s">
        <v>1135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1136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3187</v>
      </c>
      <c r="T2512" s="95" t="str">
        <f t="shared" si="200"/>
        <v>2024 01</v>
      </c>
      <c r="U2512" s="32">
        <f t="shared" si="197"/>
        <v>800.92115970005182</v>
      </c>
      <c r="V2512" s="22">
        <f t="shared" si="198"/>
        <v>0.8908241678036275</v>
      </c>
      <c r="X2512" s="33"/>
      <c r="Y2512" s="33"/>
    </row>
    <row r="2513" spans="1:25" hidden="1" x14ac:dyDescent="0.2">
      <c r="A2513" s="93" t="s">
        <v>1135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1136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3187</v>
      </c>
      <c r="T2513" s="95" t="str">
        <f t="shared" si="200"/>
        <v>2024 01</v>
      </c>
      <c r="U2513" s="32">
        <f t="shared" si="197"/>
        <v>800.92115970005182</v>
      </c>
      <c r="V2513" s="22">
        <f t="shared" si="198"/>
        <v>0.8908241678036275</v>
      </c>
      <c r="X2513" s="33"/>
      <c r="Y2513" s="33"/>
    </row>
    <row r="2514" spans="1:25" hidden="1" x14ac:dyDescent="0.2">
      <c r="A2514" s="93" t="s">
        <v>1135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3697</v>
      </c>
      <c r="I2514" s="176" t="s">
        <v>2088</v>
      </c>
      <c r="J2514" s="97" t="s">
        <v>3741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3187</v>
      </c>
      <c r="T2514" s="95" t="str">
        <f t="shared" si="200"/>
        <v>2024 11</v>
      </c>
      <c r="U2514" s="32">
        <f t="shared" si="197"/>
        <v>501.84231940010363</v>
      </c>
      <c r="V2514" s="22">
        <f t="shared" si="198"/>
        <v>0.27908693704363036</v>
      </c>
      <c r="X2514" s="33"/>
      <c r="Y2514" s="33"/>
    </row>
    <row r="2515" spans="1:25" hidden="1" x14ac:dyDescent="0.2">
      <c r="A2515" s="93" t="s">
        <v>1135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3642</v>
      </c>
      <c r="I2515" s="97" t="s">
        <v>2088</v>
      </c>
      <c r="J2515" s="97" t="s">
        <v>3643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3187</v>
      </c>
      <c r="T2515" s="95" t="str">
        <f t="shared" si="200"/>
        <v>2024 03</v>
      </c>
      <c r="U2515" s="32">
        <f t="shared" si="197"/>
        <v>997.37894572722553</v>
      </c>
      <c r="V2515" s="22">
        <f t="shared" si="198"/>
        <v>0.82933767223154187</v>
      </c>
      <c r="X2515" s="33"/>
      <c r="Y2515" s="33"/>
    </row>
    <row r="2516" spans="1:25" hidden="1" x14ac:dyDescent="0.2">
      <c r="A2516" s="93" t="s">
        <v>1135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3642</v>
      </c>
      <c r="I2516" s="97" t="s">
        <v>2088</v>
      </c>
      <c r="J2516" s="97" t="s">
        <v>3643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3187</v>
      </c>
      <c r="T2516" s="95" t="str">
        <f t="shared" si="200"/>
        <v>2024 12</v>
      </c>
      <c r="U2516" s="32">
        <f t="shared" si="197"/>
        <v>1097.3789457272255</v>
      </c>
      <c r="V2516" s="22">
        <f t="shared" si="198"/>
        <v>0.91248938460570284</v>
      </c>
      <c r="X2516" s="33"/>
      <c r="Y2516" s="33"/>
    </row>
    <row r="2517" spans="1:25" hidden="1" x14ac:dyDescent="0.2">
      <c r="A2517" s="93" t="s">
        <v>1135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1137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3187</v>
      </c>
      <c r="T2517" s="95" t="str">
        <f t="shared" si="200"/>
        <v>2024 05</v>
      </c>
      <c r="U2517" s="32">
        <f t="shared" si="197"/>
        <v>744.44383695894271</v>
      </c>
      <c r="V2517" s="22">
        <f t="shared" si="198"/>
        <v>0.98529252142238066</v>
      </c>
      <c r="X2517" s="33"/>
      <c r="Y2517" s="33"/>
    </row>
    <row r="2518" spans="1:25" hidden="1" x14ac:dyDescent="0.2">
      <c r="A2518" s="93" t="s">
        <v>1138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3721</v>
      </c>
      <c r="I2518" s="176" t="s">
        <v>2040</v>
      </c>
      <c r="J2518" s="97" t="s">
        <v>3772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3187</v>
      </c>
      <c r="T2518" s="95" t="str">
        <f t="shared" si="200"/>
        <v>2024 07</v>
      </c>
      <c r="U2518" s="32">
        <f t="shared" si="197"/>
        <v>672.27860463403874</v>
      </c>
      <c r="V2518" s="22">
        <f t="shared" si="198"/>
        <v>0.72465570805213864</v>
      </c>
      <c r="X2518" s="33"/>
      <c r="Y2518" s="33"/>
    </row>
    <row r="2519" spans="1:25" hidden="1" x14ac:dyDescent="0.2">
      <c r="A2519" s="93" t="s">
        <v>1138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3721</v>
      </c>
      <c r="I2519" s="176" t="s">
        <v>2040</v>
      </c>
      <c r="J2519" s="97" t="s">
        <v>3772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3187</v>
      </c>
      <c r="T2519" s="95" t="str">
        <f t="shared" si="200"/>
        <v>2024 08</v>
      </c>
      <c r="U2519" s="32">
        <f t="shared" si="197"/>
        <v>572.27860463403874</v>
      </c>
      <c r="V2519" s="22">
        <f t="shared" si="198"/>
        <v>0.61686472629888001</v>
      </c>
      <c r="X2519" s="33"/>
      <c r="Y2519" s="33"/>
    </row>
    <row r="2520" spans="1:25" hidden="1" x14ac:dyDescent="0.2">
      <c r="A2520" s="93" t="s">
        <v>1138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3692</v>
      </c>
      <c r="I2520" s="176" t="s">
        <v>2039</v>
      </c>
      <c r="J2520" s="97" t="s">
        <v>3734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3187</v>
      </c>
      <c r="T2520" s="95" t="str">
        <f t="shared" si="200"/>
        <v>2024 01</v>
      </c>
      <c r="U2520" s="32">
        <f t="shared" si="197"/>
        <v>1272.3357243139767</v>
      </c>
      <c r="V2520" s="22">
        <f t="shared" si="198"/>
        <v>0.62748835671206227</v>
      </c>
      <c r="X2520" s="33"/>
      <c r="Y2520" s="33"/>
    </row>
    <row r="2521" spans="1:25" hidden="1" x14ac:dyDescent="0.2">
      <c r="A2521" s="93" t="s">
        <v>1138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3692</v>
      </c>
      <c r="I2521" s="176" t="s">
        <v>2039</v>
      </c>
      <c r="J2521" s="97" t="s">
        <v>3734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3187</v>
      </c>
      <c r="T2521" s="95" t="str">
        <f t="shared" si="200"/>
        <v>2024 01</v>
      </c>
      <c r="U2521" s="32">
        <f t="shared" si="197"/>
        <v>1272.3357243139767</v>
      </c>
      <c r="V2521" s="22">
        <f t="shared" si="198"/>
        <v>0.62748835671206227</v>
      </c>
      <c r="X2521" s="33"/>
      <c r="Y2521" s="33"/>
    </row>
    <row r="2522" spans="1:25" hidden="1" x14ac:dyDescent="0.2">
      <c r="A2522" s="93" t="s">
        <v>1138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3710</v>
      </c>
      <c r="I2522" s="176" t="s">
        <v>2138</v>
      </c>
      <c r="J2522" s="97" t="s">
        <v>3762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3187</v>
      </c>
      <c r="T2522" s="95" t="str">
        <f t="shared" si="200"/>
        <v>2024 08</v>
      </c>
      <c r="U2522" s="32">
        <f t="shared" si="197"/>
        <v>1292.2496411565464</v>
      </c>
      <c r="V2522" s="22">
        <f t="shared" si="198"/>
        <v>0.8570713537404091</v>
      </c>
      <c r="X2522" s="33"/>
      <c r="Y2522" s="33"/>
    </row>
    <row r="2523" spans="1:25" hidden="1" x14ac:dyDescent="0.2">
      <c r="A2523" s="93" t="s">
        <v>1138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1139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si="197"/>
        <v>-1672.389765843601</v>
      </c>
      <c r="V2523" s="22" t="str">
        <f t="shared" si="198"/>
        <v/>
      </c>
      <c r="X2523" s="33"/>
      <c r="Y2523" s="33"/>
    </row>
    <row r="2524" spans="1:25" hidden="1" x14ac:dyDescent="0.2">
      <c r="A2524" s="93" t="s">
        <v>1138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1140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3187</v>
      </c>
      <c r="T2524" s="95" t="str">
        <f t="shared" si="200"/>
        <v>2024 01</v>
      </c>
      <c r="U2524" s="32">
        <f t="shared" si="197"/>
        <v>605.31480143341048</v>
      </c>
      <c r="V2524" s="22">
        <f t="shared" si="198"/>
        <v>0.67656735844429883</v>
      </c>
      <c r="X2524" s="33"/>
      <c r="Y2524" s="33"/>
    </row>
    <row r="2525" spans="1:25" hidden="1" x14ac:dyDescent="0.2">
      <c r="A2525" s="93" t="s">
        <v>1138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1141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3187</v>
      </c>
      <c r="T2525" s="95" t="str">
        <f t="shared" si="200"/>
        <v>2024 01</v>
      </c>
      <c r="U2525" s="32">
        <f t="shared" si="197"/>
        <v>985.05105198566639</v>
      </c>
      <c r="V2525" s="22">
        <f t="shared" si="198"/>
        <v>0.74911733529515612</v>
      </c>
      <c r="X2525" s="33"/>
      <c r="Y2525" s="33"/>
    </row>
    <row r="2526" spans="1:25" hidden="1" x14ac:dyDescent="0.2">
      <c r="A2526" s="93" t="s">
        <v>1138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1142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3187</v>
      </c>
      <c r="T2526" s="95" t="str">
        <f t="shared" si="200"/>
        <v>2024 11</v>
      </c>
      <c r="U2526" s="32">
        <f t="shared" si="197"/>
        <v>986.48403858426218</v>
      </c>
      <c r="V2526" s="22">
        <f t="shared" si="198"/>
        <v>0.69789380913408827</v>
      </c>
      <c r="X2526" s="33"/>
      <c r="Y2526" s="33"/>
    </row>
    <row r="2527" spans="1:25" hidden="1" x14ac:dyDescent="0.2">
      <c r="A2527" s="93" t="s">
        <v>1138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1143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3187</v>
      </c>
      <c r="T2527" s="95" t="str">
        <f t="shared" si="200"/>
        <v>2024 07</v>
      </c>
      <c r="U2527" s="32">
        <f t="shared" si="197"/>
        <v>875.30266604486792</v>
      </c>
      <c r="V2527" s="22">
        <f t="shared" si="198"/>
        <v>0.66075672050421341</v>
      </c>
      <c r="X2527" s="33"/>
      <c r="Y2527" s="33"/>
    </row>
    <row r="2528" spans="1:25" hidden="1" x14ac:dyDescent="0.2">
      <c r="A2528" s="93" t="s">
        <v>1138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1143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3187</v>
      </c>
      <c r="T2528" s="95" t="str">
        <f t="shared" si="200"/>
        <v>2025 02</v>
      </c>
      <c r="U2528" s="32">
        <f t="shared" si="197"/>
        <v>975.30266604486792</v>
      </c>
      <c r="V2528" s="22">
        <f t="shared" si="198"/>
        <v>0.73624566234531408</v>
      </c>
      <c r="X2528" s="33"/>
      <c r="Y2528" s="33"/>
    </row>
    <row r="2529" spans="1:25" hidden="1" x14ac:dyDescent="0.2">
      <c r="A2529" s="93" t="s">
        <v>1138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1144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3187</v>
      </c>
      <c r="T2529" s="95" t="str">
        <f t="shared" si="200"/>
        <v>2024 01</v>
      </c>
      <c r="U2529" s="32">
        <f t="shared" si="197"/>
        <v>771.28622649845397</v>
      </c>
      <c r="V2529" s="22">
        <f t="shared" si="198"/>
        <v>0.44616190275166118</v>
      </c>
      <c r="X2529" s="33"/>
      <c r="Y2529" s="33"/>
    </row>
    <row r="2530" spans="1:25" hidden="1" x14ac:dyDescent="0.2">
      <c r="A2530" s="93" t="s">
        <v>1138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455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3187</v>
      </c>
      <c r="T2530" s="95" t="str">
        <f t="shared" si="200"/>
        <v>2024 02</v>
      </c>
      <c r="U2530" s="32">
        <f t="shared" si="197"/>
        <v>952.29737543566921</v>
      </c>
      <c r="V2530" s="22">
        <f t="shared" si="198"/>
        <v>0.46505648037555258</v>
      </c>
      <c r="X2530" s="33"/>
      <c r="Y2530" s="33"/>
    </row>
    <row r="2531" spans="1:25" hidden="1" x14ac:dyDescent="0.2">
      <c r="A2531" s="93" t="s">
        <v>1138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455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3187</v>
      </c>
      <c r="T2531" s="95" t="str">
        <f t="shared" si="200"/>
        <v>2024 02</v>
      </c>
      <c r="U2531" s="32">
        <f t="shared" si="197"/>
        <v>952.29737543566921</v>
      </c>
      <c r="V2531" s="22">
        <f t="shared" si="198"/>
        <v>0.46505648037555258</v>
      </c>
      <c r="X2531" s="33"/>
      <c r="Y2531" s="33"/>
    </row>
    <row r="2532" spans="1:25" hidden="1" x14ac:dyDescent="0.2">
      <c r="A2532" s="93" t="s">
        <v>1138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1145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3187</v>
      </c>
      <c r="T2532" s="95" t="str">
        <f t="shared" si="200"/>
        <v>2024 02</v>
      </c>
      <c r="U2532" s="32">
        <f t="shared" si="197"/>
        <v>1822.6452653281626</v>
      </c>
      <c r="V2532" s="22">
        <f t="shared" si="198"/>
        <v>2.0774325290555344</v>
      </c>
      <c r="X2532" s="33"/>
      <c r="Y2532" s="33"/>
    </row>
    <row r="2533" spans="1:25" hidden="1" x14ac:dyDescent="0.2">
      <c r="A2533" s="93" t="s">
        <v>1146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1147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3187</v>
      </c>
      <c r="T2533" s="95" t="str">
        <f t="shared" si="200"/>
        <v>2023 12</v>
      </c>
      <c r="U2533" s="32">
        <f t="shared" si="197"/>
        <v>658.5</v>
      </c>
      <c r="V2533" s="22">
        <f t="shared" si="198"/>
        <v>0.33917074426989441</v>
      </c>
      <c r="X2533" s="33"/>
      <c r="Y2533" s="33"/>
    </row>
    <row r="2534" spans="1:25" hidden="1" x14ac:dyDescent="0.2">
      <c r="A2534" s="93" t="s">
        <v>1146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1147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3187</v>
      </c>
      <c r="T2534" s="95" t="str">
        <f t="shared" si="200"/>
        <v>2023 12</v>
      </c>
      <c r="U2534" s="32">
        <f t="shared" si="197"/>
        <v>658.5</v>
      </c>
      <c r="V2534" s="22">
        <f t="shared" si="198"/>
        <v>0.33917074426989441</v>
      </c>
      <c r="X2534" s="33"/>
      <c r="Y2534" s="33"/>
    </row>
    <row r="2535" spans="1:25" hidden="1" x14ac:dyDescent="0.2">
      <c r="A2535" s="93" t="s">
        <v>1148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1149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3187</v>
      </c>
      <c r="T2535" s="95" t="str">
        <f t="shared" si="200"/>
        <v>2023 11</v>
      </c>
      <c r="U2535" s="32">
        <f t="shared" si="197"/>
        <v>535.29999999999995</v>
      </c>
      <c r="V2535" s="22">
        <f t="shared" si="198"/>
        <v>0.55488752980201095</v>
      </c>
      <c r="X2535" s="33"/>
      <c r="Y2535" s="33"/>
    </row>
    <row r="2536" spans="1:25" hidden="1" x14ac:dyDescent="0.2">
      <c r="A2536" s="93" t="s">
        <v>1150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1151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3187</v>
      </c>
      <c r="T2536" s="95" t="str">
        <f t="shared" si="200"/>
        <v>2024 01</v>
      </c>
      <c r="U2536" s="32">
        <f t="shared" si="197"/>
        <v>781.33259544072962</v>
      </c>
      <c r="V2536" s="22">
        <f t="shared" si="198"/>
        <v>0.69844941602509369</v>
      </c>
      <c r="X2536" s="33"/>
      <c r="Y2536" s="33"/>
    </row>
    <row r="2537" spans="1:25" hidden="1" x14ac:dyDescent="0.2">
      <c r="A2537" s="93" t="s">
        <v>1150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1152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3187</v>
      </c>
      <c r="T2537" s="95" t="str">
        <f t="shared" si="200"/>
        <v>2024 09</v>
      </c>
      <c r="U2537" s="32">
        <f t="shared" si="197"/>
        <v>897.10959209726445</v>
      </c>
      <c r="V2537" s="22">
        <f t="shared" si="198"/>
        <v>1.1173499935572064</v>
      </c>
      <c r="X2537" s="33"/>
      <c r="Y2537" s="33"/>
    </row>
    <row r="2538" spans="1:25" hidden="1" x14ac:dyDescent="0.2">
      <c r="A2538" s="93" t="s">
        <v>1150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1153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3187</v>
      </c>
      <c r="T2538" s="95" t="str">
        <f t="shared" si="200"/>
        <v>2024 02</v>
      </c>
      <c r="U2538" s="32">
        <f t="shared" si="197"/>
        <v>1183.1493572948332</v>
      </c>
      <c r="V2538" s="22">
        <f t="shared" si="198"/>
        <v>0.68913936242619001</v>
      </c>
      <c r="X2538" s="33"/>
      <c r="Y2538" s="33"/>
    </row>
    <row r="2539" spans="1:25" hidden="1" x14ac:dyDescent="0.2">
      <c r="A2539" s="93" t="s">
        <v>1150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1153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3187</v>
      </c>
      <c r="T2539" s="95" t="str">
        <f t="shared" si="200"/>
        <v>2024 02</v>
      </c>
      <c r="U2539" s="32">
        <f t="shared" si="197"/>
        <v>1183.1493572948332</v>
      </c>
      <c r="V2539" s="22">
        <f t="shared" si="198"/>
        <v>0.68913936242619001</v>
      </c>
      <c r="X2539" s="33"/>
      <c r="Y2539" s="33"/>
    </row>
    <row r="2540" spans="1:25" hidden="1" x14ac:dyDescent="0.2">
      <c r="A2540" s="93" t="s">
        <v>1150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1154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3187</v>
      </c>
      <c r="T2540" s="95" t="str">
        <f t="shared" si="200"/>
        <v>2024 02</v>
      </c>
      <c r="U2540" s="32">
        <f t="shared" si="197"/>
        <v>490.58566048632224</v>
      </c>
      <c r="V2540" s="22">
        <f t="shared" si="198"/>
        <v>1.1982620371066233</v>
      </c>
      <c r="X2540" s="33"/>
      <c r="Y2540" s="33"/>
    </row>
    <row r="2541" spans="1:25" hidden="1" x14ac:dyDescent="0.2">
      <c r="A2541" s="93" t="s">
        <v>1150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1154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3187</v>
      </c>
      <c r="T2541" s="95" t="str">
        <f t="shared" si="200"/>
        <v>2024 02</v>
      </c>
      <c r="U2541" s="32">
        <f t="shared" si="197"/>
        <v>490.58566048632224</v>
      </c>
      <c r="V2541" s="22">
        <f t="shared" si="198"/>
        <v>1.1982620371066233</v>
      </c>
      <c r="X2541" s="33"/>
      <c r="Y2541" s="33"/>
    </row>
    <row r="2542" spans="1:25" hidden="1" x14ac:dyDescent="0.2">
      <c r="A2542" s="93" t="s">
        <v>1150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2059</v>
      </c>
      <c r="I2542" s="97" t="s">
        <v>2040</v>
      </c>
      <c r="J2542" s="97" t="s">
        <v>4390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3187</v>
      </c>
      <c r="T2542" s="95" t="str">
        <f t="shared" si="200"/>
        <v>2024 01</v>
      </c>
      <c r="U2542" s="32">
        <f t="shared" si="197"/>
        <v>1216.358837993921</v>
      </c>
      <c r="V2542" s="22">
        <f t="shared" si="198"/>
        <v>0.87909992228792699</v>
      </c>
      <c r="X2542" s="33"/>
      <c r="Y2542" s="33"/>
    </row>
    <row r="2543" spans="1:25" hidden="1" x14ac:dyDescent="0.2">
      <c r="A2543" s="93" t="s">
        <v>1150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2059</v>
      </c>
      <c r="I2543" s="97" t="s">
        <v>2040</v>
      </c>
      <c r="J2543" s="97" t="s">
        <v>4390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3187</v>
      </c>
      <c r="T2543" s="95" t="str">
        <f t="shared" si="200"/>
        <v>2024 01</v>
      </c>
      <c r="U2543" s="32">
        <f t="shared" si="197"/>
        <v>1216.358837993921</v>
      </c>
      <c r="V2543" s="22">
        <f t="shared" si="198"/>
        <v>0.87909992228792699</v>
      </c>
      <c r="X2543" s="33"/>
      <c r="Y2543" s="33"/>
    </row>
    <row r="2544" spans="1:25" hidden="1" x14ac:dyDescent="0.2">
      <c r="A2544" s="93" t="s">
        <v>1150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1156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3187</v>
      </c>
      <c r="T2544" s="95" t="str">
        <f t="shared" si="200"/>
        <v>2024 04</v>
      </c>
      <c r="U2544" s="32">
        <f t="shared" si="197"/>
        <v>989.01394346504594</v>
      </c>
      <c r="V2544" s="22">
        <f t="shared" si="198"/>
        <v>0.54611902719857131</v>
      </c>
      <c r="X2544" s="33"/>
      <c r="Y2544" s="33"/>
    </row>
    <row r="2545" spans="1:25" hidden="1" x14ac:dyDescent="0.2">
      <c r="A2545" s="93" t="s">
        <v>1150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1157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3187</v>
      </c>
      <c r="T2545" s="95" t="str">
        <f t="shared" si="200"/>
        <v>2024 02</v>
      </c>
      <c r="U2545" s="32">
        <f t="shared" si="197"/>
        <v>801.51472674772049</v>
      </c>
      <c r="V2545" s="22">
        <f t="shared" si="198"/>
        <v>0.36457589072771807</v>
      </c>
      <c r="X2545" s="33"/>
      <c r="Y2545" s="33"/>
    </row>
    <row r="2546" spans="1:25" hidden="1" x14ac:dyDescent="0.2">
      <c r="A2546" s="93" t="s">
        <v>1150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1158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3187</v>
      </c>
      <c r="T2546" s="95" t="str">
        <f t="shared" si="200"/>
        <v>2024 09</v>
      </c>
      <c r="U2546" s="32">
        <f t="shared" si="197"/>
        <v>920.28014924012155</v>
      </c>
      <c r="V2546" s="22">
        <f t="shared" si="198"/>
        <v>0.48958367326285213</v>
      </c>
      <c r="X2546" s="33"/>
      <c r="Y2546" s="33"/>
    </row>
    <row r="2547" spans="1:25" hidden="1" x14ac:dyDescent="0.2">
      <c r="A2547" s="93" t="s">
        <v>1150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1159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3187</v>
      </c>
      <c r="T2547" s="95" t="str">
        <f t="shared" si="200"/>
        <v>2024 01</v>
      </c>
      <c r="U2547" s="32">
        <f t="shared" si="197"/>
        <v>1194.9907951367784</v>
      </c>
      <c r="V2547" s="22">
        <f t="shared" si="198"/>
        <v>0.66204138567112258</v>
      </c>
      <c r="X2547" s="33"/>
      <c r="Y2547" s="33"/>
    </row>
    <row r="2548" spans="1:25" hidden="1" x14ac:dyDescent="0.2">
      <c r="A2548" s="93" t="s">
        <v>1150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1160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3187</v>
      </c>
      <c r="T2548" s="95" t="str">
        <f t="shared" si="200"/>
        <v>2024 01</v>
      </c>
      <c r="U2548" s="32">
        <f t="shared" si="197"/>
        <v>814.65434164133751</v>
      </c>
      <c r="V2548" s="22">
        <f t="shared" si="198"/>
        <v>1.1886765921773794</v>
      </c>
      <c r="X2548" s="33"/>
      <c r="Y2548" s="33"/>
    </row>
    <row r="2549" spans="1:25" hidden="1" x14ac:dyDescent="0.2">
      <c r="A2549" s="93" t="s">
        <v>1150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1161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3187</v>
      </c>
      <c r="T2549" s="95" t="str">
        <f t="shared" si="200"/>
        <v>2024 01</v>
      </c>
      <c r="U2549" s="32">
        <f t="shared" si="197"/>
        <v>890.29787294832863</v>
      </c>
      <c r="V2549" s="22">
        <f t="shared" si="198"/>
        <v>0.80228545232559823</v>
      </c>
      <c r="X2549" s="33"/>
      <c r="Y2549" s="33"/>
    </row>
    <row r="2550" spans="1:25" hidden="1" x14ac:dyDescent="0.2">
      <c r="A2550" s="93" t="s">
        <v>1150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1162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3187</v>
      </c>
      <c r="T2550" s="95" t="str">
        <f t="shared" si="200"/>
        <v>2024 05</v>
      </c>
      <c r="U2550" s="32">
        <f t="shared" si="197"/>
        <v>922.27243313069971</v>
      </c>
      <c r="V2550" s="22">
        <f t="shared" si="198"/>
        <v>0.49116413339363552</v>
      </c>
      <c r="X2550" s="33"/>
      <c r="Y2550" s="33"/>
    </row>
    <row r="2551" spans="1:25" hidden="1" x14ac:dyDescent="0.2">
      <c r="A2551" s="93" t="s">
        <v>1150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1163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3187</v>
      </c>
      <c r="T2551" s="95" t="str">
        <f t="shared" si="200"/>
        <v>2024 01</v>
      </c>
      <c r="U2551" s="32">
        <f t="shared" si="197"/>
        <v>1122.2724331306997</v>
      </c>
      <c r="V2551" s="22">
        <f t="shared" si="198"/>
        <v>0.59767585720746663</v>
      </c>
      <c r="X2551" s="33"/>
      <c r="Y2551" s="33"/>
    </row>
    <row r="2552" spans="1:25" hidden="1" x14ac:dyDescent="0.2">
      <c r="A2552" s="93" t="s">
        <v>1150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1164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3187</v>
      </c>
      <c r="T2552" s="95" t="str">
        <f t="shared" si="200"/>
        <v>2024 03</v>
      </c>
      <c r="U2552" s="32">
        <f t="shared" si="197"/>
        <v>1500.7288682370822</v>
      </c>
      <c r="V2552" s="22">
        <f t="shared" si="198"/>
        <v>0.51762280933158389</v>
      </c>
      <c r="X2552" s="33"/>
      <c r="Y2552" s="33"/>
    </row>
    <row r="2553" spans="1:25" hidden="1" x14ac:dyDescent="0.2">
      <c r="A2553" s="93" t="s">
        <v>1150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1164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3187</v>
      </c>
      <c r="T2553" s="95" t="str">
        <f t="shared" si="200"/>
        <v>2024 03</v>
      </c>
      <c r="U2553" s="32">
        <f t="shared" si="197"/>
        <v>1500.7288682370822</v>
      </c>
      <c r="V2553" s="22">
        <f t="shared" si="198"/>
        <v>0.51762280933158389</v>
      </c>
      <c r="X2553" s="33"/>
      <c r="Y2553" s="33"/>
    </row>
    <row r="2554" spans="1:25" hidden="1" x14ac:dyDescent="0.2">
      <c r="A2554" s="93" t="s">
        <v>1150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1165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3187</v>
      </c>
      <c r="T2554" s="95" t="str">
        <f t="shared" si="200"/>
        <v>2024 01</v>
      </c>
      <c r="U2554" s="32">
        <f t="shared" si="197"/>
        <v>1181.6551443769001</v>
      </c>
      <c r="V2554" s="22">
        <f t="shared" si="198"/>
        <v>0.68767054558929774</v>
      </c>
      <c r="X2554" s="33"/>
      <c r="Y2554" s="33"/>
    </row>
    <row r="2555" spans="1:25" hidden="1" x14ac:dyDescent="0.2">
      <c r="A2555" s="93" t="s">
        <v>1150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1166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3187</v>
      </c>
      <c r="T2555" s="95" t="str">
        <f t="shared" si="200"/>
        <v>2024 01</v>
      </c>
      <c r="U2555" s="32">
        <f t="shared" si="197"/>
        <v>1376.9969835866264</v>
      </c>
      <c r="V2555" s="22">
        <f t="shared" si="198"/>
        <v>0.59276590424435016</v>
      </c>
      <c r="X2555" s="33"/>
      <c r="Y2555" s="33"/>
    </row>
    <row r="2556" spans="1:25" hidden="1" x14ac:dyDescent="0.2">
      <c r="A2556" s="93" t="s">
        <v>1150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1167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si="197"/>
        <v>-288.88116413373854</v>
      </c>
      <c r="V2556" s="22" t="str">
        <f t="shared" si="198"/>
        <v/>
      </c>
      <c r="X2556" s="33"/>
      <c r="Y2556" s="33"/>
    </row>
    <row r="2557" spans="1:25" hidden="1" x14ac:dyDescent="0.2">
      <c r="A2557" s="93" t="s">
        <v>1150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2210</v>
      </c>
      <c r="I2557" s="97" t="s">
        <v>2040</v>
      </c>
      <c r="J2557" s="97" t="s">
        <v>2211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3187</v>
      </c>
      <c r="T2557" s="95" t="str">
        <f t="shared" si="200"/>
        <v>2023 09</v>
      </c>
      <c r="U2557" s="32">
        <f t="shared" si="197"/>
        <v>4.7051671734266165E-3</v>
      </c>
      <c r="V2557" s="22">
        <f t="shared" si="198"/>
        <v>1.0268239720688474E-5</v>
      </c>
      <c r="X2557" s="33"/>
      <c r="Y2557" s="33"/>
    </row>
    <row r="2558" spans="1:25" hidden="1" x14ac:dyDescent="0.2">
      <c r="A2558" s="93" t="s">
        <v>1168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1166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3187</v>
      </c>
      <c r="T2558" s="95" t="str">
        <f t="shared" si="200"/>
        <v>2024 08</v>
      </c>
      <c r="U2558" s="32">
        <f t="shared" si="197"/>
        <v>1463.5477674810459</v>
      </c>
      <c r="V2558" s="22">
        <f t="shared" si="198"/>
        <v>0.65440600349090716</v>
      </c>
      <c r="X2558" s="33"/>
      <c r="Y2558" s="33"/>
    </row>
    <row r="2559" spans="1:25" hidden="1" x14ac:dyDescent="0.2">
      <c r="A2559" s="93" t="s">
        <v>1168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1169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3187</v>
      </c>
      <c r="T2559" s="95" t="str">
        <f t="shared" si="200"/>
        <v>2024 07</v>
      </c>
      <c r="U2559" s="32">
        <f t="shared" si="197"/>
        <v>790.10829079736391</v>
      </c>
      <c r="V2559" s="22">
        <f t="shared" si="198"/>
        <v>0.97557276092534695</v>
      </c>
      <c r="X2559" s="33"/>
      <c r="Y2559" s="33"/>
    </row>
    <row r="2560" spans="1:25" hidden="1" x14ac:dyDescent="0.2">
      <c r="A2560" s="93" t="s">
        <v>1168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1169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3187</v>
      </c>
      <c r="T2560" s="95" t="str">
        <f t="shared" si="200"/>
        <v>2024 12</v>
      </c>
      <c r="U2560" s="32">
        <f t="shared" si="197"/>
        <v>790.10829079736391</v>
      </c>
      <c r="V2560" s="22">
        <f t="shared" si="198"/>
        <v>0.97557276092534695</v>
      </c>
      <c r="X2560" s="33"/>
      <c r="Y2560" s="33"/>
    </row>
    <row r="2561" spans="1:25" hidden="1" x14ac:dyDescent="0.2">
      <c r="A2561" s="93" t="s">
        <v>1168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1170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3187</v>
      </c>
      <c r="T2561" s="95" t="str">
        <f t="shared" si="200"/>
        <v>2024 01</v>
      </c>
      <c r="U2561" s="32">
        <f t="shared" ref="U2561:U2624" si="202">Q2561-P2561</f>
        <v>1170.0196640071372</v>
      </c>
      <c r="V2561" s="22">
        <f t="shared" ref="V2561:V2624" si="203">IF(Q2561&lt;&gt;0,IFERROR(U2561/P2561,""),"")</f>
        <v>0.50215860019632419</v>
      </c>
      <c r="X2561" s="33"/>
      <c r="Y2561" s="33"/>
    </row>
    <row r="2562" spans="1:25" hidden="1" x14ac:dyDescent="0.2">
      <c r="A2562" s="93" t="s">
        <v>1168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1171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3187</v>
      </c>
      <c r="T2562" s="95" t="str">
        <f t="shared" si="200"/>
        <v>2024 01</v>
      </c>
      <c r="U2562" s="32">
        <f t="shared" si="202"/>
        <v>731.5247534565641</v>
      </c>
      <c r="V2562" s="22">
        <f t="shared" si="203"/>
        <v>0.84230927291026436</v>
      </c>
      <c r="X2562" s="33"/>
      <c r="Y2562" s="33"/>
    </row>
    <row r="2563" spans="1:25" hidden="1" x14ac:dyDescent="0.2">
      <c r="A2563" s="93" t="s">
        <v>1168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1172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3187</v>
      </c>
      <c r="T2563" s="95" t="str">
        <f t="shared" si="200"/>
        <v>2024 01</v>
      </c>
      <c r="U2563" s="32">
        <f t="shared" si="202"/>
        <v>857.71754794588469</v>
      </c>
      <c r="V2563" s="22">
        <f t="shared" si="203"/>
        <v>0.63899930050736076</v>
      </c>
      <c r="X2563" s="33"/>
      <c r="Y2563" s="33"/>
    </row>
    <row r="2564" spans="1:25" hidden="1" x14ac:dyDescent="0.2">
      <c r="A2564" s="93" t="s">
        <v>1168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1173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3187</v>
      </c>
      <c r="T2564" s="95" t="str">
        <f t="shared" ref="T2564:T2627" si="205">IF(R2564="","",TEXT(R2564,"ГГГГ ММ"))</f>
        <v>2024 09</v>
      </c>
      <c r="U2564" s="32">
        <f t="shared" si="202"/>
        <v>1172.1064869418708</v>
      </c>
      <c r="V2564" s="22">
        <f t="shared" si="203"/>
        <v>0.88268108505366372</v>
      </c>
      <c r="X2564" s="33"/>
      <c r="Y2564" s="33"/>
    </row>
    <row r="2565" spans="1:25" hidden="1" x14ac:dyDescent="0.2">
      <c r="A2565" s="93" t="s">
        <v>1168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1174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3187</v>
      </c>
      <c r="T2565" s="95" t="str">
        <f t="shared" si="205"/>
        <v>2024 01</v>
      </c>
      <c r="U2565" s="32">
        <f t="shared" si="202"/>
        <v>1133.8542643342091</v>
      </c>
      <c r="V2565" s="22">
        <f t="shared" si="203"/>
        <v>0.57668882004326849</v>
      </c>
      <c r="X2565" s="33"/>
      <c r="Y2565" s="33"/>
    </row>
    <row r="2566" spans="1:25" hidden="1" x14ac:dyDescent="0.2">
      <c r="A2566" s="93" t="s">
        <v>1168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1175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3187</v>
      </c>
      <c r="T2566" s="95" t="str">
        <f t="shared" si="205"/>
        <v>2024 09</v>
      </c>
      <c r="U2566" s="32">
        <f t="shared" si="202"/>
        <v>736.96886862579947</v>
      </c>
      <c r="V2566" s="22">
        <f t="shared" si="203"/>
        <v>0.76525965217155467</v>
      </c>
      <c r="X2566" s="33"/>
      <c r="Y2566" s="33"/>
    </row>
    <row r="2567" spans="1:25" hidden="1" x14ac:dyDescent="0.2">
      <c r="A2567" s="93" t="s">
        <v>1168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1176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3187</v>
      </c>
      <c r="T2567" s="95" t="str">
        <f t="shared" si="205"/>
        <v>2024 08</v>
      </c>
      <c r="U2567" s="32">
        <f t="shared" si="202"/>
        <v>1475.9307795232671</v>
      </c>
      <c r="V2567" s="22">
        <f t="shared" si="203"/>
        <v>0.37612251379805101</v>
      </c>
      <c r="X2567" s="33"/>
      <c r="Y2567" s="33"/>
    </row>
    <row r="2568" spans="1:25" hidden="1" x14ac:dyDescent="0.2">
      <c r="A2568" s="93" t="s">
        <v>1168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1177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3187</v>
      </c>
      <c r="T2568" s="95" t="str">
        <f t="shared" si="205"/>
        <v>2024 04</v>
      </c>
      <c r="U2568" s="32">
        <f t="shared" si="202"/>
        <v>769.7457158432037</v>
      </c>
      <c r="V2568" s="22">
        <f t="shared" si="203"/>
        <v>0.62568017503046502</v>
      </c>
      <c r="X2568" s="33"/>
      <c r="Y2568" s="33"/>
    </row>
    <row r="2569" spans="1:25" hidden="1" x14ac:dyDescent="0.2">
      <c r="A2569" s="93" t="s">
        <v>1168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1178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3187</v>
      </c>
      <c r="T2569" s="95" t="str">
        <f t="shared" si="205"/>
        <v>2024 01</v>
      </c>
      <c r="U2569" s="32">
        <f t="shared" si="202"/>
        <v>1041.1608900341944</v>
      </c>
      <c r="V2569" s="22">
        <f t="shared" si="203"/>
        <v>0.62764428676609652</v>
      </c>
      <c r="X2569" s="33"/>
      <c r="Y2569" s="33"/>
    </row>
    <row r="2570" spans="1:25" hidden="1" x14ac:dyDescent="0.2">
      <c r="A2570" s="93" t="s">
        <v>1168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1179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3187</v>
      </c>
      <c r="T2570" s="95" t="str">
        <f t="shared" si="205"/>
        <v>2024 03</v>
      </c>
      <c r="U2570" s="32">
        <f t="shared" si="202"/>
        <v>663.49813172109634</v>
      </c>
      <c r="V2570" s="22">
        <f t="shared" si="203"/>
        <v>1.2367116890936396</v>
      </c>
      <c r="X2570" s="33"/>
      <c r="Y2570" s="33"/>
    </row>
    <row r="2571" spans="1:25" hidden="1" x14ac:dyDescent="0.2">
      <c r="A2571" s="93" t="s">
        <v>1168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1180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3187</v>
      </c>
      <c r="T2571" s="95" t="str">
        <f t="shared" si="205"/>
        <v>2024 01</v>
      </c>
      <c r="U2571" s="32">
        <f t="shared" si="202"/>
        <v>864.10854849100576</v>
      </c>
      <c r="V2571" s="22">
        <f t="shared" si="203"/>
        <v>1.1742337089513595</v>
      </c>
      <c r="X2571" s="33"/>
      <c r="Y2571" s="33"/>
    </row>
    <row r="2572" spans="1:25" hidden="1" x14ac:dyDescent="0.2">
      <c r="A2572" s="93" t="s">
        <v>1181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1182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3187</v>
      </c>
      <c r="T2572" s="95" t="str">
        <f t="shared" si="205"/>
        <v>2025 03</v>
      </c>
      <c r="U2572" s="32">
        <f t="shared" si="202"/>
        <v>1212.5541052631579</v>
      </c>
      <c r="V2572" s="22">
        <f t="shared" si="203"/>
        <v>0.94182917528430021</v>
      </c>
      <c r="X2572" s="33"/>
      <c r="Y2572" s="33"/>
    </row>
    <row r="2573" spans="1:25" hidden="1" x14ac:dyDescent="0.2">
      <c r="A2573" s="93" t="s">
        <v>1181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1183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3187</v>
      </c>
      <c r="T2573" s="95" t="str">
        <f t="shared" si="205"/>
        <v>2025 01</v>
      </c>
      <c r="U2573" s="32">
        <f t="shared" si="202"/>
        <v>761.10006015037629</v>
      </c>
      <c r="V2573" s="22">
        <f t="shared" si="203"/>
        <v>0.56845178455669954</v>
      </c>
      <c r="X2573" s="33"/>
      <c r="Y2573" s="33"/>
    </row>
    <row r="2574" spans="1:25" hidden="1" x14ac:dyDescent="0.2">
      <c r="A2574" s="93" t="s">
        <v>1181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1184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3187</v>
      </c>
      <c r="T2574" s="95" t="str">
        <f t="shared" si="205"/>
        <v>2024 03</v>
      </c>
      <c r="U2574" s="32">
        <f t="shared" si="202"/>
        <v>1078.0332330827073</v>
      </c>
      <c r="V2574" s="22">
        <f t="shared" si="203"/>
        <v>0.41115442296401644</v>
      </c>
      <c r="X2574" s="33"/>
      <c r="Y2574" s="33"/>
    </row>
    <row r="2575" spans="1:25" hidden="1" x14ac:dyDescent="0.2">
      <c r="A2575" s="93" t="s">
        <v>1181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3672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si="202"/>
        <v>-578.03693233082686</v>
      </c>
      <c r="V2575" s="22" t="str">
        <f t="shared" si="203"/>
        <v/>
      </c>
      <c r="X2575" s="33"/>
      <c r="Y2575" s="33"/>
    </row>
    <row r="2576" spans="1:25" hidden="1" x14ac:dyDescent="0.2">
      <c r="A2576" s="93" t="s">
        <v>1181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1185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3187</v>
      </c>
      <c r="T2576" s="95" t="str">
        <f t="shared" si="205"/>
        <v>2025 02</v>
      </c>
      <c r="U2576" s="32">
        <f t="shared" si="202"/>
        <v>1521.6884511278199</v>
      </c>
      <c r="V2576" s="22">
        <f t="shared" si="203"/>
        <v>1.1040235804256009</v>
      </c>
      <c r="X2576" s="33"/>
      <c r="Y2576" s="33"/>
    </row>
    <row r="2577" spans="1:25" hidden="1" x14ac:dyDescent="0.2">
      <c r="A2577" s="93" t="s">
        <v>1181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1186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si="202"/>
        <v>-569.27879699248092</v>
      </c>
      <c r="V2577" s="22" t="str">
        <f t="shared" si="203"/>
        <v/>
      </c>
      <c r="X2577" s="33"/>
      <c r="Y2577" s="33"/>
    </row>
    <row r="2578" spans="1:25" hidden="1" x14ac:dyDescent="0.2">
      <c r="A2578" s="93" t="s">
        <v>1181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1187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si="202"/>
        <v>-565.99449624060139</v>
      </c>
      <c r="V2578" s="22" t="str">
        <f t="shared" si="203"/>
        <v/>
      </c>
      <c r="X2578" s="33"/>
      <c r="Y2578" s="33"/>
    </row>
    <row r="2579" spans="1:25" hidden="1" x14ac:dyDescent="0.2">
      <c r="A2579" s="93" t="s">
        <v>1181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1188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3187</v>
      </c>
      <c r="T2579" s="95" t="str">
        <f t="shared" si="205"/>
        <v>2025 01</v>
      </c>
      <c r="U2579" s="32">
        <f t="shared" si="202"/>
        <v>1013.0319097744364</v>
      </c>
      <c r="V2579" s="22">
        <f t="shared" si="203"/>
        <v>0.44295848031466023</v>
      </c>
      <c r="X2579" s="33"/>
      <c r="Y2579" s="33"/>
    </row>
    <row r="2580" spans="1:25" hidden="1" x14ac:dyDescent="0.2">
      <c r="A2580" s="93" t="s">
        <v>1181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1189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3187</v>
      </c>
      <c r="T2580" s="95" t="str">
        <f t="shared" si="205"/>
        <v>2024 08</v>
      </c>
      <c r="U2580" s="32">
        <f t="shared" si="202"/>
        <v>854.7007819548885</v>
      </c>
      <c r="V2580" s="22">
        <f t="shared" si="203"/>
        <v>0.30039047441278194</v>
      </c>
      <c r="X2580" s="33"/>
      <c r="Y2580" s="33"/>
    </row>
    <row r="2581" spans="1:25" hidden="1" x14ac:dyDescent="0.2">
      <c r="A2581" s="93" t="s">
        <v>1181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1173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3187</v>
      </c>
      <c r="T2581" s="95" t="str">
        <f t="shared" si="205"/>
        <v>2024 10</v>
      </c>
      <c r="U2581" s="32">
        <f t="shared" si="202"/>
        <v>1085.5611428571433</v>
      </c>
      <c r="V2581" s="22">
        <f t="shared" si="203"/>
        <v>0.76748537936094252</v>
      </c>
      <c r="X2581" s="33"/>
      <c r="Y2581" s="33"/>
    </row>
    <row r="2582" spans="1:25" hidden="1" x14ac:dyDescent="0.2">
      <c r="A2582" s="93" t="s">
        <v>1181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1190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si="202"/>
        <v>-1004.9960300751876</v>
      </c>
      <c r="V2582" s="22" t="str">
        <f t="shared" si="203"/>
        <v/>
      </c>
      <c r="X2582" s="33"/>
      <c r="Y2582" s="33"/>
    </row>
    <row r="2583" spans="1:25" hidden="1" x14ac:dyDescent="0.2">
      <c r="A2583" s="93" t="s">
        <v>1181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1172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3187</v>
      </c>
      <c r="T2583" s="95" t="str">
        <f t="shared" si="205"/>
        <v>2024 02</v>
      </c>
      <c r="U2583" s="32">
        <f t="shared" si="202"/>
        <v>826.067518796993</v>
      </c>
      <c r="V2583" s="22">
        <f t="shared" si="203"/>
        <v>0.60124316885913731</v>
      </c>
      <c r="X2583" s="33"/>
      <c r="Y2583" s="33"/>
    </row>
    <row r="2584" spans="1:25" hidden="1" x14ac:dyDescent="0.2">
      <c r="A2584" s="93" t="s">
        <v>1181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1191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3187</v>
      </c>
      <c r="T2584" s="95" t="str">
        <f t="shared" si="205"/>
        <v>2024 04</v>
      </c>
      <c r="U2584" s="32">
        <f t="shared" si="202"/>
        <v>868.52452631578956</v>
      </c>
      <c r="V2584" s="22">
        <f t="shared" si="203"/>
        <v>1.0445582026219213</v>
      </c>
      <c r="X2584" s="33"/>
      <c r="Y2584" s="33"/>
    </row>
    <row r="2585" spans="1:25" hidden="1" x14ac:dyDescent="0.2">
      <c r="A2585" s="93" t="s">
        <v>1181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1191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3187</v>
      </c>
      <c r="T2585" s="95" t="str">
        <f t="shared" si="205"/>
        <v>2024 07</v>
      </c>
      <c r="U2585" s="32">
        <f t="shared" si="202"/>
        <v>868.52452631578956</v>
      </c>
      <c r="V2585" s="22">
        <f t="shared" si="203"/>
        <v>1.0445582026219213</v>
      </c>
      <c r="X2585" s="33"/>
      <c r="Y2585" s="33"/>
    </row>
    <row r="2586" spans="1:25" hidden="1" x14ac:dyDescent="0.2">
      <c r="A2586" s="93" t="s">
        <v>1192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1193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3187</v>
      </c>
      <c r="T2586" s="95" t="str">
        <f t="shared" si="205"/>
        <v>2024 01</v>
      </c>
      <c r="U2586" s="32">
        <f t="shared" si="202"/>
        <v>182</v>
      </c>
      <c r="V2586" s="22">
        <f t="shared" si="203"/>
        <v>0.83486238532110091</v>
      </c>
      <c r="X2586" s="33"/>
      <c r="Y2586" s="33"/>
    </row>
    <row r="2587" spans="1:25" hidden="1" x14ac:dyDescent="0.2">
      <c r="A2587" s="93" t="s">
        <v>1192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1194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3187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hidden="1" x14ac:dyDescent="0.2">
      <c r="A2588" s="93" t="s">
        <v>1195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741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3187</v>
      </c>
      <c r="T2588" s="95" t="str">
        <f t="shared" si="205"/>
        <v>2024 02</v>
      </c>
      <c r="U2588" s="32">
        <f t="shared" si="202"/>
        <v>1139</v>
      </c>
      <c r="V2588" s="22">
        <f t="shared" si="203"/>
        <v>1.3228803716608595</v>
      </c>
      <c r="X2588" s="33"/>
      <c r="Y2588" s="33"/>
    </row>
    <row r="2589" spans="1:25" hidden="1" x14ac:dyDescent="0.2">
      <c r="A2589" s="93" t="s">
        <v>1195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741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3187</v>
      </c>
      <c r="T2589" s="95" t="str">
        <f t="shared" si="205"/>
        <v>2024 02</v>
      </c>
      <c r="U2589" s="32">
        <f t="shared" si="202"/>
        <v>1139</v>
      </c>
      <c r="V2589" s="22">
        <f t="shared" si="203"/>
        <v>1.3228803716608595</v>
      </c>
      <c r="X2589" s="33"/>
      <c r="Y2589" s="33"/>
    </row>
    <row r="2590" spans="1:25" hidden="1" x14ac:dyDescent="0.2">
      <c r="A2590" s="93" t="s">
        <v>1196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1197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si="203"/>
        <v/>
      </c>
      <c r="X2590" s="33"/>
      <c r="Y2590" s="33"/>
    </row>
    <row r="2591" spans="1:25" hidden="1" x14ac:dyDescent="0.2">
      <c r="A2591" s="93" t="s">
        <v>1198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296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3187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hidden="1" x14ac:dyDescent="0.2">
      <c r="A2592" s="93" t="s">
        <v>1198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296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3187</v>
      </c>
      <c r="T2592" s="95" t="str">
        <f t="shared" si="205"/>
        <v>2023 12</v>
      </c>
      <c r="U2592" s="32">
        <f t="shared" si="202"/>
        <v>0</v>
      </c>
      <c r="V2592" s="22">
        <f t="shared" si="203"/>
        <v>0</v>
      </c>
      <c r="X2592" s="33"/>
      <c r="Y2592" s="33"/>
    </row>
    <row r="2593" spans="1:25" hidden="1" x14ac:dyDescent="0.2">
      <c r="A2593" s="93" t="s">
        <v>1198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296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3187</v>
      </c>
      <c r="T2593" s="95" t="str">
        <f t="shared" si="205"/>
        <v>2024 09</v>
      </c>
      <c r="U2593" s="32">
        <f t="shared" si="202"/>
        <v>960</v>
      </c>
      <c r="V2593" s="22">
        <f t="shared" si="203"/>
        <v>0.47058823529411764</v>
      </c>
      <c r="X2593" s="33"/>
      <c r="Y2593" s="33"/>
    </row>
    <row r="2594" spans="1:25" hidden="1" x14ac:dyDescent="0.2">
      <c r="A2594" s="93" t="s">
        <v>1199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1200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3187</v>
      </c>
      <c r="T2594" s="95" t="str">
        <f t="shared" si="205"/>
        <v>2023 12</v>
      </c>
      <c r="U2594" s="32">
        <f t="shared" si="202"/>
        <v>709.375</v>
      </c>
      <c r="V2594" s="22">
        <f t="shared" si="203"/>
        <v>0.79649122807017547</v>
      </c>
      <c r="X2594" s="33"/>
      <c r="Y2594" s="33"/>
    </row>
    <row r="2595" spans="1:25" hidden="1" x14ac:dyDescent="0.2">
      <c r="A2595" s="93" t="s">
        <v>1199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1201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3187</v>
      </c>
      <c r="T2595" s="95" t="str">
        <f t="shared" si="205"/>
        <v>2023 12</v>
      </c>
      <c r="U2595" s="32">
        <f t="shared" si="202"/>
        <v>546.875</v>
      </c>
      <c r="V2595" s="22">
        <f t="shared" si="203"/>
        <v>0.83732057416267947</v>
      </c>
      <c r="X2595" s="33"/>
      <c r="Y2595" s="33"/>
    </row>
    <row r="2596" spans="1:25" hidden="1" x14ac:dyDescent="0.2">
      <c r="A2596" s="93" t="s">
        <v>1199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1079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3187</v>
      </c>
      <c r="T2596" s="95" t="str">
        <f t="shared" si="205"/>
        <v>2023 12</v>
      </c>
      <c r="U2596" s="32">
        <f t="shared" si="202"/>
        <v>709.375</v>
      </c>
      <c r="V2596" s="22">
        <f t="shared" si="203"/>
        <v>0.79649122807017547</v>
      </c>
      <c r="X2596" s="33"/>
      <c r="Y2596" s="33"/>
    </row>
    <row r="2597" spans="1:25" hidden="1" x14ac:dyDescent="0.2">
      <c r="A2597" s="93" t="s">
        <v>1199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707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3187</v>
      </c>
      <c r="T2597" s="95" t="str">
        <f t="shared" si="205"/>
        <v>2023 12</v>
      </c>
      <c r="U2597" s="32">
        <f t="shared" si="202"/>
        <v>506.25</v>
      </c>
      <c r="V2597" s="22">
        <f t="shared" si="203"/>
        <v>0.85263157894736841</v>
      </c>
      <c r="X2597" s="33"/>
      <c r="Y2597" s="33"/>
    </row>
    <row r="2598" spans="1:25" hidden="1" x14ac:dyDescent="0.2">
      <c r="A2598" s="93" t="s">
        <v>1199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1202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3187</v>
      </c>
      <c r="T2598" s="95" t="str">
        <f t="shared" si="205"/>
        <v>2023 12</v>
      </c>
      <c r="U2598" s="32">
        <f t="shared" si="202"/>
        <v>628.12500000000011</v>
      </c>
      <c r="V2598" s="22">
        <f t="shared" si="203"/>
        <v>0.81376518218623506</v>
      </c>
      <c r="X2598" s="33"/>
      <c r="Y2598" s="33"/>
    </row>
    <row r="2599" spans="1:25" hidden="1" x14ac:dyDescent="0.2">
      <c r="A2599" s="93" t="s">
        <v>1203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1204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3187</v>
      </c>
      <c r="T2599" s="95" t="str">
        <f t="shared" si="205"/>
        <v>2024 01</v>
      </c>
      <c r="U2599" s="32">
        <f t="shared" si="202"/>
        <v>539.21279092148461</v>
      </c>
      <c r="V2599" s="22">
        <f t="shared" si="203"/>
        <v>0.42767945854684286</v>
      </c>
      <c r="X2599" s="33"/>
      <c r="Y2599" s="33"/>
    </row>
    <row r="2600" spans="1:25" hidden="1" x14ac:dyDescent="0.2">
      <c r="A2600" s="93" t="s">
        <v>1203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1205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3187</v>
      </c>
      <c r="T2600" s="95" t="str">
        <f t="shared" si="205"/>
        <v>2024 01</v>
      </c>
      <c r="U2600" s="32">
        <f t="shared" si="202"/>
        <v>1593.3208172267223</v>
      </c>
      <c r="V2600" s="22">
        <f t="shared" si="203"/>
        <v>0.40784531892266973</v>
      </c>
      <c r="X2600" s="33"/>
      <c r="Y2600" s="33"/>
    </row>
    <row r="2601" spans="1:25" hidden="1" x14ac:dyDescent="0.2">
      <c r="A2601" s="93" t="s">
        <v>1203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2121</v>
      </c>
      <c r="I2601" s="97" t="s">
        <v>2040</v>
      </c>
      <c r="J2601" s="97" t="s">
        <v>2122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3187</v>
      </c>
      <c r="T2601" s="95" t="str">
        <f t="shared" si="205"/>
        <v>2024 01</v>
      </c>
      <c r="U2601" s="32">
        <f t="shared" si="202"/>
        <v>1071.3281594353991</v>
      </c>
      <c r="V2601" s="22">
        <f t="shared" si="203"/>
        <v>0.87194002830169937</v>
      </c>
      <c r="X2601" s="33"/>
      <c r="Y2601" s="33"/>
    </row>
    <row r="2602" spans="1:25" hidden="1" x14ac:dyDescent="0.2">
      <c r="A2602" s="93" t="s">
        <v>1203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1206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3187</v>
      </c>
      <c r="T2602" s="95" t="str">
        <f t="shared" si="205"/>
        <v>2024 02</v>
      </c>
      <c r="U2602" s="32">
        <f t="shared" si="202"/>
        <v>1.8104900145772262E-3</v>
      </c>
      <c r="V2602" s="22">
        <f t="shared" si="203"/>
        <v>8.5145510199552586E-7</v>
      </c>
      <c r="X2602" s="33"/>
      <c r="Y2602" s="33"/>
    </row>
    <row r="2603" spans="1:25" hidden="1" x14ac:dyDescent="0.2">
      <c r="A2603" s="93" t="s">
        <v>1203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1206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3187</v>
      </c>
      <c r="T2603" s="95" t="str">
        <f t="shared" si="205"/>
        <v>2024 05</v>
      </c>
      <c r="U2603" s="32">
        <f t="shared" si="202"/>
        <v>1673.6518104900147</v>
      </c>
      <c r="V2603" s="22">
        <f t="shared" si="203"/>
        <v>0.78710148166077443</v>
      </c>
      <c r="X2603" s="33"/>
      <c r="Y2603" s="33"/>
    </row>
    <row r="2604" spans="1:25" hidden="1" x14ac:dyDescent="0.2">
      <c r="A2604" s="93" t="s">
        <v>1203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1207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3187</v>
      </c>
      <c r="T2604" s="95" t="str">
        <f t="shared" si="205"/>
        <v>2024 01</v>
      </c>
      <c r="U2604" s="32">
        <f t="shared" si="202"/>
        <v>910.39987488972383</v>
      </c>
      <c r="V2604" s="22">
        <f t="shared" si="203"/>
        <v>0.16001122308610016</v>
      </c>
      <c r="X2604" s="33"/>
      <c r="Y2604" s="33"/>
    </row>
    <row r="2605" spans="1:25" hidden="1" x14ac:dyDescent="0.2">
      <c r="A2605" s="93" t="s">
        <v>1203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2942</v>
      </c>
      <c r="I2605" s="97" t="s">
        <v>2040</v>
      </c>
      <c r="J2605" s="97" t="s">
        <v>2943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3187</v>
      </c>
      <c r="T2605" s="95" t="str">
        <f t="shared" si="205"/>
        <v>2024 01</v>
      </c>
      <c r="U2605" s="32">
        <f t="shared" si="202"/>
        <v>739.59095196086264</v>
      </c>
      <c r="V2605" s="22">
        <f t="shared" si="203"/>
        <v>0.97262250346447321</v>
      </c>
      <c r="X2605" s="33"/>
      <c r="Y2605" s="33"/>
    </row>
    <row r="2606" spans="1:25" hidden="1" x14ac:dyDescent="0.2">
      <c r="A2606" s="93" t="s">
        <v>1203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1136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3187</v>
      </c>
      <c r="T2606" s="95" t="str">
        <f t="shared" si="205"/>
        <v>2024 01</v>
      </c>
      <c r="U2606" s="32">
        <f t="shared" si="202"/>
        <v>853.08665289918952</v>
      </c>
      <c r="V2606" s="22">
        <f t="shared" si="203"/>
        <v>1.007289182322503</v>
      </c>
      <c r="X2606" s="33"/>
      <c r="Y2606" s="33"/>
    </row>
    <row r="2607" spans="1:25" hidden="1" x14ac:dyDescent="0.2">
      <c r="A2607" s="93" t="s">
        <v>1203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1136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3187</v>
      </c>
      <c r="T2607" s="95" t="str">
        <f t="shared" si="205"/>
        <v>2024 01</v>
      </c>
      <c r="U2607" s="32">
        <f t="shared" si="202"/>
        <v>853.08665289918952</v>
      </c>
      <c r="V2607" s="22">
        <f t="shared" si="203"/>
        <v>1.007289182322503</v>
      </c>
      <c r="X2607" s="33"/>
      <c r="Y2607" s="33"/>
    </row>
    <row r="2608" spans="1:25" hidden="1" x14ac:dyDescent="0.2">
      <c r="A2608" s="93" t="s">
        <v>1203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1084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3187</v>
      </c>
      <c r="T2608" s="95" t="str">
        <f t="shared" si="205"/>
        <v>2024 09</v>
      </c>
      <c r="U2608" s="32">
        <f t="shared" si="202"/>
        <v>1720.0192020210118</v>
      </c>
      <c r="V2608" s="22">
        <f t="shared" si="203"/>
        <v>1.4576671120131566</v>
      </c>
      <c r="X2608" s="33"/>
      <c r="Y2608" s="33"/>
    </row>
    <row r="2609" spans="1:25" hidden="1" x14ac:dyDescent="0.2">
      <c r="A2609" s="93" t="s">
        <v>1203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3719</v>
      </c>
      <c r="I2609" s="176" t="s">
        <v>2040</v>
      </c>
      <c r="J2609" s="97" t="s">
        <v>3770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3187</v>
      </c>
      <c r="T2609" s="95" t="str">
        <f t="shared" si="205"/>
        <v>2024 12</v>
      </c>
      <c r="U2609" s="32">
        <f t="shared" si="202"/>
        <v>563.47441494907343</v>
      </c>
      <c r="V2609" s="22">
        <f t="shared" si="203"/>
        <v>0.60166473179526936</v>
      </c>
      <c r="X2609" s="33"/>
      <c r="Y2609" s="33"/>
    </row>
    <row r="2610" spans="1:25" hidden="1" x14ac:dyDescent="0.2">
      <c r="A2610" s="93" t="s">
        <v>1203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2154</v>
      </c>
      <c r="I2610" s="97" t="s">
        <v>2040</v>
      </c>
      <c r="J2610" s="97" t="s">
        <v>2155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3187</v>
      </c>
      <c r="T2610" s="95" t="str">
        <f t="shared" si="205"/>
        <v>2024 01</v>
      </c>
      <c r="U2610" s="32">
        <f t="shared" si="202"/>
        <v>564.10426778410397</v>
      </c>
      <c r="V2610" s="22">
        <f t="shared" si="203"/>
        <v>0.42226668906891773</v>
      </c>
      <c r="X2610" s="33"/>
      <c r="Y2610" s="33"/>
    </row>
    <row r="2611" spans="1:25" hidden="1" x14ac:dyDescent="0.2">
      <c r="A2611" s="93" t="s">
        <v>1203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2154</v>
      </c>
      <c r="I2611" s="97" t="s">
        <v>2040</v>
      </c>
      <c r="J2611" s="97" t="s">
        <v>2155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3187</v>
      </c>
      <c r="T2611" s="95" t="str">
        <f t="shared" si="205"/>
        <v>2024 01</v>
      </c>
      <c r="U2611" s="32">
        <f t="shared" si="202"/>
        <v>764.10426778410397</v>
      </c>
      <c r="V2611" s="22">
        <f t="shared" si="203"/>
        <v>0.57197897212880378</v>
      </c>
      <c r="X2611" s="33"/>
      <c r="Y2611" s="33"/>
    </row>
    <row r="2612" spans="1:25" hidden="1" x14ac:dyDescent="0.2">
      <c r="A2612" s="93" t="s">
        <v>1203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607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/>
      <c r="R2612" s="31"/>
      <c r="S2612" s="31"/>
      <c r="T2612" s="95" t="str">
        <f t="shared" si="205"/>
        <v/>
      </c>
      <c r="U2612" s="32">
        <f t="shared" si="202"/>
        <v>-2254.2916737509031</v>
      </c>
      <c r="V2612" s="22" t="str">
        <f t="shared" si="203"/>
        <v/>
      </c>
      <c r="X2612" s="33"/>
      <c r="Y2612" s="33"/>
    </row>
    <row r="2613" spans="1:25" hidden="1" x14ac:dyDescent="0.2">
      <c r="A2613" s="93" t="s">
        <v>1208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1209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3187</v>
      </c>
      <c r="T2613" s="95" t="str">
        <f t="shared" si="205"/>
        <v>2024 01</v>
      </c>
      <c r="U2613" s="32">
        <f t="shared" si="202"/>
        <v>2800</v>
      </c>
      <c r="V2613" s="22" t="str">
        <f t="shared" si="203"/>
        <v/>
      </c>
      <c r="X2613" s="33"/>
      <c r="Y2613" s="33"/>
    </row>
    <row r="2614" spans="1:25" hidden="1" x14ac:dyDescent="0.2">
      <c r="A2614" s="93" t="s">
        <v>1208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278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3187</v>
      </c>
      <c r="T2614" s="95" t="str">
        <f t="shared" si="205"/>
        <v>2024 01</v>
      </c>
      <c r="U2614" s="32">
        <f t="shared" si="202"/>
        <v>751.80165431606906</v>
      </c>
      <c r="V2614" s="22">
        <f t="shared" si="203"/>
        <v>1.1598327260814336</v>
      </c>
      <c r="X2614" s="33"/>
      <c r="Y2614" s="33"/>
    </row>
    <row r="2615" spans="1:25" hidden="1" x14ac:dyDescent="0.2">
      <c r="A2615" s="93" t="s">
        <v>1208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278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3187</v>
      </c>
      <c r="T2615" s="95" t="str">
        <f t="shared" si="205"/>
        <v>2024 04</v>
      </c>
      <c r="U2615" s="32">
        <f t="shared" si="202"/>
        <v>751.80165431606906</v>
      </c>
      <c r="V2615" s="22">
        <f t="shared" si="203"/>
        <v>1.1598327260814336</v>
      </c>
      <c r="X2615" s="33"/>
      <c r="Y2615" s="33"/>
    </row>
    <row r="2616" spans="1:25" hidden="1" x14ac:dyDescent="0.2">
      <c r="A2616" s="93" t="s">
        <v>1208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278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3187</v>
      </c>
      <c r="T2616" s="95" t="str">
        <f t="shared" si="205"/>
        <v>2025 02</v>
      </c>
      <c r="U2616" s="32">
        <f t="shared" si="202"/>
        <v>651.80165431606906</v>
      </c>
      <c r="V2616" s="22">
        <f t="shared" si="203"/>
        <v>1.0055589599327597</v>
      </c>
      <c r="X2616" s="33"/>
      <c r="Y2616" s="33"/>
    </row>
    <row r="2617" spans="1:25" hidden="1" x14ac:dyDescent="0.2">
      <c r="A2617" s="93" t="s">
        <v>1208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2677</v>
      </c>
      <c r="I2617" s="97" t="s">
        <v>2088</v>
      </c>
      <c r="J2617" s="97" t="s">
        <v>2678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3187</v>
      </c>
      <c r="T2617" s="95" t="str">
        <f t="shared" si="205"/>
        <v>2023 12</v>
      </c>
      <c r="U2617" s="32">
        <f t="shared" si="202"/>
        <v>104.10539880478109</v>
      </c>
      <c r="V2617" s="22">
        <f t="shared" si="203"/>
        <v>9.6786896244342127E-2</v>
      </c>
      <c r="X2617" s="33"/>
      <c r="Y2617" s="33"/>
    </row>
    <row r="2618" spans="1:25" hidden="1" x14ac:dyDescent="0.2">
      <c r="A2618" s="93" t="s">
        <v>1208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1210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3187</v>
      </c>
      <c r="T2618" s="95" t="str">
        <f t="shared" si="205"/>
        <v>2024 02</v>
      </c>
      <c r="U2618" s="32">
        <f t="shared" si="202"/>
        <v>194.16318406374512</v>
      </c>
      <c r="V2618" s="22">
        <f t="shared" si="203"/>
        <v>9.678992450214334E-2</v>
      </c>
      <c r="X2618" s="33"/>
      <c r="Y2618" s="33"/>
    </row>
    <row r="2619" spans="1:25" hidden="1" x14ac:dyDescent="0.2">
      <c r="A2619" s="93" t="s">
        <v>1208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3937</v>
      </c>
      <c r="I2619" s="97" t="s">
        <v>3938</v>
      </c>
      <c r="J2619" s="97" t="s">
        <v>3939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3187</v>
      </c>
      <c r="T2619" s="95" t="str">
        <f t="shared" si="205"/>
        <v>2024 09</v>
      </c>
      <c r="U2619" s="32">
        <f t="shared" si="202"/>
        <v>541.27448685258946</v>
      </c>
      <c r="V2619" s="22">
        <f t="shared" si="203"/>
        <v>0.3710598614846406</v>
      </c>
      <c r="X2619" s="33"/>
      <c r="Y2619" s="33"/>
    </row>
    <row r="2620" spans="1:25" hidden="1" x14ac:dyDescent="0.2">
      <c r="A2620" s="93" t="s">
        <v>1208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3074</v>
      </c>
      <c r="I2620" s="97" t="s">
        <v>2040</v>
      </c>
      <c r="J2620" s="97" t="s">
        <v>3075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3187</v>
      </c>
      <c r="T2620" s="95" t="str">
        <f t="shared" si="205"/>
        <v>2024 03</v>
      </c>
      <c r="U2620" s="32">
        <f t="shared" si="202"/>
        <v>1205.769708233732</v>
      </c>
      <c r="V2620" s="22">
        <f t="shared" si="203"/>
        <v>1.101934133341731</v>
      </c>
      <c r="X2620" s="33"/>
      <c r="Y2620" s="33"/>
    </row>
    <row r="2621" spans="1:25" hidden="1" x14ac:dyDescent="0.2">
      <c r="A2621" s="93" t="s">
        <v>1208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3074</v>
      </c>
      <c r="I2621" s="97" t="s">
        <v>2040</v>
      </c>
      <c r="J2621" s="97" t="s">
        <v>3075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3187</v>
      </c>
      <c r="T2621" s="95" t="str">
        <f t="shared" si="205"/>
        <v>2025 01</v>
      </c>
      <c r="U2621" s="32">
        <f t="shared" si="202"/>
        <v>1205.769708233732</v>
      </c>
      <c r="V2621" s="22">
        <f t="shared" si="203"/>
        <v>1.101934133341731</v>
      </c>
      <c r="X2621" s="33"/>
      <c r="Y2621" s="33"/>
    </row>
    <row r="2622" spans="1:25" hidden="1" x14ac:dyDescent="0.2">
      <c r="A2622" s="93" t="s">
        <v>1208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3074</v>
      </c>
      <c r="I2622" s="97" t="s">
        <v>2040</v>
      </c>
      <c r="J2622" s="97" t="s">
        <v>3075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3187</v>
      </c>
      <c r="T2622" s="95" t="str">
        <f t="shared" si="205"/>
        <v>2025 03</v>
      </c>
      <c r="U2622" s="32">
        <f t="shared" si="202"/>
        <v>1205.769708233732</v>
      </c>
      <c r="V2622" s="22">
        <f t="shared" si="203"/>
        <v>1.101934133341731</v>
      </c>
      <c r="X2622" s="33"/>
      <c r="Y2622" s="33"/>
    </row>
    <row r="2623" spans="1:25" hidden="1" x14ac:dyDescent="0.2">
      <c r="A2623" s="93" t="s">
        <v>1208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890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3187</v>
      </c>
      <c r="T2623" s="95" t="str">
        <f t="shared" si="205"/>
        <v>2024 04</v>
      </c>
      <c r="U2623" s="32">
        <f t="shared" si="202"/>
        <v>502.43633266932261</v>
      </c>
      <c r="V2623" s="22">
        <f t="shared" si="203"/>
        <v>0.84080803458769593</v>
      </c>
      <c r="X2623" s="33"/>
      <c r="Y2623" s="33"/>
    </row>
    <row r="2624" spans="1:25" hidden="1" x14ac:dyDescent="0.2">
      <c r="A2624" s="93" t="s">
        <v>1208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890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3187</v>
      </c>
      <c r="T2624" s="95" t="str">
        <f t="shared" si="205"/>
        <v>2024 06</v>
      </c>
      <c r="U2624" s="32">
        <f t="shared" si="202"/>
        <v>602.43633266932261</v>
      </c>
      <c r="V2624" s="22">
        <f t="shared" si="203"/>
        <v>1.0081542195502138</v>
      </c>
      <c r="X2624" s="33"/>
      <c r="Y2624" s="33"/>
    </row>
    <row r="2625" spans="1:25" hidden="1" x14ac:dyDescent="0.2">
      <c r="A2625" s="93" t="s">
        <v>1208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1211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3187</v>
      </c>
      <c r="T2625" s="95" t="str">
        <f t="shared" si="205"/>
        <v>2024 01</v>
      </c>
      <c r="U2625" s="32">
        <f t="shared" ref="U2625:U2688" si="207">Q2625-P2625</f>
        <v>617.02405458167334</v>
      </c>
      <c r="V2625" s="22">
        <f t="shared" ref="V2625:V2688" si="208">IF(Q2625&lt;&gt;0,IFERROR(U2625/P2625,""),"")</f>
        <v>0.78804982221006936</v>
      </c>
      <c r="X2625" s="33"/>
      <c r="Y2625" s="33"/>
    </row>
    <row r="2626" spans="1:25" hidden="1" x14ac:dyDescent="0.2">
      <c r="A2626" s="93" t="s">
        <v>1208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1211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3187</v>
      </c>
      <c r="T2626" s="95" t="str">
        <f t="shared" si="205"/>
        <v>2024 04</v>
      </c>
      <c r="U2626" s="32">
        <f t="shared" si="207"/>
        <v>617.02405458167334</v>
      </c>
      <c r="V2626" s="22">
        <f t="shared" si="208"/>
        <v>0.78804982221006936</v>
      </c>
      <c r="X2626" s="33"/>
      <c r="Y2626" s="33"/>
    </row>
    <row r="2627" spans="1:25" hidden="1" x14ac:dyDescent="0.2">
      <c r="A2627" s="93" t="s">
        <v>1208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2895</v>
      </c>
      <c r="I2627" s="97" t="s">
        <v>2040</v>
      </c>
      <c r="J2627" s="97" t="s">
        <v>3983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3187</v>
      </c>
      <c r="T2627" s="95" t="str">
        <f t="shared" si="205"/>
        <v>2024 06</v>
      </c>
      <c r="U2627" s="32">
        <f t="shared" si="207"/>
        <v>768.53832709163362</v>
      </c>
      <c r="V2627" s="22">
        <f t="shared" si="208"/>
        <v>0.67924380073444623</v>
      </c>
      <c r="X2627" s="33"/>
      <c r="Y2627" s="33"/>
    </row>
    <row r="2628" spans="1:25" hidden="1" x14ac:dyDescent="0.2">
      <c r="A2628" s="93" t="s">
        <v>1208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1212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3187</v>
      </c>
      <c r="T2628" s="95" t="str">
        <f t="shared" ref="T2628:T2691" si="210">IF(R2628="","",TEXT(R2628,"ГГГГ ММ"))</f>
        <v>2024 01</v>
      </c>
      <c r="U2628" s="32">
        <f t="shared" si="207"/>
        <v>654.93258007968132</v>
      </c>
      <c r="V2628" s="22">
        <f t="shared" si="208"/>
        <v>1.2015625152855831</v>
      </c>
      <c r="X2628" s="33"/>
      <c r="Y2628" s="33"/>
    </row>
    <row r="2629" spans="1:25" hidden="1" x14ac:dyDescent="0.2">
      <c r="A2629" s="93" t="s">
        <v>1208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2802</v>
      </c>
      <c r="I2629" s="97" t="s">
        <v>2040</v>
      </c>
      <c r="J2629" s="97" t="s">
        <v>2803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3187</v>
      </c>
      <c r="T2629" s="95" t="str">
        <f t="shared" si="210"/>
        <v>2024 02</v>
      </c>
      <c r="U2629" s="32">
        <f t="shared" si="207"/>
        <v>940.15754541832666</v>
      </c>
      <c r="V2629" s="22">
        <f t="shared" si="208"/>
        <v>0.6440130183004813</v>
      </c>
      <c r="X2629" s="33"/>
      <c r="Y2629" s="33"/>
    </row>
    <row r="2630" spans="1:25" hidden="1" x14ac:dyDescent="0.2">
      <c r="A2630" s="93" t="s">
        <v>1208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2802</v>
      </c>
      <c r="I2630" s="97" t="s">
        <v>2040</v>
      </c>
      <c r="J2630" s="97" t="s">
        <v>2803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3187</v>
      </c>
      <c r="T2630" s="95" t="str">
        <f t="shared" si="210"/>
        <v>2024 05</v>
      </c>
      <c r="U2630" s="32">
        <f t="shared" si="207"/>
        <v>1140.1575454183267</v>
      </c>
      <c r="V2630" s="22">
        <f t="shared" si="208"/>
        <v>0.78101410315885467</v>
      </c>
      <c r="X2630" s="33"/>
      <c r="Y2630" s="33"/>
    </row>
    <row r="2631" spans="1:25" hidden="1" x14ac:dyDescent="0.2">
      <c r="A2631" s="93" t="s">
        <v>1208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891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3187</v>
      </c>
      <c r="T2631" s="95" t="str">
        <f t="shared" si="210"/>
        <v>2024 01</v>
      </c>
      <c r="U2631" s="32">
        <f t="shared" si="207"/>
        <v>915.38238406374501</v>
      </c>
      <c r="V2631" s="22">
        <f t="shared" si="208"/>
        <v>1.0347774762487965</v>
      </c>
      <c r="X2631" s="33"/>
      <c r="Y2631" s="33"/>
    </row>
    <row r="2632" spans="1:25" hidden="1" x14ac:dyDescent="0.2">
      <c r="A2632" s="93" t="s">
        <v>1208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891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3187</v>
      </c>
      <c r="T2632" s="95" t="str">
        <f t="shared" si="210"/>
        <v>2024 04</v>
      </c>
      <c r="U2632" s="32">
        <f t="shared" si="207"/>
        <v>915.38238406374501</v>
      </c>
      <c r="V2632" s="22">
        <f t="shared" si="208"/>
        <v>1.0347774762487965</v>
      </c>
      <c r="X2632" s="33"/>
      <c r="Y2632" s="33"/>
    </row>
    <row r="2633" spans="1:25" hidden="1" x14ac:dyDescent="0.2">
      <c r="A2633" s="93" t="s">
        <v>1208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1213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si="207"/>
        <v>-325.02995737051799</v>
      </c>
      <c r="V2633" s="22" t="str">
        <f t="shared" si="208"/>
        <v/>
      </c>
      <c r="X2633" s="33"/>
      <c r="Y2633" s="33"/>
    </row>
    <row r="2634" spans="1:25" hidden="1" x14ac:dyDescent="0.2">
      <c r="A2634" s="93" t="s">
        <v>1208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1214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si="207"/>
        <v>-328.38078167330684</v>
      </c>
      <c r="V2634" s="22" t="str">
        <f t="shared" si="208"/>
        <v/>
      </c>
      <c r="X2634" s="33"/>
      <c r="Y2634" s="33"/>
    </row>
    <row r="2635" spans="1:25" hidden="1" x14ac:dyDescent="0.2">
      <c r="A2635" s="93" t="s">
        <v>1208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1215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3187</v>
      </c>
      <c r="T2635" s="95" t="str">
        <f t="shared" si="210"/>
        <v>2024 05</v>
      </c>
      <c r="U2635" s="32">
        <f t="shared" si="207"/>
        <v>1649.464234860558</v>
      </c>
      <c r="V2635" s="22">
        <f t="shared" si="208"/>
        <v>0.64671284261343387</v>
      </c>
      <c r="X2635" s="33"/>
      <c r="Y2635" s="33"/>
    </row>
    <row r="2636" spans="1:25" hidden="1" x14ac:dyDescent="0.2">
      <c r="A2636" s="93" t="s">
        <v>1208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1215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3187</v>
      </c>
      <c r="T2636" s="95" t="str">
        <f t="shared" si="210"/>
        <v>2024 08</v>
      </c>
      <c r="U2636" s="32">
        <f t="shared" si="207"/>
        <v>1649.464234860558</v>
      </c>
      <c r="V2636" s="22">
        <f t="shared" si="208"/>
        <v>0.64671284261343387</v>
      </c>
      <c r="X2636" s="33"/>
      <c r="Y2636" s="33"/>
    </row>
    <row r="2637" spans="1:25" hidden="1" x14ac:dyDescent="0.2">
      <c r="A2637" s="93" t="s">
        <v>1208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1136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3187</v>
      </c>
      <c r="T2637" s="95" t="str">
        <f t="shared" si="210"/>
        <v>2024 02</v>
      </c>
      <c r="U2637" s="32">
        <f t="shared" si="207"/>
        <v>786.90037749003977</v>
      </c>
      <c r="V2637" s="22">
        <f t="shared" si="208"/>
        <v>0.86179027796220142</v>
      </c>
      <c r="X2637" s="33"/>
      <c r="Y2637" s="33"/>
    </row>
    <row r="2638" spans="1:25" hidden="1" x14ac:dyDescent="0.2">
      <c r="A2638" s="93" t="s">
        <v>1208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9" si="211">IFERROR(LEFT(J2638,FIND(",",J2638)-1),"")</f>
        <v>California Gold Nutrition</v>
      </c>
      <c r="J2638" s="97" t="s">
        <v>1136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3187</v>
      </c>
      <c r="T2638" s="95" t="str">
        <f t="shared" si="210"/>
        <v>2024 05</v>
      </c>
      <c r="U2638" s="32">
        <f t="shared" si="207"/>
        <v>786.90037749003977</v>
      </c>
      <c r="V2638" s="22">
        <f t="shared" si="208"/>
        <v>0.86179027796220142</v>
      </c>
      <c r="X2638" s="33"/>
      <c r="Y2638" s="33"/>
    </row>
    <row r="2639" spans="1:25" hidden="1" x14ac:dyDescent="0.2">
      <c r="A2639" s="93" t="s">
        <v>1208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1097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3187</v>
      </c>
      <c r="T2639" s="95" t="str">
        <f t="shared" si="210"/>
        <v>2024 01</v>
      </c>
      <c r="U2639" s="32">
        <f t="shared" si="207"/>
        <v>739.63281633466158</v>
      </c>
      <c r="V2639" s="22">
        <f t="shared" si="208"/>
        <v>0.4740120300384984</v>
      </c>
      <c r="X2639" s="33"/>
      <c r="Y2639" s="33"/>
    </row>
    <row r="2640" spans="1:25" hidden="1" x14ac:dyDescent="0.2">
      <c r="A2640" s="93" t="s">
        <v>1216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1217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3187</v>
      </c>
      <c r="T2640" s="95" t="str">
        <f t="shared" si="210"/>
        <v>2024 01</v>
      </c>
      <c r="U2640" s="32">
        <f t="shared" si="207"/>
        <v>915.35562500000106</v>
      </c>
      <c r="V2640" s="22">
        <f t="shared" si="208"/>
        <v>0.21874155674220255</v>
      </c>
      <c r="X2640" s="33"/>
      <c r="Y2640" s="33"/>
    </row>
    <row r="2641" spans="1:25" hidden="1" x14ac:dyDescent="0.2">
      <c r="A2641" s="93" t="s">
        <v>1216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1084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/>
      <c r="R2641" s="31"/>
      <c r="S2641" s="31"/>
      <c r="T2641" s="95" t="str">
        <f t="shared" si="210"/>
        <v/>
      </c>
      <c r="U2641" s="32">
        <f t="shared" si="207"/>
        <v>-1756.7077467145662</v>
      </c>
      <c r="V2641" s="22" t="str">
        <f t="shared" si="208"/>
        <v/>
      </c>
      <c r="X2641" s="33"/>
      <c r="Y2641" s="33"/>
    </row>
    <row r="2642" spans="1:25" hidden="1" x14ac:dyDescent="0.2">
      <c r="A2642" s="93" t="s">
        <v>1216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1218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/>
      <c r="R2642" s="31"/>
      <c r="S2642" s="31"/>
      <c r="T2642" s="95" t="str">
        <f t="shared" si="210"/>
        <v/>
      </c>
      <c r="U2642" s="32">
        <f t="shared" si="207"/>
        <v>-1121.4559108634242</v>
      </c>
      <c r="V2642" s="22" t="str">
        <f t="shared" si="208"/>
        <v/>
      </c>
      <c r="X2642" s="33"/>
      <c r="Y2642" s="33"/>
    </row>
    <row r="2643" spans="1:25" hidden="1" x14ac:dyDescent="0.2">
      <c r="A2643" s="93" t="s">
        <v>1216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991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3187</v>
      </c>
      <c r="T2643" s="95" t="str">
        <f t="shared" si="210"/>
        <v>2024 01</v>
      </c>
      <c r="U2643" s="32">
        <f t="shared" si="207"/>
        <v>832.73142793539671</v>
      </c>
      <c r="V2643" s="22">
        <f t="shared" si="208"/>
        <v>0.86091024973338959</v>
      </c>
      <c r="X2643" s="33"/>
      <c r="Y2643" s="33"/>
    </row>
    <row r="2644" spans="1:25" hidden="1" x14ac:dyDescent="0.2">
      <c r="A2644" s="93" t="s">
        <v>1216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1219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si="207"/>
        <v>1059.3163986121347</v>
      </c>
      <c r="V2644" s="22">
        <f t="shared" si="208"/>
        <v>1.9592168060821626</v>
      </c>
      <c r="X2644" s="33"/>
      <c r="Y2644" s="33"/>
    </row>
    <row r="2645" spans="1:25" hidden="1" x14ac:dyDescent="0.2">
      <c r="A2645" s="93" t="s">
        <v>1216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1220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3187</v>
      </c>
      <c r="T2645" s="95" t="str">
        <f t="shared" si="210"/>
        <v>2024 01</v>
      </c>
      <c r="U2645" s="32">
        <f t="shared" si="207"/>
        <v>1039.7754842176366</v>
      </c>
      <c r="V2645" s="22">
        <f t="shared" si="208"/>
        <v>0.82507162112469368</v>
      </c>
      <c r="X2645" s="33"/>
      <c r="Y2645" s="33"/>
    </row>
    <row r="2646" spans="1:25" hidden="1" x14ac:dyDescent="0.2">
      <c r="A2646" s="93" t="s">
        <v>1216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1220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3187</v>
      </c>
      <c r="T2646" s="95" t="str">
        <f t="shared" si="210"/>
        <v>2024 10</v>
      </c>
      <c r="U2646" s="32">
        <f t="shared" si="207"/>
        <v>939.77548421763663</v>
      </c>
      <c r="V2646" s="22">
        <f t="shared" si="208"/>
        <v>0.74572068107579392</v>
      </c>
      <c r="X2646" s="33"/>
      <c r="Y2646" s="33"/>
    </row>
    <row r="2647" spans="1:25" hidden="1" x14ac:dyDescent="0.2">
      <c r="A2647" s="93" t="s">
        <v>1216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3701</v>
      </c>
      <c r="I2647" s="176" t="s">
        <v>2621</v>
      </c>
      <c r="J2647" s="97" t="s">
        <v>3745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3187</v>
      </c>
      <c r="T2647" s="95" t="str">
        <f t="shared" si="210"/>
        <v>2024 02</v>
      </c>
      <c r="U2647" s="32">
        <f t="shared" si="207"/>
        <v>844.0384994473103</v>
      </c>
      <c r="V2647" s="22">
        <f t="shared" si="208"/>
        <v>0.8829210161280856</v>
      </c>
      <c r="X2647" s="33"/>
      <c r="Y2647" s="33"/>
    </row>
    <row r="2648" spans="1:25" hidden="1" x14ac:dyDescent="0.2">
      <c r="A2648" s="93" t="s">
        <v>1216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3701</v>
      </c>
      <c r="I2648" s="176" t="s">
        <v>2621</v>
      </c>
      <c r="J2648" s="97" t="s">
        <v>3745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3187</v>
      </c>
      <c r="T2648" s="95" t="str">
        <f t="shared" si="210"/>
        <v>2025 05</v>
      </c>
      <c r="U2648" s="32">
        <f t="shared" si="207"/>
        <v>644.0384994473103</v>
      </c>
      <c r="V2648" s="22">
        <f t="shared" si="208"/>
        <v>0.67370756989163172</v>
      </c>
      <c r="X2648" s="33"/>
      <c r="Y2648" s="33"/>
    </row>
    <row r="2649" spans="1:25" hidden="1" x14ac:dyDescent="0.2">
      <c r="A2649" s="93" t="s">
        <v>1216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1221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3187</v>
      </c>
      <c r="T2649" s="95" t="str">
        <f t="shared" si="210"/>
        <v>2024 04</v>
      </c>
      <c r="U2649" s="32">
        <f t="shared" si="207"/>
        <v>1272.5069121530337</v>
      </c>
      <c r="V2649" s="22">
        <f t="shared" si="208"/>
        <v>0.57127311375094048</v>
      </c>
      <c r="X2649" s="33"/>
      <c r="Y2649" s="33"/>
    </row>
    <row r="2650" spans="1:25" hidden="1" x14ac:dyDescent="0.2">
      <c r="A2650" s="93" t="s">
        <v>1216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2249</v>
      </c>
      <c r="I2650" s="97" t="s">
        <v>2250</v>
      </c>
      <c r="J2650" s="97" t="s">
        <v>2251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3187</v>
      </c>
      <c r="T2650" s="95" t="str">
        <f t="shared" si="210"/>
        <v>2024 01</v>
      </c>
      <c r="U2650" s="32">
        <f t="shared" si="207"/>
        <v>-37.679685734463419</v>
      </c>
      <c r="V2650" s="22">
        <f t="shared" si="208"/>
        <v>-1.6430479879472631E-2</v>
      </c>
      <c r="X2650" s="33"/>
      <c r="Y2650" s="33"/>
    </row>
    <row r="2651" spans="1:25" hidden="1" x14ac:dyDescent="0.2">
      <c r="A2651" s="93" t="s">
        <v>1216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1222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3187</v>
      </c>
      <c r="T2651" s="95" t="str">
        <f t="shared" si="210"/>
        <v>2024 02</v>
      </c>
      <c r="U2651" s="32">
        <f t="shared" si="207"/>
        <v>824.80029077622203</v>
      </c>
      <c r="V2651" s="22">
        <f t="shared" si="208"/>
        <v>0.76711357313486672</v>
      </c>
      <c r="X2651" s="33"/>
      <c r="Y2651" s="33"/>
    </row>
    <row r="2652" spans="1:25" hidden="1" x14ac:dyDescent="0.2">
      <c r="A2652" s="93" t="s">
        <v>1216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1136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3187</v>
      </c>
      <c r="T2652" s="95" t="str">
        <f t="shared" si="210"/>
        <v>2024 06</v>
      </c>
      <c r="U2652" s="32">
        <f t="shared" si="207"/>
        <v>759.67900354642586</v>
      </c>
      <c r="V2652" s="22">
        <f t="shared" si="208"/>
        <v>0.90403429969323212</v>
      </c>
      <c r="X2652" s="33"/>
      <c r="Y2652" s="33"/>
    </row>
    <row r="2653" spans="1:25" hidden="1" x14ac:dyDescent="0.2">
      <c r="A2653" s="93" t="s">
        <v>1216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1136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3187</v>
      </c>
      <c r="T2653" s="95" t="str">
        <f t="shared" si="210"/>
        <v>2025 03</v>
      </c>
      <c r="U2653" s="32">
        <f t="shared" si="207"/>
        <v>759.67900354642586</v>
      </c>
      <c r="V2653" s="22">
        <f t="shared" si="208"/>
        <v>0.90403429969323212</v>
      </c>
      <c r="X2653" s="33"/>
      <c r="Y2653" s="33"/>
    </row>
    <row r="2654" spans="1:25" hidden="1" x14ac:dyDescent="0.2">
      <c r="A2654" s="93" t="s">
        <v>1216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4071</v>
      </c>
      <c r="I2654" s="97" t="s">
        <v>2584</v>
      </c>
      <c r="J2654" s="97" t="s">
        <v>4072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si="207"/>
        <v>-2038.3566189204128</v>
      </c>
      <c r="V2654" s="22" t="str">
        <f t="shared" si="208"/>
        <v/>
      </c>
      <c r="X2654" s="33"/>
      <c r="Y2654" s="33"/>
    </row>
    <row r="2655" spans="1:25" hidden="1" x14ac:dyDescent="0.2">
      <c r="A2655" s="93" t="s">
        <v>1223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1084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/>
      <c r="R2655" s="31"/>
      <c r="S2655" s="31"/>
      <c r="T2655" s="95" t="str">
        <f t="shared" si="210"/>
        <v/>
      </c>
      <c r="U2655" s="32">
        <f t="shared" si="207"/>
        <v>-1169.2219865282696</v>
      </c>
      <c r="V2655" s="22" t="str">
        <f t="shared" si="208"/>
        <v/>
      </c>
      <c r="X2655" s="33"/>
      <c r="Y2655" s="33"/>
    </row>
    <row r="2656" spans="1:25" hidden="1" x14ac:dyDescent="0.2">
      <c r="A2656" s="93" t="s">
        <v>1223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2689</v>
      </c>
      <c r="I2656" s="97" t="s">
        <v>2250</v>
      </c>
      <c r="J2656" s="97" t="s">
        <v>2690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3187</v>
      </c>
      <c r="T2656" s="95" t="str">
        <f t="shared" si="210"/>
        <v>2024 08</v>
      </c>
      <c r="U2656" s="32">
        <f t="shared" si="207"/>
        <v>1377.3022117932846</v>
      </c>
      <c r="V2656" s="22">
        <f t="shared" si="208"/>
        <v>0.71633837633832365</v>
      </c>
      <c r="X2656" s="33"/>
      <c r="Y2656" s="33"/>
    </row>
    <row r="2657" spans="1:25" hidden="1" x14ac:dyDescent="0.2">
      <c r="A2657" s="93" t="s">
        <v>1223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2718</v>
      </c>
      <c r="I2657" s="97" t="s">
        <v>2609</v>
      </c>
      <c r="J2657" s="97" t="s">
        <v>2719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3187</v>
      </c>
      <c r="T2657" s="95" t="str">
        <f t="shared" si="210"/>
        <v>2024 06</v>
      </c>
      <c r="U2657" s="32">
        <f t="shared" si="207"/>
        <v>791.60464056978719</v>
      </c>
      <c r="V2657" s="22">
        <f t="shared" si="208"/>
        <v>0.9792295704514431</v>
      </c>
      <c r="X2657" s="33"/>
      <c r="Y2657" s="33"/>
    </row>
    <row r="2658" spans="1:25" hidden="1" x14ac:dyDescent="0.2">
      <c r="A2658" s="93" t="s">
        <v>1223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2718</v>
      </c>
      <c r="I2658" s="97" t="s">
        <v>2609</v>
      </c>
      <c r="J2658" s="97" t="s">
        <v>2719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3187</v>
      </c>
      <c r="T2658" s="95" t="str">
        <f t="shared" si="210"/>
        <v>2024 08</v>
      </c>
      <c r="U2658" s="32">
        <f t="shared" si="207"/>
        <v>791.60464056978719</v>
      </c>
      <c r="V2658" s="22">
        <f t="shared" si="208"/>
        <v>0.9792295704514431</v>
      </c>
      <c r="X2658" s="33"/>
      <c r="Y2658" s="33"/>
    </row>
    <row r="2659" spans="1:25" hidden="1" x14ac:dyDescent="0.2">
      <c r="A2659" s="93" t="s">
        <v>1223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2249</v>
      </c>
      <c r="I2659" s="97" t="s">
        <v>2250</v>
      </c>
      <c r="J2659" s="97" t="s">
        <v>2251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3187</v>
      </c>
      <c r="T2659" s="95" t="str">
        <f t="shared" si="210"/>
        <v>2024 07</v>
      </c>
      <c r="U2659" s="32">
        <f t="shared" si="207"/>
        <v>1262.2433828401045</v>
      </c>
      <c r="V2659" s="22">
        <f t="shared" si="208"/>
        <v>0.59045233339848147</v>
      </c>
      <c r="X2659" s="33"/>
      <c r="Y2659" s="33"/>
    </row>
    <row r="2660" spans="1:25" hidden="1" x14ac:dyDescent="0.2">
      <c r="A2660" s="93" t="s">
        <v>1223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2249</v>
      </c>
      <c r="I2660" s="97" t="s">
        <v>2250</v>
      </c>
      <c r="J2660" s="97" t="s">
        <v>2251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3187</v>
      </c>
      <c r="T2660" s="95" t="str">
        <f t="shared" si="210"/>
        <v>2024 07</v>
      </c>
      <c r="U2660" s="32">
        <f t="shared" si="207"/>
        <v>1262.2433828401045</v>
      </c>
      <c r="V2660" s="22">
        <f t="shared" si="208"/>
        <v>0.59045233339848147</v>
      </c>
      <c r="X2660" s="33"/>
      <c r="Y2660" s="33"/>
    </row>
    <row r="2661" spans="1:25" hidden="1" x14ac:dyDescent="0.2">
      <c r="A2661" s="93" t="s">
        <v>1223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1224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si="207"/>
        <v>-491.7096852915198</v>
      </c>
      <c r="V2661" s="22" t="str">
        <f t="shared" si="208"/>
        <v/>
      </c>
      <c r="X2661" s="33"/>
      <c r="Y2661" s="33"/>
    </row>
    <row r="2662" spans="1:25" hidden="1" x14ac:dyDescent="0.2">
      <c r="A2662" s="93" t="s">
        <v>1223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1225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3187</v>
      </c>
      <c r="T2662" s="95" t="str">
        <f t="shared" si="210"/>
        <v>2024 01</v>
      </c>
      <c r="U2662" s="32">
        <f t="shared" si="207"/>
        <v>763.8612279151921</v>
      </c>
      <c r="V2662" s="22">
        <f t="shared" si="208"/>
        <v>0.28976518080309077</v>
      </c>
      <c r="X2662" s="33"/>
      <c r="Y2662" s="33"/>
    </row>
    <row r="2663" spans="1:25" hidden="1" x14ac:dyDescent="0.2">
      <c r="A2663" s="93" t="s">
        <v>1223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1226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3187</v>
      </c>
      <c r="T2663" s="95" t="str">
        <f t="shared" si="210"/>
        <v>2024 01</v>
      </c>
      <c r="U2663" s="32">
        <f t="shared" si="207"/>
        <v>888.65412765017254</v>
      </c>
      <c r="V2663" s="22">
        <f t="shared" si="208"/>
        <v>0.2460728379561008</v>
      </c>
      <c r="X2663" s="33"/>
      <c r="Y2663" s="33"/>
    </row>
    <row r="2664" spans="1:25" hidden="1" x14ac:dyDescent="0.2">
      <c r="A2664" s="93" t="s">
        <v>1223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1227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3187</v>
      </c>
      <c r="T2664" s="95" t="str">
        <f t="shared" si="210"/>
        <v>2024 01</v>
      </c>
      <c r="U2664" s="32">
        <f t="shared" si="207"/>
        <v>621.79134275618253</v>
      </c>
      <c r="V2664" s="22">
        <f t="shared" si="208"/>
        <v>0.42063841238458094</v>
      </c>
      <c r="X2664" s="33"/>
      <c r="Y2664" s="33"/>
    </row>
    <row r="2665" spans="1:25" hidden="1" x14ac:dyDescent="0.2">
      <c r="A2665" s="93" t="s">
        <v>1223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1228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3187</v>
      </c>
      <c r="T2665" s="95" t="str">
        <f t="shared" si="210"/>
        <v>2024 01</v>
      </c>
      <c r="U2665" s="32">
        <f t="shared" si="207"/>
        <v>640.09486196996318</v>
      </c>
      <c r="V2665" s="22">
        <f t="shared" si="208"/>
        <v>0.38562135106685858</v>
      </c>
      <c r="X2665" s="33"/>
      <c r="Y2665" s="33"/>
    </row>
    <row r="2666" spans="1:25" hidden="1" x14ac:dyDescent="0.2">
      <c r="A2666" s="93" t="s">
        <v>1223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2870</v>
      </c>
      <c r="I2666" s="97" t="s">
        <v>2044</v>
      </c>
      <c r="J2666" s="97" t="s">
        <v>2871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3187</v>
      </c>
      <c r="T2666" s="95" t="str">
        <f t="shared" si="210"/>
        <v>2024 09</v>
      </c>
      <c r="U2666" s="32">
        <f t="shared" si="207"/>
        <v>1132.3088140459354</v>
      </c>
      <c r="V2666" s="22">
        <f t="shared" si="208"/>
        <v>0.64055804715392162</v>
      </c>
      <c r="X2666" s="33"/>
      <c r="Y2666" s="33"/>
    </row>
    <row r="2667" spans="1:25" hidden="1" x14ac:dyDescent="0.2">
      <c r="A2667" s="93" t="s">
        <v>1223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2870</v>
      </c>
      <c r="I2667" s="97" t="s">
        <v>2044</v>
      </c>
      <c r="J2667" s="97" t="s">
        <v>2871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3187</v>
      </c>
      <c r="T2667" s="95" t="str">
        <f t="shared" si="210"/>
        <v>2024 12</v>
      </c>
      <c r="U2667" s="32">
        <f t="shared" si="207"/>
        <v>1332.3088140459354</v>
      </c>
      <c r="V2667" s="22">
        <f t="shared" si="208"/>
        <v>0.75369998144039896</v>
      </c>
      <c r="X2667" s="33"/>
      <c r="Y2667" s="33"/>
    </row>
    <row r="2668" spans="1:25" hidden="1" x14ac:dyDescent="0.2">
      <c r="A2668" s="93" t="s">
        <v>1223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2870</v>
      </c>
      <c r="I2668" s="97" t="s">
        <v>2044</v>
      </c>
      <c r="J2668" s="97" t="s">
        <v>2871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3187</v>
      </c>
      <c r="T2668" s="95" t="str">
        <f t="shared" si="210"/>
        <v>2025 01</v>
      </c>
      <c r="U2668" s="32">
        <f t="shared" si="207"/>
        <v>1432.3088140459354</v>
      </c>
      <c r="V2668" s="22">
        <f t="shared" si="208"/>
        <v>0.81027094858363768</v>
      </c>
      <c r="X2668" s="33"/>
      <c r="Y2668" s="33"/>
    </row>
    <row r="2669" spans="1:25" hidden="1" x14ac:dyDescent="0.2">
      <c r="A2669" s="93" t="s">
        <v>1223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2870</v>
      </c>
      <c r="I2669" s="97" t="s">
        <v>2044</v>
      </c>
      <c r="J2669" s="97" t="s">
        <v>2871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3187</v>
      </c>
      <c r="T2669" s="95" t="str">
        <f t="shared" si="210"/>
        <v>2025 02</v>
      </c>
      <c r="U2669" s="32">
        <f t="shared" si="207"/>
        <v>1432.3088140459354</v>
      </c>
      <c r="V2669" s="22">
        <f t="shared" si="208"/>
        <v>0.81027094858363768</v>
      </c>
      <c r="X2669" s="33"/>
      <c r="Y2669" s="33"/>
    </row>
    <row r="2670" spans="1:25" hidden="1" x14ac:dyDescent="0.2">
      <c r="A2670" s="93" t="s">
        <v>1223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2064</v>
      </c>
      <c r="I2670" s="97" t="s">
        <v>2044</v>
      </c>
      <c r="J2670" s="97" t="s">
        <v>2065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3187</v>
      </c>
      <c r="T2670" s="95" t="str">
        <f t="shared" si="210"/>
        <v>2024 02</v>
      </c>
      <c r="U2670" s="32">
        <f t="shared" si="207"/>
        <v>721.7132983657234</v>
      </c>
      <c r="V2670" s="22">
        <f t="shared" si="208"/>
        <v>0.7377318910295575</v>
      </c>
      <c r="X2670" s="33"/>
      <c r="Y2670" s="33"/>
    </row>
    <row r="2671" spans="1:25" hidden="1" x14ac:dyDescent="0.2">
      <c r="A2671" s="93" t="s">
        <v>1223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2064</v>
      </c>
      <c r="I2671" s="97" t="s">
        <v>2044</v>
      </c>
      <c r="J2671" s="97" t="s">
        <v>2065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3187</v>
      </c>
      <c r="T2671" s="95" t="str">
        <f t="shared" si="210"/>
        <v>2024 06</v>
      </c>
      <c r="U2671" s="32">
        <f t="shared" si="207"/>
        <v>821.7132983657234</v>
      </c>
      <c r="V2671" s="22">
        <f t="shared" si="208"/>
        <v>0.83995141403129625</v>
      </c>
      <c r="X2671" s="33"/>
      <c r="Y2671" s="33"/>
    </row>
    <row r="2672" spans="1:25" hidden="1" x14ac:dyDescent="0.2">
      <c r="A2672" s="93" t="s">
        <v>1229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250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3187</v>
      </c>
      <c r="T2672" s="95" t="str">
        <f t="shared" si="210"/>
        <v>2023 12</v>
      </c>
      <c r="U2672" s="32">
        <f t="shared" si="207"/>
        <v>293.45238095238096</v>
      </c>
      <c r="V2672" s="22">
        <f t="shared" si="208"/>
        <v>0.26519634211941906</v>
      </c>
      <c r="X2672" s="33"/>
      <c r="Y2672" s="33"/>
    </row>
    <row r="2673" spans="1:25" hidden="1" x14ac:dyDescent="0.2">
      <c r="A2673" s="93" t="s">
        <v>1229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250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3187</v>
      </c>
      <c r="T2673" s="95" t="str">
        <f t="shared" si="210"/>
        <v>2024 01</v>
      </c>
      <c r="U2673" s="32">
        <f t="shared" si="207"/>
        <v>293.45238095238096</v>
      </c>
      <c r="V2673" s="22">
        <f t="shared" si="208"/>
        <v>0.26519634211941906</v>
      </c>
      <c r="X2673" s="33"/>
      <c r="Y2673" s="33"/>
    </row>
    <row r="2674" spans="1:25" hidden="1" x14ac:dyDescent="0.2">
      <c r="A2674" s="93" t="s">
        <v>1229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250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si="208"/>
        <v/>
      </c>
      <c r="X2674" s="33"/>
      <c r="Y2674" s="33"/>
    </row>
    <row r="2675" spans="1:25" hidden="1" x14ac:dyDescent="0.2">
      <c r="A2675" s="93" t="s">
        <v>1229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1079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3187</v>
      </c>
      <c r="T2675" s="95" t="str">
        <f t="shared" si="210"/>
        <v>2024 02</v>
      </c>
      <c r="U2675" s="32">
        <f t="shared" si="207"/>
        <v>423.21428571428578</v>
      </c>
      <c r="V2675" s="22">
        <f t="shared" si="208"/>
        <v>0.33146853146853156</v>
      </c>
      <c r="X2675" s="33"/>
      <c r="Y2675" s="33"/>
    </row>
    <row r="2676" spans="1:25" hidden="1" x14ac:dyDescent="0.2">
      <c r="A2676" s="93" t="s">
        <v>1229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1079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3187</v>
      </c>
      <c r="T2676" s="95" t="str">
        <f t="shared" si="210"/>
        <v>2024 07</v>
      </c>
      <c r="U2676" s="32">
        <f t="shared" si="207"/>
        <v>423.21428571428578</v>
      </c>
      <c r="V2676" s="22">
        <f t="shared" si="208"/>
        <v>0.33146853146853156</v>
      </c>
      <c r="X2676" s="33"/>
      <c r="Y2676" s="33"/>
    </row>
    <row r="2677" spans="1:25" hidden="1" x14ac:dyDescent="0.2">
      <c r="A2677" s="93" t="s">
        <v>1229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1079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3187</v>
      </c>
      <c r="T2677" s="95" t="str">
        <f t="shared" si="210"/>
        <v>2024 07</v>
      </c>
      <c r="U2677" s="32">
        <f t="shared" si="207"/>
        <v>423.21428571428578</v>
      </c>
      <c r="V2677" s="22">
        <f t="shared" si="208"/>
        <v>0.33146853146853156</v>
      </c>
      <c r="X2677" s="33"/>
      <c r="Y2677" s="33"/>
    </row>
    <row r="2678" spans="1:25" hidden="1" x14ac:dyDescent="0.2">
      <c r="A2678" s="93" t="s">
        <v>1230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0" t="str">
        <f>RIGHT(Journal!$J2678,9)</f>
        <v>000w10250</v>
      </c>
      <c r="I2678" s="96" t="str">
        <f t="shared" si="211"/>
        <v>ESSENS</v>
      </c>
      <c r="J2678" s="97" t="s">
        <v>1633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3187</v>
      </c>
      <c r="T2678" s="95" t="str">
        <f t="shared" si="210"/>
        <v>2024 01</v>
      </c>
      <c r="U2678" s="32">
        <f t="shared" si="207"/>
        <v>830.1510884946897</v>
      </c>
      <c r="V2678" s="22">
        <f t="shared" si="208"/>
        <v>0.60601653329960803</v>
      </c>
      <c r="X2678" s="33"/>
      <c r="Y2678" s="33"/>
    </row>
    <row r="2679" spans="1:25" hidden="1" x14ac:dyDescent="0.2">
      <c r="A2679" s="93" t="s">
        <v>1230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0" t="str">
        <f>RIGHT(Journal!$J2679,9)</f>
        <v>000w10450</v>
      </c>
      <c r="I2679" s="96" t="str">
        <f t="shared" si="211"/>
        <v>ESSENS</v>
      </c>
      <c r="J2679" s="97" t="s">
        <v>1634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3187</v>
      </c>
      <c r="T2679" s="95" t="str">
        <f t="shared" si="210"/>
        <v>2024 10</v>
      </c>
      <c r="U2679" s="32">
        <f t="shared" si="207"/>
        <v>830.1510884946897</v>
      </c>
      <c r="V2679" s="22">
        <f t="shared" si="208"/>
        <v>0.60601653329960803</v>
      </c>
      <c r="X2679" s="33"/>
      <c r="Y2679" s="33"/>
    </row>
    <row r="2680" spans="1:25" hidden="1" x14ac:dyDescent="0.2">
      <c r="A2680" s="93" t="s">
        <v>1230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0" t="s">
        <v>2644</v>
      </c>
      <c r="I2680" s="96" t="s">
        <v>2281</v>
      </c>
      <c r="J2680" s="97" t="s">
        <v>1635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si="207"/>
        <v>-1369.8489115053103</v>
      </c>
      <c r="V2680" s="22" t="str">
        <f t="shared" si="208"/>
        <v/>
      </c>
      <c r="X2680" s="33"/>
      <c r="Y2680" s="33"/>
    </row>
    <row r="2681" spans="1:25" hidden="1" x14ac:dyDescent="0.2">
      <c r="A2681" s="93" t="s">
        <v>1230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0" t="str">
        <f>RIGHT(Journal!$J2681,9)</f>
        <v>000m00850</v>
      </c>
      <c r="I2681" s="96" t="str">
        <f>IFERROR(LEFT(J2681,FIND(",",J2681)-1),"")</f>
        <v>ESSENS</v>
      </c>
      <c r="J2681" s="97" t="s">
        <v>1636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3187</v>
      </c>
      <c r="T2681" s="95" t="str">
        <f t="shared" si="210"/>
        <v>2023 12</v>
      </c>
      <c r="U2681" s="32">
        <f t="shared" si="207"/>
        <v>10.158864544456492</v>
      </c>
      <c r="V2681" s="22">
        <f t="shared" si="208"/>
        <v>7.4160474627037801E-3</v>
      </c>
      <c r="X2681" s="33"/>
      <c r="Y2681" s="33"/>
    </row>
    <row r="2682" spans="1:25" hidden="1" x14ac:dyDescent="0.2">
      <c r="A2682" s="93" t="s">
        <v>1230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0" t="str">
        <f>RIGHT(Journal!$J2682,9)</f>
        <v>000w17650</v>
      </c>
      <c r="I2682" s="96" t="str">
        <f>IFERROR(LEFT(J2682,FIND(",",J2682)-1),"")</f>
        <v>ESSENS</v>
      </c>
      <c r="J2682" s="97" t="s">
        <v>1278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3187</v>
      </c>
      <c r="T2682" s="95" t="str">
        <f t="shared" si="210"/>
        <v>2024 01</v>
      </c>
      <c r="U2682" s="32">
        <f t="shared" si="207"/>
        <v>830.1510884946897</v>
      </c>
      <c r="V2682" s="22">
        <f t="shared" si="208"/>
        <v>0.60601653329960803</v>
      </c>
      <c r="X2682" s="33"/>
      <c r="Y2682" s="33"/>
    </row>
    <row r="2683" spans="1:25" hidden="1" x14ac:dyDescent="0.2">
      <c r="A2683" s="93" t="s">
        <v>1230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0" t="str">
        <f>RIGHT(Journal!$J2683,9)</f>
        <v>000w18050</v>
      </c>
      <c r="I2683" s="96" t="str">
        <f>IFERROR(LEFT(J2683,FIND(",",J2683)-1),"")</f>
        <v>ESSENS</v>
      </c>
      <c r="J2683" s="97" t="s">
        <v>1284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3187</v>
      </c>
      <c r="T2683" s="95" t="str">
        <f t="shared" si="210"/>
        <v>2023 12</v>
      </c>
      <c r="U2683" s="32">
        <f t="shared" si="207"/>
        <v>830.1510884946897</v>
      </c>
      <c r="V2683" s="22">
        <f t="shared" si="208"/>
        <v>0.60601653329960803</v>
      </c>
      <c r="X2683" s="33"/>
      <c r="Y2683" s="33"/>
    </row>
    <row r="2684" spans="1:25" hidden="1" x14ac:dyDescent="0.2">
      <c r="A2684" s="93" t="s">
        <v>1230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0" t="s">
        <v>2645</v>
      </c>
      <c r="I2684" s="96" t="s">
        <v>2281</v>
      </c>
      <c r="J2684" s="97" t="s">
        <v>1637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si="208"/>
        <v/>
      </c>
      <c r="X2684" s="33"/>
      <c r="Y2684" s="33"/>
    </row>
    <row r="2685" spans="1:25" hidden="1" x14ac:dyDescent="0.2">
      <c r="A2685" s="93" t="s">
        <v>1231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0" t="str">
        <f>RIGHT(Journal!$J2685,9)</f>
        <v>NOW-07788</v>
      </c>
      <c r="I2685" s="96" t="str">
        <f t="shared" ref="I2685:I2714" si="212">IFERROR(LEFT(J2685,FIND(",",J2685)-1),"")</f>
        <v>NOW Foods</v>
      </c>
      <c r="J2685" s="97" t="s">
        <v>1232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si="207"/>
        <v>-943.89701610080499</v>
      </c>
      <c r="V2685" s="22" t="str">
        <f t="shared" si="208"/>
        <v/>
      </c>
      <c r="X2685" s="33"/>
      <c r="Y2685" s="33"/>
    </row>
    <row r="2686" spans="1:25" hidden="1" x14ac:dyDescent="0.2">
      <c r="A2686" s="93" t="s">
        <v>1231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3074</v>
      </c>
      <c r="I2686" s="97" t="s">
        <v>2040</v>
      </c>
      <c r="J2686" s="97" t="s">
        <v>3075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3187</v>
      </c>
      <c r="T2686" s="95" t="str">
        <f t="shared" si="210"/>
        <v>2024 02</v>
      </c>
      <c r="U2686" s="32">
        <f t="shared" si="207"/>
        <v>3.3169991836530244E-3</v>
      </c>
      <c r="V2686" s="22">
        <f t="shared" si="208"/>
        <v>3.4639514960392956E-6</v>
      </c>
      <c r="X2686" s="33"/>
      <c r="Y2686" s="33"/>
    </row>
    <row r="2687" spans="1:25" hidden="1" x14ac:dyDescent="0.2">
      <c r="A2687" s="93" t="s">
        <v>1231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2123</v>
      </c>
      <c r="I2687" s="97" t="s">
        <v>2040</v>
      </c>
      <c r="J2687" s="97" t="s">
        <v>2124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3187</v>
      </c>
      <c r="T2687" s="95" t="str">
        <f t="shared" si="210"/>
        <v>2024 07</v>
      </c>
      <c r="U2687" s="32">
        <f t="shared" si="207"/>
        <v>852.91111305565255</v>
      </c>
      <c r="V2687" s="22">
        <f t="shared" si="208"/>
        <v>0.48818987942129904</v>
      </c>
      <c r="X2687" s="33"/>
      <c r="Y2687" s="33"/>
    </row>
    <row r="2688" spans="1:25" hidden="1" x14ac:dyDescent="0.2">
      <c r="A2688" s="93" t="s">
        <v>1231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75" t="s">
        <v>3708</v>
      </c>
      <c r="I2688" s="176" t="s">
        <v>2728</v>
      </c>
      <c r="J2688" s="97" t="s">
        <v>3756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3187</v>
      </c>
      <c r="T2688" s="95" t="str">
        <f t="shared" si="210"/>
        <v>2024 01</v>
      </c>
      <c r="U2688" s="32">
        <f t="shared" si="207"/>
        <v>701.05046085637639</v>
      </c>
      <c r="V2688" s="22">
        <f t="shared" si="208"/>
        <v>0.77985518689316635</v>
      </c>
      <c r="X2688" s="33"/>
      <c r="Y2688" s="33"/>
    </row>
    <row r="2689" spans="1:25" hidden="1" x14ac:dyDescent="0.2">
      <c r="A2689" s="93" t="s">
        <v>1231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0" t="str">
        <f>RIGHT(Journal!$J2689,9)</f>
        <v>CEN-22928</v>
      </c>
      <c r="I2689" s="96" t="str">
        <f t="shared" si="212"/>
        <v>21st Century</v>
      </c>
      <c r="J2689" s="97" t="s">
        <v>1233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3187</v>
      </c>
      <c r="T2689" s="95" t="str">
        <f t="shared" si="210"/>
        <v>2024 01</v>
      </c>
      <c r="U2689" s="32">
        <f t="shared" ref="U2689:U2752" si="213">Q2689-P2689</f>
        <v>810.82165149924185</v>
      </c>
      <c r="V2689" s="22">
        <f t="shared" ref="V2689:V2752" si="214">IF(Q2689&lt;&gt;0,IFERROR(U2689/P2689,""),"")</f>
        <v>0.91187741229458252</v>
      </c>
      <c r="X2689" s="33"/>
      <c r="Y2689" s="33"/>
    </row>
    <row r="2690" spans="1:25" hidden="1" x14ac:dyDescent="0.2">
      <c r="A2690" s="93" t="s">
        <v>1231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2111</v>
      </c>
      <c r="I2690" s="97" t="s">
        <v>2040</v>
      </c>
      <c r="J2690" s="97" t="s">
        <v>3950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3187</v>
      </c>
      <c r="T2690" s="95" t="str">
        <f t="shared" si="210"/>
        <v>2024 02</v>
      </c>
      <c r="U2690" s="32">
        <f t="shared" si="213"/>
        <v>1346.5720627698051</v>
      </c>
      <c r="V2690" s="22">
        <f t="shared" si="214"/>
        <v>0.70744578054753793</v>
      </c>
      <c r="X2690" s="33"/>
      <c r="Y2690" s="33"/>
    </row>
    <row r="2691" spans="1:25" hidden="1" x14ac:dyDescent="0.2">
      <c r="A2691" s="93" t="s">
        <v>1231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2111</v>
      </c>
      <c r="I2691" s="97" t="s">
        <v>2040</v>
      </c>
      <c r="J2691" s="97" t="s">
        <v>3950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3187</v>
      </c>
      <c r="T2691" s="95" t="str">
        <f t="shared" si="210"/>
        <v>2024 05</v>
      </c>
      <c r="U2691" s="32">
        <f t="shared" si="213"/>
        <v>1396.5720627698051</v>
      </c>
      <c r="V2691" s="22">
        <f t="shared" si="214"/>
        <v>0.73371417717134613</v>
      </c>
      <c r="X2691" s="33"/>
      <c r="Y2691" s="33"/>
    </row>
    <row r="2692" spans="1:25" hidden="1" x14ac:dyDescent="0.2">
      <c r="A2692" s="93" t="s">
        <v>1231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2874</v>
      </c>
      <c r="I2692" s="97" t="s">
        <v>2609</v>
      </c>
      <c r="J2692" s="97" t="s">
        <v>2875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3187</v>
      </c>
      <c r="T2692" s="95" t="str">
        <f t="shared" ref="T2692:T2755" si="216">IF(R2692="","",TEXT(R2692,"ГГГГ ММ"))</f>
        <v>2024 12</v>
      </c>
      <c r="U2692" s="32">
        <f t="shared" si="213"/>
        <v>1745.9734905495275</v>
      </c>
      <c r="V2692" s="22">
        <f t="shared" si="214"/>
        <v>3.1514258988822079</v>
      </c>
      <c r="X2692" s="33"/>
      <c r="Y2692" s="33"/>
    </row>
    <row r="2693" spans="1:25" hidden="1" x14ac:dyDescent="0.2">
      <c r="A2693" s="93" t="s">
        <v>1231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0" t="str">
        <f>RIGHT(Journal!$J2693,9)</f>
        <v>NOW-02271</v>
      </c>
      <c r="I2693" s="96" t="str">
        <f t="shared" si="212"/>
        <v>NOW Foods</v>
      </c>
      <c r="J2693" s="97" t="s">
        <v>1234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3187</v>
      </c>
      <c r="T2693" s="95" t="str">
        <f t="shared" si="216"/>
        <v>2024 11</v>
      </c>
      <c r="U2693" s="32">
        <f t="shared" si="213"/>
        <v>1219.7624066619996</v>
      </c>
      <c r="V2693" s="22">
        <f t="shared" si="214"/>
        <v>0.45509488027995787</v>
      </c>
      <c r="X2693" s="33"/>
      <c r="Y2693" s="33"/>
    </row>
    <row r="2694" spans="1:25" hidden="1" x14ac:dyDescent="0.2">
      <c r="A2694" s="93" t="s">
        <v>1231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0" t="str">
        <f>RIGHT(Journal!$J2694,9)</f>
        <v>FOA-01491</v>
      </c>
      <c r="I2694" s="96" t="str">
        <f t="shared" si="212"/>
        <v>Force Factor</v>
      </c>
      <c r="J2694" s="97" t="s">
        <v>1235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/>
      <c r="R2694" s="31"/>
      <c r="S2694" s="31"/>
      <c r="T2694" s="95" t="str">
        <f t="shared" si="216"/>
        <v/>
      </c>
      <c r="U2694" s="32">
        <f t="shared" si="213"/>
        <v>-892.10970569361814</v>
      </c>
      <c r="V2694" s="22" t="str">
        <f t="shared" si="214"/>
        <v/>
      </c>
      <c r="X2694" s="33"/>
      <c r="Y2694" s="33"/>
    </row>
    <row r="2695" spans="1:25" hidden="1" x14ac:dyDescent="0.2">
      <c r="A2695" s="93" t="s">
        <v>1231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0" t="str">
        <f>RIGHT(Journal!$J2695,9)</f>
        <v>NBC-01050</v>
      </c>
      <c r="I2695" s="96" t="str">
        <f t="shared" si="212"/>
        <v>NutriBiotic</v>
      </c>
      <c r="J2695" s="97" t="s">
        <v>1054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3187</v>
      </c>
      <c r="T2695" s="95" t="str">
        <f t="shared" si="216"/>
        <v>2024 05</v>
      </c>
      <c r="U2695" s="32">
        <f t="shared" si="213"/>
        <v>894.03147605296931</v>
      </c>
      <c r="V2695" s="22">
        <f t="shared" si="214"/>
        <v>1.2663899957670763</v>
      </c>
      <c r="X2695" s="33"/>
      <c r="Y2695" s="33"/>
    </row>
    <row r="2696" spans="1:25" hidden="1" x14ac:dyDescent="0.2">
      <c r="A2696" s="93" t="s">
        <v>1231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0" t="str">
        <f>RIGHT(Journal!$J2696,9)</f>
        <v>NBC-01050</v>
      </c>
      <c r="I2696" s="96" t="str">
        <f t="shared" si="212"/>
        <v>NutriBiotic</v>
      </c>
      <c r="J2696" s="97" t="s">
        <v>1054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3187</v>
      </c>
      <c r="T2696" s="95" t="str">
        <f t="shared" si="216"/>
        <v>2023 12</v>
      </c>
      <c r="U2696" s="32">
        <f t="shared" si="213"/>
        <v>1.4760529693376157E-3</v>
      </c>
      <c r="V2696" s="22">
        <f t="shared" si="214"/>
        <v>2.090819801830662E-6</v>
      </c>
      <c r="X2696" s="33"/>
      <c r="Y2696" s="33"/>
    </row>
    <row r="2697" spans="1:25" hidden="1" x14ac:dyDescent="0.2">
      <c r="A2697" s="93" t="s">
        <v>1231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2510</v>
      </c>
      <c r="I2697" s="97" t="s">
        <v>2075</v>
      </c>
      <c r="J2697" s="97" t="s">
        <v>2511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3187</v>
      </c>
      <c r="T2697" s="95" t="str">
        <f t="shared" si="216"/>
        <v>2024 01</v>
      </c>
      <c r="U2697" s="32">
        <f t="shared" si="213"/>
        <v>1082.8679486057636</v>
      </c>
      <c r="V2697" s="22">
        <f t="shared" si="214"/>
        <v>0.66962246383784896</v>
      </c>
      <c r="X2697" s="33"/>
      <c r="Y2697" s="33"/>
    </row>
    <row r="2698" spans="1:25" hidden="1" x14ac:dyDescent="0.2">
      <c r="A2698" s="93" t="s">
        <v>1231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0" t="str">
        <f>RIGHT(Journal!$J2698,9)</f>
        <v>NAP-47627</v>
      </c>
      <c r="I2698" s="96" t="str">
        <f t="shared" si="212"/>
        <v>NaturesPlus</v>
      </c>
      <c r="J2698" s="97" t="s">
        <v>903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3187</v>
      </c>
      <c r="T2698" s="95" t="str">
        <f t="shared" si="216"/>
        <v>2024 01</v>
      </c>
      <c r="U2698" s="32">
        <f t="shared" si="213"/>
        <v>935.89289172791985</v>
      </c>
      <c r="V2698" s="22">
        <f t="shared" si="214"/>
        <v>1.2248189836164578</v>
      </c>
      <c r="X2698" s="33"/>
      <c r="Y2698" s="33"/>
    </row>
    <row r="2699" spans="1:25" hidden="1" x14ac:dyDescent="0.2">
      <c r="A2699" s="93" t="s">
        <v>1231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0" t="str">
        <f>RIGHT(Journal!$J2699,9)</f>
        <v>NOW-03557</v>
      </c>
      <c r="I2699" s="96" t="str">
        <f t="shared" si="212"/>
        <v>NOW Foods</v>
      </c>
      <c r="J2699" s="97" t="s">
        <v>1236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3187</v>
      </c>
      <c r="T2699" s="95" t="str">
        <f t="shared" si="216"/>
        <v>2024 03</v>
      </c>
      <c r="U2699" s="32">
        <f t="shared" si="213"/>
        <v>757.90251793839707</v>
      </c>
      <c r="V2699" s="22">
        <f t="shared" si="214"/>
        <v>0.72728562441108957</v>
      </c>
      <c r="X2699" s="33"/>
      <c r="Y2699" s="33"/>
    </row>
    <row r="2700" spans="1:25" hidden="1" x14ac:dyDescent="0.2">
      <c r="A2700" s="93" t="s">
        <v>1231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0" t="str">
        <f>RIGHT(Journal!$J2700,9)</f>
        <v>NOW-03557</v>
      </c>
      <c r="I2700" s="96" t="str">
        <f t="shared" si="212"/>
        <v>NOW Foods</v>
      </c>
      <c r="J2700" s="97" t="s">
        <v>1236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3187</v>
      </c>
      <c r="T2700" s="95" t="str">
        <f t="shared" si="216"/>
        <v>2024 12</v>
      </c>
      <c r="U2700" s="32">
        <f t="shared" si="213"/>
        <v>857.90251793839707</v>
      </c>
      <c r="V2700" s="22">
        <f t="shared" si="214"/>
        <v>0.82324593687837233</v>
      </c>
      <c r="X2700" s="33"/>
      <c r="Y2700" s="33"/>
    </row>
    <row r="2701" spans="1:25" hidden="1" x14ac:dyDescent="0.2">
      <c r="A2701" s="93" t="s">
        <v>1231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75" t="s">
        <v>3725</v>
      </c>
      <c r="I2701" s="176" t="s">
        <v>2040</v>
      </c>
      <c r="J2701" s="97" t="s">
        <v>3775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3187</v>
      </c>
      <c r="T2701" s="95" t="str">
        <f t="shared" si="216"/>
        <v>2024 02</v>
      </c>
      <c r="U2701" s="32">
        <f t="shared" si="213"/>
        <v>1520.332328491425</v>
      </c>
      <c r="V2701" s="22">
        <f t="shared" si="214"/>
        <v>0.90513876898395929</v>
      </c>
      <c r="X2701" s="33"/>
      <c r="Y2701" s="33"/>
    </row>
    <row r="2702" spans="1:25" hidden="1" x14ac:dyDescent="0.2">
      <c r="A2702" s="93" t="s">
        <v>1231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2218</v>
      </c>
      <c r="I2702" s="97" t="s">
        <v>2040</v>
      </c>
      <c r="J2702" s="97" t="s">
        <v>2219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3187</v>
      </c>
      <c r="T2702" s="95" t="str">
        <f t="shared" si="216"/>
        <v>2024 02</v>
      </c>
      <c r="U2702" s="32">
        <f t="shared" si="213"/>
        <v>1193.9256664916579</v>
      </c>
      <c r="V2702" s="22">
        <f t="shared" si="214"/>
        <v>0.8491198779744844</v>
      </c>
      <c r="X2702" s="33"/>
      <c r="Y2702" s="33"/>
    </row>
    <row r="2703" spans="1:25" hidden="1" x14ac:dyDescent="0.2">
      <c r="A2703" s="93" t="s">
        <v>1237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2085</v>
      </c>
      <c r="I2703" s="97" t="s">
        <v>2084</v>
      </c>
      <c r="J2703" s="97" t="s">
        <v>2086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3187</v>
      </c>
      <c r="T2703" s="95" t="str">
        <f t="shared" si="216"/>
        <v>2024 01</v>
      </c>
      <c r="U2703" s="32">
        <f t="shared" si="213"/>
        <v>874.21733155006837</v>
      </c>
      <c r="V2703" s="22">
        <f t="shared" si="214"/>
        <v>1.204516681856225</v>
      </c>
      <c r="X2703" s="33"/>
      <c r="Y2703" s="33"/>
    </row>
    <row r="2704" spans="1:25" hidden="1" x14ac:dyDescent="0.2">
      <c r="A2704" s="93" t="s">
        <v>1237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2085</v>
      </c>
      <c r="I2704" s="97" t="s">
        <v>2084</v>
      </c>
      <c r="J2704" s="97" t="s">
        <v>2086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3187</v>
      </c>
      <c r="T2704" s="95" t="str">
        <f t="shared" si="216"/>
        <v>2024 07</v>
      </c>
      <c r="U2704" s="32">
        <f t="shared" si="213"/>
        <v>1074.2173315500684</v>
      </c>
      <c r="V2704" s="22">
        <f t="shared" si="214"/>
        <v>1.4800812670882533</v>
      </c>
      <c r="X2704" s="33"/>
      <c r="Y2704" s="33"/>
    </row>
    <row r="2705" spans="1:25" hidden="1" x14ac:dyDescent="0.2">
      <c r="A2705" s="93" t="s">
        <v>1237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3640</v>
      </c>
      <c r="I2705" s="97" t="s">
        <v>2088</v>
      </c>
      <c r="J2705" s="97" t="s">
        <v>3641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3187</v>
      </c>
      <c r="T2705" s="95" t="str">
        <f t="shared" si="216"/>
        <v>2024 01</v>
      </c>
      <c r="U2705" s="32">
        <f t="shared" si="213"/>
        <v>1128.757604279835</v>
      </c>
      <c r="V2705" s="22">
        <f t="shared" si="214"/>
        <v>0.96372673018362931</v>
      </c>
      <c r="X2705" s="33"/>
      <c r="Y2705" s="33"/>
    </row>
    <row r="2706" spans="1:25" hidden="1" x14ac:dyDescent="0.2">
      <c r="A2706" s="93" t="s">
        <v>1237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3640</v>
      </c>
      <c r="I2706" s="97" t="s">
        <v>2088</v>
      </c>
      <c r="J2706" s="97" t="s">
        <v>3641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3187</v>
      </c>
      <c r="T2706" s="95" t="str">
        <f t="shared" si="216"/>
        <v>2024 03</v>
      </c>
      <c r="U2706" s="32">
        <f t="shared" si="213"/>
        <v>1028.757604279835</v>
      </c>
      <c r="V2706" s="22">
        <f t="shared" si="214"/>
        <v>0.87834730713216724</v>
      </c>
      <c r="X2706" s="33"/>
      <c r="Y2706" s="33"/>
    </row>
    <row r="2707" spans="1:25" hidden="1" x14ac:dyDescent="0.2">
      <c r="A2707" s="93" t="s">
        <v>1237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3640</v>
      </c>
      <c r="I2707" s="97" t="s">
        <v>2088</v>
      </c>
      <c r="J2707" s="97" t="s">
        <v>3641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3187</v>
      </c>
      <c r="T2707" s="95" t="str">
        <f t="shared" si="216"/>
        <v>2024 07</v>
      </c>
      <c r="U2707" s="32">
        <f t="shared" si="213"/>
        <v>1128.757604279835</v>
      </c>
      <c r="V2707" s="22">
        <f t="shared" si="214"/>
        <v>0.96372673018362931</v>
      </c>
      <c r="X2707" s="33"/>
      <c r="Y2707" s="33"/>
    </row>
    <row r="2708" spans="1:25" hidden="1" x14ac:dyDescent="0.2">
      <c r="A2708" s="93" t="s">
        <v>1237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3640</v>
      </c>
      <c r="I2708" s="97" t="s">
        <v>2088</v>
      </c>
      <c r="J2708" s="97" t="s">
        <v>3641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3187</v>
      </c>
      <c r="T2708" s="95" t="str">
        <f t="shared" si="216"/>
        <v>2024 10</v>
      </c>
      <c r="U2708" s="32">
        <f t="shared" si="213"/>
        <v>1128.757604279835</v>
      </c>
      <c r="V2708" s="22">
        <f t="shared" si="214"/>
        <v>0.96372673018362931</v>
      </c>
      <c r="X2708" s="33"/>
      <c r="Y2708" s="33"/>
    </row>
    <row r="2709" spans="1:25" hidden="1" x14ac:dyDescent="0.2">
      <c r="A2709" s="93" t="s">
        <v>1237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3640</v>
      </c>
      <c r="I2709" s="97" t="s">
        <v>2088</v>
      </c>
      <c r="J2709" s="97" t="s">
        <v>3641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3187</v>
      </c>
      <c r="T2709" s="95" t="str">
        <f t="shared" si="216"/>
        <v>2025 03</v>
      </c>
      <c r="U2709" s="32">
        <f t="shared" si="213"/>
        <v>1228.757604279835</v>
      </c>
      <c r="V2709" s="22">
        <f t="shared" si="214"/>
        <v>1.0491061532350916</v>
      </c>
      <c r="X2709" s="33"/>
      <c r="Y2709" s="33"/>
    </row>
    <row r="2710" spans="1:25" hidden="1" x14ac:dyDescent="0.2">
      <c r="A2710" s="93" t="s">
        <v>1237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2756</v>
      </c>
      <c r="I2710" s="97" t="s">
        <v>2088</v>
      </c>
      <c r="J2710" s="97" t="s">
        <v>2757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3187</v>
      </c>
      <c r="T2710" s="95" t="str">
        <f t="shared" si="216"/>
        <v>2024 02</v>
      </c>
      <c r="U2710" s="32">
        <f t="shared" si="213"/>
        <v>941.44739108367605</v>
      </c>
      <c r="V2710" s="22">
        <f t="shared" si="214"/>
        <v>0.98215516010958859</v>
      </c>
      <c r="X2710" s="33"/>
      <c r="Y2710" s="33"/>
    </row>
    <row r="2711" spans="1:25" hidden="1" x14ac:dyDescent="0.2">
      <c r="A2711" s="93" t="s">
        <v>1237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2756</v>
      </c>
      <c r="I2711" s="97" t="s">
        <v>2088</v>
      </c>
      <c r="J2711" s="97" t="s">
        <v>2757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3187</v>
      </c>
      <c r="T2711" s="95" t="str">
        <f t="shared" si="216"/>
        <v>2024 03</v>
      </c>
      <c r="U2711" s="32">
        <f t="shared" si="213"/>
        <v>841.44739108367605</v>
      </c>
      <c r="V2711" s="22">
        <f t="shared" si="214"/>
        <v>0.87783120431434714</v>
      </c>
      <c r="X2711" s="33"/>
      <c r="Y2711" s="33"/>
    </row>
    <row r="2712" spans="1:25" hidden="1" x14ac:dyDescent="0.2">
      <c r="A2712" s="93" t="s">
        <v>1237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0" t="str">
        <f>RIGHT(Journal!$J2712,9)</f>
        <v>CGN-01847</v>
      </c>
      <c r="I2712" s="96" t="str">
        <f t="shared" si="212"/>
        <v>California Gold Nutrition</v>
      </c>
      <c r="J2712" s="97" t="s">
        <v>1238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3187</v>
      </c>
      <c r="T2712" s="95" t="str">
        <f t="shared" si="216"/>
        <v>2025 02</v>
      </c>
      <c r="U2712" s="32">
        <f t="shared" si="213"/>
        <v>856.63587270233188</v>
      </c>
      <c r="V2712" s="22">
        <f t="shared" si="214"/>
        <v>1.3314946176754869</v>
      </c>
      <c r="X2712" s="33"/>
      <c r="Y2712" s="33"/>
    </row>
    <row r="2713" spans="1:25" hidden="1" x14ac:dyDescent="0.2">
      <c r="A2713" s="93" t="s">
        <v>1237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0" t="str">
        <f>RIGHT(Journal!$J2713,9)</f>
        <v>CGN-00856</v>
      </c>
      <c r="I2713" s="96" t="str">
        <f t="shared" si="212"/>
        <v>California Gold Nutrition</v>
      </c>
      <c r="J2713" s="97" t="s">
        <v>902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3187</v>
      </c>
      <c r="T2713" s="95" t="str">
        <f t="shared" si="216"/>
        <v>2024 08</v>
      </c>
      <c r="U2713" s="32">
        <f t="shared" si="213"/>
        <v>1090.3931931412892</v>
      </c>
      <c r="V2713" s="22">
        <f t="shared" si="214"/>
        <v>0.77354421661116646</v>
      </c>
      <c r="X2713" s="33"/>
      <c r="Y2713" s="33"/>
    </row>
    <row r="2714" spans="1:25" hidden="1" x14ac:dyDescent="0.2">
      <c r="A2714" s="93" t="s">
        <v>1237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0" t="str">
        <f>RIGHT(Journal!$J2714,9)</f>
        <v>CGN-02108</v>
      </c>
      <c r="I2714" s="96" t="str">
        <f t="shared" si="212"/>
        <v>California Gold Nutrition</v>
      </c>
      <c r="J2714" s="97" t="s">
        <v>1125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3187</v>
      </c>
      <c r="T2714" s="95" t="str">
        <f t="shared" si="216"/>
        <v>2024 11</v>
      </c>
      <c r="U2714" s="32">
        <f t="shared" si="213"/>
        <v>1239.8501341563783</v>
      </c>
      <c r="V2714" s="22">
        <f t="shared" si="214"/>
        <v>1.4414350142813224</v>
      </c>
      <c r="X2714" s="33"/>
      <c r="Y2714" s="33"/>
    </row>
    <row r="2715" spans="1:25" hidden="1" x14ac:dyDescent="0.2">
      <c r="A2715" s="93" t="s">
        <v>1239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2915</v>
      </c>
      <c r="I2715" s="97" t="s">
        <v>2138</v>
      </c>
      <c r="J2715" s="97" t="s">
        <v>4415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3187</v>
      </c>
      <c r="T2715" s="95" t="str">
        <f t="shared" si="216"/>
        <v>2024 06</v>
      </c>
      <c r="U2715" s="32">
        <f t="shared" si="213"/>
        <v>362.00466348798818</v>
      </c>
      <c r="V2715" s="22">
        <f t="shared" si="214"/>
        <v>0.67287695435238348</v>
      </c>
      <c r="X2715" s="33"/>
      <c r="Y2715" s="33"/>
    </row>
    <row r="2716" spans="1:25" hidden="1" x14ac:dyDescent="0.2">
      <c r="A2716" s="93" t="s">
        <v>1239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2712</v>
      </c>
      <c r="I2716" s="97" t="s">
        <v>2713</v>
      </c>
      <c r="J2716" s="97" t="s">
        <v>4002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3187</v>
      </c>
      <c r="T2716" s="95" t="str">
        <f t="shared" si="216"/>
        <v>2024 02</v>
      </c>
      <c r="U2716" s="32">
        <f t="shared" si="213"/>
        <v>499.28142971758655</v>
      </c>
      <c r="V2716" s="22">
        <f t="shared" si="214"/>
        <v>0.55431457304254383</v>
      </c>
      <c r="X2716" s="33"/>
      <c r="Y2716" s="33"/>
    </row>
    <row r="2717" spans="1:25" hidden="1" x14ac:dyDescent="0.2">
      <c r="A2717" s="93" t="s">
        <v>1239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2712</v>
      </c>
      <c r="I2717" s="97" t="s">
        <v>2713</v>
      </c>
      <c r="J2717" s="97" t="s">
        <v>4002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3187</v>
      </c>
      <c r="T2717" s="95" t="str">
        <f t="shared" si="216"/>
        <v>2024 02</v>
      </c>
      <c r="U2717" s="32">
        <f t="shared" si="213"/>
        <v>499.28142971758655</v>
      </c>
      <c r="V2717" s="22">
        <f t="shared" si="214"/>
        <v>0.55431457304254383</v>
      </c>
      <c r="X2717" s="33"/>
      <c r="Y2717" s="33"/>
    </row>
    <row r="2718" spans="1:25" hidden="1" x14ac:dyDescent="0.2">
      <c r="A2718" s="93" t="s">
        <v>1239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2225</v>
      </c>
      <c r="I2718" s="97" t="s">
        <v>2040</v>
      </c>
      <c r="J2718" s="97" t="s">
        <v>4404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3187</v>
      </c>
      <c r="T2718" s="95" t="str">
        <f t="shared" si="216"/>
        <v>2024 02</v>
      </c>
      <c r="U2718" s="32">
        <f t="shared" si="213"/>
        <v>656.0119746011369</v>
      </c>
      <c r="V2718" s="22">
        <f t="shared" si="214"/>
        <v>0.23907246260878989</v>
      </c>
      <c r="X2718" s="33"/>
      <c r="Y2718" s="33"/>
    </row>
    <row r="2719" spans="1:25" hidden="1" x14ac:dyDescent="0.2">
      <c r="A2719" s="93" t="s">
        <v>1239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75" t="s">
        <v>3718</v>
      </c>
      <c r="I2719" s="176" t="s">
        <v>2078</v>
      </c>
      <c r="J2719" s="97" t="s">
        <v>3769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3187</v>
      </c>
      <c r="T2719" s="95" t="str">
        <f t="shared" si="216"/>
        <v>2024 02</v>
      </c>
      <c r="U2719" s="32">
        <f t="shared" si="213"/>
        <v>486.23883137722328</v>
      </c>
      <c r="V2719" s="22">
        <f t="shared" si="214"/>
        <v>0.29225278275951144</v>
      </c>
      <c r="X2719" s="33"/>
      <c r="Y2719" s="33"/>
    </row>
    <row r="2720" spans="1:25" hidden="1" x14ac:dyDescent="0.2">
      <c r="A2720" s="93" t="s">
        <v>1239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2586</v>
      </c>
      <c r="I2720" s="97" t="s">
        <v>2075</v>
      </c>
      <c r="J2720" s="97" t="s">
        <v>2587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3187</v>
      </c>
      <c r="T2720" s="95" t="str">
        <f t="shared" si="216"/>
        <v>2024 02</v>
      </c>
      <c r="U2720" s="32">
        <f t="shared" si="213"/>
        <v>685.43399138089103</v>
      </c>
      <c r="V2720" s="22">
        <f t="shared" si="214"/>
        <v>0.6755932936426795</v>
      </c>
      <c r="X2720" s="33"/>
      <c r="Y2720" s="33"/>
    </row>
    <row r="2721" spans="1:25" hidden="1" x14ac:dyDescent="0.2">
      <c r="A2721" s="93" t="s">
        <v>1239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0" t="str">
        <f>RIGHT(Journal!$J2721,9)</f>
        <v>NOW-02645</v>
      </c>
      <c r="I2721" s="96" t="str">
        <f t="shared" ref="I2721:I2744" si="217">IFERROR(LEFT(J2721,FIND(",",J2721)-1),"")</f>
        <v>NOW Foods</v>
      </c>
      <c r="J2721" s="97" t="s">
        <v>1240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3187</v>
      </c>
      <c r="T2721" s="95" t="str">
        <f t="shared" si="216"/>
        <v>2024 02</v>
      </c>
      <c r="U2721" s="32">
        <f t="shared" si="213"/>
        <v>480.87844305886642</v>
      </c>
      <c r="V2721" s="22">
        <f t="shared" si="214"/>
        <v>0.33885641487638518</v>
      </c>
      <c r="X2721" s="33"/>
      <c r="Y2721" s="33"/>
    </row>
    <row r="2722" spans="1:25" hidden="1" x14ac:dyDescent="0.2">
      <c r="A2722" s="93" t="s">
        <v>1239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4073</v>
      </c>
      <c r="I2722" s="97" t="s">
        <v>2040</v>
      </c>
      <c r="J2722" s="97" t="s">
        <v>4074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3187</v>
      </c>
      <c r="T2722" s="95" t="str">
        <f t="shared" si="216"/>
        <v>2024 02</v>
      </c>
      <c r="U2722" s="32">
        <f t="shared" si="213"/>
        <v>560.72720520814164</v>
      </c>
      <c r="V2722" s="22">
        <f t="shared" si="214"/>
        <v>0.26211112793714458</v>
      </c>
      <c r="X2722" s="33"/>
      <c r="Y2722" s="33"/>
    </row>
    <row r="2723" spans="1:25" hidden="1" x14ac:dyDescent="0.2">
      <c r="A2723" s="93" t="s">
        <v>1239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2512</v>
      </c>
      <c r="I2723" s="97" t="s">
        <v>2040</v>
      </c>
      <c r="J2723" s="97" t="s">
        <v>2513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3187</v>
      </c>
      <c r="T2723" s="95" t="str">
        <f t="shared" si="216"/>
        <v>2024 02</v>
      </c>
      <c r="U2723" s="32">
        <f t="shared" si="213"/>
        <v>680.01487300568488</v>
      </c>
      <c r="V2723" s="22">
        <f t="shared" si="214"/>
        <v>0.31337305705296953</v>
      </c>
      <c r="X2723" s="33"/>
      <c r="Y2723" s="33"/>
    </row>
    <row r="2724" spans="1:25" hidden="1" x14ac:dyDescent="0.2">
      <c r="A2724" s="93" t="s">
        <v>1239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0" t="str">
        <f>RIGHT(Journal!$J2724,9)</f>
        <v>HRM-50004</v>
      </c>
      <c r="I2724" s="96" t="str">
        <f t="shared" si="217"/>
        <v>Healths Harmony</v>
      </c>
      <c r="J2724" s="97" t="s">
        <v>988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3187</v>
      </c>
      <c r="T2724" s="95" t="str">
        <f t="shared" si="216"/>
        <v>2024 02</v>
      </c>
      <c r="U2724" s="32">
        <f t="shared" si="213"/>
        <v>569.22893774069303</v>
      </c>
      <c r="V2724" s="22">
        <f t="shared" si="214"/>
        <v>0.39784767301753576</v>
      </c>
      <c r="X2724" s="33"/>
      <c r="Y2724" s="33"/>
    </row>
    <row r="2725" spans="1:25" hidden="1" x14ac:dyDescent="0.2">
      <c r="A2725" s="93" t="s">
        <v>1239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4343</v>
      </c>
      <c r="I2725" s="97" t="s">
        <v>2704</v>
      </c>
      <c r="J2725" s="97" t="s">
        <v>4344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3187</v>
      </c>
      <c r="T2725" s="95" t="str">
        <f t="shared" si="216"/>
        <v>2024 02</v>
      </c>
      <c r="U2725" s="32">
        <f t="shared" si="213"/>
        <v>965.63148312855299</v>
      </c>
      <c r="V2725" s="22">
        <f t="shared" si="214"/>
        <v>1.5221932637685351</v>
      </c>
      <c r="X2725" s="33"/>
      <c r="Y2725" s="33"/>
    </row>
    <row r="2726" spans="1:25" hidden="1" x14ac:dyDescent="0.2">
      <c r="A2726" s="93" t="s">
        <v>1239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0" t="str">
        <f>RIGHT(Journal!$J2726,9)</f>
        <v>CEN-22928</v>
      </c>
      <c r="I2726" s="96" t="str">
        <f t="shared" si="217"/>
        <v>21st Century</v>
      </c>
      <c r="J2726" s="97" t="s">
        <v>1233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3187</v>
      </c>
      <c r="T2726" s="95" t="str">
        <f t="shared" si="216"/>
        <v>2024 02</v>
      </c>
      <c r="U2726" s="32">
        <f t="shared" si="213"/>
        <v>604.94650009169231</v>
      </c>
      <c r="V2726" s="22">
        <f t="shared" si="214"/>
        <v>0.55243556606352695</v>
      </c>
      <c r="X2726" s="33"/>
      <c r="Y2726" s="33"/>
    </row>
    <row r="2727" spans="1:25" hidden="1" x14ac:dyDescent="0.2">
      <c r="A2727" s="93" t="s">
        <v>1239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0" t="str">
        <f>RIGHT(Journal!$J2727,9)</f>
        <v>ADC-00977</v>
      </c>
      <c r="I2727" s="96" t="str">
        <f t="shared" si="217"/>
        <v>Advanced Clinicals</v>
      </c>
      <c r="J2727" s="97" t="s">
        <v>1241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3187</v>
      </c>
      <c r="T2727" s="95" t="str">
        <f t="shared" si="216"/>
        <v>2024 03</v>
      </c>
      <c r="U2727" s="32">
        <f t="shared" si="213"/>
        <v>787.02256028791476</v>
      </c>
      <c r="V2727" s="22">
        <f t="shared" si="214"/>
        <v>0.77693986996552189</v>
      </c>
      <c r="X2727" s="33"/>
      <c r="Y2727" s="33"/>
    </row>
    <row r="2728" spans="1:25" hidden="1" x14ac:dyDescent="0.2">
      <c r="A2728" s="93" t="s">
        <v>1239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0" t="str">
        <f>RIGHT(Journal!$J2728,9)</f>
        <v>ADC-00977</v>
      </c>
      <c r="I2728" s="96" t="str">
        <f t="shared" si="217"/>
        <v>Advanced Clinicals</v>
      </c>
      <c r="J2728" s="97" t="s">
        <v>1241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3187</v>
      </c>
      <c r="T2728" s="95" t="str">
        <f t="shared" si="216"/>
        <v>2024 06</v>
      </c>
      <c r="U2728" s="32">
        <f t="shared" si="213"/>
        <v>487.02256028791476</v>
      </c>
      <c r="V2728" s="22">
        <f t="shared" si="214"/>
        <v>0.48078322497126819</v>
      </c>
      <c r="X2728" s="33"/>
      <c r="Y2728" s="33"/>
    </row>
    <row r="2729" spans="1:25" hidden="1" x14ac:dyDescent="0.2">
      <c r="A2729" s="93" t="s">
        <v>1239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0" t="str">
        <f>RIGHT(Journal!$J2729,9)</f>
        <v>EZV-75066</v>
      </c>
      <c r="I2729" s="96" t="str">
        <f t="shared" si="217"/>
        <v>Elizavecca</v>
      </c>
      <c r="J2729" s="97" t="s">
        <v>1242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si="213"/>
        <v>-1145.8877049330647</v>
      </c>
      <c r="V2729" s="22" t="str">
        <f t="shared" si="214"/>
        <v/>
      </c>
      <c r="X2729" s="33"/>
      <c r="Y2729" s="33"/>
    </row>
    <row r="2730" spans="1:25" hidden="1" x14ac:dyDescent="0.2">
      <c r="A2730" s="93" t="s">
        <v>1239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2141</v>
      </c>
      <c r="I2730" s="97" t="s">
        <v>2075</v>
      </c>
      <c r="J2730" s="97" t="s">
        <v>2142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3187</v>
      </c>
      <c r="T2730" s="95" t="str">
        <f t="shared" si="216"/>
        <v>2024 02</v>
      </c>
      <c r="U2730" s="32">
        <f t="shared" si="213"/>
        <v>556.83975105446552</v>
      </c>
      <c r="V2730" s="22">
        <f t="shared" si="214"/>
        <v>0.53380077664705883</v>
      </c>
      <c r="X2730" s="33"/>
      <c r="Y2730" s="33"/>
    </row>
    <row r="2731" spans="1:25" hidden="1" x14ac:dyDescent="0.2">
      <c r="A2731" s="93" t="s">
        <v>1239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0" t="str">
        <f>RIGHT(Journal!$J2731,9)</f>
        <v>NOW-04603</v>
      </c>
      <c r="I2731" s="96" t="str">
        <f t="shared" si="217"/>
        <v>NOW Foods</v>
      </c>
      <c r="J2731" s="97" t="s">
        <v>154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3187</v>
      </c>
      <c r="T2731" s="95" t="str">
        <f t="shared" si="216"/>
        <v>2024 07</v>
      </c>
      <c r="U2731" s="32">
        <f t="shared" si="213"/>
        <v>765.31211855859146</v>
      </c>
      <c r="V2731" s="22">
        <f t="shared" si="214"/>
        <v>0.7396550518137377</v>
      </c>
      <c r="X2731" s="33"/>
      <c r="Y2731" s="33"/>
    </row>
    <row r="2732" spans="1:25" hidden="1" x14ac:dyDescent="0.2">
      <c r="A2732" s="93" t="s">
        <v>1239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0" t="str">
        <f>RIGHT(Journal!$J2732,9)</f>
        <v>CAR-05513</v>
      </c>
      <c r="I2732" s="96" t="str">
        <f t="shared" si="217"/>
        <v>Carlson</v>
      </c>
      <c r="J2732" s="97" t="s">
        <v>1243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3187</v>
      </c>
      <c r="T2732" s="95" t="str">
        <f t="shared" si="216"/>
        <v>2024 02</v>
      </c>
      <c r="U2732" s="32">
        <f t="shared" si="213"/>
        <v>1000.1009522281311</v>
      </c>
      <c r="V2732" s="22">
        <f t="shared" si="214"/>
        <v>0.83348757888028213</v>
      </c>
      <c r="X2732" s="33"/>
      <c r="Y2732" s="33"/>
    </row>
    <row r="2733" spans="1:25" hidden="1" x14ac:dyDescent="0.2">
      <c r="A2733" s="93" t="s">
        <v>1244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0" t="str">
        <f>RIGHT(Journal!$J2733,9)</f>
        <v>CAL-39022</v>
      </c>
      <c r="I2733" s="96" t="str">
        <f t="shared" si="217"/>
        <v>KAL</v>
      </c>
      <c r="J2733" s="97" t="s">
        <v>1035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3187</v>
      </c>
      <c r="T2733" s="95" t="str">
        <f t="shared" si="216"/>
        <v>2024 03</v>
      </c>
      <c r="U2733" s="32">
        <f t="shared" si="213"/>
        <v>968.73390269369111</v>
      </c>
      <c r="V2733" s="22">
        <f t="shared" si="214"/>
        <v>0.63263589809623344</v>
      </c>
      <c r="X2733" s="33"/>
      <c r="Y2733" s="33"/>
    </row>
    <row r="2734" spans="1:25" hidden="1" x14ac:dyDescent="0.2">
      <c r="A2734" s="93" t="s">
        <v>1244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0" t="str">
        <f>RIGHT(Journal!$J2734,9)</f>
        <v>CAL-39022</v>
      </c>
      <c r="I2734" s="96" t="str">
        <f t="shared" si="217"/>
        <v>KAL</v>
      </c>
      <c r="J2734" s="97" t="s">
        <v>1035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3187</v>
      </c>
      <c r="T2734" s="95" t="str">
        <f t="shared" si="216"/>
        <v>2024 03</v>
      </c>
      <c r="U2734" s="32">
        <f t="shared" si="213"/>
        <v>968.73390269369111</v>
      </c>
      <c r="V2734" s="22">
        <f t="shared" si="214"/>
        <v>0.63263589809623344</v>
      </c>
      <c r="X2734" s="33"/>
      <c r="Y2734" s="33"/>
    </row>
    <row r="2735" spans="1:25" hidden="1" x14ac:dyDescent="0.2">
      <c r="A2735" s="93" t="s">
        <v>1244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2879</v>
      </c>
      <c r="I2735" s="97" t="s">
        <v>2040</v>
      </c>
      <c r="J2735" s="97" t="s">
        <v>2880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3187</v>
      </c>
      <c r="T2735" s="95" t="str">
        <f t="shared" si="216"/>
        <v>2024 02</v>
      </c>
      <c r="U2735" s="32">
        <f t="shared" si="213"/>
        <v>928.23681460033299</v>
      </c>
      <c r="V2735" s="22">
        <f t="shared" si="214"/>
        <v>0.55524420127628316</v>
      </c>
      <c r="X2735" s="33"/>
      <c r="Y2735" s="33"/>
    </row>
    <row r="2736" spans="1:25" hidden="1" x14ac:dyDescent="0.2">
      <c r="A2736" s="93" t="s">
        <v>1244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0" t="str">
        <f>RIGHT(Journal!$J2736,9)</f>
        <v>SWV-11613</v>
      </c>
      <c r="I2736" s="96" t="str">
        <f t="shared" si="217"/>
        <v>Swanson</v>
      </c>
      <c r="J2736" s="97" t="s">
        <v>840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3187</v>
      </c>
      <c r="T2736" s="95" t="str">
        <f t="shared" si="216"/>
        <v>2024 02</v>
      </c>
      <c r="U2736" s="32">
        <f t="shared" si="213"/>
        <v>936.56970676493802</v>
      </c>
      <c r="V2736" s="22">
        <f t="shared" si="214"/>
        <v>1.4117077804783014</v>
      </c>
      <c r="X2736" s="33"/>
      <c r="Y2736" s="33"/>
    </row>
    <row r="2737" spans="1:25" hidden="1" x14ac:dyDescent="0.2">
      <c r="A2737" s="93" t="s">
        <v>1244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75" t="s">
        <v>3709</v>
      </c>
      <c r="I2737" s="176" t="s">
        <v>2728</v>
      </c>
      <c r="J2737" s="97" t="s">
        <v>3760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3187</v>
      </c>
      <c r="T2737" s="95" t="str">
        <f t="shared" si="216"/>
        <v>2024 09</v>
      </c>
      <c r="U2737" s="32">
        <f t="shared" si="213"/>
        <v>1037.6347342283054</v>
      </c>
      <c r="V2737" s="22">
        <f t="shared" si="214"/>
        <v>0.76164209430321195</v>
      </c>
      <c r="X2737" s="33"/>
      <c r="Y2737" s="33"/>
    </row>
    <row r="2738" spans="1:25" hidden="1" x14ac:dyDescent="0.2">
      <c r="A2738" s="93" t="s">
        <v>1244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2255</v>
      </c>
      <c r="I2738" s="97" t="s">
        <v>2256</v>
      </c>
      <c r="J2738" s="97" t="s">
        <v>2257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3187</v>
      </c>
      <c r="T2738" s="95" t="str">
        <f t="shared" si="216"/>
        <v>2024 03</v>
      </c>
      <c r="U2738" s="32">
        <f t="shared" si="213"/>
        <v>1123.6428470650162</v>
      </c>
      <c r="V2738" s="22">
        <f t="shared" si="214"/>
        <v>0.4936144776825841</v>
      </c>
      <c r="X2738" s="33"/>
      <c r="Y2738" s="33"/>
    </row>
    <row r="2739" spans="1:25" hidden="1" x14ac:dyDescent="0.2">
      <c r="A2739" s="93" t="s">
        <v>1244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2255</v>
      </c>
      <c r="I2739" s="97" t="s">
        <v>2256</v>
      </c>
      <c r="J2739" s="97" t="s">
        <v>2257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3187</v>
      </c>
      <c r="T2739" s="95" t="str">
        <f t="shared" si="216"/>
        <v>2024 03</v>
      </c>
      <c r="U2739" s="32">
        <f t="shared" si="213"/>
        <v>1073.6428470650162</v>
      </c>
      <c r="V2739" s="22">
        <f t="shared" si="214"/>
        <v>0.47164955889313431</v>
      </c>
      <c r="X2739" s="33"/>
      <c r="Y2739" s="33"/>
    </row>
    <row r="2740" spans="1:25" hidden="1" x14ac:dyDescent="0.2">
      <c r="A2740" s="93" t="s">
        <v>1244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0" t="str">
        <f>RIGHT(Journal!$J2740,9)</f>
        <v>VTP-00508</v>
      </c>
      <c r="I2740" s="96" t="str">
        <f t="shared" si="217"/>
        <v>Vital Proteins</v>
      </c>
      <c r="J2740" s="97" t="s">
        <v>1207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3187</v>
      </c>
      <c r="T2740" s="95" t="str">
        <f t="shared" si="216"/>
        <v>2024 02</v>
      </c>
      <c r="U2740" s="32">
        <f t="shared" si="213"/>
        <v>1408.0420901991747</v>
      </c>
      <c r="V2740" s="22">
        <f t="shared" si="214"/>
        <v>0.28206209179663422</v>
      </c>
      <c r="X2740" s="33"/>
      <c r="Y2740" s="33"/>
    </row>
    <row r="2741" spans="1:25" hidden="1" x14ac:dyDescent="0.2">
      <c r="A2741" s="93" t="s">
        <v>1244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0" t="str">
        <f>RIGHT(Journal!$J2741,9)</f>
        <v>BTZ-75121</v>
      </c>
      <c r="I2741" s="96" t="str">
        <f t="shared" si="217"/>
        <v>BioSchwartz</v>
      </c>
      <c r="J2741" s="97" t="s">
        <v>1245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3187</v>
      </c>
      <c r="T2741" s="95" t="str">
        <f t="shared" si="216"/>
        <v>2024 06</v>
      </c>
      <c r="U2741" s="32">
        <f t="shared" si="213"/>
        <v>1588.0369516539436</v>
      </c>
      <c r="V2741" s="22">
        <f t="shared" si="214"/>
        <v>1.7413391414641419</v>
      </c>
      <c r="X2741" s="33"/>
      <c r="Y2741" s="33"/>
    </row>
    <row r="2742" spans="1:25" hidden="1" x14ac:dyDescent="0.2">
      <c r="A2742" s="93" t="s">
        <v>1244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97" t="s">
        <v>3696</v>
      </c>
      <c r="I2742" s="97" t="s">
        <v>2088</v>
      </c>
      <c r="J2742" s="97" t="s">
        <v>3740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3187</v>
      </c>
      <c r="T2742" s="95" t="str">
        <f t="shared" si="216"/>
        <v>2024 03</v>
      </c>
      <c r="U2742" s="32">
        <f t="shared" si="213"/>
        <v>674.69012283934353</v>
      </c>
      <c r="V2742" s="22">
        <f t="shared" si="214"/>
        <v>0.93020947885133975</v>
      </c>
      <c r="X2742" s="33"/>
      <c r="Y2742" s="33"/>
    </row>
    <row r="2743" spans="1:25" hidden="1" x14ac:dyDescent="0.2">
      <c r="A2743" s="93" t="s">
        <v>1244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0" t="str">
        <f>RIGHT(Journal!$J2743,9)</f>
        <v>NAP-47627</v>
      </c>
      <c r="I2743" s="96" t="str">
        <f t="shared" si="217"/>
        <v>NaturesPlus</v>
      </c>
      <c r="J2743" s="97" t="s">
        <v>903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3187</v>
      </c>
      <c r="T2743" s="95" t="str">
        <f t="shared" si="216"/>
        <v>2024 10</v>
      </c>
      <c r="U2743" s="32">
        <f t="shared" si="213"/>
        <v>898.60866719312082</v>
      </c>
      <c r="V2743" s="22">
        <f t="shared" si="214"/>
        <v>1.1213106885567843</v>
      </c>
      <c r="X2743" s="33"/>
      <c r="Y2743" s="33"/>
    </row>
    <row r="2744" spans="1:25" hidden="1" x14ac:dyDescent="0.2">
      <c r="A2744" s="93" t="s">
        <v>1244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0" t="str">
        <f>RIGHT(Journal!$J2744,9)</f>
        <v>EVL-02434</v>
      </c>
      <c r="I2744" s="96" t="str">
        <f t="shared" si="217"/>
        <v>EVLution Nutrition</v>
      </c>
      <c r="J2744" s="97" t="s">
        <v>510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3187</v>
      </c>
      <c r="T2744" s="95" t="str">
        <f t="shared" si="216"/>
        <v>2024 06</v>
      </c>
      <c r="U2744" s="32">
        <f t="shared" si="213"/>
        <v>674.5307463367551</v>
      </c>
      <c r="V2744" s="22">
        <f t="shared" si="214"/>
        <v>1.2836731010127542</v>
      </c>
      <c r="X2744" s="33"/>
      <c r="Y2744" s="33"/>
    </row>
    <row r="2745" spans="1:25" hidden="1" x14ac:dyDescent="0.2">
      <c r="A2745" s="93" t="s">
        <v>1246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2948</v>
      </c>
      <c r="I2745" s="97" t="s">
        <v>2903</v>
      </c>
      <c r="J2745" s="97" t="s">
        <v>2949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3187</v>
      </c>
      <c r="T2745" s="95" t="str">
        <f t="shared" si="216"/>
        <v>2024 02</v>
      </c>
      <c r="U2745" s="32">
        <f t="shared" si="213"/>
        <v>331.35882620183065</v>
      </c>
      <c r="V2745" s="22">
        <f t="shared" si="214"/>
        <v>8.5652509838876553E-2</v>
      </c>
      <c r="X2745" s="33"/>
      <c r="Y2745" s="33"/>
    </row>
    <row r="2746" spans="1:25" hidden="1" x14ac:dyDescent="0.2">
      <c r="A2746" s="93" t="s">
        <v>1246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2919</v>
      </c>
      <c r="I2746" s="97" t="s">
        <v>2920</v>
      </c>
      <c r="J2746" s="97" t="s">
        <v>2921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3187</v>
      </c>
      <c r="T2746" s="95" t="str">
        <f t="shared" si="216"/>
        <v>2024 02</v>
      </c>
      <c r="U2746" s="32">
        <f t="shared" si="213"/>
        <v>1006.9419335610262</v>
      </c>
      <c r="V2746" s="22">
        <f t="shared" si="214"/>
        <v>0.50522458453011565</v>
      </c>
      <c r="X2746" s="33"/>
      <c r="Y2746" s="33"/>
    </row>
    <row r="2747" spans="1:25" hidden="1" x14ac:dyDescent="0.2">
      <c r="A2747" s="93" t="s">
        <v>1246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3043</v>
      </c>
      <c r="I2747" s="97" t="s">
        <v>2075</v>
      </c>
      <c r="J2747" s="97" t="s">
        <v>3044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3187</v>
      </c>
      <c r="T2747" s="95" t="str">
        <f t="shared" si="216"/>
        <v>2024 02</v>
      </c>
      <c r="U2747" s="32">
        <f t="shared" si="213"/>
        <v>757.18814892383045</v>
      </c>
      <c r="V2747" s="22">
        <f t="shared" si="214"/>
        <v>0.80311691888422965</v>
      </c>
      <c r="X2747" s="33"/>
      <c r="Y2747" s="33"/>
    </row>
    <row r="2748" spans="1:25" hidden="1" x14ac:dyDescent="0.2">
      <c r="A2748" s="93" t="s">
        <v>1246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2586</v>
      </c>
      <c r="I2748" s="97" t="s">
        <v>2075</v>
      </c>
      <c r="J2748" s="97" t="s">
        <v>2587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3187</v>
      </c>
      <c r="T2748" s="95" t="str">
        <f t="shared" si="216"/>
        <v>2024 02</v>
      </c>
      <c r="U2748" s="32">
        <f t="shared" si="213"/>
        <v>644.5413236241784</v>
      </c>
      <c r="V2748" s="22">
        <f t="shared" si="214"/>
        <v>0.75344530533584464</v>
      </c>
      <c r="X2748" s="33"/>
      <c r="Y2748" s="33"/>
    </row>
    <row r="2749" spans="1:25" hidden="1" x14ac:dyDescent="0.2">
      <c r="A2749" s="93" t="s">
        <v>1246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2586</v>
      </c>
      <c r="I2749" s="97" t="s">
        <v>2075</v>
      </c>
      <c r="J2749" s="97" t="s">
        <v>2587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3187</v>
      </c>
      <c r="T2749" s="95" t="str">
        <f t="shared" si="216"/>
        <v>2024 02</v>
      </c>
      <c r="U2749" s="32">
        <f t="shared" si="213"/>
        <v>844.5413236241784</v>
      </c>
      <c r="V2749" s="22">
        <f t="shared" si="214"/>
        <v>0.98723801271395728</v>
      </c>
      <c r="X2749" s="33"/>
      <c r="Y2749" s="33"/>
    </row>
    <row r="2750" spans="1:25" hidden="1" x14ac:dyDescent="0.2">
      <c r="A2750" s="93" t="s">
        <v>1246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2510</v>
      </c>
      <c r="I2750" s="97" t="s">
        <v>2075</v>
      </c>
      <c r="J2750" s="97" t="s">
        <v>2511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3187</v>
      </c>
      <c r="T2750" s="95" t="str">
        <f t="shared" si="216"/>
        <v>2024 02</v>
      </c>
      <c r="U2750" s="32">
        <f t="shared" si="213"/>
        <v>1020.2084911071013</v>
      </c>
      <c r="V2750" s="22">
        <f t="shared" si="214"/>
        <v>0.60734233129889481</v>
      </c>
      <c r="X2750" s="33"/>
      <c r="Y2750" s="33"/>
    </row>
    <row r="2751" spans="1:25" hidden="1" x14ac:dyDescent="0.2">
      <c r="A2751" s="93" t="s">
        <v>1246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2261</v>
      </c>
      <c r="I2751" s="97" t="s">
        <v>2043</v>
      </c>
      <c r="J2751" s="97" t="s">
        <v>2262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3187</v>
      </c>
      <c r="T2751" s="95" t="str">
        <f t="shared" si="216"/>
        <v>2024 04</v>
      </c>
      <c r="U2751" s="32">
        <f t="shared" si="213"/>
        <v>3.1995102449400292E-4</v>
      </c>
      <c r="V2751" s="22">
        <f t="shared" si="214"/>
        <v>3.0728779286699807E-7</v>
      </c>
      <c r="X2751" s="33"/>
      <c r="Y2751" s="33"/>
    </row>
    <row r="2752" spans="1:25" hidden="1" x14ac:dyDescent="0.2">
      <c r="A2752" s="93" t="s">
        <v>1246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2261</v>
      </c>
      <c r="I2752" s="97" t="s">
        <v>2043</v>
      </c>
      <c r="J2752" s="97" t="s">
        <v>2262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3187</v>
      </c>
      <c r="T2752" s="95" t="str">
        <f t="shared" si="216"/>
        <v>2024 05</v>
      </c>
      <c r="U2752" s="32">
        <f t="shared" si="213"/>
        <v>658.79031995102446</v>
      </c>
      <c r="V2752" s="22">
        <f t="shared" si="214"/>
        <v>0.63271628431272064</v>
      </c>
      <c r="X2752" s="33"/>
      <c r="Y2752" s="33"/>
    </row>
    <row r="2753" spans="1:25" hidden="1" x14ac:dyDescent="0.2">
      <c r="A2753" s="93" t="s">
        <v>1246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2156</v>
      </c>
      <c r="I2753" s="97" t="s">
        <v>2040</v>
      </c>
      <c r="J2753" s="97" t="s">
        <v>2157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3187</v>
      </c>
      <c r="T2753" s="95" t="str">
        <f t="shared" si="216"/>
        <v>2024 03</v>
      </c>
      <c r="U2753" s="32">
        <f t="shared" ref="U2753:U2816" si="218">Q2753-P2753</f>
        <v>1400.1489222193584</v>
      </c>
      <c r="V2753" s="22">
        <f t="shared" ref="V2753:V2816" si="219">IF(Q2753&lt;&gt;0,IFERROR(U2753/P2753,""),"")</f>
        <v>1.1669355873807328</v>
      </c>
      <c r="X2753" s="33"/>
      <c r="Y2753" s="33"/>
    </row>
    <row r="2754" spans="1:25" hidden="1" x14ac:dyDescent="0.2">
      <c r="A2754" s="93" t="s">
        <v>1246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2156</v>
      </c>
      <c r="I2754" s="97" t="s">
        <v>2040</v>
      </c>
      <c r="J2754" s="97" t="s">
        <v>2157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3187</v>
      </c>
      <c r="T2754" s="95" t="str">
        <f t="shared" si="216"/>
        <v>2024 05</v>
      </c>
      <c r="U2754" s="32">
        <f t="shared" si="218"/>
        <v>1100.1489222193584</v>
      </c>
      <c r="V2754" s="22">
        <f t="shared" si="219"/>
        <v>0.91690455806757132</v>
      </c>
      <c r="X2754" s="33"/>
      <c r="Y2754" s="33"/>
    </row>
    <row r="2755" spans="1:25" hidden="1" x14ac:dyDescent="0.2">
      <c r="A2755" s="93" t="s">
        <v>1246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2706</v>
      </c>
      <c r="I2755" s="97" t="s">
        <v>2256</v>
      </c>
      <c r="J2755" s="97" t="s">
        <v>2707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3187</v>
      </c>
      <c r="T2755" s="95" t="str">
        <f t="shared" si="216"/>
        <v>2024 03</v>
      </c>
      <c r="U2755" s="32">
        <f t="shared" si="218"/>
        <v>825.46419351720579</v>
      </c>
      <c r="V2755" s="22">
        <f t="shared" si="219"/>
        <v>0.94388838901525995</v>
      </c>
      <c r="X2755" s="33"/>
      <c r="Y2755" s="33"/>
    </row>
    <row r="2756" spans="1:25" hidden="1" x14ac:dyDescent="0.2">
      <c r="A2756" s="93" t="s">
        <v>1246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0" t="str">
        <f>RIGHT(Journal!$J2756,9)</f>
        <v>CGN-02108</v>
      </c>
      <c r="I2756" s="96" t="str">
        <f t="shared" ref="I2756:I2779" si="221">IFERROR(LEFT(J2756,FIND(",",J2756)-1),"")</f>
        <v>California Gold Nutrition</v>
      </c>
      <c r="J2756" s="97" t="s">
        <v>1125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si="218"/>
        <v>-864.49521168965077</v>
      </c>
      <c r="V2756" s="22" t="str">
        <f t="shared" si="219"/>
        <v/>
      </c>
      <c r="X2756" s="33"/>
      <c r="Y2756" s="33"/>
    </row>
    <row r="2757" spans="1:25" hidden="1" x14ac:dyDescent="0.2">
      <c r="A2757" s="93" t="s">
        <v>1246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2836</v>
      </c>
      <c r="I2757" s="97" t="s">
        <v>2040</v>
      </c>
      <c r="J2757" s="97" t="s">
        <v>2837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3187</v>
      </c>
      <c r="T2757" s="95" t="str">
        <f t="shared" si="222"/>
        <v>2025 03</v>
      </c>
      <c r="U2757" s="32">
        <f t="shared" si="218"/>
        <v>817.21793336770202</v>
      </c>
      <c r="V2757" s="22">
        <f t="shared" si="219"/>
        <v>0.69092857967870924</v>
      </c>
      <c r="X2757" s="33"/>
      <c r="Y2757" s="33"/>
    </row>
    <row r="2758" spans="1:25" hidden="1" x14ac:dyDescent="0.2">
      <c r="A2758" s="93" t="s">
        <v>1246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0" t="str">
        <f>RIGHT(Journal!$J2758,9)</f>
        <v>NOW-01452</v>
      </c>
      <c r="I2758" s="96" t="str">
        <f t="shared" si="221"/>
        <v>NOW Foods</v>
      </c>
      <c r="J2758" s="97" t="s">
        <v>150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3187</v>
      </c>
      <c r="T2758" s="95" t="str">
        <f t="shared" si="222"/>
        <v>2024 02</v>
      </c>
      <c r="U2758" s="32">
        <f t="shared" si="218"/>
        <v>738.11101881685795</v>
      </c>
      <c r="V2758" s="22">
        <f t="shared" si="219"/>
        <v>0.76735572738235047</v>
      </c>
      <c r="X2758" s="33"/>
      <c r="Y2758" s="33"/>
    </row>
    <row r="2759" spans="1:25" hidden="1" x14ac:dyDescent="0.2">
      <c r="A2759" s="93" t="s">
        <v>1246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0" t="str">
        <f>RIGHT(Journal!$J2759,9)</f>
        <v>ZAH-08047</v>
      </c>
      <c r="I2759" s="96" t="str">
        <f t="shared" si="221"/>
        <v>Zahler</v>
      </c>
      <c r="J2759" s="97" t="s">
        <v>1247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3187</v>
      </c>
      <c r="T2759" s="95" t="str">
        <f t="shared" si="222"/>
        <v>2024 06</v>
      </c>
      <c r="U2759" s="32">
        <f t="shared" si="218"/>
        <v>1063.1908851011731</v>
      </c>
      <c r="V2759" s="22">
        <f t="shared" si="219"/>
        <v>0.73996669013060778</v>
      </c>
      <c r="X2759" s="33"/>
      <c r="Y2759" s="33"/>
    </row>
    <row r="2760" spans="1:25" hidden="1" x14ac:dyDescent="0.2">
      <c r="A2760" s="93" t="s">
        <v>1246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2468</v>
      </c>
      <c r="I2760" s="97" t="s">
        <v>2259</v>
      </c>
      <c r="J2760" s="97" t="s">
        <v>4447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3187</v>
      </c>
      <c r="T2760" s="95" t="str">
        <f t="shared" si="222"/>
        <v>2024 07</v>
      </c>
      <c r="U2760" s="32">
        <f t="shared" si="218"/>
        <v>1079.9932715233922</v>
      </c>
      <c r="V2760" s="22">
        <f t="shared" si="219"/>
        <v>1.7419057276636301</v>
      </c>
      <c r="X2760" s="33"/>
      <c r="Y2760" s="33"/>
    </row>
    <row r="2761" spans="1:25" hidden="1" x14ac:dyDescent="0.2">
      <c r="A2761" s="93" t="s">
        <v>1246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2468</v>
      </c>
      <c r="I2761" s="97" t="s">
        <v>2259</v>
      </c>
      <c r="J2761" s="97" t="s">
        <v>4447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3187</v>
      </c>
      <c r="T2761" s="95" t="str">
        <f t="shared" si="222"/>
        <v>2024 07</v>
      </c>
      <c r="U2761" s="32">
        <f t="shared" si="218"/>
        <v>1079.9932715233922</v>
      </c>
      <c r="V2761" s="22">
        <f t="shared" si="219"/>
        <v>1.7419057276636301</v>
      </c>
      <c r="X2761" s="33"/>
      <c r="Y2761" s="33"/>
    </row>
    <row r="2762" spans="1:25" hidden="1" x14ac:dyDescent="0.2">
      <c r="A2762" s="93" t="s">
        <v>1246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2470</v>
      </c>
      <c r="I2762" s="97" t="s">
        <v>2259</v>
      </c>
      <c r="J2762" s="97" t="s">
        <v>4446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3187</v>
      </c>
      <c r="T2762" s="95" t="str">
        <f t="shared" si="222"/>
        <v>2024 02</v>
      </c>
      <c r="U2762" s="32">
        <f t="shared" si="218"/>
        <v>1116.6198218198222</v>
      </c>
      <c r="V2762" s="22">
        <f t="shared" si="219"/>
        <v>1.0306814212675361</v>
      </c>
      <c r="X2762" s="33"/>
      <c r="Y2762" s="33"/>
    </row>
    <row r="2763" spans="1:25" hidden="1" x14ac:dyDescent="0.2">
      <c r="A2763" s="93" t="s">
        <v>1246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2470</v>
      </c>
      <c r="I2763" s="97" t="s">
        <v>2259</v>
      </c>
      <c r="J2763" s="97" t="s">
        <v>4446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3187</v>
      </c>
      <c r="T2763" s="95" t="str">
        <f t="shared" si="222"/>
        <v>2024 03</v>
      </c>
      <c r="U2763" s="32">
        <f t="shared" si="218"/>
        <v>1216.6198218198222</v>
      </c>
      <c r="V2763" s="22">
        <f t="shared" si="219"/>
        <v>1.1229851222342422</v>
      </c>
      <c r="X2763" s="33"/>
      <c r="Y2763" s="33"/>
    </row>
    <row r="2764" spans="1:25" hidden="1" x14ac:dyDescent="0.2">
      <c r="A2764" s="93" t="s">
        <v>1246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0" t="str">
        <f>RIGHT(Journal!$J2764,9)</f>
        <v>NWY-15788</v>
      </c>
      <c r="I2764" s="96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si="218"/>
        <v>-1000.0432413970871</v>
      </c>
      <c r="V2764" s="22" t="str">
        <f t="shared" si="219"/>
        <v/>
      </c>
      <c r="X2764" s="33"/>
      <c r="Y2764" s="33"/>
    </row>
    <row r="2765" spans="1:25" hidden="1" x14ac:dyDescent="0.2">
      <c r="A2765" s="93" t="s">
        <v>1246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4065</v>
      </c>
      <c r="I2765" s="97" t="s">
        <v>2713</v>
      </c>
      <c r="J2765" s="97" t="s">
        <v>4066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3187</v>
      </c>
      <c r="T2765" s="95" t="str">
        <f t="shared" si="222"/>
        <v>2024 02</v>
      </c>
      <c r="U2765" s="32">
        <f t="shared" si="218"/>
        <v>1309.6442458757574</v>
      </c>
      <c r="V2765" s="22">
        <f t="shared" si="219"/>
        <v>0.59791394316188828</v>
      </c>
      <c r="X2765" s="33"/>
      <c r="Y2765" s="33"/>
    </row>
    <row r="2766" spans="1:25" hidden="1" x14ac:dyDescent="0.2">
      <c r="A2766" s="93" t="s">
        <v>1246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4065</v>
      </c>
      <c r="I2766" s="97" t="s">
        <v>2713</v>
      </c>
      <c r="J2766" s="97" t="s">
        <v>4066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3187</v>
      </c>
      <c r="T2766" s="95" t="str">
        <f t="shared" si="222"/>
        <v>2024 03</v>
      </c>
      <c r="U2766" s="32">
        <f t="shared" si="218"/>
        <v>1309.6442458757574</v>
      </c>
      <c r="V2766" s="22">
        <f t="shared" si="219"/>
        <v>0.59791394316188828</v>
      </c>
      <c r="X2766" s="33"/>
      <c r="Y2766" s="33"/>
    </row>
    <row r="2767" spans="1:25" hidden="1" x14ac:dyDescent="0.2">
      <c r="A2767" s="93" t="s">
        <v>1246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0" t="str">
        <f>RIGHT(Journal!$J2767,9)</f>
        <v>RSP-00661</v>
      </c>
      <c r="I2767" s="96" t="str">
        <f t="shared" si="221"/>
        <v>RSP Nutrition</v>
      </c>
      <c r="J2767" s="97" t="s">
        <v>1141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3187</v>
      </c>
      <c r="T2767" s="95" t="str">
        <f t="shared" si="222"/>
        <v>2024 02</v>
      </c>
      <c r="U2767" s="32">
        <f t="shared" si="218"/>
        <v>1036.8931750225545</v>
      </c>
      <c r="V2767" s="22">
        <f t="shared" si="219"/>
        <v>0.82090695301331273</v>
      </c>
      <c r="X2767" s="33"/>
      <c r="Y2767" s="33"/>
    </row>
    <row r="2768" spans="1:25" hidden="1" x14ac:dyDescent="0.2">
      <c r="A2768" s="93" t="s">
        <v>1246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2973</v>
      </c>
      <c r="I2768" s="97" t="s">
        <v>2081</v>
      </c>
      <c r="J2768" s="97" t="s">
        <v>4352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3187</v>
      </c>
      <c r="T2768" s="95" t="str">
        <f t="shared" si="222"/>
        <v>2024 03</v>
      </c>
      <c r="U2768" s="32">
        <f t="shared" si="218"/>
        <v>1643.2490187201961</v>
      </c>
      <c r="V2768" s="22">
        <f t="shared" si="219"/>
        <v>2.9514973012582</v>
      </c>
      <c r="X2768" s="33"/>
      <c r="Y2768" s="33"/>
    </row>
    <row r="2769" spans="1:25" hidden="1" x14ac:dyDescent="0.2">
      <c r="A2769" s="93" t="s">
        <v>1246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2973</v>
      </c>
      <c r="I2769" s="97" t="s">
        <v>2081</v>
      </c>
      <c r="J2769" s="97" t="s">
        <v>4352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3187</v>
      </c>
      <c r="T2769" s="95" t="str">
        <f t="shared" si="222"/>
        <v>2024 08</v>
      </c>
      <c r="U2769" s="32">
        <f t="shared" si="218"/>
        <v>1643.2490187201961</v>
      </c>
      <c r="V2769" s="22">
        <f t="shared" si="219"/>
        <v>2.9514973012582</v>
      </c>
      <c r="X2769" s="33"/>
      <c r="Y2769" s="33"/>
    </row>
    <row r="2770" spans="1:25" hidden="1" x14ac:dyDescent="0.2">
      <c r="A2770" s="93" t="s">
        <v>1248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75" t="s">
        <v>3719</v>
      </c>
      <c r="I2770" s="176" t="s">
        <v>2040</v>
      </c>
      <c r="J2770" s="97" t="s">
        <v>3770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3187</v>
      </c>
      <c r="T2770" s="95" t="str">
        <f t="shared" si="222"/>
        <v>2025 06</v>
      </c>
      <c r="U2770" s="32">
        <f t="shared" si="218"/>
        <v>790.29151407319534</v>
      </c>
      <c r="V2770" s="22">
        <f t="shared" si="219"/>
        <v>0.97601979948205142</v>
      </c>
      <c r="X2770" s="33"/>
      <c r="Y2770" s="33"/>
    </row>
    <row r="2771" spans="1:25" hidden="1" x14ac:dyDescent="0.2">
      <c r="A2771" s="93" t="s">
        <v>1248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0" t="str">
        <f>RIGHT(Journal!$J2771,9)</f>
        <v>NAP-29998</v>
      </c>
      <c r="I2771" s="96" t="str">
        <f t="shared" si="221"/>
        <v>NaturesPlus</v>
      </c>
      <c r="J2771" s="97" t="s">
        <v>1249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3187</v>
      </c>
      <c r="T2771" s="95" t="str">
        <f t="shared" si="222"/>
        <v>2024 03</v>
      </c>
      <c r="U2771" s="32">
        <f t="shared" si="218"/>
        <v>985.59482912002352</v>
      </c>
      <c r="V2771" s="22">
        <f t="shared" si="219"/>
        <v>1.2102020767563082</v>
      </c>
      <c r="X2771" s="33"/>
      <c r="Y2771" s="33"/>
    </row>
    <row r="2772" spans="1:25" hidden="1" x14ac:dyDescent="0.2">
      <c r="A2772" s="93" t="s">
        <v>1248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2959</v>
      </c>
      <c r="I2772" s="97" t="s">
        <v>2713</v>
      </c>
      <c r="J2772" s="97" t="s">
        <v>3926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3187</v>
      </c>
      <c r="T2772" s="95" t="str">
        <f t="shared" si="222"/>
        <v>2024 10</v>
      </c>
      <c r="U2772" s="32">
        <f t="shared" si="218"/>
        <v>1090.7217930659549</v>
      </c>
      <c r="V2772" s="22">
        <f t="shared" si="219"/>
        <v>1.1995468325846184</v>
      </c>
      <c r="X2772" s="33"/>
      <c r="Y2772" s="33"/>
    </row>
    <row r="2773" spans="1:25" hidden="1" x14ac:dyDescent="0.2">
      <c r="A2773" s="93" t="s">
        <v>1248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0" t="str">
        <f>RIGHT(Journal!$J2773,9)</f>
        <v>NAP-29996</v>
      </c>
      <c r="I2773" s="96" t="str">
        <f t="shared" si="221"/>
        <v>NaturesPlus</v>
      </c>
      <c r="J2773" s="97" t="s">
        <v>78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3187</v>
      </c>
      <c r="T2773" s="95" t="str">
        <f t="shared" si="222"/>
        <v>2025 05</v>
      </c>
      <c r="U2773" s="32">
        <f t="shared" si="218"/>
        <v>1079.4497491783427</v>
      </c>
      <c r="V2773" s="22">
        <f t="shared" si="219"/>
        <v>1.1726136060631738</v>
      </c>
      <c r="X2773" s="33"/>
      <c r="Y2773" s="33"/>
    </row>
    <row r="2774" spans="1:25" hidden="1" x14ac:dyDescent="0.2">
      <c r="A2774" s="93" t="s">
        <v>1248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0" t="str">
        <f>RIGHT(Journal!$J2774,9)</f>
        <v>NAP-29964</v>
      </c>
      <c r="I2774" s="96" t="str">
        <f t="shared" si="221"/>
        <v>NaturesPlus</v>
      </c>
      <c r="J2774" s="97" t="s">
        <v>1250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si="219"/>
        <v/>
      </c>
      <c r="X2774" s="33"/>
      <c r="Y2774" s="33"/>
    </row>
    <row r="2775" spans="1:25" hidden="1" x14ac:dyDescent="0.2">
      <c r="A2775" s="93" t="s">
        <v>1248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2233</v>
      </c>
      <c r="I2775" s="97" t="s">
        <v>2041</v>
      </c>
      <c r="J2775" s="97" t="s">
        <v>2234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3187</v>
      </c>
      <c r="T2775" s="95" t="str">
        <f t="shared" si="222"/>
        <v>2024 03</v>
      </c>
      <c r="U2775" s="32">
        <f t="shared" si="218"/>
        <v>1112.168985840314</v>
      </c>
      <c r="V2775" s="22">
        <f t="shared" si="219"/>
        <v>0.86359854174346617</v>
      </c>
      <c r="X2775" s="33"/>
      <c r="Y2775" s="33"/>
    </row>
    <row r="2776" spans="1:25" hidden="1" x14ac:dyDescent="0.2">
      <c r="A2776" s="93" t="s">
        <v>1248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2060</v>
      </c>
      <c r="I2776" s="97" t="s">
        <v>2043</v>
      </c>
      <c r="J2776" s="97" t="s">
        <v>2061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3187</v>
      </c>
      <c r="T2776" s="95" t="str">
        <f t="shared" si="222"/>
        <v>2024 02</v>
      </c>
      <c r="U2776" s="32">
        <f t="shared" si="218"/>
        <v>963.53860182370818</v>
      </c>
      <c r="V2776" s="22">
        <f t="shared" si="219"/>
        <v>0.6949624440255725</v>
      </c>
      <c r="X2776" s="33"/>
      <c r="Y2776" s="33"/>
    </row>
    <row r="2777" spans="1:25" hidden="1" x14ac:dyDescent="0.2">
      <c r="A2777" s="93" t="s">
        <v>1248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2060</v>
      </c>
      <c r="I2777" s="97" t="s">
        <v>2043</v>
      </c>
      <c r="J2777" s="97" t="s">
        <v>2061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3187</v>
      </c>
      <c r="T2777" s="95" t="str">
        <f t="shared" si="222"/>
        <v>2024 02</v>
      </c>
      <c r="U2777" s="32">
        <f t="shared" si="218"/>
        <v>1013.5386018237082</v>
      </c>
      <c r="V2777" s="22">
        <f t="shared" si="219"/>
        <v>0.73102547474952084</v>
      </c>
      <c r="X2777" s="33"/>
      <c r="Y2777" s="33"/>
    </row>
    <row r="2778" spans="1:25" hidden="1" x14ac:dyDescent="0.2">
      <c r="A2778" s="93" t="s">
        <v>1248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0" t="str">
        <f>RIGHT(Journal!$J2778,9)</f>
        <v>CGN-02006</v>
      </c>
      <c r="I2778" s="96" t="str">
        <f t="shared" si="221"/>
        <v>California Gold Nutrition</v>
      </c>
      <c r="J2778" s="97" t="s">
        <v>1251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si="218"/>
        <v>-557.02683544616605</v>
      </c>
      <c r="V2778" s="22" t="str">
        <f t="shared" si="219"/>
        <v/>
      </c>
      <c r="X2778" s="33"/>
      <c r="Y2778" s="33"/>
    </row>
    <row r="2779" spans="1:25" hidden="1" x14ac:dyDescent="0.2">
      <c r="A2779" s="93" t="s">
        <v>1248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0" t="str">
        <f>RIGHT(Journal!$J2779,9)</f>
        <v>OPN-02450</v>
      </c>
      <c r="I2779" s="96" t="str">
        <f t="shared" si="221"/>
        <v>Optimum Nutrition</v>
      </c>
      <c r="J2779" s="97" t="s">
        <v>1252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3187</v>
      </c>
      <c r="T2779" s="95" t="str">
        <f t="shared" si="222"/>
        <v>2024 10</v>
      </c>
      <c r="U2779" s="32">
        <f t="shared" si="218"/>
        <v>790.91573504336861</v>
      </c>
      <c r="V2779" s="22">
        <f t="shared" si="219"/>
        <v>0.49153158244617207</v>
      </c>
      <c r="X2779" s="33"/>
      <c r="Y2779" s="33"/>
    </row>
    <row r="2780" spans="1:25" hidden="1" x14ac:dyDescent="0.2">
      <c r="A2780" s="93" t="s">
        <v>1248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75" t="s">
        <v>3708</v>
      </c>
      <c r="I2780" s="176" t="s">
        <v>2728</v>
      </c>
      <c r="J2780" s="97" t="s">
        <v>3756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3187</v>
      </c>
      <c r="T2780" s="95" t="str">
        <f t="shared" si="222"/>
        <v>2024 12</v>
      </c>
      <c r="U2780" s="32">
        <f t="shared" si="218"/>
        <v>925.94693021474279</v>
      </c>
      <c r="V2780" s="22">
        <f t="shared" si="219"/>
        <v>1.0593715212764314</v>
      </c>
      <c r="X2780" s="33"/>
      <c r="Y2780" s="33"/>
    </row>
    <row r="2781" spans="1:25" hidden="1" x14ac:dyDescent="0.2">
      <c r="A2781" s="93" t="s">
        <v>1248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75" t="s">
        <v>3708</v>
      </c>
      <c r="I2781" s="176" t="s">
        <v>2728</v>
      </c>
      <c r="J2781" s="97" t="s">
        <v>3756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/>
      <c r="R2781" s="31"/>
      <c r="S2781" s="31"/>
      <c r="T2781" s="95" t="str">
        <f t="shared" si="222"/>
        <v/>
      </c>
      <c r="U2781" s="32">
        <f t="shared" si="218"/>
        <v>-874.05306978525721</v>
      </c>
      <c r="V2781" s="22" t="str">
        <f t="shared" si="219"/>
        <v/>
      </c>
      <c r="X2781" s="33"/>
      <c r="Y2781" s="33"/>
    </row>
    <row r="2782" spans="1:25" hidden="1" x14ac:dyDescent="0.2">
      <c r="A2782" s="93" t="s">
        <v>1253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0" t="str">
        <f>RIGHT(Journal!$J2782,9)</f>
        <v>000001750</v>
      </c>
      <c r="I2782" s="96" t="str">
        <f t="shared" ref="I2782:I2801" si="223">IFERROR(LEFT(J2782,FIND(",",J2782)-1),"")</f>
        <v>NSP</v>
      </c>
      <c r="J2782" s="97" t="s">
        <v>912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3187</v>
      </c>
      <c r="T2782" s="95" t="str">
        <f t="shared" si="222"/>
        <v>2024 01</v>
      </c>
      <c r="U2782" s="32">
        <f t="shared" si="218"/>
        <v>1139.3400000000001</v>
      </c>
      <c r="V2782" s="22">
        <f t="shared" si="219"/>
        <v>0.31123895690940984</v>
      </c>
      <c r="X2782" s="33"/>
      <c r="Y2782" s="33"/>
    </row>
    <row r="2783" spans="1:25" hidden="1" x14ac:dyDescent="0.2">
      <c r="A2783" s="93" t="s">
        <v>1254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0" t="str">
        <f>RIGHT(Journal!$J2783,9)</f>
        <v>715218620</v>
      </c>
      <c r="I2783" s="96" t="str">
        <f t="shared" si="223"/>
        <v>R-Line</v>
      </c>
      <c r="J2783" s="97" t="s">
        <v>1255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3187</v>
      </c>
      <c r="T2783" s="95" t="str">
        <f t="shared" si="222"/>
        <v>2024 12</v>
      </c>
      <c r="U2783" s="32">
        <f t="shared" si="218"/>
        <v>688.52794204154907</v>
      </c>
      <c r="V2783" s="22">
        <f t="shared" si="219"/>
        <v>0.18064619957107783</v>
      </c>
      <c r="X2783" s="33"/>
      <c r="Y2783" s="33"/>
    </row>
    <row r="2784" spans="1:25" hidden="1" x14ac:dyDescent="0.2">
      <c r="A2784" s="93" t="s">
        <v>1256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0" t="str">
        <f>RIGHT(Journal!$J2784,9)</f>
        <v>176330234</v>
      </c>
      <c r="I2784" s="96" t="str">
        <f t="shared" si="223"/>
        <v>Red Ginseng</v>
      </c>
      <c r="J2784" s="97" t="s">
        <v>1257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3187</v>
      </c>
      <c r="T2784" s="95" t="str">
        <f t="shared" si="222"/>
        <v>2024 01</v>
      </c>
      <c r="U2784" s="32">
        <f t="shared" si="218"/>
        <v>542.4751540295365</v>
      </c>
      <c r="V2784" s="22">
        <f t="shared" si="219"/>
        <v>0.39960605924802312</v>
      </c>
      <c r="X2784" s="33"/>
      <c r="Y2784" s="33"/>
    </row>
    <row r="2785" spans="1:25" hidden="1" x14ac:dyDescent="0.2">
      <c r="A2785" s="93" t="s">
        <v>1256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0" t="str">
        <f>RIGHT(Journal!$J2785,9)</f>
        <v>176330234</v>
      </c>
      <c r="I2785" s="96" t="str">
        <f t="shared" si="223"/>
        <v>Red Ginseng</v>
      </c>
      <c r="J2785" s="97" t="s">
        <v>1257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3187</v>
      </c>
      <c r="T2785" s="95" t="str">
        <f t="shared" si="222"/>
        <v>2024 01</v>
      </c>
      <c r="U2785" s="32">
        <f t="shared" si="218"/>
        <v>719.31747112913718</v>
      </c>
      <c r="V2785" s="22">
        <f t="shared" si="219"/>
        <v>0.60923868486226451</v>
      </c>
      <c r="X2785" s="33"/>
      <c r="Y2785" s="33"/>
    </row>
    <row r="2786" spans="1:25" hidden="1" x14ac:dyDescent="0.2">
      <c r="A2786" s="93" t="s">
        <v>1256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0" t="str">
        <f>RIGHT(Journal!$J2786,9)</f>
        <v>176330234</v>
      </c>
      <c r="I2786" s="96" t="str">
        <f t="shared" si="223"/>
        <v>Red Ginseng</v>
      </c>
      <c r="J2786" s="97" t="s">
        <v>1257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3187</v>
      </c>
      <c r="T2786" s="95" t="str">
        <f t="shared" si="222"/>
        <v>2024 01</v>
      </c>
      <c r="U2786" s="32">
        <f t="shared" si="218"/>
        <v>705.79423511563823</v>
      </c>
      <c r="V2786" s="22">
        <f t="shared" si="219"/>
        <v>0.59101559870964304</v>
      </c>
      <c r="X2786" s="33"/>
      <c r="Y2786" s="33"/>
    </row>
    <row r="2787" spans="1:25" hidden="1" x14ac:dyDescent="0.2">
      <c r="A2787" s="93" t="s">
        <v>1256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0" t="str">
        <f>RIGHT(Journal!$J2787,9)</f>
        <v>176330234</v>
      </c>
      <c r="I2787" s="96" t="str">
        <f t="shared" si="223"/>
        <v>Red Ginseng</v>
      </c>
      <c r="J2787" s="97" t="s">
        <v>1257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3187</v>
      </c>
      <c r="T2787" s="95" t="str">
        <f t="shared" si="222"/>
        <v>2024 01</v>
      </c>
      <c r="U2787" s="32">
        <f t="shared" si="218"/>
        <v>705.79423511563823</v>
      </c>
      <c r="V2787" s="22">
        <f t="shared" si="219"/>
        <v>0.59101559870964304</v>
      </c>
      <c r="X2787" s="33"/>
      <c r="Y2787" s="33"/>
    </row>
    <row r="2788" spans="1:25" hidden="1" x14ac:dyDescent="0.2">
      <c r="A2788" s="93" t="s">
        <v>1256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0" t="str">
        <f>RIGHT(Journal!$J2788,9)</f>
        <v>176330234</v>
      </c>
      <c r="I2788" s="96" t="str">
        <f t="shared" si="223"/>
        <v>Red Ginseng</v>
      </c>
      <c r="J2788" s="97" t="s">
        <v>1257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3187</v>
      </c>
      <c r="T2788" s="95" t="str">
        <f t="shared" si="222"/>
        <v>2024 01</v>
      </c>
      <c r="U2788" s="32">
        <f t="shared" si="218"/>
        <v>719.31747112913718</v>
      </c>
      <c r="V2788" s="22">
        <f t="shared" si="219"/>
        <v>0.60923868486226451</v>
      </c>
      <c r="X2788" s="33"/>
      <c r="Y2788" s="33"/>
    </row>
    <row r="2789" spans="1:25" hidden="1" x14ac:dyDescent="0.2">
      <c r="A2789" s="93" t="s">
        <v>1256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0" t="str">
        <f>RIGHT(Journal!$J2789,9)</f>
        <v>176330234</v>
      </c>
      <c r="I2789" s="96" t="str">
        <f t="shared" si="223"/>
        <v>Red Ginseng</v>
      </c>
      <c r="J2789" s="97" t="s">
        <v>1257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3187</v>
      </c>
      <c r="T2789" s="95" t="str">
        <f t="shared" si="222"/>
        <v>2024 01</v>
      </c>
      <c r="U2789" s="32">
        <f t="shared" si="218"/>
        <v>619.31747112913718</v>
      </c>
      <c r="V2789" s="22">
        <f t="shared" si="219"/>
        <v>0.52454191197477695</v>
      </c>
      <c r="X2789" s="33"/>
      <c r="Y2789" s="33"/>
    </row>
    <row r="2790" spans="1:25" hidden="1" x14ac:dyDescent="0.2">
      <c r="A2790" s="93" t="s">
        <v>1256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0" t="str">
        <f>RIGHT(Journal!$J2790,9)</f>
        <v>176330234</v>
      </c>
      <c r="I2790" s="96" t="str">
        <f t="shared" si="223"/>
        <v>Red Ginseng</v>
      </c>
      <c r="J2790" s="97" t="s">
        <v>1257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3187</v>
      </c>
      <c r="T2790" s="95" t="str">
        <f t="shared" si="222"/>
        <v>2024 01</v>
      </c>
      <c r="U2790" s="32">
        <f t="shared" si="218"/>
        <v>605.79423511563823</v>
      </c>
      <c r="V2790" s="22">
        <f t="shared" si="219"/>
        <v>0.50727793561966183</v>
      </c>
      <c r="X2790" s="33"/>
      <c r="Y2790" s="33"/>
    </row>
    <row r="2791" spans="1:25" hidden="1" x14ac:dyDescent="0.2">
      <c r="A2791" s="93" t="s">
        <v>1256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0" t="str">
        <f>RIGHT(Journal!$J2791,9)</f>
        <v>176330234</v>
      </c>
      <c r="I2791" s="96" t="str">
        <f t="shared" si="223"/>
        <v>Red Ginseng</v>
      </c>
      <c r="J2791" s="97" t="s">
        <v>1257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3187</v>
      </c>
      <c r="T2791" s="95" t="str">
        <f t="shared" si="222"/>
        <v>2024 02</v>
      </c>
      <c r="U2791" s="32">
        <f t="shared" si="218"/>
        <v>719.31747112913718</v>
      </c>
      <c r="V2791" s="22">
        <f t="shared" si="219"/>
        <v>0.60923868486226451</v>
      </c>
      <c r="X2791" s="33"/>
      <c r="Y2791" s="33"/>
    </row>
    <row r="2792" spans="1:25" hidden="1" x14ac:dyDescent="0.2">
      <c r="A2792" s="93" t="s">
        <v>1256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0" t="str">
        <f>RIGHT(Journal!$J2792,9)</f>
        <v>176330234</v>
      </c>
      <c r="I2792" s="96" t="str">
        <f t="shared" si="223"/>
        <v>Red Ginseng</v>
      </c>
      <c r="J2792" s="97" t="s">
        <v>1257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3187</v>
      </c>
      <c r="T2792" s="95" t="str">
        <f t="shared" si="222"/>
        <v>2024 02</v>
      </c>
      <c r="U2792" s="32">
        <f t="shared" si="218"/>
        <v>542.4751540295365</v>
      </c>
      <c r="V2792" s="22">
        <f t="shared" si="219"/>
        <v>0.39960605924802312</v>
      </c>
      <c r="X2792" s="33"/>
      <c r="Y2792" s="33"/>
    </row>
    <row r="2793" spans="1:25" hidden="1" x14ac:dyDescent="0.2">
      <c r="A2793" s="93" t="s">
        <v>1256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0" t="str">
        <f>RIGHT(Journal!$J2793,9)</f>
        <v>157827858</v>
      </c>
      <c r="I2793" s="96" t="str">
        <f t="shared" si="223"/>
        <v>Mr.Volos</v>
      </c>
      <c r="J2793" s="97" t="s">
        <v>1258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3187</v>
      </c>
      <c r="T2793" s="95" t="str">
        <f t="shared" si="222"/>
        <v>2024 01</v>
      </c>
      <c r="U2793" s="32">
        <f t="shared" si="218"/>
        <v>496.15978822873774</v>
      </c>
      <c r="V2793" s="22">
        <f t="shared" si="219"/>
        <v>0.494261718559043</v>
      </c>
      <c r="X2793" s="33"/>
      <c r="Y2793" s="33"/>
    </row>
    <row r="2794" spans="1:25" hidden="1" x14ac:dyDescent="0.2">
      <c r="A2794" s="93" t="s">
        <v>1256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0" t="str">
        <f>RIGHT(Journal!$J2794,9)</f>
        <v>157827858</v>
      </c>
      <c r="I2794" s="96" t="str">
        <f t="shared" si="223"/>
        <v>Mr.Volos</v>
      </c>
      <c r="J2794" s="97" t="s">
        <v>1258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3187</v>
      </c>
      <c r="T2794" s="95" t="str">
        <f t="shared" si="222"/>
        <v>2024 01</v>
      </c>
      <c r="U2794" s="32">
        <f t="shared" si="218"/>
        <v>496.15978822873774</v>
      </c>
      <c r="V2794" s="22">
        <f t="shared" si="219"/>
        <v>0.494261718559043</v>
      </c>
      <c r="X2794" s="33"/>
      <c r="Y2794" s="33"/>
    </row>
    <row r="2795" spans="1:25" hidden="1" x14ac:dyDescent="0.2">
      <c r="A2795" s="93" t="s">
        <v>1256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0" t="str">
        <f>RIGHT(Journal!$J2795,9)</f>
        <v>157827858</v>
      </c>
      <c r="I2795" s="96" t="str">
        <f t="shared" si="223"/>
        <v>Mr.Volos</v>
      </c>
      <c r="J2795" s="97" t="s">
        <v>1258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3187</v>
      </c>
      <c r="T2795" s="95" t="str">
        <f t="shared" si="222"/>
        <v>2024 01</v>
      </c>
      <c r="U2795" s="32">
        <f t="shared" si="218"/>
        <v>496.15978822873774</v>
      </c>
      <c r="V2795" s="22">
        <f t="shared" si="219"/>
        <v>0.494261718559043</v>
      </c>
      <c r="X2795" s="33"/>
      <c r="Y2795" s="33"/>
    </row>
    <row r="2796" spans="1:25" hidden="1" x14ac:dyDescent="0.2">
      <c r="A2796" s="93" t="s">
        <v>1256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0" t="str">
        <f>RIGHT(Journal!$J2796,9)</f>
        <v>157827858</v>
      </c>
      <c r="I2796" s="96" t="str">
        <f t="shared" si="223"/>
        <v>Mr.Volos</v>
      </c>
      <c r="J2796" s="97" t="s">
        <v>1258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3187</v>
      </c>
      <c r="T2796" s="95" t="str">
        <f t="shared" si="222"/>
        <v>2024 01</v>
      </c>
      <c r="U2796" s="32">
        <f t="shared" si="218"/>
        <v>496.15978822873774</v>
      </c>
      <c r="V2796" s="22">
        <f t="shared" si="219"/>
        <v>0.494261718559043</v>
      </c>
      <c r="X2796" s="33"/>
      <c r="Y2796" s="33"/>
    </row>
    <row r="2797" spans="1:25" hidden="1" x14ac:dyDescent="0.2">
      <c r="A2797" s="93" t="s">
        <v>1259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0" t="str">
        <f>RIGHT(Journal!$J2797,9)</f>
        <v>892721541</v>
      </c>
      <c r="I2797" s="96" t="str">
        <f t="shared" si="223"/>
        <v>FatZorb</v>
      </c>
      <c r="J2797" s="97" t="s">
        <v>741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3187</v>
      </c>
      <c r="T2797" s="95" t="str">
        <f t="shared" si="222"/>
        <v>2024 02</v>
      </c>
      <c r="U2797" s="32">
        <f t="shared" si="218"/>
        <v>1134.5128951360723</v>
      </c>
      <c r="V2797" s="22">
        <f t="shared" si="219"/>
        <v>1.31083743334852</v>
      </c>
      <c r="X2797" s="33"/>
      <c r="Y2797" s="33"/>
    </row>
    <row r="2798" spans="1:25" hidden="1" x14ac:dyDescent="0.2">
      <c r="A2798" s="93" t="s">
        <v>1259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0" t="str">
        <f>RIGHT(Journal!$J2798,9)</f>
        <v>892721541</v>
      </c>
      <c r="I2798" s="96" t="str">
        <f t="shared" si="223"/>
        <v>FatZorb</v>
      </c>
      <c r="J2798" s="97" t="s">
        <v>741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3187</v>
      </c>
      <c r="T2798" s="95" t="str">
        <f t="shared" si="222"/>
        <v>2024 05</v>
      </c>
      <c r="U2798" s="32">
        <f t="shared" si="218"/>
        <v>1034.5128951360723</v>
      </c>
      <c r="V2798" s="22">
        <f t="shared" si="219"/>
        <v>1.1952955616810939</v>
      </c>
      <c r="X2798" s="33"/>
      <c r="Y2798" s="33"/>
    </row>
    <row r="2799" spans="1:25" hidden="1" x14ac:dyDescent="0.2">
      <c r="A2799" s="93" t="s">
        <v>1259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0" t="str">
        <f>RIGHT(Journal!$J2799,9)</f>
        <v>892721541</v>
      </c>
      <c r="I2799" s="96" t="str">
        <f t="shared" si="223"/>
        <v>FatZorb</v>
      </c>
      <c r="J2799" s="97" t="s">
        <v>741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3187</v>
      </c>
      <c r="T2799" s="95" t="str">
        <f t="shared" si="222"/>
        <v>2024 05</v>
      </c>
      <c r="U2799" s="32">
        <f t="shared" si="218"/>
        <v>1034.5128951360723</v>
      </c>
      <c r="V2799" s="22">
        <f t="shared" si="219"/>
        <v>1.1952955616810939</v>
      </c>
      <c r="X2799" s="33"/>
      <c r="Y2799" s="33"/>
    </row>
    <row r="2800" spans="1:25" hidden="1" x14ac:dyDescent="0.2">
      <c r="A2800" s="93" t="s">
        <v>1260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0" t="str">
        <f>RIGHT(Journal!$J2800,9)</f>
        <v>OPN-05223</v>
      </c>
      <c r="I2800" s="96" t="str">
        <f t="shared" si="223"/>
        <v>Optimum Nutrition</v>
      </c>
      <c r="J2800" s="97" t="s">
        <v>842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3187</v>
      </c>
      <c r="T2800" s="95" t="str">
        <f t="shared" si="222"/>
        <v>2024 01</v>
      </c>
      <c r="U2800" s="32">
        <f t="shared" si="218"/>
        <v>1780.244899222886</v>
      </c>
      <c r="V2800" s="22">
        <f t="shared" si="219"/>
        <v>0.76742794902207867</v>
      </c>
      <c r="X2800" s="33"/>
      <c r="Y2800" s="33"/>
    </row>
    <row r="2801" spans="1:25" hidden="1" x14ac:dyDescent="0.2">
      <c r="A2801" s="93" t="s">
        <v>1260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0" t="str">
        <f>RIGHT(Journal!$J2801,9)</f>
        <v>OPN-05223</v>
      </c>
      <c r="I2801" s="96" t="str">
        <f t="shared" si="223"/>
        <v>Optimum Nutrition</v>
      </c>
      <c r="J2801" s="97" t="s">
        <v>842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3187</v>
      </c>
      <c r="T2801" s="95" t="str">
        <f t="shared" si="222"/>
        <v>2024 01</v>
      </c>
      <c r="U2801" s="32">
        <f t="shared" si="218"/>
        <v>1780.244899222886</v>
      </c>
      <c r="V2801" s="22">
        <f t="shared" si="219"/>
        <v>0.76742794902207867</v>
      </c>
      <c r="X2801" s="33"/>
      <c r="Y2801" s="33"/>
    </row>
    <row r="2802" spans="1:25" hidden="1" x14ac:dyDescent="0.2">
      <c r="A2802" s="93" t="s">
        <v>1261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0" t="s">
        <v>2646</v>
      </c>
      <c r="I2802" s="96" t="s">
        <v>2281</v>
      </c>
      <c r="J2802" s="97" t="s">
        <v>1628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si="218"/>
        <v>-1311.1330794555045</v>
      </c>
      <c r="V2802" s="22" t="str">
        <f t="shared" si="219"/>
        <v/>
      </c>
      <c r="X2802" s="33"/>
      <c r="Y2802" s="33"/>
    </row>
    <row r="2803" spans="1:25" hidden="1" x14ac:dyDescent="0.2">
      <c r="A2803" s="93" t="s">
        <v>1261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0" t="str">
        <f>RIGHT(Journal!$J2803,9)</f>
        <v>000m00350</v>
      </c>
      <c r="I2803" s="96" t="str">
        <f>IFERROR(LEFT(J2803,FIND(",",J2803)-1),"")</f>
        <v>ESSENS</v>
      </c>
      <c r="J2803" s="97" t="s">
        <v>1629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3187</v>
      </c>
      <c r="T2803" s="95" t="str">
        <f t="shared" si="222"/>
        <v>2024 04</v>
      </c>
      <c r="U2803" s="32">
        <f t="shared" si="218"/>
        <v>888.86692054449554</v>
      </c>
      <c r="V2803" s="22">
        <f t="shared" si="219"/>
        <v>0.67793798697660024</v>
      </c>
      <c r="X2803" s="33"/>
      <c r="Y2803" s="33"/>
    </row>
    <row r="2804" spans="1:25" hidden="1" x14ac:dyDescent="0.2">
      <c r="A2804" s="93" t="s">
        <v>1261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0" t="s">
        <v>2647</v>
      </c>
      <c r="I2804" s="96" t="s">
        <v>2281</v>
      </c>
      <c r="J2804" s="97" t="s">
        <v>1630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si="218"/>
        <v>-1311.1330794555045</v>
      </c>
      <c r="V2804" s="22" t="str">
        <f t="shared" si="219"/>
        <v/>
      </c>
      <c r="X2804" s="33"/>
      <c r="Y2804" s="33"/>
    </row>
    <row r="2805" spans="1:25" hidden="1" x14ac:dyDescent="0.2">
      <c r="A2805" s="93" t="s">
        <v>1261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0" t="str">
        <f>RIGHT(Journal!$J2805,9)</f>
        <v>000w14850</v>
      </c>
      <c r="I2805" s="96" t="str">
        <f>IFERROR(LEFT(J2805,FIND(",",J2805)-1),"")</f>
        <v>ESSENS</v>
      </c>
      <c r="J2805" s="97" t="s">
        <v>1631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3187</v>
      </c>
      <c r="T2805" s="95" t="str">
        <f t="shared" si="222"/>
        <v>2024 10</v>
      </c>
      <c r="U2805" s="32">
        <f t="shared" si="218"/>
        <v>888.86692054449554</v>
      </c>
      <c r="V2805" s="22">
        <f t="shared" si="219"/>
        <v>0.67793798697660024</v>
      </c>
      <c r="X2805" s="33"/>
      <c r="Y2805" s="33"/>
    </row>
    <row r="2806" spans="1:25" hidden="1" x14ac:dyDescent="0.2">
      <c r="A2806" s="93" t="s">
        <v>1261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0" t="s">
        <v>2648</v>
      </c>
      <c r="I2806" s="96" t="s">
        <v>2281</v>
      </c>
      <c r="J2806" s="97" t="s">
        <v>1632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si="218"/>
        <v>-1311.1330794555045</v>
      </c>
      <c r="V2806" s="22" t="str">
        <f t="shared" si="219"/>
        <v/>
      </c>
      <c r="X2806" s="33"/>
      <c r="Y2806" s="33"/>
    </row>
    <row r="2807" spans="1:25" hidden="1" x14ac:dyDescent="0.2">
      <c r="A2807" s="93" t="s">
        <v>1261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0" t="str">
        <f>RIGHT(Journal!$J2807,9)</f>
        <v>00w15950n</v>
      </c>
      <c r="I2807" s="96" t="str">
        <f t="shared" ref="I2807:I2870" si="224">IFERROR(LEFT(J2807,FIND(",",J2807)-1),"")</f>
        <v>ESSENS</v>
      </c>
      <c r="J2807" s="97" t="s">
        <v>1291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3187</v>
      </c>
      <c r="T2807" s="95" t="str">
        <f t="shared" si="222"/>
        <v>2024 12</v>
      </c>
      <c r="U2807" s="32">
        <f t="shared" si="218"/>
        <v>888.86692054449554</v>
      </c>
      <c r="V2807" s="22">
        <f t="shared" si="219"/>
        <v>0.67793798697660024</v>
      </c>
      <c r="X2807" s="33"/>
      <c r="Y2807" s="33"/>
    </row>
    <row r="2808" spans="1:25" hidden="1" x14ac:dyDescent="0.2">
      <c r="A2808" s="93" t="s">
        <v>1262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0" t="str">
        <f>RIGHT(Journal!$J2808,9)</f>
        <v>000091614</v>
      </c>
      <c r="I2808" s="96" t="str">
        <f t="shared" si="224"/>
        <v>CoralClub</v>
      </c>
      <c r="J2808" s="97" t="s">
        <v>1263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3187</v>
      </c>
      <c r="T2808" s="95" t="str">
        <f t="shared" si="222"/>
        <v>2024 01</v>
      </c>
      <c r="U2808" s="32">
        <f t="shared" si="218"/>
        <v>735.18518518518522</v>
      </c>
      <c r="V2808" s="22">
        <f t="shared" si="219"/>
        <v>0.25662572721396254</v>
      </c>
      <c r="X2808" s="33"/>
      <c r="Y2808" s="33"/>
    </row>
    <row r="2809" spans="1:25" hidden="1" x14ac:dyDescent="0.2">
      <c r="A2809" s="93" t="s">
        <v>1262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0" t="str">
        <f>RIGHT(Journal!$J2809,9)</f>
        <v>000002150</v>
      </c>
      <c r="I2809" s="96" t="str">
        <f t="shared" si="224"/>
        <v>CoralClub</v>
      </c>
      <c r="J2809" s="97" t="s">
        <v>308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3187</v>
      </c>
      <c r="T2809" s="95" t="str">
        <f t="shared" si="222"/>
        <v>2024 01</v>
      </c>
      <c r="U2809" s="32">
        <f t="shared" si="218"/>
        <v>414.81481481481478</v>
      </c>
      <c r="V2809" s="22">
        <f t="shared" si="219"/>
        <v>0.24615384615384614</v>
      </c>
      <c r="X2809" s="33"/>
      <c r="Y2809" s="33"/>
    </row>
    <row r="2810" spans="1:25" hidden="1" x14ac:dyDescent="0.2">
      <c r="A2810" s="93" t="s">
        <v>1264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0" t="str">
        <f>RIGHT(Journal!$J2810,9)</f>
        <v>000w16850</v>
      </c>
      <c r="I2810" s="96" t="str">
        <f t="shared" si="224"/>
        <v>ESSENS</v>
      </c>
      <c r="J2810" s="97" t="s">
        <v>1655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3187</v>
      </c>
      <c r="T2810" s="95" t="str">
        <f t="shared" si="222"/>
        <v>2024 01</v>
      </c>
      <c r="U2810" s="32">
        <f t="shared" si="218"/>
        <v>312</v>
      </c>
      <c r="V2810" s="22">
        <f t="shared" si="219"/>
        <v>0.25</v>
      </c>
      <c r="X2810" s="33"/>
      <c r="Y2810" s="33"/>
    </row>
    <row r="2811" spans="1:25" hidden="1" x14ac:dyDescent="0.2">
      <c r="A2811" s="93" t="s">
        <v>1264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0" t="str">
        <f>RIGHT(Journal!$J2811,9)</f>
        <v>000w16450</v>
      </c>
      <c r="I2811" s="96" t="str">
        <f t="shared" si="224"/>
        <v>ESSENS</v>
      </c>
      <c r="J2811" s="97" t="s">
        <v>1656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3187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hidden="1" x14ac:dyDescent="0.2">
      <c r="A2812" s="93" t="s">
        <v>1264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0" t="str">
        <f>RIGHT(Journal!$J2812,9)</f>
        <v>000w18250</v>
      </c>
      <c r="I2812" s="96" t="str">
        <f t="shared" si="224"/>
        <v>ESSENS</v>
      </c>
      <c r="J2812" s="97" t="s">
        <v>1292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3187</v>
      </c>
      <c r="T2812" s="95" t="str">
        <f t="shared" si="222"/>
        <v>2023 12</v>
      </c>
      <c r="U2812" s="32">
        <f t="shared" si="218"/>
        <v>312</v>
      </c>
      <c r="V2812" s="22">
        <f t="shared" si="219"/>
        <v>0.25</v>
      </c>
      <c r="X2812" s="33"/>
      <c r="Y2812" s="33"/>
    </row>
    <row r="2813" spans="1:25" hidden="1" x14ac:dyDescent="0.2">
      <c r="A2813" s="93" t="s">
        <v>1264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0" t="str">
        <f>RIGHT(Journal!$J2813,9)</f>
        <v>000w17650</v>
      </c>
      <c r="I2813" s="96" t="str">
        <f t="shared" si="224"/>
        <v>ESSENS</v>
      </c>
      <c r="J2813" s="97" t="s">
        <v>1278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3187</v>
      </c>
      <c r="T2813" s="95" t="str">
        <f t="shared" si="222"/>
        <v>2024 01</v>
      </c>
      <c r="U2813" s="32">
        <f t="shared" si="218"/>
        <v>952</v>
      </c>
      <c r="V2813" s="22">
        <f t="shared" si="219"/>
        <v>0.76282051282051277</v>
      </c>
      <c r="X2813" s="33"/>
      <c r="Y2813" s="33"/>
    </row>
    <row r="2814" spans="1:25" hidden="1" x14ac:dyDescent="0.2">
      <c r="A2814" s="93" t="s">
        <v>1264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0" t="str">
        <f>RIGHT(Journal!$J2814,9)</f>
        <v>000w13050</v>
      </c>
      <c r="I2814" s="96" t="str">
        <f t="shared" si="224"/>
        <v>ESSENS</v>
      </c>
      <c r="J2814" s="97" t="s">
        <v>1657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3187</v>
      </c>
      <c r="T2814" s="95" t="str">
        <f t="shared" si="222"/>
        <v>2024 02</v>
      </c>
      <c r="U2814" s="32">
        <f t="shared" si="218"/>
        <v>952</v>
      </c>
      <c r="V2814" s="22">
        <f t="shared" si="219"/>
        <v>0.76282051282051277</v>
      </c>
      <c r="X2814" s="33"/>
      <c r="Y2814" s="33"/>
    </row>
    <row r="2815" spans="1:25" hidden="1" x14ac:dyDescent="0.2">
      <c r="A2815" s="93" t="s">
        <v>1265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0" t="str">
        <f>RIGHT(Journal!$J2815,9)</f>
        <v>147011133</v>
      </c>
      <c r="I2815" s="96" t="str">
        <f t="shared" si="224"/>
        <v>NUTRICIA</v>
      </c>
      <c r="J2815" s="97" t="s">
        <v>1266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3187</v>
      </c>
      <c r="T2815" s="95" t="str">
        <f t="shared" si="222"/>
        <v>2024 01</v>
      </c>
      <c r="U2815" s="32">
        <f t="shared" si="218"/>
        <v>312</v>
      </c>
      <c r="V2815" s="22">
        <f t="shared" si="219"/>
        <v>0.26262626262626265</v>
      </c>
      <c r="X2815" s="33"/>
      <c r="Y2815" s="33"/>
    </row>
    <row r="2816" spans="1:25" hidden="1" x14ac:dyDescent="0.2">
      <c r="A2816" s="93" t="s">
        <v>1265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0" t="str">
        <f>RIGHT(Journal!$J2816,9)</f>
        <v>147011133</v>
      </c>
      <c r="I2816" s="96" t="str">
        <f t="shared" si="224"/>
        <v>NUTRICIA</v>
      </c>
      <c r="J2816" s="97" t="s">
        <v>1266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3187</v>
      </c>
      <c r="T2816" s="95" t="str">
        <f t="shared" si="222"/>
        <v>2024 01</v>
      </c>
      <c r="U2816" s="32">
        <f t="shared" si="218"/>
        <v>312</v>
      </c>
      <c r="V2816" s="22">
        <f t="shared" si="219"/>
        <v>0.26262626262626265</v>
      </c>
      <c r="X2816" s="33"/>
      <c r="Y2816" s="33"/>
    </row>
    <row r="2817" spans="1:25" hidden="1" x14ac:dyDescent="0.2">
      <c r="A2817" s="93" t="s">
        <v>1267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0" t="str">
        <f>RIGHT(Journal!$J2817,9)</f>
        <v>OPN-05223</v>
      </c>
      <c r="I2817" s="96" t="str">
        <f t="shared" si="224"/>
        <v>Optimum Nutrition</v>
      </c>
      <c r="J2817" s="97" t="s">
        <v>842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3187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si="226">IF(Q2817&lt;&gt;0,IFERROR(U2817/P2817,""),"")</f>
        <v>0.64271047227926081</v>
      </c>
      <c r="X2817" s="33"/>
      <c r="Y2817" s="33"/>
    </row>
    <row r="2818" spans="1:25" hidden="1" x14ac:dyDescent="0.2">
      <c r="A2818" s="93" t="s">
        <v>1267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0" t="str">
        <f>RIGHT(Journal!$J2818,9)</f>
        <v>OPN-05223</v>
      </c>
      <c r="I2818" s="96" t="str">
        <f t="shared" si="224"/>
        <v>Optimum Nutrition</v>
      </c>
      <c r="J2818" s="97" t="s">
        <v>842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3187</v>
      </c>
      <c r="T2818" s="95" t="str">
        <f t="shared" si="222"/>
        <v>2024 02</v>
      </c>
      <c r="U2818" s="32">
        <f t="shared" si="225"/>
        <v>1565</v>
      </c>
      <c r="V2818" s="22">
        <f t="shared" si="226"/>
        <v>0.64271047227926081</v>
      </c>
      <c r="X2818" s="33"/>
      <c r="Y2818" s="33"/>
    </row>
    <row r="2819" spans="1:25" hidden="1" x14ac:dyDescent="0.2">
      <c r="A2819" s="93" t="s">
        <v>1268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0" t="str">
        <f>RIGHT(Journal!$J2819,9)</f>
        <v>065206575</v>
      </c>
      <c r="I2819" s="96" t="str">
        <f t="shared" si="224"/>
        <v>JAGAT PHARMA</v>
      </c>
      <c r="J2819" s="97" t="s">
        <v>1269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3187</v>
      </c>
      <c r="T2819" s="95" t="str">
        <f t="shared" si="222"/>
        <v>2024 02</v>
      </c>
      <c r="U2819" s="32">
        <f t="shared" si="225"/>
        <v>81.333333333333314</v>
      </c>
      <c r="V2819" s="22">
        <f t="shared" si="226"/>
        <v>0.2552301255230125</v>
      </c>
      <c r="X2819" s="33"/>
      <c r="Y2819" s="33"/>
    </row>
    <row r="2820" spans="1:25" hidden="1" x14ac:dyDescent="0.2">
      <c r="A2820" s="93" t="s">
        <v>1268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0" t="str">
        <f>RIGHT(Journal!$J2820,9)</f>
        <v>065206575</v>
      </c>
      <c r="I2820" s="96" t="str">
        <f t="shared" si="224"/>
        <v>JAGAT PHARMA</v>
      </c>
      <c r="J2820" s="97" t="s">
        <v>1269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3187</v>
      </c>
      <c r="T2820" s="95" t="str">
        <f t="shared" ref="T2820:T2883" si="228">IF(R2820="","",TEXT(R2820,"ГГГГ ММ"))</f>
        <v>2024 02</v>
      </c>
      <c r="U2820" s="32">
        <f t="shared" si="225"/>
        <v>81.333333333333314</v>
      </c>
      <c r="V2820" s="22">
        <f t="shared" si="226"/>
        <v>0.2552301255230125</v>
      </c>
      <c r="X2820" s="33"/>
      <c r="Y2820" s="33"/>
    </row>
    <row r="2821" spans="1:25" hidden="1" x14ac:dyDescent="0.2">
      <c r="A2821" s="93" t="s">
        <v>1268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0" t="str">
        <f>RIGHT(Journal!$J2821,9)</f>
        <v>065206575</v>
      </c>
      <c r="I2821" s="96" t="str">
        <f t="shared" si="224"/>
        <v>JAGAT PHARMA</v>
      </c>
      <c r="J2821" s="97" t="s">
        <v>1269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3187</v>
      </c>
      <c r="T2821" s="95" t="str">
        <f t="shared" si="228"/>
        <v>2024 04</v>
      </c>
      <c r="U2821" s="32">
        <f t="shared" si="225"/>
        <v>481.33333333333331</v>
      </c>
      <c r="V2821" s="22">
        <f t="shared" si="226"/>
        <v>1.510460251046025</v>
      </c>
      <c r="X2821" s="33"/>
      <c r="Y2821" s="33"/>
    </row>
    <row r="2822" spans="1:25" hidden="1" x14ac:dyDescent="0.2">
      <c r="A2822" s="93" t="s">
        <v>1270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0" t="str">
        <f>RIGHT(Journal!$J2822,9)</f>
        <v>168204369</v>
      </c>
      <c r="I2822" s="96" t="str">
        <f t="shared" si="224"/>
        <v>MEDI-PEEL</v>
      </c>
      <c r="J2822" s="97" t="s">
        <v>1271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3187</v>
      </c>
      <c r="T2822" s="95" t="str">
        <f t="shared" si="228"/>
        <v>2024 02</v>
      </c>
      <c r="U2822" s="32">
        <f t="shared" si="225"/>
        <v>600.7233714109293</v>
      </c>
      <c r="V2822" s="22">
        <f t="shared" si="226"/>
        <v>0.50090475966138892</v>
      </c>
      <c r="X2822" s="33"/>
      <c r="Y2822" s="33"/>
    </row>
    <row r="2823" spans="1:25" hidden="1" x14ac:dyDescent="0.2">
      <c r="A2823" s="93" t="s">
        <v>1270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0" t="str">
        <f>RIGHT(Journal!$J2823,9)</f>
        <v>015958935</v>
      </c>
      <c r="I2823" s="96" t="str">
        <f t="shared" si="224"/>
        <v>SKILLS NUTRITION</v>
      </c>
      <c r="J2823" s="97" t="s">
        <v>1114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3187</v>
      </c>
      <c r="T2823" s="95" t="str">
        <f t="shared" si="228"/>
        <v>2024 01</v>
      </c>
      <c r="U2823" s="32">
        <f t="shared" si="225"/>
        <v>464.02469898116692</v>
      </c>
      <c r="V2823" s="22">
        <f t="shared" si="226"/>
        <v>0.44791096710975675</v>
      </c>
      <c r="X2823" s="33"/>
      <c r="Y2823" s="33"/>
    </row>
    <row r="2824" spans="1:25" hidden="1" x14ac:dyDescent="0.2">
      <c r="A2824" s="93" t="s">
        <v>1270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0" t="str">
        <f>RIGHT(Journal!$J2824,9)</f>
        <v>015958935</v>
      </c>
      <c r="I2824" s="96" t="str">
        <f t="shared" si="224"/>
        <v>SKILLS NUTRITION</v>
      </c>
      <c r="J2824" s="97" t="s">
        <v>1114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3187</v>
      </c>
      <c r="T2824" s="95" t="str">
        <f t="shared" si="228"/>
        <v>2024 01</v>
      </c>
      <c r="U2824" s="32">
        <f t="shared" si="225"/>
        <v>464.02469898116692</v>
      </c>
      <c r="V2824" s="22">
        <f t="shared" si="226"/>
        <v>0.44791096710975675</v>
      </c>
      <c r="X2824" s="33"/>
      <c r="Y2824" s="33"/>
    </row>
    <row r="2825" spans="1:25" hidden="1" x14ac:dyDescent="0.2">
      <c r="A2825" s="93" t="s">
        <v>1270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0" t="str">
        <f>RIGHT(Journal!$J2825,9)</f>
        <v>015958935</v>
      </c>
      <c r="I2825" s="96" t="str">
        <f t="shared" si="224"/>
        <v>SKILLS NUTRITION</v>
      </c>
      <c r="J2825" s="97" t="s">
        <v>1114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3187</v>
      </c>
      <c r="T2825" s="95" t="str">
        <f t="shared" si="228"/>
        <v>2024 03</v>
      </c>
      <c r="U2825" s="32">
        <f t="shared" si="225"/>
        <v>464.02469898116692</v>
      </c>
      <c r="V2825" s="22">
        <f t="shared" si="226"/>
        <v>0.44791096710975675</v>
      </c>
      <c r="X2825" s="33"/>
      <c r="Y2825" s="33"/>
    </row>
    <row r="2826" spans="1:25" hidden="1" x14ac:dyDescent="0.2">
      <c r="A2826" s="93" t="s">
        <v>1270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0" t="str">
        <f>RIGHT(Journal!$J2826,9)</f>
        <v>169216399</v>
      </c>
      <c r="I2826" s="96" t="str">
        <f t="shared" si="224"/>
        <v>FIT90</v>
      </c>
      <c r="J2826" s="97" t="s">
        <v>1272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3187</v>
      </c>
      <c r="T2826" s="95" t="str">
        <f t="shared" si="228"/>
        <v>2024 02</v>
      </c>
      <c r="U2826" s="32">
        <f t="shared" si="225"/>
        <v>804.44303797468353</v>
      </c>
      <c r="V2826" s="22">
        <f t="shared" si="226"/>
        <v>0.89826004607838983</v>
      </c>
      <c r="X2826" s="33"/>
      <c r="Y2826" s="33"/>
    </row>
    <row r="2827" spans="1:25" hidden="1" x14ac:dyDescent="0.2">
      <c r="A2827" s="93" t="s">
        <v>1270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0" t="str">
        <f>RIGHT(Journal!$J2827,9)</f>
        <v>169216399</v>
      </c>
      <c r="I2827" s="96" t="str">
        <f t="shared" si="224"/>
        <v>FIT90</v>
      </c>
      <c r="J2827" s="97" t="s">
        <v>1272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3187</v>
      </c>
      <c r="T2827" s="95" t="str">
        <f t="shared" si="228"/>
        <v>2024 08</v>
      </c>
      <c r="U2827" s="32">
        <f t="shared" si="225"/>
        <v>1104.4430379746836</v>
      </c>
      <c r="V2827" s="22">
        <f t="shared" si="226"/>
        <v>1.2332471130334</v>
      </c>
      <c r="X2827" s="33"/>
      <c r="Y2827" s="33"/>
    </row>
    <row r="2828" spans="1:25" hidden="1" x14ac:dyDescent="0.2">
      <c r="A2828" s="93" t="s">
        <v>1270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0" t="str">
        <f>RIGHT(Journal!$J2828,9)</f>
        <v>138951460</v>
      </c>
      <c r="I2828" s="96" t="str">
        <f t="shared" si="224"/>
        <v>Kirkland</v>
      </c>
      <c r="J2828" s="97" t="s">
        <v>439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si="225"/>
        <v>-639.68354430379748</v>
      </c>
      <c r="V2828" s="22" t="str">
        <f t="shared" si="226"/>
        <v/>
      </c>
      <c r="X2828" s="33"/>
      <c r="Y2828" s="33"/>
    </row>
    <row r="2829" spans="1:25" hidden="1" x14ac:dyDescent="0.2">
      <c r="A2829" s="93" t="s">
        <v>1273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0" t="str">
        <f>RIGHT(Journal!$J2829,9)</f>
        <v>000w16250</v>
      </c>
      <c r="I2829" s="96" t="str">
        <f t="shared" si="224"/>
        <v>ESSENS</v>
      </c>
      <c r="J2829" s="97" t="s">
        <v>1274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3187</v>
      </c>
      <c r="T2829" s="95" t="str">
        <f t="shared" si="228"/>
        <v>2024 02</v>
      </c>
      <c r="U2829" s="32">
        <f t="shared" si="225"/>
        <v>1273.3618208633529</v>
      </c>
      <c r="V2829" s="22">
        <f t="shared" si="226"/>
        <v>1.3741737061274009</v>
      </c>
      <c r="X2829" s="33"/>
      <c r="Y2829" s="33"/>
    </row>
    <row r="2830" spans="1:25" hidden="1" x14ac:dyDescent="0.2">
      <c r="A2830" s="93" t="s">
        <v>1273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0" t="str">
        <f>RIGHT(Journal!$J2830,9)</f>
        <v>000w16201</v>
      </c>
      <c r="I2830" s="96" t="str">
        <f t="shared" si="224"/>
        <v>ESSENS</v>
      </c>
      <c r="J2830" s="97" t="s">
        <v>1275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si="226"/>
        <v/>
      </c>
      <c r="X2830" s="33"/>
      <c r="Y2830" s="33"/>
    </row>
    <row r="2831" spans="1:25" hidden="1" x14ac:dyDescent="0.2">
      <c r="A2831" s="93" t="s">
        <v>1273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0" t="str">
        <f>RIGHT(Journal!$J2831,9)</f>
        <v>000w17250</v>
      </c>
      <c r="I2831" s="96" t="str">
        <f t="shared" si="224"/>
        <v>ESSENS</v>
      </c>
      <c r="J2831" s="97" t="s">
        <v>1276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si="225"/>
        <v>-1081.9058953812994</v>
      </c>
      <c r="V2831" s="22" t="str">
        <f t="shared" si="226"/>
        <v/>
      </c>
      <c r="X2831" s="33"/>
      <c r="Y2831" s="33"/>
    </row>
    <row r="2832" spans="1:25" hidden="1" x14ac:dyDescent="0.2">
      <c r="A2832" s="93" t="s">
        <v>1273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0" t="str">
        <f>RIGHT(Journal!$J2832,9)</f>
        <v>000w17350</v>
      </c>
      <c r="I2832" s="96" t="str">
        <f t="shared" si="224"/>
        <v>ESSENS</v>
      </c>
      <c r="J2832" s="97" t="s">
        <v>1277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si="225"/>
        <v>-926.63817913664718</v>
      </c>
      <c r="V2832" s="22" t="str">
        <f t="shared" si="226"/>
        <v/>
      </c>
      <c r="X2832" s="33"/>
      <c r="Y2832" s="33"/>
    </row>
    <row r="2833" spans="1:25" hidden="1" x14ac:dyDescent="0.2">
      <c r="A2833" s="93" t="s">
        <v>1273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0" t="str">
        <f>RIGHT(Journal!$J2833,9)</f>
        <v>000w17650</v>
      </c>
      <c r="I2833" s="96" t="str">
        <f t="shared" si="224"/>
        <v>ESSENS</v>
      </c>
      <c r="J2833" s="97" t="s">
        <v>1278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3187</v>
      </c>
      <c r="T2833" s="95" t="str">
        <f t="shared" si="228"/>
        <v>2024 02</v>
      </c>
      <c r="U2833" s="32">
        <f t="shared" si="225"/>
        <v>1273.3618208633529</v>
      </c>
      <c r="V2833" s="22">
        <f t="shared" si="226"/>
        <v>1.3741737061274009</v>
      </c>
      <c r="X2833" s="33"/>
      <c r="Y2833" s="33"/>
    </row>
    <row r="2834" spans="1:25" hidden="1" x14ac:dyDescent="0.2">
      <c r="A2834" s="93" t="s">
        <v>1273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0" t="str">
        <f>RIGHT(Journal!$J2834,9)</f>
        <v>000w17650</v>
      </c>
      <c r="I2834" s="96" t="str">
        <f t="shared" si="224"/>
        <v>ESSENS</v>
      </c>
      <c r="J2834" s="97" t="s">
        <v>1278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si="226"/>
        <v/>
      </c>
      <c r="X2834" s="33"/>
      <c r="Y2834" s="33"/>
    </row>
    <row r="2835" spans="1:25" hidden="1" x14ac:dyDescent="0.2">
      <c r="A2835" s="93" t="s">
        <v>1279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0" t="str">
        <f>RIGHT(Journal!$J2835,9)</f>
        <v>00004el04</v>
      </c>
      <c r="I2835" s="96" t="str">
        <f t="shared" si="224"/>
        <v>ESSENS</v>
      </c>
      <c r="J2835" s="97" t="s">
        <v>1280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3187</v>
      </c>
      <c r="T2835" s="95" t="str">
        <f t="shared" si="228"/>
        <v>2024 03</v>
      </c>
      <c r="U2835" s="32">
        <f t="shared" si="225"/>
        <v>3005.14253222138</v>
      </c>
      <c r="V2835" s="22">
        <f t="shared" si="226"/>
        <v>3.0206764582382335</v>
      </c>
      <c r="X2835" s="33"/>
      <c r="Y2835" s="33"/>
    </row>
    <row r="2836" spans="1:25" hidden="1" x14ac:dyDescent="0.2">
      <c r="A2836" s="93" t="s">
        <v>1279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0" t="str">
        <f>RIGHT(Journal!$J2836,9)</f>
        <v>00004el04</v>
      </c>
      <c r="I2836" s="96" t="str">
        <f t="shared" si="224"/>
        <v>ESSENS</v>
      </c>
      <c r="J2836" s="97" t="s">
        <v>1280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3187</v>
      </c>
      <c r="T2836" s="95" t="str">
        <f t="shared" si="228"/>
        <v>2024 01</v>
      </c>
      <c r="U2836" s="32">
        <f t="shared" si="225"/>
        <v>2.5322213798517623E-3</v>
      </c>
      <c r="V2836" s="22">
        <f t="shared" si="226"/>
        <v>2.545310722254379E-6</v>
      </c>
      <c r="X2836" s="33"/>
      <c r="Y2836" s="33"/>
    </row>
    <row r="2837" spans="1:25" hidden="1" x14ac:dyDescent="0.2">
      <c r="A2837" s="93" t="s">
        <v>1279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0" t="str">
        <f>RIGHT(Journal!$J2837,9)</f>
        <v>000m03750</v>
      </c>
      <c r="I2837" s="96" t="str">
        <f t="shared" si="224"/>
        <v>ESSENS</v>
      </c>
      <c r="J2837" s="97" t="s">
        <v>1281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si="226"/>
        <v/>
      </c>
      <c r="X2837" s="33"/>
      <c r="Y2837" s="33"/>
    </row>
    <row r="2838" spans="1:25" hidden="1" x14ac:dyDescent="0.2">
      <c r="A2838" s="93" t="s">
        <v>1279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0" t="str">
        <f>RIGHT(Journal!$J2838,9)</f>
        <v>000m03850</v>
      </c>
      <c r="I2838" s="96" t="str">
        <f t="shared" si="224"/>
        <v>ESSENS</v>
      </c>
      <c r="J2838" s="97" t="s">
        <v>1282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3187</v>
      </c>
      <c r="T2838" s="95" t="str">
        <f t="shared" si="228"/>
        <v>2024 02</v>
      </c>
      <c r="U2838" s="32">
        <f t="shared" si="225"/>
        <v>1265.7429871114482</v>
      </c>
      <c r="V2838" s="22">
        <f t="shared" si="226"/>
        <v>1.3548124013519602</v>
      </c>
      <c r="X2838" s="33"/>
      <c r="Y2838" s="33"/>
    </row>
    <row r="2839" spans="1:25" hidden="1" x14ac:dyDescent="0.2">
      <c r="A2839" s="93" t="s">
        <v>1279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0" t="str">
        <f>RIGHT(Journal!$J2839,9)</f>
        <v>000m03950</v>
      </c>
      <c r="I2839" s="96" t="str">
        <f t="shared" si="224"/>
        <v>ESSENS</v>
      </c>
      <c r="J2839" s="97" t="s">
        <v>1283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3187</v>
      </c>
      <c r="T2839" s="95" t="str">
        <f t="shared" si="228"/>
        <v>2024 10</v>
      </c>
      <c r="U2839" s="32">
        <f t="shared" si="225"/>
        <v>1265.7429871114482</v>
      </c>
      <c r="V2839" s="22">
        <f t="shared" si="226"/>
        <v>1.3548124013519602</v>
      </c>
      <c r="X2839" s="33"/>
      <c r="Y2839" s="33"/>
    </row>
    <row r="2840" spans="1:25" hidden="1" x14ac:dyDescent="0.2">
      <c r="A2840" s="93" t="s">
        <v>1279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0" t="str">
        <f>RIGHT(Journal!$J2840,9)</f>
        <v>000w17650</v>
      </c>
      <c r="I2840" s="96" t="str">
        <f t="shared" si="224"/>
        <v>ESSENS</v>
      </c>
      <c r="J2840" s="97" t="s">
        <v>1278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si="225"/>
        <v>-934.25701288855191</v>
      </c>
      <c r="V2840" s="22" t="str">
        <f t="shared" si="226"/>
        <v/>
      </c>
      <c r="X2840" s="33"/>
      <c r="Y2840" s="33"/>
    </row>
    <row r="2841" spans="1:25" hidden="1" x14ac:dyDescent="0.2">
      <c r="A2841" s="93" t="s">
        <v>1279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0" t="str">
        <f>RIGHT(Journal!$J2841,9)</f>
        <v>000w18050</v>
      </c>
      <c r="I2841" s="96" t="str">
        <f t="shared" si="224"/>
        <v>ESSENS</v>
      </c>
      <c r="J2841" s="97" t="s">
        <v>1284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si="225"/>
        <v>-934.25701288855191</v>
      </c>
      <c r="V2841" s="22" t="str">
        <f t="shared" si="226"/>
        <v/>
      </c>
      <c r="X2841" s="33"/>
      <c r="Y2841" s="33"/>
    </row>
    <row r="2842" spans="1:25" hidden="1" x14ac:dyDescent="0.2">
      <c r="A2842" s="93" t="s">
        <v>1285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0" t="str">
        <f>RIGHT(Journal!$J2842,9)</f>
        <v>000w11850</v>
      </c>
      <c r="I2842" s="96" t="str">
        <f t="shared" si="224"/>
        <v>ESSENS</v>
      </c>
      <c r="J2842" s="97" t="s">
        <v>1286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3187</v>
      </c>
      <c r="T2842" s="95" t="str">
        <f t="shared" si="228"/>
        <v>2024 02</v>
      </c>
      <c r="U2842" s="32">
        <f t="shared" si="225"/>
        <v>804.88155668358718</v>
      </c>
      <c r="V2842" s="22">
        <f t="shared" si="226"/>
        <v>0.5769270419579996</v>
      </c>
      <c r="X2842" s="33"/>
      <c r="Y2842" s="33"/>
    </row>
    <row r="2843" spans="1:25" hidden="1" x14ac:dyDescent="0.2">
      <c r="A2843" s="93" t="s">
        <v>1285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0" t="str">
        <f>RIGHT(Journal!$J2843,9)</f>
        <v>000w12750</v>
      </c>
      <c r="I2843" s="96" t="str">
        <f t="shared" si="224"/>
        <v>ESSENS</v>
      </c>
      <c r="J2843" s="97" t="s">
        <v>1287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3187</v>
      </c>
      <c r="T2843" s="95" t="str">
        <f t="shared" si="228"/>
        <v>2024 02</v>
      </c>
      <c r="U2843" s="32">
        <f t="shared" si="225"/>
        <v>804.88155668358718</v>
      </c>
      <c r="V2843" s="22">
        <f t="shared" si="226"/>
        <v>0.5769270419579996</v>
      </c>
      <c r="X2843" s="33"/>
      <c r="Y2843" s="33"/>
    </row>
    <row r="2844" spans="1:25" hidden="1" x14ac:dyDescent="0.2">
      <c r="A2844" s="93" t="s">
        <v>1285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0" t="str">
        <f>RIGHT(Journal!$J2844,9)</f>
        <v>000m01550</v>
      </c>
      <c r="I2844" s="96" t="str">
        <f t="shared" si="224"/>
        <v>ESSENS</v>
      </c>
      <c r="J2844" s="97" t="s">
        <v>1288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si="225"/>
        <v>-1395.1184433164128</v>
      </c>
      <c r="V2844" s="22" t="str">
        <f t="shared" si="226"/>
        <v/>
      </c>
      <c r="X2844" s="33"/>
      <c r="Y2844" s="33"/>
    </row>
    <row r="2845" spans="1:25" hidden="1" x14ac:dyDescent="0.2">
      <c r="A2845" s="93" t="s">
        <v>1285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0" t="str">
        <f>RIGHT(Journal!$J2845,9)</f>
        <v>000w15050</v>
      </c>
      <c r="I2845" s="96" t="str">
        <f t="shared" si="224"/>
        <v>ESSENS</v>
      </c>
      <c r="J2845" s="97" t="s">
        <v>1289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si="225"/>
        <v>-1395.1184433164128</v>
      </c>
      <c r="V2845" s="22" t="str">
        <f t="shared" si="226"/>
        <v/>
      </c>
      <c r="X2845" s="33"/>
      <c r="Y2845" s="33"/>
    </row>
    <row r="2846" spans="1:25" hidden="1" x14ac:dyDescent="0.2">
      <c r="A2846" s="93" t="s">
        <v>1285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0" t="str">
        <f>RIGHT(Journal!$J2846,9)</f>
        <v>000w15350</v>
      </c>
      <c r="I2846" s="96" t="str">
        <f t="shared" si="224"/>
        <v>ESSENS</v>
      </c>
      <c r="J2846" s="97" t="s">
        <v>1290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3187</v>
      </c>
      <c r="T2846" s="95" t="str">
        <f t="shared" si="228"/>
        <v>2024 02</v>
      </c>
      <c r="U2846" s="32">
        <f t="shared" si="225"/>
        <v>804.88155668358718</v>
      </c>
      <c r="V2846" s="22">
        <f t="shared" si="226"/>
        <v>0.5769270419579996</v>
      </c>
      <c r="X2846" s="33"/>
      <c r="Y2846" s="33"/>
    </row>
    <row r="2847" spans="1:25" hidden="1" x14ac:dyDescent="0.2">
      <c r="A2847" s="93" t="s">
        <v>1285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0" t="str">
        <f>RIGHT(Journal!$J2847,9)</f>
        <v>00w15950n</v>
      </c>
      <c r="I2847" s="96" t="str">
        <f t="shared" si="224"/>
        <v>ESSENS</v>
      </c>
      <c r="J2847" s="97" t="s">
        <v>1291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si="225"/>
        <v>-1395.1184433164128</v>
      </c>
      <c r="V2847" s="22" t="str">
        <f t="shared" si="226"/>
        <v/>
      </c>
      <c r="X2847" s="33"/>
      <c r="Y2847" s="33"/>
    </row>
    <row r="2848" spans="1:25" hidden="1" x14ac:dyDescent="0.2">
      <c r="A2848" s="93" t="s">
        <v>1285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0" t="str">
        <f>RIGHT(Journal!$J2848,9)</f>
        <v>000w18250</v>
      </c>
      <c r="I2848" s="96" t="str">
        <f t="shared" si="224"/>
        <v>ESSENS</v>
      </c>
      <c r="J2848" s="97" t="s">
        <v>1292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3187</v>
      </c>
      <c r="T2848" s="95" t="str">
        <f t="shared" si="228"/>
        <v>2024 02</v>
      </c>
      <c r="U2848" s="32">
        <f t="shared" si="225"/>
        <v>767.18781725888334</v>
      </c>
      <c r="V2848" s="22">
        <f t="shared" si="226"/>
        <v>0.57561584984994141</v>
      </c>
      <c r="X2848" s="33"/>
      <c r="Y2848" s="33"/>
    </row>
    <row r="2849" spans="1:25" hidden="1" x14ac:dyDescent="0.2">
      <c r="A2849" s="93" t="s">
        <v>1285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0" t="str">
        <f>RIGHT(Journal!$J2849,9)</f>
        <v>000w04150</v>
      </c>
      <c r="I2849" s="96" t="str">
        <f t="shared" si="224"/>
        <v>ESSENS</v>
      </c>
      <c r="J2849" s="97" t="s">
        <v>1293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3187</v>
      </c>
      <c r="T2849" s="95" t="str">
        <f t="shared" si="228"/>
        <v>2024 02</v>
      </c>
      <c r="U2849" s="32">
        <f t="shared" si="225"/>
        <v>915.25380710659897</v>
      </c>
      <c r="V2849" s="22">
        <f t="shared" si="226"/>
        <v>0.57753967872643697</v>
      </c>
      <c r="X2849" s="33"/>
      <c r="Y2849" s="33"/>
    </row>
    <row r="2850" spans="1:25" hidden="1" x14ac:dyDescent="0.2">
      <c r="A2850" s="93" t="s">
        <v>1285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0" t="str">
        <f>RIGHT(Journal!$J2850,9)</f>
        <v>000m04350</v>
      </c>
      <c r="I2850" s="96" t="str">
        <f t="shared" si="224"/>
        <v>ESSENS</v>
      </c>
      <c r="J2850" s="97" t="s">
        <v>1294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3187</v>
      </c>
      <c r="T2850" s="95" t="str">
        <f t="shared" si="228"/>
        <v>2024 02</v>
      </c>
      <c r="U2850" s="32">
        <f t="shared" si="225"/>
        <v>915.25380710659897</v>
      </c>
      <c r="V2850" s="22">
        <f t="shared" si="226"/>
        <v>0.57753967872643697</v>
      </c>
      <c r="X2850" s="33"/>
      <c r="Y2850" s="33"/>
    </row>
    <row r="2851" spans="1:25" hidden="1" x14ac:dyDescent="0.2">
      <c r="A2851" s="93" t="s">
        <v>1285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0" t="str">
        <f>RIGHT(Journal!$J2851,9)</f>
        <v>000w18450</v>
      </c>
      <c r="I2851" s="96" t="str">
        <f t="shared" si="224"/>
        <v>ESSENS</v>
      </c>
      <c r="J2851" s="97" t="s">
        <v>1295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3187</v>
      </c>
      <c r="T2851" s="95" t="str">
        <f t="shared" si="228"/>
        <v>2024 02</v>
      </c>
      <c r="U2851" s="32">
        <f t="shared" si="225"/>
        <v>965.25380710659897</v>
      </c>
      <c r="V2851" s="22">
        <f t="shared" si="226"/>
        <v>0.60909047230096569</v>
      </c>
      <c r="X2851" s="33"/>
      <c r="Y2851" s="33"/>
    </row>
    <row r="2852" spans="1:25" hidden="1" x14ac:dyDescent="0.2">
      <c r="A2852" s="93" t="s">
        <v>1285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0" t="str">
        <f>RIGHT(Journal!$J2852,9)</f>
        <v>000w18550</v>
      </c>
      <c r="I2852" s="96" t="str">
        <f t="shared" si="224"/>
        <v>ESSENS</v>
      </c>
      <c r="J2852" s="97" t="s">
        <v>1296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si="225"/>
        <v>-1584.746192893401</v>
      </c>
      <c r="V2852" s="22" t="str">
        <f t="shared" si="226"/>
        <v/>
      </c>
      <c r="X2852" s="33"/>
      <c r="Y2852" s="33"/>
    </row>
    <row r="2853" spans="1:25" hidden="1" x14ac:dyDescent="0.2">
      <c r="A2853" s="93" t="s">
        <v>1285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0" t="str">
        <f>RIGHT(Journal!$J2853,9)</f>
        <v>000w18650</v>
      </c>
      <c r="I2853" s="96" t="str">
        <f t="shared" si="224"/>
        <v>ESSENS</v>
      </c>
      <c r="J2853" s="97" t="s">
        <v>1297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si="226"/>
        <v/>
      </c>
      <c r="X2853" s="33"/>
      <c r="Y2853" s="33"/>
    </row>
    <row r="2854" spans="1:25" hidden="1" x14ac:dyDescent="0.2">
      <c r="A2854" s="93" t="s">
        <v>1285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0" t="str">
        <f>RIGHT(Journal!$J2854,9)</f>
        <v>000w19050</v>
      </c>
      <c r="I2854" s="96" t="str">
        <f t="shared" si="224"/>
        <v>ESSENS</v>
      </c>
      <c r="J2854" s="97" t="s">
        <v>1298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3187</v>
      </c>
      <c r="T2854" s="95" t="str">
        <f t="shared" si="228"/>
        <v>2024 10</v>
      </c>
      <c r="U2854" s="32">
        <f t="shared" si="225"/>
        <v>915.25380710659897</v>
      </c>
      <c r="V2854" s="22">
        <f t="shared" si="226"/>
        <v>0.57753967872643697</v>
      </c>
      <c r="X2854" s="33"/>
      <c r="Y2854" s="33"/>
    </row>
    <row r="2855" spans="1:25" hidden="1" x14ac:dyDescent="0.2">
      <c r="A2855" s="93" t="s">
        <v>1299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0" t="str">
        <f>RIGHT(Journal!$J2855,9)</f>
        <v>EUR-26102</v>
      </c>
      <c r="I2855" s="96" t="str">
        <f t="shared" si="224"/>
        <v>Terry Naturally</v>
      </c>
      <c r="J2855" s="97" t="s">
        <v>1300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3187</v>
      </c>
      <c r="T2855" s="95" t="str">
        <f t="shared" si="228"/>
        <v>2024 03</v>
      </c>
      <c r="U2855" s="32">
        <f t="shared" si="225"/>
        <v>985.29171371378584</v>
      </c>
      <c r="V2855" s="22">
        <f t="shared" si="226"/>
        <v>0.57461185765175904</v>
      </c>
      <c r="X2855" s="33"/>
      <c r="Y2855" s="33"/>
    </row>
    <row r="2856" spans="1:25" hidden="1" x14ac:dyDescent="0.2">
      <c r="A2856" s="93" t="s">
        <v>1299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75" t="s">
        <v>3698</v>
      </c>
      <c r="I2856" s="176" t="s">
        <v>2245</v>
      </c>
      <c r="J2856" s="97" t="s">
        <v>3742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3187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hidden="1" x14ac:dyDescent="0.2">
      <c r="A2857" s="93" t="s">
        <v>1299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0" t="str">
        <f>RIGHT(Journal!$J2857,9)</f>
        <v>NLI-00117</v>
      </c>
      <c r="I2857" s="96" t="str">
        <f t="shared" si="224"/>
        <v>Nature's Life</v>
      </c>
      <c r="J2857" s="97" t="s">
        <v>724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3187</v>
      </c>
      <c r="T2857" s="95" t="str">
        <f t="shared" si="228"/>
        <v>2024 02</v>
      </c>
      <c r="U2857" s="32">
        <f t="shared" si="225"/>
        <v>566.48202836012319</v>
      </c>
      <c r="V2857" s="22">
        <f t="shared" si="226"/>
        <v>0.8941846225668556</v>
      </c>
      <c r="X2857" s="33"/>
      <c r="Y2857" s="33"/>
    </row>
    <row r="2858" spans="1:25" hidden="1" x14ac:dyDescent="0.2">
      <c r="A2858" s="93" t="s">
        <v>1299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0" t="str">
        <f>RIGHT(Journal!$J2858,9)</f>
        <v>NWY-40460</v>
      </c>
      <c r="I2858" s="96" t="str">
        <f t="shared" si="224"/>
        <v>Nature's Way</v>
      </c>
      <c r="J2858" s="97" t="s">
        <v>1301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3187</v>
      </c>
      <c r="T2858" s="95" t="str">
        <f t="shared" si="228"/>
        <v>2024 02</v>
      </c>
      <c r="U2858" s="32">
        <f t="shared" si="225"/>
        <v>693.94674242151814</v>
      </c>
      <c r="V2858" s="22">
        <f t="shared" si="226"/>
        <v>0.53133112175543751</v>
      </c>
      <c r="X2858" s="33"/>
      <c r="Y2858" s="33"/>
    </row>
    <row r="2859" spans="1:25" hidden="1" x14ac:dyDescent="0.2">
      <c r="A2859" s="93" t="s">
        <v>1299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0" t="str">
        <f>RIGHT(Journal!$J2859,9)</f>
        <v>NOW-00386</v>
      </c>
      <c r="I2859" s="96" t="str">
        <f t="shared" si="224"/>
        <v>NOW Foods</v>
      </c>
      <c r="J2859" s="97" t="s">
        <v>500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3187</v>
      </c>
      <c r="T2859" s="95" t="str">
        <f t="shared" si="228"/>
        <v>2024 02</v>
      </c>
      <c r="U2859" s="32">
        <f t="shared" si="225"/>
        <v>881.69517038848289</v>
      </c>
      <c r="V2859" s="22">
        <f t="shared" si="226"/>
        <v>0.28274822974838087</v>
      </c>
      <c r="X2859" s="33"/>
      <c r="Y2859" s="33"/>
    </row>
    <row r="2860" spans="1:25" hidden="1" x14ac:dyDescent="0.2">
      <c r="A2860" s="93" t="s">
        <v>1299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0" t="str">
        <f>RIGHT(Journal!$J2860,9)</f>
        <v>NOW-01742</v>
      </c>
      <c r="I2860" s="96" t="str">
        <f t="shared" si="224"/>
        <v>NOW Foods</v>
      </c>
      <c r="J2860" s="97" t="s">
        <v>501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3187</v>
      </c>
      <c r="T2860" s="95" t="str">
        <f t="shared" si="228"/>
        <v>2024 02</v>
      </c>
      <c r="U2860" s="32">
        <f t="shared" si="225"/>
        <v>880.78145660277846</v>
      </c>
      <c r="V2860" s="22">
        <f t="shared" si="226"/>
        <v>0.54395465034314883</v>
      </c>
      <c r="X2860" s="33"/>
      <c r="Y2860" s="33"/>
    </row>
    <row r="2861" spans="1:25" hidden="1" x14ac:dyDescent="0.2">
      <c r="A2861" s="93" t="s">
        <v>1299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0" t="str">
        <f>RIGHT(Journal!$J2861,9)</f>
        <v>CGN-00963</v>
      </c>
      <c r="I2861" s="96" t="str">
        <f t="shared" si="224"/>
        <v>California Gold Nutrition</v>
      </c>
      <c r="J2861" s="97" t="s">
        <v>1136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3391</v>
      </c>
      <c r="T2861" s="95" t="str">
        <f t="shared" si="228"/>
        <v>2025 09</v>
      </c>
      <c r="U2861" s="32">
        <f t="shared" si="225"/>
        <v>760.10097114842927</v>
      </c>
      <c r="V2861" s="22">
        <f t="shared" si="226"/>
        <v>0.90499089180725367</v>
      </c>
      <c r="X2861" s="33"/>
      <c r="Y2861" s="33"/>
    </row>
    <row r="2862" spans="1:25" hidden="1" x14ac:dyDescent="0.2">
      <c r="A2862" s="93" t="s">
        <v>1299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2510</v>
      </c>
      <c r="I2862" s="97" t="s">
        <v>2075</v>
      </c>
      <c r="J2862" s="97" t="s">
        <v>2511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3187</v>
      </c>
      <c r="T2862" s="95" t="str">
        <f t="shared" si="228"/>
        <v>2024 02</v>
      </c>
      <c r="U2862" s="32">
        <f t="shared" si="225"/>
        <v>767.82152506982129</v>
      </c>
      <c r="V2862" s="22">
        <f t="shared" si="226"/>
        <v>0.39738643972708954</v>
      </c>
      <c r="X2862" s="33"/>
      <c r="Y2862" s="33"/>
    </row>
    <row r="2863" spans="1:25" hidden="1" x14ac:dyDescent="0.2">
      <c r="A2863" s="93" t="s">
        <v>1299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2510</v>
      </c>
      <c r="I2863" s="97" t="s">
        <v>2075</v>
      </c>
      <c r="J2863" s="97" t="s">
        <v>2511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3187</v>
      </c>
      <c r="T2863" s="95" t="str">
        <f t="shared" si="228"/>
        <v>2024 04</v>
      </c>
      <c r="U2863" s="32">
        <f t="shared" si="225"/>
        <v>867.82152506982129</v>
      </c>
      <c r="V2863" s="22">
        <f t="shared" si="226"/>
        <v>0.44914149305031509</v>
      </c>
      <c r="X2863" s="33"/>
      <c r="Y2863" s="33"/>
    </row>
    <row r="2864" spans="1:25" hidden="1" x14ac:dyDescent="0.2">
      <c r="A2864" s="93" t="s">
        <v>1299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2510</v>
      </c>
      <c r="I2864" s="97" t="s">
        <v>2075</v>
      </c>
      <c r="J2864" s="97" t="s">
        <v>2511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3187</v>
      </c>
      <c r="T2864" s="95" t="str">
        <f t="shared" si="228"/>
        <v>2024 04</v>
      </c>
      <c r="U2864" s="32">
        <f t="shared" si="225"/>
        <v>867.82152506982129</v>
      </c>
      <c r="V2864" s="22">
        <f t="shared" si="226"/>
        <v>0.44914149305031509</v>
      </c>
      <c r="X2864" s="33"/>
      <c r="Y2864" s="33"/>
    </row>
    <row r="2865" spans="1:25" hidden="1" x14ac:dyDescent="0.2">
      <c r="A2865" s="93" t="s">
        <v>1299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2510</v>
      </c>
      <c r="I2865" s="97" t="s">
        <v>2075</v>
      </c>
      <c r="J2865" s="97" t="s">
        <v>2511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3187</v>
      </c>
      <c r="T2865" s="95" t="str">
        <f t="shared" si="228"/>
        <v>2024 08</v>
      </c>
      <c r="U2865" s="32">
        <f t="shared" si="225"/>
        <v>767.82152506982129</v>
      </c>
      <c r="V2865" s="22">
        <f t="shared" si="226"/>
        <v>0.39738643972708954</v>
      </c>
      <c r="X2865" s="33"/>
      <c r="Y2865" s="33"/>
    </row>
    <row r="2866" spans="1:25" hidden="1" x14ac:dyDescent="0.2">
      <c r="A2866" s="93" t="s">
        <v>1299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2510</v>
      </c>
      <c r="I2866" s="97" t="s">
        <v>2075</v>
      </c>
      <c r="J2866" s="97" t="s">
        <v>2511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3187</v>
      </c>
      <c r="T2866" s="95" t="str">
        <f t="shared" si="228"/>
        <v>2024 08</v>
      </c>
      <c r="U2866" s="32">
        <f t="shared" si="225"/>
        <v>567.82152506982129</v>
      </c>
      <c r="V2866" s="22">
        <f t="shared" si="226"/>
        <v>0.29387633308063849</v>
      </c>
      <c r="X2866" s="33"/>
      <c r="Y2866" s="33"/>
    </row>
    <row r="2867" spans="1:25" hidden="1" x14ac:dyDescent="0.2">
      <c r="A2867" s="93" t="s">
        <v>1299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0" t="str">
        <f>RIGHT(Journal!$J2867,9)</f>
        <v>NAP-29923</v>
      </c>
      <c r="I2867" s="96" t="str">
        <f t="shared" si="224"/>
        <v>NaturesPlus</v>
      </c>
      <c r="J2867" s="97" t="s">
        <v>1302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3187</v>
      </c>
      <c r="T2867" s="95" t="str">
        <f t="shared" si="228"/>
        <v>2024 04</v>
      </c>
      <c r="U2867" s="32">
        <f t="shared" si="225"/>
        <v>442.42542821868233</v>
      </c>
      <c r="V2867" s="22">
        <f t="shared" si="226"/>
        <v>0.41833969917930841</v>
      </c>
      <c r="X2867" s="33"/>
      <c r="Y2867" s="33"/>
    </row>
    <row r="2868" spans="1:25" hidden="1" x14ac:dyDescent="0.2">
      <c r="A2868" s="93" t="s">
        <v>1299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2154</v>
      </c>
      <c r="I2868" s="97" t="s">
        <v>2040</v>
      </c>
      <c r="J2868" s="97" t="s">
        <v>2155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3187</v>
      </c>
      <c r="T2868" s="95" t="str">
        <f t="shared" si="228"/>
        <v>2024 03</v>
      </c>
      <c r="U2868" s="32">
        <f t="shared" si="225"/>
        <v>671.35777098541234</v>
      </c>
      <c r="V2868" s="22">
        <f t="shared" si="226"/>
        <v>0.50529612586778716</v>
      </c>
      <c r="X2868" s="33"/>
      <c r="Y2868" s="33"/>
    </row>
    <row r="2869" spans="1:25" hidden="1" x14ac:dyDescent="0.2">
      <c r="A2869" s="93" t="s">
        <v>1299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2154</v>
      </c>
      <c r="I2869" s="97" t="s">
        <v>2040</v>
      </c>
      <c r="J2869" s="97" t="s">
        <v>2155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3187</v>
      </c>
      <c r="T2869" s="95" t="str">
        <f t="shared" si="228"/>
        <v>2024 03</v>
      </c>
      <c r="U2869" s="32">
        <f t="shared" si="225"/>
        <v>671.35777098541234</v>
      </c>
      <c r="V2869" s="22">
        <f t="shared" si="226"/>
        <v>0.50529612586778716</v>
      </c>
      <c r="X2869" s="33"/>
      <c r="Y2869" s="33"/>
    </row>
    <row r="2870" spans="1:25" hidden="1" x14ac:dyDescent="0.2">
      <c r="A2870" s="93" t="s">
        <v>1299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0" t="str">
        <f>RIGHT(Journal!$J2870,9)</f>
        <v>LEX-14591</v>
      </c>
      <c r="I2870" s="96" t="str">
        <f t="shared" si="224"/>
        <v>Life Extension</v>
      </c>
      <c r="J2870" s="97" t="s">
        <v>694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3187</v>
      </c>
      <c r="T2870" s="95" t="str">
        <f t="shared" si="228"/>
        <v>2024 06</v>
      </c>
      <c r="U2870" s="32">
        <f t="shared" si="225"/>
        <v>759.69779975307745</v>
      </c>
      <c r="V2870" s="22">
        <f t="shared" si="226"/>
        <v>1.0261995702561544</v>
      </c>
      <c r="X2870" s="33"/>
      <c r="Y2870" s="33"/>
    </row>
    <row r="2871" spans="1:25" hidden="1" x14ac:dyDescent="0.2">
      <c r="A2871" s="93" t="s">
        <v>1299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75" t="s">
        <v>3699</v>
      </c>
      <c r="I2871" s="176" t="s">
        <v>2043</v>
      </c>
      <c r="J2871" s="97" t="s">
        <v>3743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3187</v>
      </c>
      <c r="T2871" s="95" t="str">
        <f t="shared" si="228"/>
        <v>2024 07</v>
      </c>
      <c r="U2871" s="32">
        <f t="shared" si="225"/>
        <v>817.78291392474853</v>
      </c>
      <c r="V2871" s="22">
        <f t="shared" si="226"/>
        <v>0.75565514945851109</v>
      </c>
      <c r="X2871" s="33"/>
      <c r="Y2871" s="33"/>
    </row>
    <row r="2872" spans="1:25" hidden="1" x14ac:dyDescent="0.2">
      <c r="A2872" s="93" t="s">
        <v>1299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0" t="str">
        <f>RIGHT(Journal!$J2872,9)</f>
        <v>HRM-50013</v>
      </c>
      <c r="I2872" s="96" t="str">
        <f t="shared" ref="I2872:I2933" si="229">IFERROR(LEFT(J2872,FIND(",",J2872)-1),"")</f>
        <v>Healths Harmony</v>
      </c>
      <c r="J2872" s="97" t="s">
        <v>1303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3187</v>
      </c>
      <c r="T2872" s="95" t="str">
        <f t="shared" si="228"/>
        <v>2024 03</v>
      </c>
      <c r="U2872" s="32">
        <f t="shared" si="225"/>
        <v>766.18622795977285</v>
      </c>
      <c r="V2872" s="22">
        <f t="shared" si="226"/>
        <v>0.41781027040021901</v>
      </c>
      <c r="X2872" s="33"/>
      <c r="Y2872" s="33"/>
    </row>
    <row r="2873" spans="1:25" hidden="1" x14ac:dyDescent="0.2">
      <c r="A2873" s="93" t="s">
        <v>1304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2154</v>
      </c>
      <c r="I2873" s="97" t="s">
        <v>2040</v>
      </c>
      <c r="J2873" s="97" t="s">
        <v>2155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3187</v>
      </c>
      <c r="T2873" s="95" t="str">
        <f t="shared" si="228"/>
        <v>2024 03</v>
      </c>
      <c r="U2873" s="32">
        <f t="shared" si="225"/>
        <v>722.74950285413502</v>
      </c>
      <c r="V2873" s="22">
        <f t="shared" si="226"/>
        <v>0.56586355180067338</v>
      </c>
      <c r="X2873" s="33"/>
      <c r="Y2873" s="33"/>
    </row>
    <row r="2874" spans="1:25" hidden="1" x14ac:dyDescent="0.2">
      <c r="A2874" s="93" t="s">
        <v>1304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2154</v>
      </c>
      <c r="I2874" s="97" t="s">
        <v>2040</v>
      </c>
      <c r="J2874" s="97" t="s">
        <v>2155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3187</v>
      </c>
      <c r="T2874" s="95" t="str">
        <f t="shared" si="228"/>
        <v>2024 03</v>
      </c>
      <c r="U2874" s="32">
        <f t="shared" si="225"/>
        <v>722.74950285413502</v>
      </c>
      <c r="V2874" s="22">
        <f t="shared" si="226"/>
        <v>0.56586355180067338</v>
      </c>
      <c r="X2874" s="33"/>
      <c r="Y2874" s="33"/>
    </row>
    <row r="2875" spans="1:25" hidden="1" x14ac:dyDescent="0.2">
      <c r="A2875" s="93" t="s">
        <v>1304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2154</v>
      </c>
      <c r="I2875" s="97" t="s">
        <v>2040</v>
      </c>
      <c r="J2875" s="97" t="s">
        <v>2155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3187</v>
      </c>
      <c r="T2875" s="95" t="str">
        <f t="shared" si="228"/>
        <v>2024 06</v>
      </c>
      <c r="U2875" s="32">
        <f t="shared" si="225"/>
        <v>622.74950285413502</v>
      </c>
      <c r="V2875" s="22">
        <f t="shared" si="226"/>
        <v>0.4875703742106397</v>
      </c>
      <c r="X2875" s="33"/>
      <c r="Y2875" s="33"/>
    </row>
    <row r="2876" spans="1:25" hidden="1" x14ac:dyDescent="0.2">
      <c r="A2876" s="93" t="s">
        <v>1304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2613</v>
      </c>
      <c r="I2876" s="97" t="s">
        <v>2041</v>
      </c>
      <c r="J2876" s="97" t="s">
        <v>2614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3187</v>
      </c>
      <c r="T2876" s="95" t="str">
        <f t="shared" si="228"/>
        <v>2024 03</v>
      </c>
      <c r="U2876" s="32">
        <f t="shared" si="225"/>
        <v>710.7699218655107</v>
      </c>
      <c r="V2876" s="22">
        <f t="shared" si="226"/>
        <v>0.37622200180475468</v>
      </c>
      <c r="X2876" s="33"/>
      <c r="Y2876" s="33"/>
    </row>
    <row r="2877" spans="1:25" hidden="1" x14ac:dyDescent="0.2">
      <c r="A2877" s="93" t="s">
        <v>1304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2613</v>
      </c>
      <c r="I2877" s="97" t="s">
        <v>2041</v>
      </c>
      <c r="J2877" s="97" t="s">
        <v>2614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3187</v>
      </c>
      <c r="T2877" s="95" t="str">
        <f t="shared" si="228"/>
        <v>2024 04</v>
      </c>
      <c r="U2877" s="32">
        <f t="shared" si="225"/>
        <v>710.7699218655107</v>
      </c>
      <c r="V2877" s="22">
        <f t="shared" si="226"/>
        <v>0.37622200180475468</v>
      </c>
      <c r="X2877" s="33"/>
      <c r="Y2877" s="33"/>
    </row>
    <row r="2878" spans="1:25" hidden="1" x14ac:dyDescent="0.2">
      <c r="A2878" s="93" t="s">
        <v>1304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77" t="str">
        <f>RIGHT(Journal!$J2878,9)</f>
        <v>MPL-34771</v>
      </c>
      <c r="I2878" s="96" t="str">
        <f t="shared" si="229"/>
        <v>Medi-Peel</v>
      </c>
      <c r="J2878" s="97" t="s">
        <v>1305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si="226"/>
        <v/>
      </c>
      <c r="X2878" s="33"/>
      <c r="Y2878" s="33"/>
    </row>
    <row r="2879" spans="1:25" hidden="1" x14ac:dyDescent="0.2">
      <c r="A2879" s="93" t="s">
        <v>1304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2125</v>
      </c>
      <c r="I2879" s="97" t="s">
        <v>2040</v>
      </c>
      <c r="J2879" s="97" t="s">
        <v>3851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3187</v>
      </c>
      <c r="T2879" s="95" t="str">
        <f t="shared" si="228"/>
        <v>2024 04</v>
      </c>
      <c r="U2879" s="32">
        <f t="shared" si="225"/>
        <v>849.85098821909969</v>
      </c>
      <c r="V2879" s="22">
        <f t="shared" si="226"/>
        <v>0.41453132593560149</v>
      </c>
      <c r="X2879" s="33"/>
      <c r="Y2879" s="33"/>
    </row>
    <row r="2880" spans="1:25" hidden="1" x14ac:dyDescent="0.2">
      <c r="A2880" s="93" t="s">
        <v>1304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2125</v>
      </c>
      <c r="I2880" s="97" t="s">
        <v>2040</v>
      </c>
      <c r="J2880" s="97" t="s">
        <v>3851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3187</v>
      </c>
      <c r="T2880" s="95" t="str">
        <f t="shared" si="228"/>
        <v>2024 05</v>
      </c>
      <c r="U2880" s="32">
        <f t="shared" si="225"/>
        <v>849.85098821909969</v>
      </c>
      <c r="V2880" s="22">
        <f t="shared" si="226"/>
        <v>0.41453132593560149</v>
      </c>
      <c r="X2880" s="33"/>
      <c r="Y2880" s="33"/>
    </row>
    <row r="2881" spans="1:25" hidden="1" x14ac:dyDescent="0.2">
      <c r="A2881" s="93" t="s">
        <v>1304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77" t="str">
        <f>RIGHT(Journal!$J2881,9)</f>
        <v>SWV-11613</v>
      </c>
      <c r="I2881" s="96" t="str">
        <f t="shared" si="229"/>
        <v>Swanson</v>
      </c>
      <c r="J2881" s="97" t="s">
        <v>840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3187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si="231">IF(Q2881&lt;&gt;0,IFERROR(U2881/P2881,""),"")</f>
        <v>1.2047599306755243</v>
      </c>
      <c r="X2881" s="33"/>
      <c r="Y2881" s="33"/>
    </row>
    <row r="2882" spans="1:25" hidden="1" x14ac:dyDescent="0.2">
      <c r="A2882" s="93" t="s">
        <v>1304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77" t="str">
        <f>RIGHT(Journal!$J2882,9)</f>
        <v>SWV-11613</v>
      </c>
      <c r="I2882" s="96" t="str">
        <f t="shared" si="229"/>
        <v>Swanson</v>
      </c>
      <c r="J2882" s="97" t="s">
        <v>840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3187</v>
      </c>
      <c r="T2882" s="95" t="str">
        <f t="shared" si="228"/>
        <v>2024 03</v>
      </c>
      <c r="U2882" s="32">
        <f t="shared" si="230"/>
        <v>874.29740638030819</v>
      </c>
      <c r="V2882" s="22">
        <f t="shared" si="231"/>
        <v>1.2047599306755243</v>
      </c>
      <c r="X2882" s="33"/>
      <c r="Y2882" s="33"/>
    </row>
    <row r="2883" spans="1:25" hidden="1" x14ac:dyDescent="0.2">
      <c r="A2883" s="93" t="s">
        <v>1304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2225</v>
      </c>
      <c r="I2883" s="97" t="s">
        <v>2040</v>
      </c>
      <c r="J2883" s="97" t="s">
        <v>4404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3187</v>
      </c>
      <c r="T2883" s="95" t="str">
        <f t="shared" si="228"/>
        <v>2024 04</v>
      </c>
      <c r="U2883" s="32">
        <f t="shared" si="230"/>
        <v>1152.4651933120103</v>
      </c>
      <c r="V2883" s="22">
        <f t="shared" si="231"/>
        <v>0.45238447391826314</v>
      </c>
      <c r="X2883" s="33"/>
      <c r="Y2883" s="33"/>
    </row>
    <row r="2884" spans="1:25" hidden="1" x14ac:dyDescent="0.2">
      <c r="A2884" s="93" t="s">
        <v>1304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75" t="s">
        <v>3709</v>
      </c>
      <c r="I2884" s="176" t="s">
        <v>2728</v>
      </c>
      <c r="J2884" s="97" t="s">
        <v>3760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3187</v>
      </c>
      <c r="T2884" s="95" t="str">
        <f t="shared" ref="T2884:T2947" si="233">IF(R2884="","",TEXT(R2884,"ГГГГ ММ"))</f>
        <v>2024 09</v>
      </c>
      <c r="U2884" s="32">
        <f t="shared" si="230"/>
        <v>808.88754341929416</v>
      </c>
      <c r="V2884" s="22">
        <f t="shared" si="231"/>
        <v>0.54247252770871979</v>
      </c>
      <c r="X2884" s="33"/>
      <c r="Y2884" s="33"/>
    </row>
    <row r="2885" spans="1:25" hidden="1" x14ac:dyDescent="0.2">
      <c r="A2885" s="93" t="s">
        <v>1304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4112</v>
      </c>
      <c r="I2885" s="97" t="s">
        <v>2277</v>
      </c>
      <c r="J2885" s="97" t="s">
        <v>4113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3187</v>
      </c>
      <c r="T2885" s="95" t="str">
        <f t="shared" si="233"/>
        <v>2024 06</v>
      </c>
      <c r="U2885" s="32">
        <f t="shared" si="230"/>
        <v>574.51053843973864</v>
      </c>
      <c r="V2885" s="22">
        <f t="shared" si="231"/>
        <v>0.31471588882726259</v>
      </c>
      <c r="X2885" s="33"/>
      <c r="Y2885" s="33"/>
    </row>
    <row r="2886" spans="1:25" hidden="1" x14ac:dyDescent="0.2">
      <c r="A2886" s="93" t="s">
        <v>1304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2255</v>
      </c>
      <c r="I2886" s="97" t="s">
        <v>2256</v>
      </c>
      <c r="J2886" s="97" t="s">
        <v>2257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3187</v>
      </c>
      <c r="T2886" s="95" t="str">
        <f t="shared" si="233"/>
        <v>2024 03</v>
      </c>
      <c r="U2886" s="32">
        <f t="shared" si="230"/>
        <v>858.8913129023108</v>
      </c>
      <c r="V2886" s="22">
        <f t="shared" si="231"/>
        <v>0.34478275369950939</v>
      </c>
      <c r="X2886" s="33"/>
      <c r="Y2886" s="33"/>
    </row>
    <row r="2887" spans="1:25" hidden="1" x14ac:dyDescent="0.2">
      <c r="A2887" s="93" t="s">
        <v>1304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4343</v>
      </c>
      <c r="I2887" s="97" t="s">
        <v>2704</v>
      </c>
      <c r="J2887" s="97" t="s">
        <v>4344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3187</v>
      </c>
      <c r="T2887" s="95" t="str">
        <f t="shared" si="233"/>
        <v>2024 04</v>
      </c>
      <c r="U2887" s="32">
        <f t="shared" si="230"/>
        <v>1074.0880438038944</v>
      </c>
      <c r="V2887" s="22">
        <f t="shared" si="231"/>
        <v>1.7160369492404615</v>
      </c>
      <c r="X2887" s="33"/>
      <c r="Y2887" s="33"/>
    </row>
    <row r="2888" spans="1:25" hidden="1" x14ac:dyDescent="0.2">
      <c r="A2888" s="93" t="s">
        <v>1304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2059</v>
      </c>
      <c r="I2888" s="97" t="s">
        <v>2040</v>
      </c>
      <c r="J2888" s="97" t="s">
        <v>4390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3187</v>
      </c>
      <c r="T2888" s="95" t="str">
        <f t="shared" si="233"/>
        <v>2024 07</v>
      </c>
      <c r="U2888" s="32">
        <f t="shared" si="230"/>
        <v>849.01353791344422</v>
      </c>
      <c r="V2888" s="22">
        <f t="shared" si="231"/>
        <v>0.51424621425450145</v>
      </c>
      <c r="X2888" s="33"/>
      <c r="Y2888" s="33"/>
    </row>
    <row r="2889" spans="1:25" hidden="1" x14ac:dyDescent="0.2">
      <c r="A2889" s="93" t="s">
        <v>1306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75" t="s">
        <v>3690</v>
      </c>
      <c r="I2889" s="176" t="s">
        <v>2256</v>
      </c>
      <c r="J2889" s="97" t="s">
        <v>3732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3187</v>
      </c>
      <c r="T2889" s="95" t="str">
        <f t="shared" si="233"/>
        <v>2024 04</v>
      </c>
      <c r="U2889" s="32">
        <f t="shared" si="230"/>
        <v>801.31612430801715</v>
      </c>
      <c r="V2889" s="22">
        <f t="shared" si="231"/>
        <v>0.53467988633562091</v>
      </c>
      <c r="X2889" s="33"/>
      <c r="Y2889" s="33"/>
    </row>
    <row r="2890" spans="1:25" hidden="1" x14ac:dyDescent="0.2">
      <c r="A2890" s="93" t="s">
        <v>1306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2478</v>
      </c>
      <c r="I2890" s="97" t="s">
        <v>2078</v>
      </c>
      <c r="J2890" s="97" t="s">
        <v>2479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3187</v>
      </c>
      <c r="T2890" s="95" t="str">
        <f t="shared" si="233"/>
        <v>2024 03</v>
      </c>
      <c r="U2890" s="32">
        <f t="shared" si="230"/>
        <v>1065.203424035617</v>
      </c>
      <c r="V2890" s="22">
        <f t="shared" si="231"/>
        <v>0.319420810166681</v>
      </c>
      <c r="X2890" s="33"/>
      <c r="Y2890" s="33"/>
    </row>
    <row r="2891" spans="1:25" hidden="1" x14ac:dyDescent="0.2">
      <c r="A2891" s="93" t="s">
        <v>1306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2478</v>
      </c>
      <c r="I2891" s="97" t="s">
        <v>2078</v>
      </c>
      <c r="J2891" s="97" t="s">
        <v>2479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3187</v>
      </c>
      <c r="T2891" s="95" t="str">
        <f t="shared" si="233"/>
        <v>2024 03</v>
      </c>
      <c r="U2891" s="32">
        <f t="shared" si="230"/>
        <v>1065.203424035617</v>
      </c>
      <c r="V2891" s="22">
        <f t="shared" si="231"/>
        <v>0.319420810166681</v>
      </c>
      <c r="X2891" s="33"/>
      <c r="Y2891" s="33"/>
    </row>
    <row r="2892" spans="1:25" hidden="1" x14ac:dyDescent="0.2">
      <c r="A2892" s="93" t="s">
        <v>1306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77" t="str">
        <f>RIGHT(Journal!$J2892,9)</f>
        <v>HEC-50301</v>
      </c>
      <c r="I2892" s="96" t="str">
        <f t="shared" si="229"/>
        <v>Herbs Etc</v>
      </c>
      <c r="J2892" s="97" t="s">
        <v>723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3187</v>
      </c>
      <c r="T2892" s="95" t="str">
        <f t="shared" si="233"/>
        <v>2024 03</v>
      </c>
      <c r="U2892" s="32">
        <f t="shared" si="230"/>
        <v>2652.7904162151085</v>
      </c>
      <c r="V2892" s="22">
        <f t="shared" si="231"/>
        <v>0.70793756177780742</v>
      </c>
      <c r="X2892" s="33"/>
      <c r="Y2892" s="33"/>
    </row>
    <row r="2893" spans="1:25" hidden="1" x14ac:dyDescent="0.2">
      <c r="A2893" s="93" t="s">
        <v>1306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77" t="str">
        <f>RIGHT(Journal!$J2893,9)</f>
        <v>HEC-50301</v>
      </c>
      <c r="I2893" s="96" t="str">
        <f t="shared" si="229"/>
        <v>Herbs Etc</v>
      </c>
      <c r="J2893" s="97" t="s">
        <v>723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3187</v>
      </c>
      <c r="T2893" s="95" t="str">
        <f t="shared" si="233"/>
        <v>2025 03</v>
      </c>
      <c r="U2893" s="32">
        <f t="shared" si="230"/>
        <v>1752.7904162151085</v>
      </c>
      <c r="V2893" s="22">
        <f t="shared" si="231"/>
        <v>0.46775884215280322</v>
      </c>
      <c r="X2893" s="33"/>
      <c r="Y2893" s="33"/>
    </row>
    <row r="2894" spans="1:25" hidden="1" x14ac:dyDescent="0.2">
      <c r="A2894" s="93" t="s">
        <v>1306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77" t="str">
        <f>RIGHT(Journal!$J2894,9)</f>
        <v>SDN-00601</v>
      </c>
      <c r="I2894" s="96" t="str">
        <f t="shared" si="229"/>
        <v>Sundown Naturals</v>
      </c>
      <c r="J2894" s="97" t="s">
        <v>1034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3187</v>
      </c>
      <c r="T2894" s="95" t="str">
        <f t="shared" si="233"/>
        <v>2024 03</v>
      </c>
      <c r="U2894" s="32">
        <f t="shared" si="230"/>
        <v>560.13496968454353</v>
      </c>
      <c r="V2894" s="22">
        <f t="shared" si="231"/>
        <v>0.87539550240524067</v>
      </c>
      <c r="X2894" s="33"/>
      <c r="Y2894" s="33"/>
    </row>
    <row r="2895" spans="1:25" hidden="1" x14ac:dyDescent="0.2">
      <c r="A2895" s="93" t="s">
        <v>1306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77" t="str">
        <f>RIGHT(Journal!$J2895,9)</f>
        <v>SDN-00601</v>
      </c>
      <c r="I2895" s="96" t="str">
        <f t="shared" si="229"/>
        <v>Sundown Naturals</v>
      </c>
      <c r="J2895" s="97" t="s">
        <v>1034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3187</v>
      </c>
      <c r="T2895" s="95" t="str">
        <f t="shared" si="233"/>
        <v>2024 03</v>
      </c>
      <c r="U2895" s="32">
        <f t="shared" si="230"/>
        <v>560.13496968454353</v>
      </c>
      <c r="V2895" s="22">
        <f t="shared" si="231"/>
        <v>0.87539550240524067</v>
      </c>
      <c r="X2895" s="33"/>
      <c r="Y2895" s="33"/>
    </row>
    <row r="2896" spans="1:25" hidden="1" x14ac:dyDescent="0.2">
      <c r="A2896" s="93" t="s">
        <v>1306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77" t="str">
        <f>RIGHT(Journal!$J2896,9)</f>
        <v>LKN-01542</v>
      </c>
      <c r="I2896" s="96" t="str">
        <f t="shared" si="229"/>
        <v>Lake Avenue Nutrition</v>
      </c>
      <c r="J2896" s="97" t="s">
        <v>339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3187</v>
      </c>
      <c r="T2896" s="95" t="str">
        <f t="shared" si="233"/>
        <v>2024 06</v>
      </c>
      <c r="U2896" s="32">
        <f t="shared" si="230"/>
        <v>863.34522714624677</v>
      </c>
      <c r="V2896" s="22">
        <f t="shared" si="231"/>
        <v>0.52750600888229759</v>
      </c>
      <c r="X2896" s="33"/>
      <c r="Y2896" s="33"/>
    </row>
    <row r="2897" spans="1:25" hidden="1" x14ac:dyDescent="0.2">
      <c r="A2897" s="93" t="s">
        <v>1306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77" t="str">
        <f>RIGHT(Journal!$J2897,9)</f>
        <v>NFS-01035</v>
      </c>
      <c r="I2897" s="96" t="str">
        <f t="shared" si="229"/>
        <v>Natural Factors</v>
      </c>
      <c r="J2897" s="97" t="s">
        <v>1307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3187</v>
      </c>
      <c r="T2897" s="95" t="str">
        <f t="shared" si="233"/>
        <v>2025 02</v>
      </c>
      <c r="U2897" s="32">
        <f t="shared" si="230"/>
        <v>995.40174570164936</v>
      </c>
      <c r="V2897" s="22">
        <f t="shared" si="231"/>
        <v>0.522630819100668</v>
      </c>
      <c r="X2897" s="33"/>
      <c r="Y2897" s="33"/>
    </row>
    <row r="2898" spans="1:25" hidden="1" x14ac:dyDescent="0.2">
      <c r="A2898" s="93" t="s">
        <v>1306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77" t="str">
        <f>RIGHT(Journal!$J2898,9)</f>
        <v>CAL-39022</v>
      </c>
      <c r="I2898" s="96" t="str">
        <f t="shared" si="229"/>
        <v>KAL</v>
      </c>
      <c r="J2898" s="97" t="s">
        <v>1035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3187</v>
      </c>
      <c r="T2898" s="95" t="str">
        <f t="shared" si="233"/>
        <v>2024 03</v>
      </c>
      <c r="U2898" s="32">
        <f t="shared" si="230"/>
        <v>898.81665153334711</v>
      </c>
      <c r="V2898" s="22">
        <f t="shared" si="231"/>
        <v>0.59873875662917619</v>
      </c>
      <c r="X2898" s="33"/>
      <c r="Y2898" s="33"/>
    </row>
    <row r="2899" spans="1:25" hidden="1" x14ac:dyDescent="0.2">
      <c r="A2899" s="93" t="s">
        <v>1306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77" t="str">
        <f>RIGHT(Journal!$J2899,9)</f>
        <v>CAL-39022</v>
      </c>
      <c r="I2899" s="96" t="str">
        <f t="shared" si="229"/>
        <v>KAL</v>
      </c>
      <c r="J2899" s="97" t="s">
        <v>1035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3187</v>
      </c>
      <c r="T2899" s="95" t="str">
        <f t="shared" si="233"/>
        <v>2024 03</v>
      </c>
      <c r="U2899" s="32">
        <f t="shared" si="230"/>
        <v>898.81665153334711</v>
      </c>
      <c r="V2899" s="22">
        <f t="shared" si="231"/>
        <v>0.59873875662917619</v>
      </c>
      <c r="X2899" s="33"/>
      <c r="Y2899" s="33"/>
    </row>
    <row r="2900" spans="1:25" hidden="1" x14ac:dyDescent="0.2">
      <c r="A2900" s="93" t="s">
        <v>1306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77" t="str">
        <f>RIGHT(Journal!$J2900,9)</f>
        <v>NWY-12371</v>
      </c>
      <c r="I2900" s="96" t="str">
        <f t="shared" si="229"/>
        <v>Nature's Way</v>
      </c>
      <c r="J2900" s="97" t="s">
        <v>1308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3187</v>
      </c>
      <c r="T2900" s="95" t="str">
        <f t="shared" si="233"/>
        <v>2024 03</v>
      </c>
      <c r="U2900" s="32">
        <f t="shared" si="230"/>
        <v>851.36884684104211</v>
      </c>
      <c r="V2900" s="22">
        <f t="shared" si="231"/>
        <v>0.48687731846880183</v>
      </c>
      <c r="X2900" s="33"/>
      <c r="Y2900" s="33"/>
    </row>
    <row r="2901" spans="1:25" hidden="1" x14ac:dyDescent="0.2">
      <c r="A2901" s="93" t="s">
        <v>1306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77" t="str">
        <f>RIGHT(Journal!$J2901,9)</f>
        <v>YTH-01964</v>
      </c>
      <c r="I2901" s="96" t="str">
        <f t="shared" si="229"/>
        <v>Yeouth</v>
      </c>
      <c r="J2901" s="97" t="s">
        <v>1309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si="230"/>
        <v>-99.978910986790098</v>
      </c>
      <c r="V2901" s="22" t="str">
        <f t="shared" si="231"/>
        <v/>
      </c>
      <c r="X2901" s="33"/>
      <c r="Y2901" s="33"/>
    </row>
    <row r="2902" spans="1:25" hidden="1" x14ac:dyDescent="0.2">
      <c r="A2902" s="93" t="s">
        <v>1306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77" t="str">
        <f>RIGHT(Journal!$J2902,9)</f>
        <v>NCS-67209</v>
      </c>
      <c r="I2902" s="96" t="str">
        <f t="shared" si="229"/>
        <v>Nutricost</v>
      </c>
      <c r="J2902" s="97" t="s">
        <v>1310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3187</v>
      </c>
      <c r="T2902" s="95" t="str">
        <f t="shared" si="233"/>
        <v>2024 04</v>
      </c>
      <c r="U2902" s="32">
        <f t="shared" si="230"/>
        <v>1211.3772824463258</v>
      </c>
      <c r="V2902" s="22">
        <f t="shared" si="231"/>
        <v>0.67726819667321703</v>
      </c>
      <c r="X2902" s="33"/>
      <c r="Y2902" s="33"/>
    </row>
    <row r="2903" spans="1:25" hidden="1" x14ac:dyDescent="0.2">
      <c r="A2903" s="93" t="s">
        <v>1306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77" t="str">
        <f>RIGHT(Journal!$J2903,9)</f>
        <v>SPN-00215</v>
      </c>
      <c r="I2903" s="96" t="str">
        <f t="shared" si="229"/>
        <v>Super Nutrition</v>
      </c>
      <c r="J2903" s="97" t="s">
        <v>165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3187</v>
      </c>
      <c r="T2903" s="95" t="str">
        <f t="shared" si="233"/>
        <v>2024 09</v>
      </c>
      <c r="U2903" s="32">
        <f t="shared" si="230"/>
        <v>818.3758062154011</v>
      </c>
      <c r="V2903" s="22">
        <f t="shared" si="231"/>
        <v>0.45934255331197194</v>
      </c>
      <c r="X2903" s="33"/>
      <c r="Y2903" s="33"/>
    </row>
    <row r="2904" spans="1:25" hidden="1" x14ac:dyDescent="0.2">
      <c r="A2904" s="93" t="s">
        <v>1306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75" t="s">
        <v>3709</v>
      </c>
      <c r="I2904" s="176" t="s">
        <v>2728</v>
      </c>
      <c r="J2904" s="97" t="s">
        <v>3760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3187</v>
      </c>
      <c r="T2904" s="95" t="str">
        <f t="shared" si="233"/>
        <v>2024 01</v>
      </c>
      <c r="U2904" s="32">
        <f t="shared" si="230"/>
        <v>9.4021850577519217E-4</v>
      </c>
      <c r="V2904" s="22">
        <f t="shared" si="231"/>
        <v>6.5901669965296751E-7</v>
      </c>
      <c r="X2904" s="33"/>
      <c r="Y2904" s="33"/>
    </row>
    <row r="2905" spans="1:25" hidden="1" x14ac:dyDescent="0.2">
      <c r="A2905" s="93" t="s">
        <v>1306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75" t="s">
        <v>3709</v>
      </c>
      <c r="I2905" s="176" t="s">
        <v>2728</v>
      </c>
      <c r="J2905" s="97" t="s">
        <v>3760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3187</v>
      </c>
      <c r="T2905" s="95" t="str">
        <f t="shared" si="233"/>
        <v>2025 03</v>
      </c>
      <c r="U2905" s="32">
        <f t="shared" si="230"/>
        <v>573.30094021850573</v>
      </c>
      <c r="V2905" s="22">
        <f t="shared" si="231"/>
        <v>0.4018373295250573</v>
      </c>
      <c r="X2905" s="33"/>
      <c r="Y2905" s="33"/>
    </row>
    <row r="2906" spans="1:25" hidden="1" x14ac:dyDescent="0.2">
      <c r="A2906" s="93" t="s">
        <v>1306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77" t="str">
        <f>RIGHT(Journal!$J2906,9)</f>
        <v>SNS-01177</v>
      </c>
      <c r="I2906" s="96" t="str">
        <f t="shared" si="229"/>
        <v>Source Naturals</v>
      </c>
      <c r="J2906" s="97" t="s">
        <v>776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3187</v>
      </c>
      <c r="T2906" s="95" t="str">
        <f t="shared" si="233"/>
        <v>2025 03</v>
      </c>
      <c r="U2906" s="32">
        <f t="shared" si="230"/>
        <v>1024.5010749538683</v>
      </c>
      <c r="V2906" s="22">
        <f t="shared" si="231"/>
        <v>0.43127827344058794</v>
      </c>
      <c r="X2906" s="33"/>
      <c r="Y2906" s="33"/>
    </row>
    <row r="2907" spans="1:25" hidden="1" x14ac:dyDescent="0.2">
      <c r="A2907" s="93" t="s">
        <v>1587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2087</v>
      </c>
      <c r="I2907" s="97" t="s">
        <v>2088</v>
      </c>
      <c r="J2907" s="97" t="s">
        <v>3163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3187</v>
      </c>
      <c r="T2907" s="95" t="str">
        <f t="shared" si="233"/>
        <v>2024 05</v>
      </c>
      <c r="U2907" s="32">
        <f t="shared" si="230"/>
        <v>781.89992026096434</v>
      </c>
      <c r="V2907" s="22">
        <f t="shared" si="231"/>
        <v>0.5150516297946407</v>
      </c>
      <c r="X2907" s="33"/>
      <c r="Y2907" s="33"/>
    </row>
    <row r="2908" spans="1:25" hidden="1" x14ac:dyDescent="0.2">
      <c r="A2908" s="93" t="s">
        <v>1587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2087</v>
      </c>
      <c r="I2908" s="97" t="s">
        <v>2088</v>
      </c>
      <c r="J2908" s="97" t="s">
        <v>3163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3187</v>
      </c>
      <c r="T2908" s="95" t="str">
        <f t="shared" si="233"/>
        <v>2024 06</v>
      </c>
      <c r="U2908" s="32">
        <f t="shared" si="230"/>
        <v>781.89992026096434</v>
      </c>
      <c r="V2908" s="22">
        <f t="shared" si="231"/>
        <v>0.5150516297946407</v>
      </c>
      <c r="X2908" s="33"/>
      <c r="Y2908" s="33"/>
    </row>
    <row r="2909" spans="1:25" hidden="1" x14ac:dyDescent="0.2">
      <c r="A2909" s="93" t="s">
        <v>1587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2087</v>
      </c>
      <c r="I2909" s="97" t="s">
        <v>2088</v>
      </c>
      <c r="J2909" s="97" t="s">
        <v>3163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3187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hidden="1" x14ac:dyDescent="0.2">
      <c r="A2910" s="93" t="s">
        <v>1587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2087</v>
      </c>
      <c r="I2910" s="97" t="s">
        <v>2088</v>
      </c>
      <c r="J2910" s="97" t="s">
        <v>3163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3187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hidden="1" x14ac:dyDescent="0.2">
      <c r="A2911" s="93" t="s">
        <v>1587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3652</v>
      </c>
      <c r="I2911" s="97" t="s">
        <v>2088</v>
      </c>
      <c r="J2911" s="97" t="s">
        <v>3653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3187</v>
      </c>
      <c r="T2911" s="95" t="str">
        <f t="shared" si="233"/>
        <v>2024 03</v>
      </c>
      <c r="U2911" s="32">
        <f t="shared" si="230"/>
        <v>1125.2385646973539</v>
      </c>
      <c r="V2911" s="22">
        <f t="shared" si="231"/>
        <v>0.33342758777745823</v>
      </c>
      <c r="X2911" s="33"/>
      <c r="Y2911" s="33"/>
    </row>
    <row r="2912" spans="1:25" hidden="1" x14ac:dyDescent="0.2">
      <c r="A2912" s="93" t="s">
        <v>1587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2085</v>
      </c>
      <c r="I2912" s="97" t="s">
        <v>2084</v>
      </c>
      <c r="J2912" s="97" t="s">
        <v>2086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3187</v>
      </c>
      <c r="T2912" s="95" t="str">
        <f t="shared" si="233"/>
        <v>2024 07</v>
      </c>
      <c r="U2912" s="32">
        <f t="shared" si="230"/>
        <v>1016.5344835085174</v>
      </c>
      <c r="V2912" s="22">
        <f t="shared" si="231"/>
        <v>1.2974846526248722</v>
      </c>
      <c r="X2912" s="33"/>
      <c r="Y2912" s="33"/>
    </row>
    <row r="2913" spans="1:25" hidden="1" x14ac:dyDescent="0.2">
      <c r="A2913" s="93" t="s">
        <v>1587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0" t="str">
        <f>RIGHT(Journal!$J2913,9)</f>
        <v>PTF-10391</v>
      </c>
      <c r="I2913" s="127" t="str">
        <f t="shared" si="229"/>
        <v>Planetary Herbals</v>
      </c>
      <c r="J2913" s="97" t="s">
        <v>953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3187</v>
      </c>
      <c r="T2913" s="95" t="str">
        <f t="shared" si="233"/>
        <v>2024 03</v>
      </c>
      <c r="U2913" s="32">
        <f t="shared" si="230"/>
        <v>594.88242841609258</v>
      </c>
      <c r="V2913" s="22">
        <f t="shared" si="231"/>
        <v>0.32955328660066763</v>
      </c>
      <c r="X2913" s="33"/>
      <c r="Y2913" s="33"/>
    </row>
    <row r="2914" spans="1:25" hidden="1" x14ac:dyDescent="0.2">
      <c r="A2914" s="93" t="s">
        <v>1587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0" t="str">
        <f>RIGHT(Journal!$J2914,9)</f>
        <v>PTF-10391</v>
      </c>
      <c r="I2914" s="127" t="str">
        <f t="shared" si="229"/>
        <v>Planetary Herbals</v>
      </c>
      <c r="J2914" s="97" t="s">
        <v>953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si="230"/>
        <v>-1805.1175715839074</v>
      </c>
      <c r="V2914" s="22" t="str">
        <f t="shared" si="231"/>
        <v/>
      </c>
      <c r="X2914" s="33"/>
      <c r="Y2914" s="33"/>
    </row>
    <row r="2915" spans="1:25" hidden="1" x14ac:dyDescent="0.2">
      <c r="A2915" s="93" t="s">
        <v>1587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0" t="str">
        <f>RIGHT(Journal!$J2915,9)</f>
        <v>PTF-10393</v>
      </c>
      <c r="I2915" s="127" t="str">
        <f t="shared" si="229"/>
        <v>Planetary Herbals</v>
      </c>
      <c r="J2915" s="97" t="s">
        <v>1052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3187</v>
      </c>
      <c r="T2915" s="95" t="str">
        <f t="shared" si="233"/>
        <v>2024 04</v>
      </c>
      <c r="U2915" s="32">
        <f t="shared" si="230"/>
        <v>646.21930409568677</v>
      </c>
      <c r="V2915" s="22">
        <f t="shared" si="231"/>
        <v>0.33075324444056003</v>
      </c>
      <c r="X2915" s="33"/>
      <c r="Y2915" s="33"/>
    </row>
    <row r="2916" spans="1:25" hidden="1" x14ac:dyDescent="0.2">
      <c r="A2916" s="93" t="s">
        <v>1587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0" t="str">
        <f>RIGHT(Journal!$J2916,9)</f>
        <v>PTF-10393</v>
      </c>
      <c r="I2916" s="127" t="str">
        <f t="shared" si="229"/>
        <v>Planetary Herbals</v>
      </c>
      <c r="J2916" s="97" t="s">
        <v>1052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3187</v>
      </c>
      <c r="T2916" s="95" t="str">
        <f t="shared" si="233"/>
        <v>2025 01</v>
      </c>
      <c r="U2916" s="32">
        <f t="shared" si="230"/>
        <v>746.21930409568677</v>
      </c>
      <c r="V2916" s="22">
        <f t="shared" si="231"/>
        <v>0.38193606153442772</v>
      </c>
      <c r="X2916" s="33"/>
      <c r="Y2916" s="33"/>
    </row>
    <row r="2917" spans="1:25" hidden="1" x14ac:dyDescent="0.2">
      <c r="A2917" s="93" t="s">
        <v>1587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0" t="str">
        <f>RIGHT(Journal!$J2917,9)</f>
        <v>AMX-22880</v>
      </c>
      <c r="I2917" s="127" t="str">
        <f t="shared" si="229"/>
        <v>ALLMAX</v>
      </c>
      <c r="J2917" s="97" t="s">
        <v>1593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3187</v>
      </c>
      <c r="T2917" s="95" t="str">
        <f t="shared" si="233"/>
        <v>2024 08</v>
      </c>
      <c r="U2917" s="32">
        <f t="shared" si="230"/>
        <v>805.60500181225098</v>
      </c>
      <c r="V2917" s="22">
        <f t="shared" si="231"/>
        <v>0.57774518903127903</v>
      </c>
      <c r="X2917" s="33"/>
      <c r="Y2917" s="33"/>
    </row>
    <row r="2918" spans="1:25" hidden="1" x14ac:dyDescent="0.2">
      <c r="A2918" s="93" t="s">
        <v>1587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2605</v>
      </c>
      <c r="I2918" s="97" t="s">
        <v>2088</v>
      </c>
      <c r="J2918" s="97" t="s">
        <v>3901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3187</v>
      </c>
      <c r="T2918" s="95" t="str">
        <f t="shared" si="233"/>
        <v>2024 06</v>
      </c>
      <c r="U2918" s="32">
        <f t="shared" si="230"/>
        <v>943.81607828923507</v>
      </c>
      <c r="V2918" s="22">
        <f t="shared" si="231"/>
        <v>0.4005697813284263</v>
      </c>
      <c r="X2918" s="33"/>
      <c r="Y2918" s="33"/>
    </row>
    <row r="2919" spans="1:25" hidden="1" x14ac:dyDescent="0.2">
      <c r="A2919" s="93" t="s">
        <v>1587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2605</v>
      </c>
      <c r="I2919" s="97" t="s">
        <v>2088</v>
      </c>
      <c r="J2919" s="97" t="s">
        <v>3901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3187</v>
      </c>
      <c r="T2919" s="95" t="str">
        <f t="shared" si="233"/>
        <v>2024 06</v>
      </c>
      <c r="U2919" s="32">
        <f t="shared" si="230"/>
        <v>1043.8160782892351</v>
      </c>
      <c r="V2919" s="22">
        <f t="shared" si="231"/>
        <v>0.44301128985353017</v>
      </c>
      <c r="X2919" s="33"/>
      <c r="Y2919" s="33"/>
    </row>
    <row r="2920" spans="1:25" hidden="1" x14ac:dyDescent="0.2">
      <c r="A2920" s="93" t="s">
        <v>1587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2605</v>
      </c>
      <c r="I2920" s="97" t="s">
        <v>2088</v>
      </c>
      <c r="J2920" s="97" t="s">
        <v>3901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3187</v>
      </c>
      <c r="T2920" s="95" t="str">
        <f t="shared" si="233"/>
        <v>2024 06</v>
      </c>
      <c r="U2920" s="32">
        <f t="shared" si="230"/>
        <v>943.81607828923507</v>
      </c>
      <c r="V2920" s="22">
        <f t="shared" si="231"/>
        <v>0.4005697813284263</v>
      </c>
      <c r="X2920" s="33"/>
      <c r="Y2920" s="33"/>
    </row>
    <row r="2921" spans="1:25" hidden="1" x14ac:dyDescent="0.2">
      <c r="A2921" s="93" t="s">
        <v>1587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2927</v>
      </c>
      <c r="I2921" s="97" t="s">
        <v>2928</v>
      </c>
      <c r="J2921" s="97" t="s">
        <v>2929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3187</v>
      </c>
      <c r="T2921" s="95" t="str">
        <f t="shared" si="233"/>
        <v>2024 06</v>
      </c>
      <c r="U2921" s="32">
        <f t="shared" si="230"/>
        <v>788.41071402682132</v>
      </c>
      <c r="V2921" s="22">
        <f t="shared" si="231"/>
        <v>0.52157733674278683</v>
      </c>
      <c r="X2921" s="33"/>
      <c r="Y2921" s="33"/>
    </row>
    <row r="2922" spans="1:25" hidden="1" x14ac:dyDescent="0.2">
      <c r="A2922" s="93" t="s">
        <v>1587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0" t="str">
        <f>RIGHT(Journal!$J2922,9)</f>
        <v>AMX-20214</v>
      </c>
      <c r="I2922" s="127" t="str">
        <f t="shared" si="229"/>
        <v>ALLMAX</v>
      </c>
      <c r="J2922" s="97" t="s">
        <v>1594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3187</v>
      </c>
      <c r="T2922" s="95" t="str">
        <f t="shared" si="233"/>
        <v>2024 05</v>
      </c>
      <c r="U2922" s="32">
        <f t="shared" si="230"/>
        <v>996.92394345777461</v>
      </c>
      <c r="V2922" s="22">
        <f t="shared" si="231"/>
        <v>0.71052737220433948</v>
      </c>
      <c r="X2922" s="33"/>
      <c r="Y2922" s="33"/>
    </row>
    <row r="2923" spans="1:25" hidden="1" x14ac:dyDescent="0.2">
      <c r="A2923" s="93" t="s">
        <v>1587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0" t="str">
        <f>RIGHT(Journal!$J2923,9)</f>
        <v>FOA-66013</v>
      </c>
      <c r="I2923" s="127" t="str">
        <f t="shared" si="229"/>
        <v>Force Factor</v>
      </c>
      <c r="J2923" s="97" t="s">
        <v>1595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3187</v>
      </c>
      <c r="T2923" s="95" t="str">
        <f t="shared" si="233"/>
        <v>2024 11</v>
      </c>
      <c r="U2923" s="32">
        <f t="shared" si="230"/>
        <v>1287.2359115621603</v>
      </c>
      <c r="V2923" s="22">
        <f t="shared" si="231"/>
        <v>1.5837755750703399</v>
      </c>
      <c r="X2923" s="33"/>
      <c r="Y2923" s="33"/>
    </row>
    <row r="2924" spans="1:25" hidden="1" x14ac:dyDescent="0.2">
      <c r="A2924" s="93" t="s">
        <v>1589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2883</v>
      </c>
      <c r="I2924" s="97" t="s">
        <v>2078</v>
      </c>
      <c r="J2924" s="97" t="s">
        <v>2884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3187</v>
      </c>
      <c r="T2924" s="95" t="str">
        <f t="shared" si="233"/>
        <v>2024 03</v>
      </c>
      <c r="U2924" s="32">
        <f t="shared" si="230"/>
        <v>658.41810332849036</v>
      </c>
      <c r="V2924" s="22">
        <f t="shared" si="231"/>
        <v>0.63213282165573192</v>
      </c>
      <c r="X2924" s="33"/>
      <c r="Y2924" s="33"/>
    </row>
    <row r="2925" spans="1:25" hidden="1" x14ac:dyDescent="0.2">
      <c r="A2925" s="93" t="s">
        <v>1589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3048</v>
      </c>
      <c r="I2925" s="97" t="s">
        <v>2256</v>
      </c>
      <c r="J2925" s="97" t="s">
        <v>3049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3187</v>
      </c>
      <c r="T2925" s="95" t="str">
        <f t="shared" si="233"/>
        <v>2024 03</v>
      </c>
      <c r="U2925" s="32">
        <f t="shared" si="230"/>
        <v>605.57546548348341</v>
      </c>
      <c r="V2925" s="22">
        <f t="shared" si="231"/>
        <v>0.67705596404600943</v>
      </c>
      <c r="X2925" s="33"/>
      <c r="Y2925" s="33"/>
    </row>
    <row r="2926" spans="1:25" hidden="1" x14ac:dyDescent="0.2">
      <c r="A2926" s="93" t="s">
        <v>1589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3050</v>
      </c>
      <c r="I2926" s="97" t="s">
        <v>2040</v>
      </c>
      <c r="J2926" s="97" t="s">
        <v>3051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3187</v>
      </c>
      <c r="T2926" s="95" t="str">
        <f t="shared" si="233"/>
        <v>2024 03</v>
      </c>
      <c r="U2926" s="32">
        <f t="shared" si="230"/>
        <v>541.91164213983404</v>
      </c>
      <c r="V2926" s="22">
        <f t="shared" si="231"/>
        <v>0.56561760477933565</v>
      </c>
      <c r="X2926" s="33"/>
      <c r="Y2926" s="33"/>
    </row>
    <row r="2927" spans="1:25" hidden="1" x14ac:dyDescent="0.2">
      <c r="A2927" s="93" t="s">
        <v>1589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0" t="str">
        <f>RIGHT(Journal!$J2927,9)</f>
        <v>FHH-00039</v>
      </c>
      <c r="I2927" s="127" t="str">
        <f t="shared" si="229"/>
        <v>Fairhaven Health</v>
      </c>
      <c r="J2927" s="97" t="s">
        <v>1596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3187</v>
      </c>
      <c r="T2927" s="95" t="str">
        <f t="shared" si="233"/>
        <v>2024 03</v>
      </c>
      <c r="U2927" s="32">
        <f t="shared" si="230"/>
        <v>788.38245436745933</v>
      </c>
      <c r="V2927" s="22">
        <f t="shared" si="231"/>
        <v>0.46060666787340443</v>
      </c>
      <c r="X2927" s="33"/>
      <c r="Y2927" s="33"/>
    </row>
    <row r="2928" spans="1:25" hidden="1" x14ac:dyDescent="0.2">
      <c r="A2928" s="93" t="s">
        <v>1589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2062</v>
      </c>
      <c r="I2928" s="97" t="s">
        <v>2040</v>
      </c>
      <c r="J2928" s="97" t="s">
        <v>4360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3187</v>
      </c>
      <c r="T2928" s="95" t="str">
        <f t="shared" si="233"/>
        <v>2024 04</v>
      </c>
      <c r="U2928" s="32">
        <f t="shared" si="230"/>
        <v>486.47813290806084</v>
      </c>
      <c r="V2928" s="22">
        <f t="shared" si="231"/>
        <v>0.68179849188192698</v>
      </c>
      <c r="X2928" s="33"/>
      <c r="Y2928" s="33"/>
    </row>
    <row r="2929" spans="1:25" hidden="1" x14ac:dyDescent="0.2">
      <c r="A2929" s="93" t="s">
        <v>1589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2062</v>
      </c>
      <c r="I2929" s="97" t="s">
        <v>2040</v>
      </c>
      <c r="J2929" s="97" t="s">
        <v>4360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3187</v>
      </c>
      <c r="T2929" s="95" t="str">
        <f t="shared" si="233"/>
        <v>2024 05</v>
      </c>
      <c r="U2929" s="32">
        <f t="shared" si="230"/>
        <v>486.47813290806084</v>
      </c>
      <c r="V2929" s="22">
        <f t="shared" si="231"/>
        <v>0.68179849188192698</v>
      </c>
      <c r="X2929" s="33"/>
      <c r="Y2929" s="33"/>
    </row>
    <row r="2930" spans="1:25" hidden="1" x14ac:dyDescent="0.2">
      <c r="A2930" s="93" t="s">
        <v>1589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2062</v>
      </c>
      <c r="I2930" s="97" t="s">
        <v>2040</v>
      </c>
      <c r="J2930" s="97" t="s">
        <v>4360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3187</v>
      </c>
      <c r="T2930" s="95" t="str">
        <f t="shared" si="233"/>
        <v>2024 07</v>
      </c>
      <c r="U2930" s="32">
        <f t="shared" si="230"/>
        <v>486.47813290806084</v>
      </c>
      <c r="V2930" s="22">
        <f t="shared" si="231"/>
        <v>0.68179849188192698</v>
      </c>
      <c r="X2930" s="33"/>
      <c r="Y2930" s="33"/>
    </row>
    <row r="2931" spans="1:25" hidden="1" x14ac:dyDescent="0.2">
      <c r="A2931" s="93" t="s">
        <v>1589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2661</v>
      </c>
      <c r="I2931" s="97" t="s">
        <v>2040</v>
      </c>
      <c r="J2931" s="97" t="s">
        <v>2688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3187</v>
      </c>
      <c r="T2931" s="95" t="str">
        <f t="shared" si="233"/>
        <v>2024 08</v>
      </c>
      <c r="U2931" s="32">
        <f t="shared" si="230"/>
        <v>472.94703625339457</v>
      </c>
      <c r="V2931" s="22">
        <f t="shared" si="231"/>
        <v>0.89734252301970985</v>
      </c>
      <c r="X2931" s="33"/>
      <c r="Y2931" s="33"/>
    </row>
    <row r="2932" spans="1:25" hidden="1" x14ac:dyDescent="0.2">
      <c r="A2932" s="93" t="s">
        <v>1589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2661</v>
      </c>
      <c r="I2932" s="97" t="s">
        <v>2040</v>
      </c>
      <c r="J2932" s="97" t="s">
        <v>2688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3187</v>
      </c>
      <c r="T2932" s="95" t="str">
        <f t="shared" si="233"/>
        <v>2024 11</v>
      </c>
      <c r="U2932" s="32">
        <f t="shared" si="230"/>
        <v>472.94703625339457</v>
      </c>
      <c r="V2932" s="22">
        <f t="shared" si="231"/>
        <v>0.89734252301970985</v>
      </c>
      <c r="X2932" s="33"/>
      <c r="Y2932" s="33"/>
    </row>
    <row r="2933" spans="1:25" hidden="1" x14ac:dyDescent="0.2">
      <c r="A2933" s="93" t="s">
        <v>1589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0" t="str">
        <f>RIGHT(Journal!$J2933,9)</f>
        <v>NOW-00479</v>
      </c>
      <c r="I2933" s="127" t="str">
        <f t="shared" si="229"/>
        <v>NOW Foods</v>
      </c>
      <c r="J2933" s="97" t="s">
        <v>1597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/>
      <c r="R2933" s="31"/>
      <c r="S2933" s="31"/>
      <c r="T2933" s="95" t="str">
        <f t="shared" si="233"/>
        <v/>
      </c>
      <c r="U2933" s="32">
        <f t="shared" si="230"/>
        <v>-1614.5563067643538</v>
      </c>
      <c r="V2933" s="22" t="str">
        <f t="shared" si="231"/>
        <v/>
      </c>
      <c r="X2933" s="33"/>
      <c r="Y2933" s="33"/>
    </row>
    <row r="2934" spans="1:25" hidden="1" x14ac:dyDescent="0.2">
      <c r="A2934" s="93" t="s">
        <v>1589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2864</v>
      </c>
      <c r="I2934" s="97" t="s">
        <v>2245</v>
      </c>
      <c r="J2934" s="97" t="s">
        <v>2865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3187</v>
      </c>
      <c r="T2934" s="95" t="str">
        <f t="shared" si="233"/>
        <v>2024 04</v>
      </c>
      <c r="U2934" s="32">
        <f t="shared" si="230"/>
        <v>854.54564059243239</v>
      </c>
      <c r="V2934" s="22">
        <f t="shared" si="231"/>
        <v>0.38056691600620757</v>
      </c>
      <c r="X2934" s="33"/>
      <c r="Y2934" s="33"/>
    </row>
    <row r="2935" spans="1:25" hidden="1" x14ac:dyDescent="0.2">
      <c r="A2935" s="93" t="s">
        <v>1589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2864</v>
      </c>
      <c r="I2935" s="97" t="s">
        <v>2245</v>
      </c>
      <c r="J2935" s="97" t="s">
        <v>2865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3187</v>
      </c>
      <c r="T2935" s="95" t="str">
        <f t="shared" si="233"/>
        <v>2024 09</v>
      </c>
      <c r="U2935" s="32">
        <f t="shared" si="230"/>
        <v>954.54564059243239</v>
      </c>
      <c r="V2935" s="22">
        <f t="shared" si="231"/>
        <v>0.42510133265156907</v>
      </c>
      <c r="X2935" s="33"/>
      <c r="Y2935" s="33"/>
    </row>
    <row r="2936" spans="1:25" hidden="1" x14ac:dyDescent="0.2">
      <c r="A2936" s="93" t="s">
        <v>1589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2695</v>
      </c>
      <c r="I2936" s="97" t="s">
        <v>2256</v>
      </c>
      <c r="J2936" s="97" t="s">
        <v>2696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3187</v>
      </c>
      <c r="T2936" s="95" t="str">
        <f t="shared" si="233"/>
        <v>2024 04</v>
      </c>
      <c r="U2936" s="32">
        <f t="shared" si="230"/>
        <v>565.723787974483</v>
      </c>
      <c r="V2936" s="22">
        <f t="shared" si="231"/>
        <v>0.54697553844593871</v>
      </c>
      <c r="X2936" s="33"/>
      <c r="Y2936" s="33"/>
    </row>
    <row r="2937" spans="1:25" hidden="1" x14ac:dyDescent="0.2">
      <c r="A2937" s="93" t="s">
        <v>1589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2261</v>
      </c>
      <c r="I2937" s="97" t="s">
        <v>2043</v>
      </c>
      <c r="J2937" s="97" t="s">
        <v>2262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3187</v>
      </c>
      <c r="T2937" s="95" t="str">
        <f t="shared" si="233"/>
        <v>2024 05</v>
      </c>
      <c r="U2937" s="32">
        <f t="shared" si="230"/>
        <v>536.83063743447156</v>
      </c>
      <c r="V2937" s="22">
        <f t="shared" si="231"/>
        <v>0.46152405205241864</v>
      </c>
      <c r="X2937" s="33"/>
      <c r="Y2937" s="33"/>
    </row>
    <row r="2938" spans="1:25" hidden="1" x14ac:dyDescent="0.2">
      <c r="A2938" s="93" t="s">
        <v>1589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2261</v>
      </c>
      <c r="I2938" s="97" t="s">
        <v>2043</v>
      </c>
      <c r="J2938" s="97" t="s">
        <v>2262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3187</v>
      </c>
      <c r="T2938" s="95" t="str">
        <f t="shared" si="233"/>
        <v>2024 06</v>
      </c>
      <c r="U2938" s="32">
        <f t="shared" si="230"/>
        <v>536.83063743447156</v>
      </c>
      <c r="V2938" s="22">
        <f t="shared" si="231"/>
        <v>0.46152405205241864</v>
      </c>
      <c r="X2938" s="33"/>
      <c r="Y2938" s="33"/>
    </row>
    <row r="2939" spans="1:25" hidden="1" x14ac:dyDescent="0.2">
      <c r="A2939" s="93" t="s">
        <v>1589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0" t="str">
        <f>RIGHT(Journal!$J2939,9)</f>
        <v>IRW-57837</v>
      </c>
      <c r="I2939" s="127" t="str">
        <f t="shared" ref="I2939:I2998" si="234">IFERROR(LEFT(J2939,FIND(",",J2939)-1),"")</f>
        <v>Applied Nutrition</v>
      </c>
      <c r="J2939" s="97" t="s">
        <v>1598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3187</v>
      </c>
      <c r="T2939" s="95" t="str">
        <f t="shared" si="233"/>
        <v>2024 02</v>
      </c>
      <c r="U2939" s="32">
        <f t="shared" si="230"/>
        <v>-3.4058611845466658E-4</v>
      </c>
      <c r="V2939" s="22">
        <f t="shared" si="231"/>
        <v>-2.3898594307843626E-7</v>
      </c>
      <c r="X2939" s="33"/>
      <c r="Y2939" s="33"/>
    </row>
    <row r="2940" spans="1:25" hidden="1" x14ac:dyDescent="0.2">
      <c r="A2940" s="93" t="s">
        <v>1589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0" t="str">
        <f>RIGHT(Journal!$J2940,9)</f>
        <v>IRW-57837</v>
      </c>
      <c r="I2940" s="127" t="str">
        <f t="shared" si="234"/>
        <v>Applied Nutrition</v>
      </c>
      <c r="J2940" s="97" t="s">
        <v>1598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3187</v>
      </c>
      <c r="T2940" s="95" t="str">
        <f t="shared" si="233"/>
        <v>2025 01</v>
      </c>
      <c r="U2940" s="32">
        <f t="shared" si="230"/>
        <v>874.86965941388144</v>
      </c>
      <c r="V2940" s="22">
        <f t="shared" si="231"/>
        <v>0.61388747014821854</v>
      </c>
      <c r="X2940" s="33"/>
      <c r="Y2940" s="33"/>
    </row>
    <row r="2941" spans="1:25" hidden="1" x14ac:dyDescent="0.2">
      <c r="A2941" s="93" t="s">
        <v>1589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0" t="str">
        <f>RIGHT(Journal!$J2941,9)</f>
        <v>FOA-01540</v>
      </c>
      <c r="I2941" s="127" t="str">
        <f t="shared" si="234"/>
        <v>Force Factor</v>
      </c>
      <c r="J2941" s="97" t="s">
        <v>1599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si="230"/>
        <v>-1412.084475146846</v>
      </c>
      <c r="V2941" s="22" t="str">
        <f t="shared" si="231"/>
        <v/>
      </c>
      <c r="X2941" s="33"/>
      <c r="Y2941" s="33"/>
    </row>
    <row r="2942" spans="1:25" hidden="1" x14ac:dyDescent="0.2">
      <c r="A2942" s="93" t="s">
        <v>1589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0" t="str">
        <f>RIGHT(Journal!$J2942,9)</f>
        <v>YTH-01969</v>
      </c>
      <c r="I2942" s="127" t="str">
        <f t="shared" si="234"/>
        <v>Yeouth</v>
      </c>
      <c r="J2942" s="97" t="s">
        <v>1600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si="231"/>
        <v/>
      </c>
      <c r="X2942" s="33"/>
      <c r="Y2942" s="33"/>
    </row>
    <row r="2943" spans="1:25" hidden="1" x14ac:dyDescent="0.2">
      <c r="A2943" s="93" t="s">
        <v>1589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0" t="str">
        <f>RIGHT(Journal!$J2943,9)</f>
        <v>BOI-08204</v>
      </c>
      <c r="I2943" s="127" t="str">
        <f t="shared" si="234"/>
        <v>Boiron</v>
      </c>
      <c r="J2943" s="97" t="s">
        <v>1601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3187</v>
      </c>
      <c r="T2943" s="95" t="str">
        <f t="shared" si="233"/>
        <v>2024 03</v>
      </c>
      <c r="U2943" s="32">
        <f t="shared" si="230"/>
        <v>685.36125686856508</v>
      </c>
      <c r="V2943" s="22">
        <f t="shared" si="231"/>
        <v>0.61487299009823604</v>
      </c>
      <c r="X2943" s="33"/>
      <c r="Y2943" s="33"/>
    </row>
    <row r="2944" spans="1:25" hidden="1" x14ac:dyDescent="0.2">
      <c r="A2944" s="93" t="s">
        <v>1589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0" t="str">
        <f>RIGHT(Journal!$J2944,9)</f>
        <v>BOS-41413</v>
      </c>
      <c r="I2944" s="127" t="str">
        <f t="shared" si="234"/>
        <v>Boiron</v>
      </c>
      <c r="J2944" s="97" t="s">
        <v>1602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si="230"/>
        <v>-800.4943033537553</v>
      </c>
      <c r="V2944" s="22" t="str">
        <f t="shared" si="231"/>
        <v/>
      </c>
      <c r="X2944" s="33"/>
      <c r="Y2944" s="33"/>
    </row>
    <row r="2945" spans="1:25" hidden="1" x14ac:dyDescent="0.2">
      <c r="A2945" s="93" t="s">
        <v>1589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75" t="s">
        <v>3701</v>
      </c>
      <c r="I2945" s="176" t="s">
        <v>2621</v>
      </c>
      <c r="J2945" s="97" t="s">
        <v>3745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3187</v>
      </c>
      <c r="T2945" s="95" t="str">
        <f t="shared" si="233"/>
        <v>2024 02</v>
      </c>
      <c r="U2945" s="32">
        <f t="shared" ref="U2945:U3008" si="235">Q2945-P2945</f>
        <v>3.4263879233549233E-3</v>
      </c>
      <c r="V2945" s="22">
        <f t="shared" ref="V2945:V3008" si="236">IF(Q2945&lt;&gt;0,IFERROR(U2945/P2945,""),"")</f>
        <v>3.2764679752574445E-6</v>
      </c>
      <c r="X2945" s="33"/>
      <c r="Y2945" s="33"/>
    </row>
    <row r="2946" spans="1:25" hidden="1" x14ac:dyDescent="0.2">
      <c r="A2946" s="93" t="s">
        <v>1589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2514</v>
      </c>
      <c r="I2946" s="97" t="s">
        <v>2040</v>
      </c>
      <c r="J2946" s="97" t="s">
        <v>3824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3187</v>
      </c>
      <c r="T2946" s="95" t="str">
        <f t="shared" si="233"/>
        <v>2024 06</v>
      </c>
      <c r="U2946" s="32">
        <f t="shared" si="235"/>
        <v>611.26074117349776</v>
      </c>
      <c r="V2946" s="22">
        <f t="shared" si="236"/>
        <v>0.51420926551792456</v>
      </c>
      <c r="X2946" s="33"/>
      <c r="Y2946" s="33"/>
    </row>
    <row r="2947" spans="1:25" hidden="1" x14ac:dyDescent="0.2">
      <c r="A2947" s="93" t="s">
        <v>1589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4340</v>
      </c>
      <c r="I2947" s="97" t="s">
        <v>2088</v>
      </c>
      <c r="J2947" s="97" t="s">
        <v>4339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3187</v>
      </c>
      <c r="T2947" s="95" t="str">
        <f t="shared" si="233"/>
        <v>2024 03</v>
      </c>
      <c r="U2947" s="32">
        <f t="shared" si="235"/>
        <v>893.13387102886304</v>
      </c>
      <c r="V2947" s="22">
        <f t="shared" si="236"/>
        <v>0.63483927335860002</v>
      </c>
      <c r="X2947" s="33"/>
      <c r="Y2947" s="33"/>
    </row>
    <row r="2948" spans="1:25" hidden="1" x14ac:dyDescent="0.2">
      <c r="A2948" s="93" t="s">
        <v>1589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0" t="str">
        <f>RIGHT(Journal!$J2948,9)</f>
        <v>SWV-02675</v>
      </c>
      <c r="I2948" s="127" t="str">
        <f t="shared" si="234"/>
        <v>Swanson</v>
      </c>
      <c r="J2948" s="97" t="s">
        <v>1603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3187</v>
      </c>
      <c r="T2948" s="95" t="str">
        <f t="shared" ref="T2948:T3011" si="238">IF(R2948="","",TEXT(R2948,"ГГГГ ММ"))</f>
        <v>2024 03</v>
      </c>
      <c r="U2948" s="32">
        <f t="shared" si="235"/>
        <v>1158.1711090759782</v>
      </c>
      <c r="V2948" s="22">
        <f t="shared" si="236"/>
        <v>0.34656804608441272</v>
      </c>
      <c r="X2948" s="33"/>
      <c r="Y2948" s="33"/>
    </row>
    <row r="2949" spans="1:25" hidden="1" x14ac:dyDescent="0.2">
      <c r="A2949" s="93" t="s">
        <v>1589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0" t="str">
        <f>RIGHT(Journal!$J2949,9)</f>
        <v>SBL-00111</v>
      </c>
      <c r="I2949" s="127" t="str">
        <f t="shared" si="234"/>
        <v>Sambucol</v>
      </c>
      <c r="J2949" s="97" t="s">
        <v>1604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3187</v>
      </c>
      <c r="T2949" s="95" t="str">
        <f t="shared" si="238"/>
        <v>2025 01</v>
      </c>
      <c r="U2949" s="32">
        <f t="shared" si="235"/>
        <v>1029.6349204193757</v>
      </c>
      <c r="V2949" s="22">
        <f t="shared" si="236"/>
        <v>0.41679463854555832</v>
      </c>
      <c r="X2949" s="33"/>
      <c r="Y2949" s="33"/>
    </row>
    <row r="2950" spans="1:25" hidden="1" x14ac:dyDescent="0.2">
      <c r="A2950" s="93" t="s">
        <v>1591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0" t="str">
        <f>RIGHT(Journal!$J2950,9)</f>
        <v>CGN-02189</v>
      </c>
      <c r="I2950" s="127" t="str">
        <f t="shared" si="234"/>
        <v>California Gold Nutrition</v>
      </c>
      <c r="J2950" s="97" t="s">
        <v>1605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3187</v>
      </c>
      <c r="T2950" s="95" t="str">
        <f t="shared" si="238"/>
        <v>2024 05</v>
      </c>
      <c r="U2950" s="32">
        <f t="shared" si="235"/>
        <v>913.23243247770165</v>
      </c>
      <c r="V2950" s="22">
        <f t="shared" si="236"/>
        <v>0.51110869095529676</v>
      </c>
      <c r="X2950" s="33"/>
      <c r="Y2950" s="33"/>
    </row>
    <row r="2951" spans="1:25" hidden="1" x14ac:dyDescent="0.2">
      <c r="A2951" s="93" t="s">
        <v>1591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75" t="s">
        <v>3725</v>
      </c>
      <c r="I2951" s="176" t="s">
        <v>2040</v>
      </c>
      <c r="J2951" s="97" t="s">
        <v>3775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3187</v>
      </c>
      <c r="T2951" s="95" t="str">
        <f t="shared" si="238"/>
        <v>2024 03</v>
      </c>
      <c r="U2951" s="32">
        <f t="shared" si="235"/>
        <v>1195.2651890624343</v>
      </c>
      <c r="V2951" s="22">
        <f t="shared" si="236"/>
        <v>0.56789348608245649</v>
      </c>
      <c r="X2951" s="33"/>
      <c r="Y2951" s="33"/>
    </row>
    <row r="2952" spans="1:25" hidden="1" x14ac:dyDescent="0.2">
      <c r="A2952" s="93" t="s">
        <v>1591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75" t="s">
        <v>3725</v>
      </c>
      <c r="I2952" s="176" t="s">
        <v>2040</v>
      </c>
      <c r="J2952" s="97" t="s">
        <v>3775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3187</v>
      </c>
      <c r="T2952" s="95" t="str">
        <f t="shared" si="238"/>
        <v>2024 03</v>
      </c>
      <c r="U2952" s="32">
        <f t="shared" si="235"/>
        <v>1195.2651890624343</v>
      </c>
      <c r="V2952" s="22">
        <f t="shared" si="236"/>
        <v>0.56789348608245649</v>
      </c>
      <c r="X2952" s="33"/>
      <c r="Y2952" s="33"/>
    </row>
    <row r="2953" spans="1:25" hidden="1" x14ac:dyDescent="0.2">
      <c r="A2953" s="93" t="s">
        <v>1591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2139</v>
      </c>
      <c r="I2953" s="97" t="s">
        <v>2075</v>
      </c>
      <c r="J2953" s="97" t="s">
        <v>2140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3187</v>
      </c>
      <c r="T2953" s="95" t="str">
        <f t="shared" si="238"/>
        <v>2024 03</v>
      </c>
      <c r="U2953" s="32">
        <f t="shared" si="235"/>
        <v>740.62460198484109</v>
      </c>
      <c r="V2953" s="22">
        <f t="shared" si="236"/>
        <v>0.50749423554223028</v>
      </c>
      <c r="X2953" s="33"/>
      <c r="Y2953" s="33"/>
    </row>
    <row r="2954" spans="1:25" hidden="1" x14ac:dyDescent="0.2">
      <c r="A2954" s="93" t="s">
        <v>1591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2141</v>
      </c>
      <c r="I2954" s="97" t="s">
        <v>2075</v>
      </c>
      <c r="J2954" s="97" t="s">
        <v>2142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3187</v>
      </c>
      <c r="T2954" s="95" t="str">
        <f t="shared" si="238"/>
        <v>2024 03</v>
      </c>
      <c r="U2954" s="32">
        <f t="shared" si="235"/>
        <v>657.50739081277982</v>
      </c>
      <c r="V2954" s="22">
        <f t="shared" si="236"/>
        <v>0.6976260443886092</v>
      </c>
      <c r="X2954" s="33"/>
      <c r="Y2954" s="33"/>
    </row>
    <row r="2955" spans="1:25" hidden="1" x14ac:dyDescent="0.2">
      <c r="A2955" s="93" t="s">
        <v>1591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0" t="str">
        <f>RIGHT(Journal!$J2955,9)</f>
        <v>CGN-02188</v>
      </c>
      <c r="I2955" s="127" t="str">
        <f t="shared" si="234"/>
        <v>California Gold Nutrition</v>
      </c>
      <c r="J2955" s="97" t="s">
        <v>1606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si="236"/>
        <v/>
      </c>
      <c r="X2955" s="33"/>
      <c r="Y2955" s="33"/>
    </row>
    <row r="2956" spans="1:25" hidden="1" x14ac:dyDescent="0.2">
      <c r="A2956" s="93" t="s">
        <v>1591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0" t="str">
        <f>RIGHT(Journal!$J2956,9)</f>
        <v>NOW-08091</v>
      </c>
      <c r="I2956" s="127" t="str">
        <f t="shared" si="234"/>
        <v>NOW Foods</v>
      </c>
      <c r="J2956" s="97" t="s">
        <v>1119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3187</v>
      </c>
      <c r="T2956" s="95" t="str">
        <f t="shared" si="238"/>
        <v>2024 03</v>
      </c>
      <c r="U2956" s="32">
        <f t="shared" si="235"/>
        <v>552.85823792973474</v>
      </c>
      <c r="V2956" s="22">
        <f t="shared" si="236"/>
        <v>1.0104478880168817</v>
      </c>
      <c r="X2956" s="33"/>
      <c r="Y2956" s="33"/>
    </row>
    <row r="2957" spans="1:25" hidden="1" x14ac:dyDescent="0.2">
      <c r="A2957" s="93" t="s">
        <v>1591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0" t="str">
        <f>RIGHT(Journal!$J2957,9)</f>
        <v>NOW-08091</v>
      </c>
      <c r="I2957" s="127" t="str">
        <f t="shared" si="234"/>
        <v>NOW Foods</v>
      </c>
      <c r="J2957" s="97" t="s">
        <v>1119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3187</v>
      </c>
      <c r="T2957" s="95" t="str">
        <f t="shared" si="238"/>
        <v>2024 05</v>
      </c>
      <c r="U2957" s="32">
        <f t="shared" si="235"/>
        <v>552.85823792973474</v>
      </c>
      <c r="V2957" s="22">
        <f t="shared" si="236"/>
        <v>1.0104478880168817</v>
      </c>
      <c r="X2957" s="33"/>
      <c r="Y2957" s="33"/>
    </row>
    <row r="2958" spans="1:25" hidden="1" x14ac:dyDescent="0.2">
      <c r="A2958" s="93" t="s">
        <v>1591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75" t="s">
        <v>3713</v>
      </c>
      <c r="I2958" s="176" t="s">
        <v>3757</v>
      </c>
      <c r="J2958" s="97" t="s">
        <v>3764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3187</v>
      </c>
      <c r="T2958" s="95" t="str">
        <f t="shared" si="238"/>
        <v>2024 04</v>
      </c>
      <c r="U2958" s="32">
        <f t="shared" si="235"/>
        <v>1262.8715698672586</v>
      </c>
      <c r="V2958" s="22">
        <f t="shared" si="236"/>
        <v>1.7132313966507053</v>
      </c>
      <c r="X2958" s="33"/>
      <c r="Y2958" s="33"/>
    </row>
    <row r="2959" spans="1:25" hidden="1" x14ac:dyDescent="0.2">
      <c r="A2959" s="93" t="s">
        <v>1591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75" t="s">
        <v>3713</v>
      </c>
      <c r="I2959" s="176" t="s">
        <v>3757</v>
      </c>
      <c r="J2959" s="97" t="s">
        <v>3764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3187</v>
      </c>
      <c r="T2959" s="95" t="str">
        <f t="shared" si="238"/>
        <v>2024 04</v>
      </c>
      <c r="U2959" s="32">
        <f t="shared" si="235"/>
        <v>1262.8715698672586</v>
      </c>
      <c r="V2959" s="22">
        <f t="shared" si="236"/>
        <v>1.7132313966507053</v>
      </c>
      <c r="X2959" s="33"/>
      <c r="Y2959" s="33"/>
    </row>
    <row r="2960" spans="1:25" hidden="1" x14ac:dyDescent="0.2">
      <c r="A2960" s="93" t="s">
        <v>1591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75" t="s">
        <v>3701</v>
      </c>
      <c r="I2960" s="176" t="s">
        <v>2621</v>
      </c>
      <c r="J2960" s="97" t="s">
        <v>3745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3297</v>
      </c>
      <c r="T2960" s="95" t="str">
        <f t="shared" si="238"/>
        <v>2025 07</v>
      </c>
      <c r="U2960" s="32">
        <f t="shared" si="235"/>
        <v>605.91832167832138</v>
      </c>
      <c r="V2960" s="22">
        <f t="shared" si="236"/>
        <v>0.60952569078760344</v>
      </c>
      <c r="X2960" s="33"/>
      <c r="Y2960" s="33"/>
    </row>
    <row r="2961" spans="1:25" hidden="1" x14ac:dyDescent="0.2">
      <c r="A2961" s="93" t="s">
        <v>1591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2059</v>
      </c>
      <c r="I2961" s="97" t="s">
        <v>2040</v>
      </c>
      <c r="J2961" s="97" t="s">
        <v>4390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3187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hidden="1" x14ac:dyDescent="0.2">
      <c r="A2962" s="93" t="s">
        <v>1591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2059</v>
      </c>
      <c r="I2962" s="97" t="s">
        <v>2040</v>
      </c>
      <c r="J2962" s="97" t="s">
        <v>4390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3187</v>
      </c>
      <c r="T2962" s="95" t="str">
        <f t="shared" si="238"/>
        <v>2024 09</v>
      </c>
      <c r="U2962" s="32">
        <f t="shared" si="235"/>
        <v>814.13217285708265</v>
      </c>
      <c r="V2962" s="22">
        <f t="shared" si="236"/>
        <v>0.51336697732484715</v>
      </c>
      <c r="X2962" s="33"/>
      <c r="Y2962" s="33"/>
    </row>
    <row r="2963" spans="1:25" hidden="1" x14ac:dyDescent="0.2">
      <c r="A2963" s="93" t="s">
        <v>1591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0" t="str">
        <f>RIGHT(Journal!$J2963,9)</f>
        <v>MBE-01506</v>
      </c>
      <c r="I2963" s="127" t="str">
        <f t="shared" si="234"/>
        <v>Sierra Bees</v>
      </c>
      <c r="J2963" s="97" t="s">
        <v>1607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si="235"/>
        <v>-654.78433901427934</v>
      </c>
      <c r="V2963" s="22" t="str">
        <f t="shared" si="236"/>
        <v/>
      </c>
      <c r="X2963" s="33"/>
      <c r="Y2963" s="33"/>
    </row>
    <row r="2964" spans="1:25" hidden="1" x14ac:dyDescent="0.2">
      <c r="A2964" s="93" t="s">
        <v>1591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2218</v>
      </c>
      <c r="I2964" s="97" t="s">
        <v>2040</v>
      </c>
      <c r="J2964" s="97" t="s">
        <v>2219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3187</v>
      </c>
      <c r="T2964" s="95" t="str">
        <f t="shared" si="238"/>
        <v>2024 12</v>
      </c>
      <c r="U2964" s="32">
        <f t="shared" si="235"/>
        <v>840.01906452828575</v>
      </c>
      <c r="V2964" s="22">
        <f t="shared" si="236"/>
        <v>0.47728872943907308</v>
      </c>
      <c r="X2964" s="33"/>
      <c r="Y2964" s="33"/>
    </row>
    <row r="2965" spans="1:25" hidden="1" x14ac:dyDescent="0.2">
      <c r="A2965" s="93" t="s">
        <v>1591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2255</v>
      </c>
      <c r="I2965" s="97" t="s">
        <v>2256</v>
      </c>
      <c r="J2965" s="97" t="s">
        <v>2257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3187</v>
      </c>
      <c r="T2965" s="95" t="str">
        <f t="shared" si="238"/>
        <v>2024 04</v>
      </c>
      <c r="U2965" s="32">
        <f t="shared" si="235"/>
        <v>982.25843306394108</v>
      </c>
      <c r="V2965" s="22">
        <f t="shared" si="236"/>
        <v>0.4062710615960215</v>
      </c>
      <c r="X2965" s="33"/>
      <c r="Y2965" s="33"/>
    </row>
    <row r="2966" spans="1:25" hidden="1" x14ac:dyDescent="0.2">
      <c r="A2966" s="93" t="s">
        <v>1591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2792</v>
      </c>
      <c r="I2966" s="97" t="s">
        <v>2088</v>
      </c>
      <c r="J2966" s="97" t="s">
        <v>2793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3187</v>
      </c>
      <c r="T2966" s="95" t="str">
        <f t="shared" si="238"/>
        <v>2024 06</v>
      </c>
      <c r="U2966" s="32">
        <f t="shared" si="235"/>
        <v>1359.4573225576814</v>
      </c>
      <c r="V2966" s="22">
        <f t="shared" si="236"/>
        <v>0.70055523043145773</v>
      </c>
      <c r="X2966" s="33"/>
      <c r="Y2966" s="33"/>
    </row>
    <row r="2967" spans="1:25" hidden="1" x14ac:dyDescent="0.2">
      <c r="A2967" s="93" t="s">
        <v>1608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0" t="str">
        <f>RIGHT(Journal!$J2967,9)</f>
        <v>000001752</v>
      </c>
      <c r="I2967" s="96" t="str">
        <f t="shared" si="234"/>
        <v>Maxler</v>
      </c>
      <c r="J2967" s="97" t="s">
        <v>1612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3187</v>
      </c>
      <c r="T2967" s="95" t="str">
        <f t="shared" si="238"/>
        <v>2024 02</v>
      </c>
      <c r="U2967" s="32">
        <f t="shared" si="235"/>
        <v>1095.8728296885356</v>
      </c>
      <c r="V2967" s="22">
        <f t="shared" si="236"/>
        <v>0.3908071079268538</v>
      </c>
      <c r="X2967" s="33"/>
      <c r="Y2967" s="33"/>
    </row>
    <row r="2968" spans="1:25" hidden="1" x14ac:dyDescent="0.2">
      <c r="A2968" s="93" t="s">
        <v>1608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0" t="s">
        <v>3753</v>
      </c>
      <c r="I2968" s="96" t="str">
        <f t="shared" si="234"/>
        <v>Maxler</v>
      </c>
      <c r="J2968" s="97" t="s">
        <v>1611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3187</v>
      </c>
      <c r="T2968" s="95" t="str">
        <f t="shared" si="238"/>
        <v>2024 03</v>
      </c>
      <c r="U2968" s="32">
        <f t="shared" si="235"/>
        <v>795.8728296885356</v>
      </c>
      <c r="V2968" s="22">
        <f t="shared" si="236"/>
        <v>0.28382194577863429</v>
      </c>
      <c r="X2968" s="33"/>
      <c r="Y2968" s="33"/>
    </row>
    <row r="2969" spans="1:25" hidden="1" x14ac:dyDescent="0.2">
      <c r="A2969" s="93" t="s">
        <v>1608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0" t="str">
        <f>RIGHT(Journal!$J2969,9)</f>
        <v>000004854</v>
      </c>
      <c r="I2969" s="96" t="str">
        <f t="shared" si="234"/>
        <v>V-Shape Supps</v>
      </c>
      <c r="J2969" s="97" t="s">
        <v>1613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3187</v>
      </c>
      <c r="T2969" s="95" t="str">
        <f t="shared" si="238"/>
        <v>2024 07</v>
      </c>
      <c r="U2969" s="32">
        <f t="shared" si="235"/>
        <v>459.70271703114645</v>
      </c>
      <c r="V2969" s="22">
        <f t="shared" si="236"/>
        <v>0.22531163515653424</v>
      </c>
      <c r="X2969" s="33"/>
      <c r="Y2969" s="33"/>
    </row>
    <row r="2970" spans="1:25" hidden="1" x14ac:dyDescent="0.2">
      <c r="A2970" s="93" t="s">
        <v>1608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0" t="str">
        <f>RIGHT(Journal!$J2970,9)</f>
        <v>000002285</v>
      </c>
      <c r="I2970" s="96" t="str">
        <f t="shared" si="234"/>
        <v>Maxler</v>
      </c>
      <c r="J2970" s="97" t="s">
        <v>1614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3187</v>
      </c>
      <c r="T2970" s="95" t="str">
        <f t="shared" si="238"/>
        <v>2024 07</v>
      </c>
      <c r="U2970" s="32">
        <f t="shared" si="235"/>
        <v>692.98846918489062</v>
      </c>
      <c r="V2970" s="22">
        <f t="shared" si="236"/>
        <v>0.36338976350535657</v>
      </c>
      <c r="X2970" s="33"/>
      <c r="Y2970" s="33"/>
    </row>
    <row r="2971" spans="1:25" hidden="1" x14ac:dyDescent="0.2">
      <c r="A2971" s="93" t="s">
        <v>1608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0" t="str">
        <f>RIGHT(Journal!$J2971,9)</f>
        <v>000002285</v>
      </c>
      <c r="I2971" s="96" t="str">
        <f t="shared" si="234"/>
        <v>Maxler</v>
      </c>
      <c r="J2971" s="97" t="s">
        <v>1614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3187</v>
      </c>
      <c r="T2971" s="95" t="str">
        <f t="shared" si="238"/>
        <v>2024 10</v>
      </c>
      <c r="U2971" s="32">
        <f t="shared" si="235"/>
        <v>692.98846918489062</v>
      </c>
      <c r="V2971" s="22">
        <f t="shared" si="236"/>
        <v>0.36338976350535657</v>
      </c>
      <c r="X2971" s="33"/>
      <c r="Y2971" s="33"/>
    </row>
    <row r="2972" spans="1:25" hidden="1" x14ac:dyDescent="0.2">
      <c r="A2972" s="93" t="s">
        <v>1608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0" t="str">
        <f>RIGHT(Journal!$J2972,9)</f>
        <v>000001108</v>
      </c>
      <c r="I2972" s="96" t="str">
        <f t="shared" si="234"/>
        <v>Maxler</v>
      </c>
      <c r="J2972" s="97" t="s">
        <v>1615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3187</v>
      </c>
      <c r="T2972" s="95" t="str">
        <f t="shared" si="238"/>
        <v>2024 03</v>
      </c>
      <c r="U2972" s="32">
        <f t="shared" si="235"/>
        <v>826.13147779986753</v>
      </c>
      <c r="V2972" s="22">
        <f t="shared" si="236"/>
        <v>0.60131771304934545</v>
      </c>
      <c r="X2972" s="33"/>
      <c r="Y2972" s="33"/>
    </row>
    <row r="2973" spans="1:25" hidden="1" x14ac:dyDescent="0.2">
      <c r="A2973" s="93" t="s">
        <v>1608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0" t="str">
        <f>RIGHT(Journal!$J2973,9)</f>
        <v>000000993</v>
      </c>
      <c r="I2973" s="96" t="str">
        <f t="shared" si="234"/>
        <v>Maxler</v>
      </c>
      <c r="J2973" s="97" t="s">
        <v>1616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3187</v>
      </c>
      <c r="T2973" s="95" t="str">
        <f t="shared" si="238"/>
        <v>2024 06</v>
      </c>
      <c r="U2973" s="32">
        <f t="shared" si="235"/>
        <v>436.52697150430754</v>
      </c>
      <c r="V2973" s="22">
        <f t="shared" si="236"/>
        <v>0.24753821830588538</v>
      </c>
      <c r="X2973" s="33"/>
      <c r="Y2973" s="33"/>
    </row>
    <row r="2974" spans="1:25" hidden="1" x14ac:dyDescent="0.2">
      <c r="A2974" s="93" t="s">
        <v>1608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0" t="str">
        <f>RIGHT(Journal!$J2974,9)</f>
        <v>000001802</v>
      </c>
      <c r="I2974" s="96" t="str">
        <f t="shared" si="234"/>
        <v>Scitec Nutrition</v>
      </c>
      <c r="J2974" s="97" t="s">
        <v>1617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3187</v>
      </c>
      <c r="T2974" s="95" t="str">
        <f t="shared" si="238"/>
        <v>2024 10</v>
      </c>
      <c r="U2974" s="32">
        <f t="shared" si="235"/>
        <v>828.51623591782641</v>
      </c>
      <c r="V2974" s="22">
        <f t="shared" si="236"/>
        <v>0.9506961231692026</v>
      </c>
      <c r="X2974" s="33"/>
      <c r="Y2974" s="33"/>
    </row>
    <row r="2975" spans="1:25" hidden="1" x14ac:dyDescent="0.2">
      <c r="A2975" s="93" t="s">
        <v>1610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0" t="str">
        <f>RIGHT(Journal!$J2975,9)</f>
        <v>000001369</v>
      </c>
      <c r="I2975" s="96" t="str">
        <f t="shared" si="234"/>
        <v>Solgar</v>
      </c>
      <c r="J2975" s="97" t="s">
        <v>3677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3187</v>
      </c>
      <c r="T2975" s="95" t="str">
        <f t="shared" si="238"/>
        <v>2024 03</v>
      </c>
      <c r="U2975" s="32">
        <f t="shared" si="235"/>
        <v>397.59779238496844</v>
      </c>
      <c r="V2975" s="22">
        <f t="shared" si="236"/>
        <v>0.28351195557595099</v>
      </c>
      <c r="X2975" s="33"/>
      <c r="Y2975" s="33"/>
    </row>
    <row r="2976" spans="1:25" hidden="1" x14ac:dyDescent="0.2">
      <c r="A2976" s="93" t="s">
        <v>1610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0" t="str">
        <f>RIGHT(Journal!$J2976,9)</f>
        <v>000004736</v>
      </c>
      <c r="I2976" s="96" t="str">
        <f t="shared" si="234"/>
        <v>Universal Nutrition</v>
      </c>
      <c r="J2976" s="97" t="s">
        <v>1618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3187</v>
      </c>
      <c r="T2976" s="95" t="str">
        <f t="shared" si="238"/>
        <v>2024 04</v>
      </c>
      <c r="U2976" s="32">
        <f t="shared" si="235"/>
        <v>841.64789780478714</v>
      </c>
      <c r="V2976" s="22">
        <f t="shared" si="236"/>
        <v>0.28449889287358715</v>
      </c>
      <c r="X2976" s="33"/>
      <c r="Y2976" s="33"/>
    </row>
    <row r="2977" spans="1:25" hidden="1" x14ac:dyDescent="0.2">
      <c r="A2977" s="93" t="s">
        <v>1610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0" t="str">
        <f>RIGHT(Journal!$J2977,9)</f>
        <v>000002098</v>
      </c>
      <c r="I2977" s="96" t="str">
        <f t="shared" si="234"/>
        <v>Tree of Life</v>
      </c>
      <c r="J2977" s="97" t="s">
        <v>1619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3187</v>
      </c>
      <c r="T2977" s="95" t="str">
        <f t="shared" si="238"/>
        <v>2024 06</v>
      </c>
      <c r="U2977" s="32">
        <f t="shared" si="235"/>
        <v>956.65174252759516</v>
      </c>
      <c r="V2977" s="22">
        <f t="shared" si="236"/>
        <v>0.66280035852392694</v>
      </c>
      <c r="X2977" s="33"/>
      <c r="Y2977" s="33"/>
    </row>
    <row r="2978" spans="1:25" hidden="1" x14ac:dyDescent="0.2">
      <c r="A2978" s="93" t="s">
        <v>1610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0" t="str">
        <f>RIGHT(Journal!$J2978,9)</f>
        <v>000004759</v>
      </c>
      <c r="I2978" s="96" t="str">
        <f t="shared" si="234"/>
        <v>Optimum System</v>
      </c>
      <c r="J2978" s="97" t="s">
        <v>1620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si="235"/>
        <v>-1934.7008557608831</v>
      </c>
      <c r="V2978" s="22" t="str">
        <f t="shared" si="236"/>
        <v/>
      </c>
      <c r="X2978" s="33"/>
      <c r="Y2978" s="33"/>
    </row>
    <row r="2979" spans="1:25" hidden="1" x14ac:dyDescent="0.2">
      <c r="A2979" s="93" t="s">
        <v>1610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0" t="str">
        <f>RIGHT(Journal!$J2979,9)</f>
        <v>000004760</v>
      </c>
      <c r="I2979" s="96" t="str">
        <f t="shared" si="234"/>
        <v>Optimum System</v>
      </c>
      <c r="J2979" s="97" t="s">
        <v>1621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3187</v>
      </c>
      <c r="T2979" s="95" t="str">
        <f t="shared" si="238"/>
        <v>2024 04</v>
      </c>
      <c r="U2979" s="32">
        <f t="shared" si="235"/>
        <v>1065.2991442391169</v>
      </c>
      <c r="V2979" s="22">
        <f t="shared" si="236"/>
        <v>0.5506273184647732</v>
      </c>
      <c r="X2979" s="33"/>
      <c r="Y2979" s="33"/>
    </row>
    <row r="2980" spans="1:25" hidden="1" x14ac:dyDescent="0.2">
      <c r="A2980" s="93" t="s">
        <v>1610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0" t="str">
        <f>RIGHT(Journal!$J2980,9)</f>
        <v>000003037</v>
      </c>
      <c r="I2980" s="96" t="str">
        <f t="shared" si="234"/>
        <v>NOW Foods</v>
      </c>
      <c r="J2980" s="97" t="s">
        <v>1622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3187</v>
      </c>
      <c r="T2980" s="95" t="str">
        <f t="shared" si="238"/>
        <v>2024 03</v>
      </c>
      <c r="U2980" s="32">
        <f t="shared" si="235"/>
        <v>723.43671090164946</v>
      </c>
      <c r="V2980" s="22">
        <f t="shared" si="236"/>
        <v>0.74079859337083021</v>
      </c>
      <c r="X2980" s="33"/>
      <c r="Y2980" s="33"/>
    </row>
    <row r="2981" spans="1:25" hidden="1" x14ac:dyDescent="0.2">
      <c r="A2981" s="93" t="s">
        <v>1610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0" t="str">
        <f>RIGHT(Journal!$J2981,9)</f>
        <v>000003037</v>
      </c>
      <c r="I2981" s="96" t="str">
        <f t="shared" si="234"/>
        <v>NOW Foods</v>
      </c>
      <c r="J2981" s="97" t="s">
        <v>1622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3187</v>
      </c>
      <c r="T2981" s="95" t="str">
        <f t="shared" si="238"/>
        <v>2024 04</v>
      </c>
      <c r="U2981" s="32">
        <f t="shared" si="235"/>
        <v>723.43671090164946</v>
      </c>
      <c r="V2981" s="22">
        <f t="shared" si="236"/>
        <v>0.74079859337083021</v>
      </c>
      <c r="X2981" s="33"/>
      <c r="Y2981" s="33"/>
    </row>
    <row r="2982" spans="1:25" hidden="1" x14ac:dyDescent="0.2">
      <c r="A2982" s="93" t="s">
        <v>1610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2210</v>
      </c>
      <c r="I2982" s="97" t="s">
        <v>2040</v>
      </c>
      <c r="J2982" s="97" t="s">
        <v>2211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3187</v>
      </c>
      <c r="T2982" s="95" t="str">
        <f t="shared" si="238"/>
        <v>2024 07</v>
      </c>
      <c r="U2982" s="32">
        <f t="shared" si="235"/>
        <v>643.13372193972464</v>
      </c>
      <c r="V2982" s="22">
        <f t="shared" si="236"/>
        <v>1.1549159058076626</v>
      </c>
      <c r="X2982" s="33"/>
      <c r="Y2982" s="33"/>
    </row>
    <row r="2983" spans="1:25" hidden="1" x14ac:dyDescent="0.2">
      <c r="A2983" s="93" t="s">
        <v>1610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2210</v>
      </c>
      <c r="I2983" s="97" t="s">
        <v>2040</v>
      </c>
      <c r="J2983" s="97" t="s">
        <v>2211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si="235"/>
        <v>-556.86627806027536</v>
      </c>
      <c r="V2983" s="22" t="str">
        <f t="shared" si="236"/>
        <v/>
      </c>
      <c r="X2983" s="33"/>
      <c r="Y2983" s="33"/>
    </row>
    <row r="2984" spans="1:25" hidden="1" x14ac:dyDescent="0.2">
      <c r="A2984" s="93" t="s">
        <v>1610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0" t="str">
        <f>RIGHT(Journal!$J2984,9)</f>
        <v>000002982</v>
      </c>
      <c r="I2984" s="96" t="str">
        <f t="shared" si="234"/>
        <v>NOW Foods</v>
      </c>
      <c r="J2984" s="97" t="s">
        <v>1623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3187</v>
      </c>
      <c r="T2984" s="95" t="str">
        <f t="shared" si="238"/>
        <v>2024 03</v>
      </c>
      <c r="U2984" s="32">
        <f t="shared" si="235"/>
        <v>1116.4817065608333</v>
      </c>
      <c r="V2984" s="22">
        <f t="shared" si="236"/>
        <v>0.59276393037957675</v>
      </c>
      <c r="X2984" s="33"/>
      <c r="Y2984" s="33"/>
    </row>
    <row r="2985" spans="1:25" hidden="1" x14ac:dyDescent="0.2">
      <c r="A2985" s="93" t="s">
        <v>1610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0" t="str">
        <f>RIGHT(Journal!$J2985,9)</f>
        <v>000002982</v>
      </c>
      <c r="I2985" s="96" t="str">
        <f t="shared" si="234"/>
        <v>NOW Foods</v>
      </c>
      <c r="J2985" s="97" t="s">
        <v>1623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3187</v>
      </c>
      <c r="T2985" s="95" t="str">
        <f t="shared" si="238"/>
        <v>2024 04</v>
      </c>
      <c r="U2985" s="32">
        <f t="shared" si="235"/>
        <v>1016.4817065608333</v>
      </c>
      <c r="V2985" s="22">
        <f t="shared" si="236"/>
        <v>0.53967179936692422</v>
      </c>
      <c r="X2985" s="33"/>
      <c r="Y2985" s="33"/>
    </row>
    <row r="2986" spans="1:25" hidden="1" x14ac:dyDescent="0.2">
      <c r="A2986" s="93" t="s">
        <v>1624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0" t="str">
        <f>RIGHT(Journal!$J2986,9)</f>
        <v>701059656</v>
      </c>
      <c r="I2986" s="96" t="str">
        <f t="shared" si="234"/>
        <v>Eco Energy food</v>
      </c>
      <c r="J2986" s="97" t="s">
        <v>1625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si="236"/>
        <v/>
      </c>
      <c r="X2986" s="33"/>
      <c r="Y2986" s="33"/>
    </row>
    <row r="2987" spans="1:25" hidden="1" x14ac:dyDescent="0.2">
      <c r="A2987" s="93" t="s">
        <v>1626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0" t="str">
        <f>RIGHT(Journal!$J2987,9)</f>
        <v>095246917</v>
      </c>
      <c r="I2987" s="96" t="str">
        <f t="shared" si="234"/>
        <v>R-Line</v>
      </c>
      <c r="J2987" s="97" t="s">
        <v>1062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3187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hidden="1" x14ac:dyDescent="0.2">
      <c r="A2988" s="93" t="s">
        <v>1627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0" t="str">
        <f>RIGHT(Journal!$J2988,9)</f>
        <v>OPN-05223</v>
      </c>
      <c r="I2988" s="96" t="str">
        <f t="shared" si="234"/>
        <v>Optimum Nutrition</v>
      </c>
      <c r="J2988" s="97" t="s">
        <v>842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3187</v>
      </c>
      <c r="T2988" s="95" t="str">
        <f t="shared" si="238"/>
        <v>2024 02</v>
      </c>
      <c r="U2988" s="32">
        <f t="shared" si="235"/>
        <v>1665</v>
      </c>
      <c r="V2988" s="22">
        <f t="shared" si="236"/>
        <v>0.71306209850107072</v>
      </c>
      <c r="X2988" s="33"/>
      <c r="Y2988" s="33"/>
    </row>
    <row r="2989" spans="1:25" hidden="1" x14ac:dyDescent="0.2">
      <c r="A2989" s="93" t="s">
        <v>1627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0" t="str">
        <f>RIGHT(Journal!$J2989,9)</f>
        <v>OPN-05223</v>
      </c>
      <c r="I2989" s="96" t="str">
        <f t="shared" si="234"/>
        <v>Optimum Nutrition</v>
      </c>
      <c r="J2989" s="97" t="s">
        <v>842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3187</v>
      </c>
      <c r="T2989" s="95" t="str">
        <f t="shared" si="238"/>
        <v>2024 03</v>
      </c>
      <c r="U2989" s="32">
        <f t="shared" si="235"/>
        <v>1665</v>
      </c>
      <c r="V2989" s="22">
        <f t="shared" si="236"/>
        <v>0.71306209850107072</v>
      </c>
      <c r="X2989" s="33"/>
      <c r="Y2989" s="33"/>
    </row>
    <row r="2990" spans="1:25" hidden="1" x14ac:dyDescent="0.2">
      <c r="A2990" s="93" t="s">
        <v>1661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0" t="str">
        <f>RIGHT(Journal!$J2990,9)</f>
        <v>000002125</v>
      </c>
      <c r="I2990" s="96" t="str">
        <f t="shared" si="234"/>
        <v>CoralClub</v>
      </c>
      <c r="J2990" s="97" t="s">
        <v>248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3187</v>
      </c>
      <c r="T2990" s="95" t="str">
        <f t="shared" si="238"/>
        <v>2024 02</v>
      </c>
      <c r="U2990" s="32">
        <f t="shared" si="235"/>
        <v>325</v>
      </c>
      <c r="V2990" s="22">
        <f t="shared" si="236"/>
        <v>0.25490196078431371</v>
      </c>
      <c r="X2990" s="33"/>
      <c r="Y2990" s="33"/>
    </row>
    <row r="2991" spans="1:25" hidden="1" x14ac:dyDescent="0.2">
      <c r="A2991" s="93" t="s">
        <v>1661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0" t="str">
        <f>RIGHT(Journal!$J2991,9)</f>
        <v>000002153</v>
      </c>
      <c r="I2991" s="96" t="str">
        <f t="shared" si="234"/>
        <v>CoralClub</v>
      </c>
      <c r="J2991" s="97" t="s">
        <v>263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3187</v>
      </c>
      <c r="T2991" s="95" t="str">
        <f t="shared" si="238"/>
        <v>2024 02</v>
      </c>
      <c r="U2991" s="32">
        <f t="shared" si="235"/>
        <v>325</v>
      </c>
      <c r="V2991" s="22">
        <f t="shared" si="236"/>
        <v>0.25490196078431371</v>
      </c>
      <c r="X2991" s="33"/>
      <c r="Y2991" s="33"/>
    </row>
    <row r="2992" spans="1:25" hidden="1" x14ac:dyDescent="0.2">
      <c r="A2992" s="93" t="s">
        <v>1661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0" t="str">
        <f>RIGHT(Journal!$J2992,9)</f>
        <v>000002153</v>
      </c>
      <c r="I2992" s="96" t="str">
        <f t="shared" si="234"/>
        <v>CoralClub</v>
      </c>
      <c r="J2992" s="97" t="s">
        <v>263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3187</v>
      </c>
      <c r="T2992" s="95" t="str">
        <f t="shared" si="238"/>
        <v>2024 03</v>
      </c>
      <c r="U2992" s="32">
        <f t="shared" si="235"/>
        <v>325</v>
      </c>
      <c r="V2992" s="22">
        <f t="shared" si="236"/>
        <v>0.25490196078431371</v>
      </c>
      <c r="X2992" s="33"/>
      <c r="Y2992" s="33"/>
    </row>
    <row r="2993" spans="1:25" hidden="1" x14ac:dyDescent="0.2">
      <c r="A2993" s="93" t="s">
        <v>1661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0" t="str">
        <f>RIGHT(Journal!$J2993,9)</f>
        <v>000002153</v>
      </c>
      <c r="I2993" s="96" t="str">
        <f t="shared" si="234"/>
        <v>CoralClub</v>
      </c>
      <c r="J2993" s="97" t="s">
        <v>263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3187</v>
      </c>
      <c r="T2993" s="95" t="str">
        <f t="shared" si="238"/>
        <v>2024 03</v>
      </c>
      <c r="U2993" s="32">
        <f t="shared" si="235"/>
        <v>275</v>
      </c>
      <c r="V2993" s="22">
        <f t="shared" si="236"/>
        <v>0.21568627450980393</v>
      </c>
      <c r="X2993" s="33"/>
      <c r="Y2993" s="33"/>
    </row>
    <row r="2994" spans="1:25" hidden="1" x14ac:dyDescent="0.2">
      <c r="A2994" s="93" t="s">
        <v>1661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0" t="str">
        <f>RIGHT(Journal!$J2994,9)</f>
        <v>000002153</v>
      </c>
      <c r="I2994" s="96" t="str">
        <f t="shared" si="234"/>
        <v>CoralClub</v>
      </c>
      <c r="J2994" s="97" t="s">
        <v>263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3187</v>
      </c>
      <c r="T2994" s="95" t="str">
        <f t="shared" si="238"/>
        <v>2024 03</v>
      </c>
      <c r="U2994" s="32">
        <f t="shared" si="235"/>
        <v>275</v>
      </c>
      <c r="V2994" s="22">
        <f t="shared" si="236"/>
        <v>0.21568627450980393</v>
      </c>
      <c r="X2994" s="33"/>
      <c r="Y2994" s="33"/>
    </row>
    <row r="2995" spans="1:25" hidden="1" x14ac:dyDescent="0.2">
      <c r="A2995" s="93" t="s">
        <v>1641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0" t="str">
        <f>RIGHT(Journal!$J2995,9)</f>
        <v>000w10250</v>
      </c>
      <c r="I2995" s="96" t="str">
        <f t="shared" si="234"/>
        <v>ESSENS</v>
      </c>
      <c r="J2995" s="97" t="s">
        <v>1633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3187</v>
      </c>
      <c r="T2995" s="95" t="str">
        <f t="shared" si="238"/>
        <v>2024 10</v>
      </c>
      <c r="U2995" s="32">
        <f t="shared" si="235"/>
        <v>835.49005455299402</v>
      </c>
      <c r="V2995" s="22">
        <f t="shared" si="236"/>
        <v>0.66072240678000138</v>
      </c>
      <c r="X2995" s="33"/>
      <c r="Y2995" s="33"/>
    </row>
    <row r="2996" spans="1:25" hidden="1" x14ac:dyDescent="0.2">
      <c r="A2996" s="93" t="s">
        <v>1641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0" t="str">
        <f>RIGHT(Journal!$J2996,9)</f>
        <v>000w11750</v>
      </c>
      <c r="I2996" s="96" t="str">
        <f t="shared" si="234"/>
        <v>ESSENS</v>
      </c>
      <c r="J2996" s="97" t="s">
        <v>1642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3187</v>
      </c>
      <c r="T2996" s="95" t="str">
        <f t="shared" si="238"/>
        <v>2024 10</v>
      </c>
      <c r="U2996" s="32">
        <f t="shared" si="235"/>
        <v>935.49005455299402</v>
      </c>
      <c r="V2996" s="22">
        <f t="shared" si="236"/>
        <v>0.73980442615047759</v>
      </c>
      <c r="X2996" s="33"/>
      <c r="Y2996" s="33"/>
    </row>
    <row r="2997" spans="1:25" hidden="1" x14ac:dyDescent="0.2">
      <c r="A2997" s="93" t="s">
        <v>1641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0" t="str">
        <f>RIGHT(Journal!$J2997,9)</f>
        <v>000w11850</v>
      </c>
      <c r="I2997" s="96" t="str">
        <f t="shared" si="234"/>
        <v>ESSENS</v>
      </c>
      <c r="J2997" s="97" t="s">
        <v>1286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3187</v>
      </c>
      <c r="T2997" s="95" t="str">
        <f t="shared" si="238"/>
        <v>2024 04</v>
      </c>
      <c r="U2997" s="32">
        <f t="shared" si="235"/>
        <v>935.49005455299402</v>
      </c>
      <c r="V2997" s="22">
        <f t="shared" si="236"/>
        <v>0.73980442615047759</v>
      </c>
      <c r="X2997" s="33"/>
      <c r="Y2997" s="33"/>
    </row>
    <row r="2998" spans="1:25" hidden="1" x14ac:dyDescent="0.2">
      <c r="A2998" s="93" t="s">
        <v>1641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0" t="str">
        <f>RIGHT(Journal!$J2998,9)</f>
        <v>000w15350</v>
      </c>
      <c r="I2998" s="96" t="str">
        <f t="shared" si="234"/>
        <v>ESSENS</v>
      </c>
      <c r="J2998" s="97" t="s">
        <v>1290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3187</v>
      </c>
      <c r="T2998" s="95" t="str">
        <f t="shared" si="238"/>
        <v>2024 10</v>
      </c>
      <c r="U2998" s="32">
        <f t="shared" si="235"/>
        <v>935.49005455299402</v>
      </c>
      <c r="V2998" s="22">
        <f t="shared" si="236"/>
        <v>0.73980442615047759</v>
      </c>
      <c r="X2998" s="33"/>
      <c r="Y2998" s="33"/>
    </row>
    <row r="2999" spans="1:25" hidden="1" x14ac:dyDescent="0.2">
      <c r="A2999" s="93" t="s">
        <v>1641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0" t="str">
        <f>RIGHT(Journal!$J2999,9)</f>
        <v>000m04350</v>
      </c>
      <c r="I2999" s="96" t="str">
        <f t="shared" ref="I2999:I3061" si="239">IFERROR(LEFT(J2999,FIND(",",J2999)-1),"")</f>
        <v>ESSENS</v>
      </c>
      <c r="J2999" s="97" t="s">
        <v>1294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si="235"/>
        <v>-1436.3808549514799</v>
      </c>
      <c r="V2999" s="22" t="str">
        <f t="shared" si="236"/>
        <v/>
      </c>
      <c r="X2999" s="33"/>
      <c r="Y2999" s="33"/>
    </row>
    <row r="3000" spans="1:25" hidden="1" x14ac:dyDescent="0.2">
      <c r="A3000" s="93" t="s">
        <v>1641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0" t="str">
        <f>RIGHT(Journal!$J3000,9)</f>
        <v>000m04450</v>
      </c>
      <c r="I3000" s="96" t="str">
        <f t="shared" si="239"/>
        <v>ESSENS</v>
      </c>
      <c r="J3000" s="97" t="s">
        <v>1643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si="235"/>
        <v>-1436.3808549514799</v>
      </c>
      <c r="V3000" s="22" t="str">
        <f t="shared" si="236"/>
        <v/>
      </c>
      <c r="X3000" s="33"/>
      <c r="Y3000" s="33"/>
    </row>
    <row r="3001" spans="1:25" hidden="1" x14ac:dyDescent="0.2">
      <c r="A3001" s="93" t="s">
        <v>1641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0" t="str">
        <f>RIGHT(Journal!$J3001,9)</f>
        <v>000w19050</v>
      </c>
      <c r="I3001" s="96" t="str">
        <f t="shared" si="239"/>
        <v>ESSENS</v>
      </c>
      <c r="J3001" s="97" t="s">
        <v>1298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3187</v>
      </c>
      <c r="T3001" s="95" t="str">
        <f t="shared" si="238"/>
        <v>2024 02</v>
      </c>
      <c r="U3001" s="32">
        <f t="shared" si="235"/>
        <v>-8.549514798232849E-4</v>
      </c>
      <c r="V3001" s="22">
        <f t="shared" si="236"/>
        <v>-5.9521224950618308E-7</v>
      </c>
      <c r="X3001" s="33"/>
      <c r="Y3001" s="33"/>
    </row>
    <row r="3002" spans="1:25" hidden="1" x14ac:dyDescent="0.2">
      <c r="A3002" s="93" t="s">
        <v>1641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0" t="str">
        <f>RIGHT(Journal!$J3002,9)</f>
        <v>000w19050</v>
      </c>
      <c r="I3002" s="96" t="str">
        <f t="shared" si="239"/>
        <v>ESSENS</v>
      </c>
      <c r="J3002" s="97" t="s">
        <v>1298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si="236"/>
        <v/>
      </c>
      <c r="X3002" s="33"/>
      <c r="Y3002" s="33"/>
    </row>
    <row r="3003" spans="1:25" hidden="1" x14ac:dyDescent="0.2">
      <c r="A3003" s="93" t="s">
        <v>1641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0" t="str">
        <f>RIGHT(Journal!$J3003,9)</f>
        <v>000w19250</v>
      </c>
      <c r="I3003" s="96" t="str">
        <f t="shared" si="239"/>
        <v>ESSENS</v>
      </c>
      <c r="J3003" s="97" t="s">
        <v>1644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si="235"/>
        <v>-1436.3808549514799</v>
      </c>
      <c r="V3003" s="22" t="str">
        <f t="shared" si="236"/>
        <v/>
      </c>
      <c r="X3003" s="33"/>
      <c r="Y3003" s="33"/>
    </row>
    <row r="3004" spans="1:25" hidden="1" x14ac:dyDescent="0.2">
      <c r="A3004" s="93" t="s">
        <v>1641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0" t="str">
        <f>RIGHT(Journal!$J3004,9)</f>
        <v>000w19250</v>
      </c>
      <c r="I3004" s="96" t="str">
        <f t="shared" si="239"/>
        <v>ESSENS</v>
      </c>
      <c r="J3004" s="97" t="s">
        <v>1644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si="235"/>
        <v>-1436.3808549514799</v>
      </c>
      <c r="V3004" s="22" t="str">
        <f t="shared" si="236"/>
        <v/>
      </c>
      <c r="X3004" s="33"/>
      <c r="Y3004" s="33"/>
    </row>
    <row r="3005" spans="1:25" hidden="1" x14ac:dyDescent="0.2">
      <c r="A3005" s="93" t="s">
        <v>1641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0" t="str">
        <f>RIGHT(Journal!$J3005,9)</f>
        <v>000w18501</v>
      </c>
      <c r="I3005" s="96" t="str">
        <f t="shared" si="239"/>
        <v>ESSENS</v>
      </c>
      <c r="J3005" s="97" t="s">
        <v>1645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si="235"/>
        <v>-32.745197609088564</v>
      </c>
      <c r="V3005" s="22" t="str">
        <f t="shared" si="236"/>
        <v/>
      </c>
      <c r="X3005" s="33"/>
      <c r="Y3005" s="33"/>
    </row>
    <row r="3006" spans="1:25" hidden="1" x14ac:dyDescent="0.2">
      <c r="A3006" s="93" t="s">
        <v>1641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0" t="str">
        <f>RIGHT(Journal!$J3006,9)</f>
        <v>000w16250</v>
      </c>
      <c r="I3006" s="96" t="str">
        <f t="shared" si="239"/>
        <v>ESSENS</v>
      </c>
      <c r="J3006" s="97" t="s">
        <v>1274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si="236"/>
        <v/>
      </c>
      <c r="X3006" s="33"/>
      <c r="Y3006" s="33"/>
    </row>
    <row r="3007" spans="1:25" hidden="1" x14ac:dyDescent="0.2">
      <c r="A3007" s="93" t="s">
        <v>1641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0" t="str">
        <f>RIGHT(Journal!$J3007,9)</f>
        <v>000w16250</v>
      </c>
      <c r="I3007" s="96" t="str">
        <f t="shared" si="239"/>
        <v>ESSENS</v>
      </c>
      <c r="J3007" s="97" t="s">
        <v>1274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si="235"/>
        <v>-1264.509945447006</v>
      </c>
      <c r="V3007" s="22" t="str">
        <f t="shared" si="236"/>
        <v/>
      </c>
      <c r="X3007" s="33"/>
      <c r="Y3007" s="33"/>
    </row>
    <row r="3008" spans="1:25" hidden="1" x14ac:dyDescent="0.2">
      <c r="A3008" s="93" t="s">
        <v>1638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0" t="str">
        <f>RIGHT(Journal!$J3008,9)</f>
        <v>000w12450</v>
      </c>
      <c r="I3008" s="96" t="str">
        <f t="shared" si="239"/>
        <v>ESSENS</v>
      </c>
      <c r="J3008" s="97" t="s">
        <v>1646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si="235"/>
        <v>-1233.4696863783802</v>
      </c>
      <c r="V3008" s="22" t="str">
        <f t="shared" si="236"/>
        <v/>
      </c>
      <c r="X3008" s="33"/>
      <c r="Y3008" s="33"/>
    </row>
    <row r="3009" spans="1:25" hidden="1" x14ac:dyDescent="0.2">
      <c r="A3009" s="93" t="s">
        <v>1638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0" t="str">
        <f>RIGHT(Journal!$J3009,9)</f>
        <v>000m02950</v>
      </c>
      <c r="I3009" s="96" t="str">
        <f t="shared" si="239"/>
        <v>ESSENS</v>
      </c>
      <c r="J3009" s="97" t="s">
        <v>1647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40">Q3009-P3009</f>
        <v>-1233.4696863783802</v>
      </c>
      <c r="V3009" s="22" t="str">
        <f t="shared" ref="V3009:V3072" si="241">IF(Q3009&lt;&gt;0,IFERROR(U3009/P3009,""),"")</f>
        <v/>
      </c>
      <c r="X3009" s="33"/>
      <c r="Y3009" s="33"/>
    </row>
    <row r="3010" spans="1:25" hidden="1" x14ac:dyDescent="0.2">
      <c r="A3010" s="93" t="s">
        <v>1638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0" t="str">
        <f>RIGHT(Journal!$J3010,9)</f>
        <v>000w16650</v>
      </c>
      <c r="I3010" s="96" t="str">
        <f t="shared" si="239"/>
        <v>ESSENS</v>
      </c>
      <c r="J3010" s="97" t="s">
        <v>1648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3187</v>
      </c>
      <c r="T3010" s="95" t="str">
        <f t="shared" si="238"/>
        <v>2024 10</v>
      </c>
      <c r="U3010" s="32">
        <f t="shared" si="240"/>
        <v>966.53031362161983</v>
      </c>
      <c r="V3010" s="22">
        <f t="shared" si="241"/>
        <v>0.78358659665116914</v>
      </c>
      <c r="X3010" s="33"/>
      <c r="Y3010" s="33"/>
    </row>
    <row r="3011" spans="1:25" hidden="1" x14ac:dyDescent="0.2">
      <c r="A3011" s="93" t="s">
        <v>1638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0" t="str">
        <f>RIGHT(Journal!$J3011,9)</f>
        <v>000w18250</v>
      </c>
      <c r="I3011" s="96" t="str">
        <f t="shared" si="239"/>
        <v>ESSENS</v>
      </c>
      <c r="J3011" s="97" t="s">
        <v>1292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3187</v>
      </c>
      <c r="T3011" s="95" t="str">
        <f t="shared" si="238"/>
        <v>2024 10</v>
      </c>
      <c r="U3011" s="32">
        <f t="shared" si="240"/>
        <v>966.53031362161983</v>
      </c>
      <c r="V3011" s="22">
        <f t="shared" si="241"/>
        <v>0.78358659665116914</v>
      </c>
      <c r="X3011" s="33"/>
      <c r="Y3011" s="33"/>
    </row>
    <row r="3012" spans="1:25" hidden="1" x14ac:dyDescent="0.2">
      <c r="A3012" s="93" t="s">
        <v>1638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2">IFERROR(TEXT(E3012, "ГГГГ ММ"),"")</f>
        <v>2024 02</v>
      </c>
      <c r="G3012" s="96" t="s">
        <v>8</v>
      </c>
      <c r="H3012" s="160" t="str">
        <f>RIGHT(Journal!$J3012,9)</f>
        <v>000w18250</v>
      </c>
      <c r="I3012" s="96" t="str">
        <f t="shared" si="239"/>
        <v>ESSENS</v>
      </c>
      <c r="J3012" s="97" t="s">
        <v>1292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3">IF(R3012="","",TEXT(R3012,"ГГГГ ММ"))</f>
        <v/>
      </c>
      <c r="U3012" s="32">
        <f t="shared" si="240"/>
        <v>3.1362161985271086E-4</v>
      </c>
      <c r="V3012" s="22">
        <f t="shared" si="241"/>
        <v>2.5425968981332875E-7</v>
      </c>
      <c r="X3012" s="33"/>
      <c r="Y3012" s="33"/>
    </row>
    <row r="3013" spans="1:25" hidden="1" x14ac:dyDescent="0.2">
      <c r="A3013" s="93" t="s">
        <v>1638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2"/>
        <v>2024 02</v>
      </c>
      <c r="G3013" s="96" t="s">
        <v>8</v>
      </c>
      <c r="H3013" s="160" t="str">
        <f>RIGHT(Journal!$J3013,9)</f>
        <v>000m90150</v>
      </c>
      <c r="I3013" s="96" t="str">
        <f t="shared" si="239"/>
        <v>ESSENS</v>
      </c>
      <c r="J3013" s="97" t="s">
        <v>1649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3187</v>
      </c>
      <c r="T3013" s="95" t="str">
        <f t="shared" si="243"/>
        <v>2024 10</v>
      </c>
      <c r="U3013" s="32">
        <f t="shared" si="240"/>
        <v>966.53031362161983</v>
      </c>
      <c r="V3013" s="22">
        <f t="shared" si="241"/>
        <v>0.78358659665116914</v>
      </c>
      <c r="X3013" s="33"/>
      <c r="Y3013" s="33"/>
    </row>
    <row r="3014" spans="1:25" hidden="1" x14ac:dyDescent="0.2">
      <c r="A3014" s="93" t="s">
        <v>1638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2"/>
        <v>2024 02</v>
      </c>
      <c r="G3014" s="96" t="s">
        <v>8</v>
      </c>
      <c r="H3014" s="160" t="str">
        <f>RIGHT(Journal!$J3014,9)</f>
        <v>000w18450</v>
      </c>
      <c r="I3014" s="96" t="str">
        <f t="shared" si="239"/>
        <v>ESSENS</v>
      </c>
      <c r="J3014" s="97" t="s">
        <v>1295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3187</v>
      </c>
      <c r="T3014" s="95" t="str">
        <f t="shared" si="243"/>
        <v>2024 10</v>
      </c>
      <c r="U3014" s="32">
        <f t="shared" si="240"/>
        <v>1148.8693722580151</v>
      </c>
      <c r="V3014" s="22">
        <f t="shared" si="241"/>
        <v>0.81995878864591976</v>
      </c>
      <c r="X3014" s="33"/>
      <c r="Y3014" s="33"/>
    </row>
    <row r="3015" spans="1:25" hidden="1" x14ac:dyDescent="0.2">
      <c r="A3015" s="93" t="s">
        <v>1638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2"/>
        <v>2024 02</v>
      </c>
      <c r="G3015" s="96" t="s">
        <v>8</v>
      </c>
      <c r="H3015" s="160" t="str">
        <f>RIGHT(Journal!$J3015,9)</f>
        <v>000w18750</v>
      </c>
      <c r="I3015" s="96" t="str">
        <f t="shared" si="239"/>
        <v>ESSENS</v>
      </c>
      <c r="J3015" s="97" t="s">
        <v>1650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3187</v>
      </c>
      <c r="T3015" s="95" t="str">
        <f t="shared" si="243"/>
        <v>2024 10</v>
      </c>
      <c r="U3015" s="32">
        <f t="shared" si="240"/>
        <v>1098.8693722580151</v>
      </c>
      <c r="V3015" s="22">
        <f t="shared" si="241"/>
        <v>0.78427332220188217</v>
      </c>
      <c r="X3015" s="33"/>
      <c r="Y3015" s="33"/>
    </row>
    <row r="3016" spans="1:25" hidden="1" x14ac:dyDescent="0.2">
      <c r="A3016" s="93" t="s">
        <v>1638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2"/>
        <v>2024 02</v>
      </c>
      <c r="G3016" s="96" t="s">
        <v>8</v>
      </c>
      <c r="H3016" s="160" t="str">
        <f>RIGHT(Journal!$J3016,9)</f>
        <v>000w18701</v>
      </c>
      <c r="I3016" s="96" t="str">
        <f t="shared" si="239"/>
        <v>ESSENS</v>
      </c>
      <c r="J3016" s="97" t="s">
        <v>1651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3"/>
        <v/>
      </c>
      <c r="U3016" s="32">
        <f t="shared" si="240"/>
        <v>-31.940626245749531</v>
      </c>
      <c r="V3016" s="22" t="str">
        <f t="shared" si="241"/>
        <v/>
      </c>
      <c r="X3016" s="33"/>
      <c r="Y3016" s="33"/>
    </row>
    <row r="3017" spans="1:25" hidden="1" x14ac:dyDescent="0.2">
      <c r="A3017" s="93" t="s">
        <v>1653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2"/>
        <v>2024 02</v>
      </c>
      <c r="G3017" s="96" t="s">
        <v>8</v>
      </c>
      <c r="H3017" s="160" t="str">
        <f>RIGHT(Journal!$J3017,9)</f>
        <v>000m00750</v>
      </c>
      <c r="I3017" s="96" t="str">
        <f t="shared" si="239"/>
        <v>ESSENS</v>
      </c>
      <c r="J3017" s="97" t="s">
        <v>1654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3"/>
        <v/>
      </c>
      <c r="U3017" s="32">
        <f t="shared" si="240"/>
        <v>3.3333333333303017E-3</v>
      </c>
      <c r="V3017" s="22">
        <f t="shared" si="241"/>
        <v>2.9364263691061237E-6</v>
      </c>
      <c r="X3017" s="33"/>
      <c r="Y3017" s="33"/>
    </row>
    <row r="3018" spans="1:25" hidden="1" x14ac:dyDescent="0.2">
      <c r="A3018" s="93" t="s">
        <v>1653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2"/>
        <v>2024 02</v>
      </c>
      <c r="G3018" s="96" t="s">
        <v>8</v>
      </c>
      <c r="H3018" s="160" t="str">
        <f>RIGHT(Journal!$J3018,9)</f>
        <v>000m00850</v>
      </c>
      <c r="I3018" s="96" t="str">
        <f t="shared" si="239"/>
        <v>ESSENS</v>
      </c>
      <c r="J3018" s="97" t="s">
        <v>1636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3"/>
        <v/>
      </c>
      <c r="U3018" s="32">
        <f t="shared" si="240"/>
        <v>-1135.1666666666667</v>
      </c>
      <c r="V3018" s="22" t="str">
        <f t="shared" si="241"/>
        <v/>
      </c>
      <c r="X3018" s="33"/>
      <c r="Y3018" s="33"/>
    </row>
    <row r="3019" spans="1:25" hidden="1" x14ac:dyDescent="0.2">
      <c r="A3019" s="93" t="s">
        <v>1653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2"/>
        <v>2024 02</v>
      </c>
      <c r="G3019" s="96" t="s">
        <v>8</v>
      </c>
      <c r="H3019" s="160" t="str">
        <f>RIGHT(Journal!$J3019,9)</f>
        <v>000w13050</v>
      </c>
      <c r="I3019" s="96" t="str">
        <f t="shared" si="239"/>
        <v>ESSENS</v>
      </c>
      <c r="J3019" s="97" t="s">
        <v>1657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3187</v>
      </c>
      <c r="T3019" s="95" t="str">
        <f t="shared" si="243"/>
        <v>2024 10</v>
      </c>
      <c r="U3019" s="32">
        <f t="shared" si="240"/>
        <v>1064.8333333333333</v>
      </c>
      <c r="V3019" s="22">
        <f t="shared" si="241"/>
        <v>0.93804140361180433</v>
      </c>
      <c r="X3019" s="33"/>
      <c r="Y3019" s="33"/>
    </row>
    <row r="3020" spans="1:25" hidden="1" x14ac:dyDescent="0.2">
      <c r="A3020" s="93" t="s">
        <v>1653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2"/>
        <v>2024 02</v>
      </c>
      <c r="G3020" s="96" t="s">
        <v>8</v>
      </c>
      <c r="H3020" s="160" t="str">
        <f>RIGHT(Journal!$J3020,9)</f>
        <v>000w14450</v>
      </c>
      <c r="I3020" s="96" t="str">
        <f t="shared" si="239"/>
        <v>ESSENS</v>
      </c>
      <c r="J3020" s="97" t="s">
        <v>1658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3"/>
        <v/>
      </c>
      <c r="U3020" s="32">
        <f t="shared" si="240"/>
        <v>-1135.1666666666667</v>
      </c>
      <c r="V3020" s="22" t="str">
        <f t="shared" si="241"/>
        <v/>
      </c>
      <c r="X3020" s="33"/>
      <c r="Y3020" s="33"/>
    </row>
    <row r="3021" spans="1:25" hidden="1" x14ac:dyDescent="0.2">
      <c r="A3021" s="93" t="s">
        <v>1653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2"/>
        <v>2024 02</v>
      </c>
      <c r="G3021" s="96" t="s">
        <v>8</v>
      </c>
      <c r="H3021" s="160" t="str">
        <f>RIGHT(Journal!$J3021,9)</f>
        <v>000w15650</v>
      </c>
      <c r="I3021" s="96" t="str">
        <f t="shared" si="239"/>
        <v>ESSENS</v>
      </c>
      <c r="J3021" s="97" t="s">
        <v>1659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3"/>
        <v/>
      </c>
      <c r="U3021" s="32">
        <f t="shared" si="240"/>
        <v>-1135.1666666666667</v>
      </c>
      <c r="V3021" s="22" t="str">
        <f t="shared" si="241"/>
        <v/>
      </c>
      <c r="X3021" s="33"/>
      <c r="Y3021" s="33"/>
    </row>
    <row r="3022" spans="1:25" hidden="1" x14ac:dyDescent="0.2">
      <c r="A3022" s="93" t="s">
        <v>1653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2"/>
        <v>2024 02</v>
      </c>
      <c r="G3022" s="96" t="s">
        <v>8</v>
      </c>
      <c r="H3022" s="160" t="str">
        <f>RIGHT(Journal!$J3022,9)</f>
        <v>000m02550</v>
      </c>
      <c r="I3022" s="96" t="str">
        <f t="shared" si="239"/>
        <v>ESSENS</v>
      </c>
      <c r="J3022" s="97" t="s">
        <v>1660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3187</v>
      </c>
      <c r="T3022" s="95" t="str">
        <f t="shared" si="243"/>
        <v>2024 03</v>
      </c>
      <c r="U3022" s="32">
        <f t="shared" si="240"/>
        <v>1064.8333333333333</v>
      </c>
      <c r="V3022" s="22">
        <f t="shared" si="241"/>
        <v>0.93804140361180433</v>
      </c>
      <c r="X3022" s="33"/>
      <c r="Y3022" s="33"/>
    </row>
    <row r="3023" spans="1:25" hidden="1" x14ac:dyDescent="0.2">
      <c r="A3023" s="93" t="s">
        <v>1666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2"/>
        <v>2024 02</v>
      </c>
      <c r="G3023" s="96" t="s">
        <v>5</v>
      </c>
      <c r="H3023" s="161" t="s">
        <v>2911</v>
      </c>
      <c r="I3023" s="97" t="s">
        <v>2903</v>
      </c>
      <c r="J3023" s="97" t="s">
        <v>2912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3187</v>
      </c>
      <c r="T3023" s="95" t="str">
        <f t="shared" si="243"/>
        <v>2024 03</v>
      </c>
      <c r="U3023" s="32">
        <f t="shared" si="240"/>
        <v>423.69713840981262</v>
      </c>
      <c r="V3023" s="22">
        <f t="shared" si="241"/>
        <v>0.30785167293793952</v>
      </c>
      <c r="X3023" s="33"/>
      <c r="Y3023" s="33"/>
    </row>
    <row r="3024" spans="1:25" hidden="1" x14ac:dyDescent="0.2">
      <c r="A3024" s="93" t="s">
        <v>1666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2"/>
        <v>2024 02</v>
      </c>
      <c r="G3024" s="96" t="s">
        <v>5</v>
      </c>
      <c r="H3024" s="161" t="s">
        <v>2911</v>
      </c>
      <c r="I3024" s="97" t="s">
        <v>2903</v>
      </c>
      <c r="J3024" s="97" t="s">
        <v>2912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3187</v>
      </c>
      <c r="T3024" s="95" t="str">
        <f t="shared" si="243"/>
        <v>2024 03</v>
      </c>
      <c r="U3024" s="32">
        <f t="shared" si="240"/>
        <v>423.69713840981262</v>
      </c>
      <c r="V3024" s="22">
        <f t="shared" si="241"/>
        <v>0.30785167293793952</v>
      </c>
      <c r="X3024" s="33"/>
      <c r="Y3024" s="33"/>
    </row>
    <row r="3025" spans="1:25" hidden="1" x14ac:dyDescent="0.2">
      <c r="A3025" s="93" t="s">
        <v>1666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2"/>
        <v>2024 02</v>
      </c>
      <c r="G3025" s="96" t="s">
        <v>5</v>
      </c>
      <c r="H3025" s="160" t="str">
        <f>RIGHT(Journal!$J3025,9)</f>
        <v>NCS-67339</v>
      </c>
      <c r="I3025" s="127" t="str">
        <f t="shared" si="239"/>
        <v>Nutricost</v>
      </c>
      <c r="J3025" s="97" t="s">
        <v>1667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3"/>
        <v/>
      </c>
      <c r="U3025" s="32">
        <f t="shared" si="240"/>
        <v>-1793.7275462299979</v>
      </c>
      <c r="V3025" s="22" t="str">
        <f t="shared" si="241"/>
        <v/>
      </c>
      <c r="X3025" s="33"/>
      <c r="Y3025" s="33"/>
    </row>
    <row r="3026" spans="1:25" hidden="1" x14ac:dyDescent="0.2">
      <c r="A3026" s="93" t="s">
        <v>1666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2"/>
        <v>2024 02</v>
      </c>
      <c r="G3026" s="96" t="s">
        <v>5</v>
      </c>
      <c r="H3026" s="161" t="s">
        <v>2160</v>
      </c>
      <c r="I3026" s="97" t="s">
        <v>2161</v>
      </c>
      <c r="J3026" s="97" t="s">
        <v>2162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3187</v>
      </c>
      <c r="T3026" s="95" t="str">
        <f t="shared" si="243"/>
        <v>2024 05</v>
      </c>
      <c r="U3026" s="32">
        <f t="shared" si="240"/>
        <v>719.06382666085574</v>
      </c>
      <c r="V3026" s="22">
        <f t="shared" si="241"/>
        <v>0.56135804548824653</v>
      </c>
      <c r="X3026" s="33"/>
      <c r="Y3026" s="33"/>
    </row>
    <row r="3027" spans="1:25" hidden="1" x14ac:dyDescent="0.2">
      <c r="A3027" s="93" t="s">
        <v>1666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2"/>
        <v>2024 02</v>
      </c>
      <c r="G3027" s="96" t="s">
        <v>5</v>
      </c>
      <c r="H3027" s="161" t="s">
        <v>2948</v>
      </c>
      <c r="I3027" s="97" t="s">
        <v>2903</v>
      </c>
      <c r="J3027" s="97" t="s">
        <v>2949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3187</v>
      </c>
      <c r="T3027" s="95" t="str">
        <f t="shared" si="243"/>
        <v>2024 03</v>
      </c>
      <c r="U3027" s="32">
        <f t="shared" si="240"/>
        <v>757.19147998256676</v>
      </c>
      <c r="V3027" s="22">
        <f t="shared" si="241"/>
        <v>0.19704116820765549</v>
      </c>
      <c r="X3027" s="33"/>
      <c r="Y3027" s="33"/>
    </row>
    <row r="3028" spans="1:25" hidden="1" x14ac:dyDescent="0.2">
      <c r="A3028" s="93" t="s">
        <v>1666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2"/>
        <v>2024 02</v>
      </c>
      <c r="G3028" s="96" t="s">
        <v>5</v>
      </c>
      <c r="H3028" s="161" t="s">
        <v>2464</v>
      </c>
      <c r="I3028" s="97" t="s">
        <v>2161</v>
      </c>
      <c r="J3028" s="97" t="s">
        <v>2465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3187</v>
      </c>
      <c r="T3028" s="95" t="str">
        <f t="shared" si="243"/>
        <v>2024 03</v>
      </c>
      <c r="U3028" s="32">
        <f t="shared" si="240"/>
        <v>712.81027333291831</v>
      </c>
      <c r="V3028" s="22">
        <f t="shared" si="241"/>
        <v>0.55377250032797953</v>
      </c>
      <c r="X3028" s="33"/>
      <c r="Y3028" s="33"/>
    </row>
    <row r="3029" spans="1:25" hidden="1" x14ac:dyDescent="0.2">
      <c r="A3029" s="93" t="s">
        <v>1666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2"/>
        <v>2024 02</v>
      </c>
      <c r="G3029" s="96" t="s">
        <v>7</v>
      </c>
      <c r="H3029" s="161" t="s">
        <v>2765</v>
      </c>
      <c r="I3029" s="97" t="s">
        <v>2766</v>
      </c>
      <c r="J3029" s="97" t="s">
        <v>2767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3"/>
        <v/>
      </c>
      <c r="U3029" s="32">
        <f t="shared" si="240"/>
        <v>-1286.147467779092</v>
      </c>
      <c r="V3029" s="22" t="str">
        <f t="shared" si="241"/>
        <v/>
      </c>
      <c r="X3029" s="33"/>
      <c r="Y3029" s="33"/>
    </row>
    <row r="3030" spans="1:25" hidden="1" x14ac:dyDescent="0.2">
      <c r="A3030" s="93" t="s">
        <v>1666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2"/>
        <v>2024 02</v>
      </c>
      <c r="G3030" s="96" t="s">
        <v>7</v>
      </c>
      <c r="H3030" s="160" t="str">
        <f>RIGHT(Journal!$J3030,9)</f>
        <v>MHL-05089</v>
      </c>
      <c r="I3030" s="127" t="str">
        <f t="shared" si="239"/>
        <v>MEDIHEAL</v>
      </c>
      <c r="J3030" s="97" t="s">
        <v>1664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3"/>
        <v/>
      </c>
      <c r="U3030" s="32">
        <f t="shared" si="240"/>
        <v>-1182.9638378681277</v>
      </c>
      <c r="V3030" s="22" t="str">
        <f t="shared" si="241"/>
        <v/>
      </c>
      <c r="X3030" s="33"/>
      <c r="Y3030" s="33"/>
    </row>
    <row r="3031" spans="1:25" hidden="1" x14ac:dyDescent="0.2">
      <c r="A3031" s="93" t="s">
        <v>1666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2"/>
        <v>2024 02</v>
      </c>
      <c r="G3031" s="96" t="s">
        <v>5</v>
      </c>
      <c r="H3031" s="161" t="s">
        <v>2615</v>
      </c>
      <c r="I3031" s="97" t="s">
        <v>2072</v>
      </c>
      <c r="J3031" s="97" t="s">
        <v>2616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3187</v>
      </c>
      <c r="T3031" s="95" t="str">
        <f t="shared" si="243"/>
        <v>2024 11</v>
      </c>
      <c r="U3031" s="32">
        <f t="shared" si="240"/>
        <v>626.47334537077404</v>
      </c>
      <c r="V3031" s="22">
        <f t="shared" si="241"/>
        <v>0.58356571089252096</v>
      </c>
      <c r="X3031" s="33"/>
      <c r="Y3031" s="33"/>
    </row>
    <row r="3032" spans="1:25" hidden="1" x14ac:dyDescent="0.2">
      <c r="A3032" s="93" t="s">
        <v>1666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2"/>
        <v>2024 02</v>
      </c>
      <c r="G3032" s="96" t="s">
        <v>5</v>
      </c>
      <c r="H3032" s="160" t="str">
        <f>RIGHT(Journal!$J3032,9)</f>
        <v>SOL-03280</v>
      </c>
      <c r="I3032" s="127" t="str">
        <f t="shared" si="239"/>
        <v>Solgar</v>
      </c>
      <c r="J3032" s="97" t="s">
        <v>1668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3187</v>
      </c>
      <c r="T3032" s="95" t="str">
        <f t="shared" si="243"/>
        <v>2024 10</v>
      </c>
      <c r="U3032" s="32">
        <f t="shared" si="240"/>
        <v>592.72308822613832</v>
      </c>
      <c r="V3032" s="22">
        <f t="shared" si="241"/>
        <v>0.32796473211422494</v>
      </c>
      <c r="X3032" s="33"/>
      <c r="Y3032" s="33"/>
    </row>
    <row r="3033" spans="1:25" hidden="1" x14ac:dyDescent="0.2">
      <c r="A3033" s="93" t="s">
        <v>1666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2"/>
        <v>2024 02</v>
      </c>
      <c r="G3033" s="96" t="s">
        <v>5</v>
      </c>
      <c r="H3033" s="160" t="str">
        <f>RIGHT(Journal!$J3033,9)</f>
        <v>FCD-02894</v>
      </c>
      <c r="I3033" s="127" t="str">
        <f t="shared" si="239"/>
        <v>FITCODE</v>
      </c>
      <c r="J3033" s="97" t="s">
        <v>1669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3187</v>
      </c>
      <c r="T3033" s="95" t="str">
        <f t="shared" si="243"/>
        <v>2025 03</v>
      </c>
      <c r="U3033" s="32">
        <f t="shared" si="240"/>
        <v>1067.462561484341</v>
      </c>
      <c r="V3033" s="22">
        <f t="shared" si="241"/>
        <v>2.4679078998284125</v>
      </c>
      <c r="X3033" s="33"/>
      <c r="Y3033" s="33"/>
    </row>
    <row r="3034" spans="1:25" hidden="1" x14ac:dyDescent="0.2">
      <c r="A3034" s="93" t="s">
        <v>1670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2"/>
        <v>2024 02</v>
      </c>
      <c r="G3034" s="96" t="s">
        <v>5</v>
      </c>
      <c r="H3034" s="160" t="str">
        <f>RIGHT(Journal!$J3034,9)</f>
        <v>LEX-22073</v>
      </c>
      <c r="I3034" s="96" t="str">
        <f t="shared" si="239"/>
        <v>Life Extension</v>
      </c>
      <c r="J3034" s="97" t="s">
        <v>1672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3"/>
        <v/>
      </c>
      <c r="U3034" s="32">
        <f t="shared" si="240"/>
        <v>-2002.323836505569</v>
      </c>
      <c r="V3034" s="22" t="str">
        <f t="shared" si="241"/>
        <v/>
      </c>
      <c r="X3034" s="33"/>
      <c r="Y3034" s="33"/>
    </row>
    <row r="3035" spans="1:25" hidden="1" x14ac:dyDescent="0.2">
      <c r="A3035" s="93" t="s">
        <v>1670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2"/>
        <v>2024 02</v>
      </c>
      <c r="G3035" s="96" t="s">
        <v>5</v>
      </c>
      <c r="H3035" s="160" t="str">
        <f>RIGHT(Journal!$J3035,9)</f>
        <v>EVL-24071</v>
      </c>
      <c r="I3035" s="96" t="str">
        <f t="shared" si="239"/>
        <v>EVLution Nutrition</v>
      </c>
      <c r="J3035" s="97" t="s">
        <v>1673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3187</v>
      </c>
      <c r="T3035" s="95" t="str">
        <f t="shared" si="243"/>
        <v>2025 04</v>
      </c>
      <c r="U3035" s="32">
        <f t="shared" si="240"/>
        <v>931.506227523902</v>
      </c>
      <c r="V3035" s="22">
        <f t="shared" si="241"/>
        <v>0.41062763267238234</v>
      </c>
      <c r="X3035" s="33"/>
      <c r="Y3035" s="33"/>
    </row>
    <row r="3036" spans="1:25" hidden="1" x14ac:dyDescent="0.2">
      <c r="A3036" s="93" t="s">
        <v>1670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2"/>
        <v>2024 02</v>
      </c>
      <c r="G3036" s="96" t="s">
        <v>5</v>
      </c>
      <c r="H3036" s="160" t="str">
        <f>RIGHT(Journal!$J3036,9)</f>
        <v>SNS-01819</v>
      </c>
      <c r="I3036" s="96" t="str">
        <f t="shared" si="239"/>
        <v>Source Naturals</v>
      </c>
      <c r="J3036" s="97" t="s">
        <v>952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3187</v>
      </c>
      <c r="T3036" s="95" t="str">
        <f t="shared" si="243"/>
        <v>2024 02</v>
      </c>
      <c r="U3036" s="32">
        <f t="shared" si="240"/>
        <v>-1.7533549686277183E-3</v>
      </c>
      <c r="V3036" s="22">
        <f t="shared" si="241"/>
        <v>-1.9496197727777377E-6</v>
      </c>
      <c r="X3036" s="33"/>
      <c r="Y3036" s="33"/>
    </row>
    <row r="3037" spans="1:25" hidden="1" x14ac:dyDescent="0.2">
      <c r="A3037" s="93" t="s">
        <v>1670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2"/>
        <v>2024 02</v>
      </c>
      <c r="G3037" s="96" t="s">
        <v>5</v>
      </c>
      <c r="H3037" s="160" t="str">
        <f>RIGHT(Journal!$J3037,9)</f>
        <v>SNS-01819</v>
      </c>
      <c r="I3037" s="96" t="str">
        <f t="shared" si="239"/>
        <v>Source Naturals</v>
      </c>
      <c r="J3037" s="97" t="s">
        <v>952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3187</v>
      </c>
      <c r="T3037" s="95" t="str">
        <f t="shared" si="243"/>
        <v>2024 05</v>
      </c>
      <c r="U3037" s="32">
        <f t="shared" si="240"/>
        <v>800.66824664503133</v>
      </c>
      <c r="V3037" s="22">
        <f t="shared" si="241"/>
        <v>0.89029242396716024</v>
      </c>
      <c r="X3037" s="33"/>
      <c r="Y3037" s="33"/>
    </row>
    <row r="3038" spans="1:25" hidden="1" x14ac:dyDescent="0.2">
      <c r="A3038" s="93" t="s">
        <v>1670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2"/>
        <v>2024 02</v>
      </c>
      <c r="G3038" s="96" t="s">
        <v>5</v>
      </c>
      <c r="H3038" s="160" t="str">
        <f>RIGHT(Journal!$J3038,9)</f>
        <v>NCS-67068</v>
      </c>
      <c r="I3038" s="96" t="str">
        <f t="shared" si="239"/>
        <v>Nutricost</v>
      </c>
      <c r="J3038" s="97" t="s">
        <v>1674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3187</v>
      </c>
      <c r="T3038" s="95" t="str">
        <f t="shared" si="243"/>
        <v>2024 04</v>
      </c>
      <c r="U3038" s="32">
        <f t="shared" si="240"/>
        <v>891.33114814489977</v>
      </c>
      <c r="V3038" s="22">
        <f t="shared" si="241"/>
        <v>0.68109754953011648</v>
      </c>
      <c r="X3038" s="33"/>
      <c r="Y3038" s="33"/>
    </row>
    <row r="3039" spans="1:25" hidden="1" x14ac:dyDescent="0.2">
      <c r="A3039" s="93" t="s">
        <v>1670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2"/>
        <v>2024 02</v>
      </c>
      <c r="G3039" s="96" t="s">
        <v>5</v>
      </c>
      <c r="H3039" s="161" t="s">
        <v>2051</v>
      </c>
      <c r="I3039" s="97" t="s">
        <v>2040</v>
      </c>
      <c r="J3039" s="97" t="s">
        <v>2052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3187</v>
      </c>
      <c r="T3039" s="95" t="str">
        <f t="shared" si="243"/>
        <v>2024 06</v>
      </c>
      <c r="U3039" s="32">
        <f t="shared" si="240"/>
        <v>1131.8019261468298</v>
      </c>
      <c r="V3039" s="22">
        <f t="shared" si="241"/>
        <v>0.38130943353035052</v>
      </c>
      <c r="X3039" s="33"/>
      <c r="Y3039" s="33"/>
    </row>
    <row r="3040" spans="1:25" hidden="1" x14ac:dyDescent="0.2">
      <c r="A3040" s="93" t="s">
        <v>1670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2"/>
        <v>2024 02</v>
      </c>
      <c r="G3040" s="96" t="s">
        <v>5</v>
      </c>
      <c r="H3040" s="160" t="str">
        <f>RIGHT(Journal!$J3040,9)</f>
        <v>FOA-66103</v>
      </c>
      <c r="I3040" s="96" t="str">
        <f t="shared" si="239"/>
        <v>Force Factor</v>
      </c>
      <c r="J3040" s="97" t="s">
        <v>1675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3"/>
        <v>2025 07</v>
      </c>
      <c r="U3040" s="32">
        <f t="shared" si="240"/>
        <v>851.63804139987747</v>
      </c>
      <c r="V3040" s="22">
        <f t="shared" si="241"/>
        <v>0.74161115754656504</v>
      </c>
      <c r="X3040" s="33"/>
      <c r="Y3040" s="33"/>
    </row>
    <row r="3041" spans="1:25" hidden="1" x14ac:dyDescent="0.2">
      <c r="A3041" s="93" t="s">
        <v>1670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2"/>
        <v>2024 02</v>
      </c>
      <c r="G3041" s="96" t="s">
        <v>5</v>
      </c>
      <c r="H3041" s="160" t="str">
        <f>RIGHT(Journal!$J3041,9)</f>
        <v>FOA-66103</v>
      </c>
      <c r="I3041" s="96" t="str">
        <f t="shared" si="239"/>
        <v>Force Factor</v>
      </c>
      <c r="J3041" s="97" t="s">
        <v>1675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3"/>
        <v>2025 09</v>
      </c>
      <c r="U3041" s="32">
        <f t="shared" si="240"/>
        <v>851.63804139987747</v>
      </c>
      <c r="V3041" s="22">
        <f t="shared" si="241"/>
        <v>0.74161115754656504</v>
      </c>
      <c r="X3041" s="33"/>
      <c r="Y3041" s="33"/>
    </row>
    <row r="3042" spans="1:25" hidden="1" x14ac:dyDescent="0.2">
      <c r="A3042" s="93" t="s">
        <v>1670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2"/>
        <v>2024 02</v>
      </c>
      <c r="G3042" s="96" t="s">
        <v>5</v>
      </c>
      <c r="H3042" s="161" t="s">
        <v>2527</v>
      </c>
      <c r="I3042" s="97" t="s">
        <v>2040</v>
      </c>
      <c r="J3042" s="97" t="s">
        <v>2528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3187</v>
      </c>
      <c r="T3042" s="95" t="str">
        <f t="shared" si="243"/>
        <v>2024 06</v>
      </c>
      <c r="U3042" s="32">
        <f t="shared" si="240"/>
        <v>697.93928690465782</v>
      </c>
      <c r="V3042" s="22">
        <f t="shared" si="241"/>
        <v>0.43565095954208194</v>
      </c>
      <c r="X3042" s="33"/>
      <c r="Y3042" s="33"/>
    </row>
    <row r="3043" spans="1:25" hidden="1" x14ac:dyDescent="0.2">
      <c r="A3043" s="93" t="s">
        <v>1670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2"/>
        <v>2024 02</v>
      </c>
      <c r="G3043" s="96" t="s">
        <v>5</v>
      </c>
      <c r="H3043" s="161" t="s">
        <v>2527</v>
      </c>
      <c r="I3043" s="97" t="s">
        <v>2040</v>
      </c>
      <c r="J3043" s="97" t="s">
        <v>2528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3187</v>
      </c>
      <c r="T3043" s="95" t="str">
        <f t="shared" si="243"/>
        <v>2024 06</v>
      </c>
      <c r="U3043" s="32">
        <f t="shared" si="240"/>
        <v>797.93928690465782</v>
      </c>
      <c r="V3043" s="22">
        <f t="shared" si="241"/>
        <v>0.49807056647869419</v>
      </c>
      <c r="X3043" s="33"/>
      <c r="Y3043" s="33"/>
    </row>
    <row r="3044" spans="1:25" hidden="1" x14ac:dyDescent="0.2">
      <c r="A3044" s="93" t="s">
        <v>1670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2"/>
        <v>2024 02</v>
      </c>
      <c r="G3044" s="96" t="s">
        <v>6</v>
      </c>
      <c r="H3044" s="160" t="str">
        <f>RIGHT(Journal!$J3044,9)</f>
        <v>NOW-00011</v>
      </c>
      <c r="I3044" s="96" t="str">
        <f t="shared" si="239"/>
        <v>NOW Foods</v>
      </c>
      <c r="J3044" s="97" t="s">
        <v>1676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3"/>
        <v>2025 12</v>
      </c>
      <c r="U3044" s="32">
        <f t="shared" si="240"/>
        <v>772.81064994298777</v>
      </c>
      <c r="V3044" s="22">
        <f t="shared" si="241"/>
        <v>0.68560854474352484</v>
      </c>
      <c r="X3044" s="33"/>
      <c r="Y3044" s="33"/>
    </row>
    <row r="3045" spans="1:25" hidden="1" x14ac:dyDescent="0.2">
      <c r="A3045" s="93" t="s">
        <v>1670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2"/>
        <v>2024 02</v>
      </c>
      <c r="G3045" s="96" t="s">
        <v>5</v>
      </c>
      <c r="H3045" s="161" t="s">
        <v>2096</v>
      </c>
      <c r="I3045" s="97" t="s">
        <v>2042</v>
      </c>
      <c r="J3045" s="97" t="s">
        <v>2097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3187</v>
      </c>
      <c r="T3045" s="95" t="str">
        <f t="shared" si="243"/>
        <v>2024 02</v>
      </c>
      <c r="U3045" s="32">
        <f t="shared" si="240"/>
        <v>-2.2612051566284208E-3</v>
      </c>
      <c r="V3045" s="22">
        <f t="shared" si="241"/>
        <v>-1.003926053803855E-6</v>
      </c>
      <c r="X3045" s="33"/>
      <c r="Y3045" s="33"/>
    </row>
    <row r="3046" spans="1:25" hidden="1" x14ac:dyDescent="0.2">
      <c r="A3046" s="93" t="s">
        <v>1670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2"/>
        <v>2024 02</v>
      </c>
      <c r="G3046" s="96" t="s">
        <v>5</v>
      </c>
      <c r="H3046" s="161" t="s">
        <v>2049</v>
      </c>
      <c r="I3046" s="97" t="s">
        <v>2042</v>
      </c>
      <c r="J3046" s="97" t="s">
        <v>2050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3187</v>
      </c>
      <c r="T3046" s="95" t="str">
        <f t="shared" si="243"/>
        <v>2024 02</v>
      </c>
      <c r="U3046" s="32">
        <f t="shared" si="240"/>
        <v>-2.2612051566284208E-3</v>
      </c>
      <c r="V3046" s="22">
        <f t="shared" si="241"/>
        <v>-1.003926053803855E-6</v>
      </c>
      <c r="X3046" s="33"/>
      <c r="Y3046" s="33"/>
    </row>
    <row r="3047" spans="1:25" hidden="1" x14ac:dyDescent="0.2">
      <c r="A3047" s="93" t="s">
        <v>1670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2"/>
        <v>2024 02</v>
      </c>
      <c r="G3047" s="96" t="s">
        <v>5</v>
      </c>
      <c r="H3047" s="161" t="s">
        <v>2182</v>
      </c>
      <c r="I3047" s="97" t="s">
        <v>2183</v>
      </c>
      <c r="J3047" s="97" t="s">
        <v>2184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3187</v>
      </c>
      <c r="T3047" s="95" t="str">
        <f t="shared" si="243"/>
        <v>2024 08</v>
      </c>
      <c r="U3047" s="32">
        <f t="shared" si="240"/>
        <v>1989.6872572581353</v>
      </c>
      <c r="V3047" s="22">
        <f t="shared" si="241"/>
        <v>1.3174008276232911</v>
      </c>
      <c r="X3047" s="33"/>
      <c r="Y3047" s="33"/>
    </row>
    <row r="3048" spans="1:25" hidden="1" x14ac:dyDescent="0.2">
      <c r="A3048" s="93" t="s">
        <v>1677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2"/>
        <v>2024 02</v>
      </c>
      <c r="G3048" s="96" t="s">
        <v>5</v>
      </c>
      <c r="H3048" s="161" t="s">
        <v>2210</v>
      </c>
      <c r="I3048" s="97" t="s">
        <v>2040</v>
      </c>
      <c r="J3048" s="97" t="s">
        <v>2211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3187</v>
      </c>
      <c r="T3048" s="95" t="str">
        <f t="shared" si="243"/>
        <v>2024 07</v>
      </c>
      <c r="U3048" s="32">
        <f t="shared" si="240"/>
        <v>665.47684655024352</v>
      </c>
      <c r="V3048" s="22">
        <f t="shared" si="241"/>
        <v>1.2449916196432758</v>
      </c>
      <c r="X3048" s="33"/>
      <c r="Y3048" s="33"/>
    </row>
    <row r="3049" spans="1:25" hidden="1" x14ac:dyDescent="0.2">
      <c r="A3049" s="93" t="s">
        <v>1677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2"/>
        <v>2024 02</v>
      </c>
      <c r="G3049" s="96" t="s">
        <v>5</v>
      </c>
      <c r="H3049" s="161" t="s">
        <v>2790</v>
      </c>
      <c r="I3049" s="97" t="s">
        <v>2088</v>
      </c>
      <c r="J3049" s="97" t="s">
        <v>2791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3187</v>
      </c>
      <c r="T3049" s="95" t="str">
        <f t="shared" si="243"/>
        <v>2024 06</v>
      </c>
      <c r="U3049" s="32">
        <f t="shared" si="240"/>
        <v>897.71943887775569</v>
      </c>
      <c r="V3049" s="22">
        <f t="shared" si="241"/>
        <v>0.6401853265079217</v>
      </c>
      <c r="X3049" s="33"/>
      <c r="Y3049" s="33"/>
    </row>
    <row r="3050" spans="1:25" hidden="1" x14ac:dyDescent="0.2">
      <c r="A3050" s="93" t="s">
        <v>1677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2"/>
        <v>2024 02</v>
      </c>
      <c r="G3050" s="96" t="s">
        <v>5</v>
      </c>
      <c r="H3050" s="161" t="s">
        <v>2792</v>
      </c>
      <c r="I3050" s="97" t="s">
        <v>2088</v>
      </c>
      <c r="J3050" s="97" t="s">
        <v>2793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3187</v>
      </c>
      <c r="T3050" s="95" t="str">
        <f t="shared" si="243"/>
        <v>2024 10</v>
      </c>
      <c r="U3050" s="32">
        <f t="shared" si="240"/>
        <v>1416.1670483824798</v>
      </c>
      <c r="V3050" s="22">
        <f t="shared" si="241"/>
        <v>0.75174767867103753</v>
      </c>
      <c r="X3050" s="33"/>
      <c r="Y3050" s="33"/>
    </row>
    <row r="3051" spans="1:25" hidden="1" x14ac:dyDescent="0.2">
      <c r="A3051" s="93" t="s">
        <v>1677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2"/>
        <v>2024 02</v>
      </c>
      <c r="G3051" s="96" t="s">
        <v>5</v>
      </c>
      <c r="H3051" s="161" t="s">
        <v>2671</v>
      </c>
      <c r="I3051" s="97" t="s">
        <v>2040</v>
      </c>
      <c r="J3051" s="97" t="s">
        <v>2672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3187</v>
      </c>
      <c r="T3051" s="95" t="str">
        <f t="shared" si="243"/>
        <v>2024 04</v>
      </c>
      <c r="U3051" s="32">
        <f t="shared" si="240"/>
        <v>1144.2897079874037</v>
      </c>
      <c r="V3051" s="22">
        <f t="shared" si="241"/>
        <v>0.61663165468914505</v>
      </c>
      <c r="X3051" s="33"/>
      <c r="Y3051" s="33"/>
    </row>
    <row r="3052" spans="1:25" hidden="1" x14ac:dyDescent="0.2">
      <c r="A3052" s="93" t="s">
        <v>1677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2"/>
        <v>2024 02</v>
      </c>
      <c r="G3052" s="96" t="s">
        <v>5</v>
      </c>
      <c r="H3052" s="161" t="s">
        <v>2671</v>
      </c>
      <c r="I3052" s="97" t="s">
        <v>2040</v>
      </c>
      <c r="J3052" s="97" t="s">
        <v>2672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3187</v>
      </c>
      <c r="T3052" s="95" t="str">
        <f t="shared" si="243"/>
        <v>2024 04</v>
      </c>
      <c r="U3052" s="32">
        <f t="shared" si="240"/>
        <v>1144.2897079874037</v>
      </c>
      <c r="V3052" s="22">
        <f t="shared" si="241"/>
        <v>0.61663165468914505</v>
      </c>
      <c r="X3052" s="33"/>
      <c r="Y3052" s="33"/>
    </row>
    <row r="3053" spans="1:25" hidden="1" x14ac:dyDescent="0.2">
      <c r="A3053" s="93" t="s">
        <v>1677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2"/>
        <v>2024 02</v>
      </c>
      <c r="G3053" s="96" t="s">
        <v>5</v>
      </c>
      <c r="H3053" s="161" t="s">
        <v>2671</v>
      </c>
      <c r="I3053" s="97" t="s">
        <v>2040</v>
      </c>
      <c r="J3053" s="97" t="s">
        <v>2672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3187</v>
      </c>
      <c r="T3053" s="95" t="str">
        <f t="shared" si="243"/>
        <v>2024 06</v>
      </c>
      <c r="U3053" s="32">
        <f t="shared" si="240"/>
        <v>1044.2897079874037</v>
      </c>
      <c r="V3053" s="22">
        <f t="shared" si="241"/>
        <v>0.56274393286617352</v>
      </c>
      <c r="X3053" s="33"/>
      <c r="Y3053" s="33"/>
    </row>
    <row r="3054" spans="1:25" hidden="1" x14ac:dyDescent="0.2">
      <c r="A3054" s="93" t="s">
        <v>1677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2"/>
        <v>2024 02</v>
      </c>
      <c r="G3054" s="96" t="s">
        <v>5</v>
      </c>
      <c r="H3054" s="161" t="s">
        <v>2671</v>
      </c>
      <c r="I3054" s="97" t="s">
        <v>2040</v>
      </c>
      <c r="J3054" s="97" t="s">
        <v>2672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3187</v>
      </c>
      <c r="T3054" s="95" t="str">
        <f t="shared" si="243"/>
        <v>2024 07</v>
      </c>
      <c r="U3054" s="32">
        <f t="shared" si="240"/>
        <v>1044.2897079874037</v>
      </c>
      <c r="V3054" s="22">
        <f t="shared" si="241"/>
        <v>0.56274393286617352</v>
      </c>
      <c r="X3054" s="33"/>
      <c r="Y3054" s="33"/>
    </row>
    <row r="3055" spans="1:25" hidden="1" x14ac:dyDescent="0.2">
      <c r="A3055" s="93" t="s">
        <v>1677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2"/>
        <v>2024 02</v>
      </c>
      <c r="G3055" s="96" t="s">
        <v>5</v>
      </c>
      <c r="H3055" s="161" t="s">
        <v>2671</v>
      </c>
      <c r="I3055" s="97" t="s">
        <v>2040</v>
      </c>
      <c r="J3055" s="97" t="s">
        <v>2672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3187</v>
      </c>
      <c r="T3055" s="95" t="str">
        <f t="shared" si="243"/>
        <v>2024 07</v>
      </c>
      <c r="U3055" s="32">
        <f t="shared" si="240"/>
        <v>1044.2897079874037</v>
      </c>
      <c r="V3055" s="22">
        <f t="shared" si="241"/>
        <v>0.56274393286617352</v>
      </c>
      <c r="X3055" s="33"/>
      <c r="Y3055" s="33"/>
    </row>
    <row r="3056" spans="1:25" hidden="1" x14ac:dyDescent="0.2">
      <c r="A3056" s="93" t="s">
        <v>1677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2"/>
        <v>2024 02</v>
      </c>
      <c r="G3056" s="96" t="s">
        <v>5</v>
      </c>
      <c r="H3056" s="161" t="s">
        <v>2071</v>
      </c>
      <c r="I3056" s="97" t="s">
        <v>2072</v>
      </c>
      <c r="J3056" s="97" t="s">
        <v>2073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3187</v>
      </c>
      <c r="T3056" s="95" t="str">
        <f t="shared" si="243"/>
        <v>2024 08</v>
      </c>
      <c r="U3056" s="32">
        <f t="shared" si="240"/>
        <v>1042.8224663612941</v>
      </c>
      <c r="V3056" s="22">
        <f t="shared" si="241"/>
        <v>0.71564544627398341</v>
      </c>
      <c r="X3056" s="33"/>
      <c r="Y3056" s="33"/>
    </row>
    <row r="3057" spans="1:25" hidden="1" x14ac:dyDescent="0.2">
      <c r="A3057" s="93" t="s">
        <v>1677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2"/>
        <v>2024 02</v>
      </c>
      <c r="G3057" s="96" t="s">
        <v>5</v>
      </c>
      <c r="H3057" s="160" t="str">
        <f>RIGHT(Journal!$J3057,9)</f>
        <v>FBS-50070</v>
      </c>
      <c r="I3057" s="96" t="str">
        <f t="shared" si="239"/>
        <v>Futurebiotics</v>
      </c>
      <c r="J3057" s="97" t="s">
        <v>1097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3187</v>
      </c>
      <c r="T3057" s="95" t="str">
        <f t="shared" si="243"/>
        <v>2024 04</v>
      </c>
      <c r="U3057" s="32">
        <f t="shared" si="240"/>
        <v>925.16792513598648</v>
      </c>
      <c r="V3057" s="22">
        <f t="shared" si="241"/>
        <v>0.67293158346447224</v>
      </c>
      <c r="X3057" s="33"/>
      <c r="Y3057" s="33"/>
    </row>
    <row r="3058" spans="1:25" hidden="1" x14ac:dyDescent="0.2">
      <c r="A3058" s="93" t="s">
        <v>1677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2"/>
        <v>2024 02</v>
      </c>
      <c r="G3058" s="96" t="s">
        <v>5</v>
      </c>
      <c r="H3058" s="160" t="str">
        <f>RIGHT(Journal!$J3058,9)</f>
        <v>FBS-50070</v>
      </c>
      <c r="I3058" s="96" t="str">
        <f t="shared" si="239"/>
        <v>Futurebiotics</v>
      </c>
      <c r="J3058" s="97" t="s">
        <v>1097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3187</v>
      </c>
      <c r="T3058" s="95" t="str">
        <f t="shared" si="243"/>
        <v>2024 12</v>
      </c>
      <c r="U3058" s="32">
        <f t="shared" si="240"/>
        <v>925.16792513598648</v>
      </c>
      <c r="V3058" s="22">
        <f t="shared" si="241"/>
        <v>0.67293158346447224</v>
      </c>
      <c r="X3058" s="33"/>
      <c r="Y3058" s="33"/>
    </row>
    <row r="3059" spans="1:25" hidden="1" x14ac:dyDescent="0.2">
      <c r="A3059" s="93" t="s">
        <v>1677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2"/>
        <v>2024 02</v>
      </c>
      <c r="G3059" s="96" t="s">
        <v>5</v>
      </c>
      <c r="H3059" s="161" t="s">
        <v>2060</v>
      </c>
      <c r="I3059" s="97" t="s">
        <v>2043</v>
      </c>
      <c r="J3059" s="97" t="s">
        <v>2061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3187</v>
      </c>
      <c r="T3059" s="95" t="str">
        <f t="shared" si="243"/>
        <v>2024 06</v>
      </c>
      <c r="U3059" s="32">
        <f t="shared" si="240"/>
        <v>701.24606355568312</v>
      </c>
      <c r="V3059" s="22">
        <f t="shared" si="241"/>
        <v>0.4386203827683941</v>
      </c>
      <c r="X3059" s="33"/>
      <c r="Y3059" s="33"/>
    </row>
    <row r="3060" spans="1:25" hidden="1" x14ac:dyDescent="0.2">
      <c r="A3060" s="93" t="s">
        <v>1677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2"/>
        <v>2024 02</v>
      </c>
      <c r="G3060" s="96" t="s">
        <v>5</v>
      </c>
      <c r="H3060" s="161" t="s">
        <v>3985</v>
      </c>
      <c r="I3060" s="97" t="s">
        <v>2621</v>
      </c>
      <c r="J3060" s="97" t="s">
        <v>3986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3187</v>
      </c>
      <c r="T3060" s="95" t="str">
        <f t="shared" si="243"/>
        <v>2025 06</v>
      </c>
      <c r="U3060" s="32">
        <f t="shared" si="240"/>
        <v>1319.4107142857142</v>
      </c>
      <c r="V3060" s="22">
        <f t="shared" si="241"/>
        <v>2.7454018504068669</v>
      </c>
      <c r="X3060" s="33"/>
      <c r="Y3060" s="33"/>
    </row>
    <row r="3061" spans="1:25" hidden="1" x14ac:dyDescent="0.2">
      <c r="A3061" s="93" t="s">
        <v>1677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2"/>
        <v>2024 02</v>
      </c>
      <c r="G3061" s="96" t="s">
        <v>5</v>
      </c>
      <c r="H3061" s="160" t="str">
        <f>RIGHT(Journal!$J3061,9)</f>
        <v>NOW-04700</v>
      </c>
      <c r="I3061" s="96" t="str">
        <f t="shared" si="239"/>
        <v>NOW Foods</v>
      </c>
      <c r="J3061" s="97" t="s">
        <v>1679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3187</v>
      </c>
      <c r="T3061" s="95" t="str">
        <f t="shared" si="243"/>
        <v>2024 04</v>
      </c>
      <c r="U3061" s="32">
        <f t="shared" si="240"/>
        <v>900.62303177784145</v>
      </c>
      <c r="V3061" s="22">
        <f t="shared" si="241"/>
        <v>1.1266562180054518</v>
      </c>
      <c r="X3061" s="33"/>
      <c r="Y3061" s="33"/>
    </row>
    <row r="3062" spans="1:25" hidden="1" x14ac:dyDescent="0.2">
      <c r="A3062" s="93" t="s">
        <v>1682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2"/>
        <v>2024 02</v>
      </c>
      <c r="G3062" s="96" t="s">
        <v>6</v>
      </c>
      <c r="H3062" s="175" t="s">
        <v>1984</v>
      </c>
      <c r="I3062" s="176" t="s">
        <v>562</v>
      </c>
      <c r="J3062" s="97" t="s">
        <v>1985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3187</v>
      </c>
      <c r="T3062" s="95" t="str">
        <f t="shared" si="243"/>
        <v>2024 03</v>
      </c>
      <c r="U3062" s="32">
        <f t="shared" si="240"/>
        <v>1144</v>
      </c>
      <c r="V3062" s="22">
        <f t="shared" si="241"/>
        <v>2.0575539568345325</v>
      </c>
      <c r="X3062" s="33"/>
      <c r="Y3062" s="33"/>
    </row>
    <row r="3063" spans="1:25" hidden="1" x14ac:dyDescent="0.2">
      <c r="A3063" s="93" t="s">
        <v>1682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2"/>
        <v>2024 02</v>
      </c>
      <c r="G3063" s="96" t="s">
        <v>6</v>
      </c>
      <c r="H3063" s="175" t="s">
        <v>1984</v>
      </c>
      <c r="I3063" s="176" t="s">
        <v>562</v>
      </c>
      <c r="J3063" s="97" t="s">
        <v>1985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3187</v>
      </c>
      <c r="T3063" s="95" t="str">
        <f t="shared" si="243"/>
        <v>2024 07</v>
      </c>
      <c r="U3063" s="32">
        <f t="shared" si="240"/>
        <v>1144</v>
      </c>
      <c r="V3063" s="22">
        <f t="shared" si="241"/>
        <v>2.0575539568345325</v>
      </c>
      <c r="X3063" s="33"/>
      <c r="Y3063" s="33"/>
    </row>
    <row r="3064" spans="1:25" hidden="1" x14ac:dyDescent="0.2">
      <c r="A3064" s="93" t="s">
        <v>1682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2"/>
        <v>2024 02</v>
      </c>
      <c r="G3064" s="96" t="s">
        <v>6</v>
      </c>
      <c r="H3064" s="175" t="s">
        <v>1984</v>
      </c>
      <c r="I3064" s="176" t="s">
        <v>562</v>
      </c>
      <c r="J3064" s="97" t="s">
        <v>1985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3187</v>
      </c>
      <c r="T3064" s="95" t="str">
        <f t="shared" si="243"/>
        <v>2024 08</v>
      </c>
      <c r="U3064" s="32">
        <f t="shared" si="240"/>
        <v>1144</v>
      </c>
      <c r="V3064" s="22">
        <f t="shared" si="241"/>
        <v>2.0575539568345325</v>
      </c>
      <c r="X3064" s="33"/>
      <c r="Y3064" s="33"/>
    </row>
    <row r="3065" spans="1:25" hidden="1" x14ac:dyDescent="0.2">
      <c r="A3065" s="93" t="s">
        <v>1683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2"/>
        <v>2024 02</v>
      </c>
      <c r="G3065" s="96" t="s">
        <v>6</v>
      </c>
      <c r="H3065" s="160" t="str">
        <f>RIGHT(Journal!$J3065,9)</f>
        <v>892721541</v>
      </c>
      <c r="I3065" s="96" t="str">
        <f t="shared" ref="I3065:I3125" si="244">IFERROR(LEFT(J3065,FIND(",",J3065)-1),"")</f>
        <v>FatZorb</v>
      </c>
      <c r="J3065" s="97" t="s">
        <v>741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3187</v>
      </c>
      <c r="T3065" s="95" t="str">
        <f t="shared" si="243"/>
        <v>2024 06</v>
      </c>
      <c r="U3065" s="32">
        <f t="shared" si="240"/>
        <v>1058</v>
      </c>
      <c r="V3065" s="22">
        <f t="shared" si="241"/>
        <v>1.1231422505307855</v>
      </c>
      <c r="X3065" s="33"/>
      <c r="Y3065" s="33"/>
    </row>
    <row r="3066" spans="1:25" hidden="1" x14ac:dyDescent="0.2">
      <c r="A3066" s="93" t="s">
        <v>1684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2"/>
        <v>2024 02</v>
      </c>
      <c r="G3066" s="96" t="s">
        <v>7</v>
      </c>
      <c r="H3066" s="160" t="str">
        <f>RIGHT(Journal!$J3066,9)</f>
        <v>175137049</v>
      </c>
      <c r="I3066" s="96" t="str">
        <f t="shared" si="244"/>
        <v>ENOUGH</v>
      </c>
      <c r="J3066" s="97" t="s">
        <v>1685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3187</v>
      </c>
      <c r="T3066" s="95" t="str">
        <f t="shared" si="243"/>
        <v>2024 03</v>
      </c>
      <c r="U3066" s="32">
        <f t="shared" si="240"/>
        <v>180</v>
      </c>
      <c r="V3066" s="22">
        <f t="shared" si="241"/>
        <v>0.5625</v>
      </c>
      <c r="X3066" s="33"/>
      <c r="Y3066" s="33"/>
    </row>
    <row r="3067" spans="1:25" hidden="1" x14ac:dyDescent="0.2">
      <c r="A3067" s="93" t="s">
        <v>1684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2"/>
        <v>2024 02</v>
      </c>
      <c r="G3067" s="96" t="s">
        <v>7</v>
      </c>
      <c r="H3067" s="160" t="str">
        <f>RIGHT(Journal!$J3067,9)</f>
        <v>175137049</v>
      </c>
      <c r="I3067" s="96" t="str">
        <f t="shared" si="244"/>
        <v>ENOUGH</v>
      </c>
      <c r="J3067" s="97" t="s">
        <v>1685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3187</v>
      </c>
      <c r="T3067" s="95" t="str">
        <f t="shared" si="243"/>
        <v>2024 03</v>
      </c>
      <c r="U3067" s="32">
        <f t="shared" si="240"/>
        <v>280</v>
      </c>
      <c r="V3067" s="22">
        <f t="shared" si="241"/>
        <v>0.875</v>
      </c>
      <c r="X3067" s="33"/>
      <c r="Y3067" s="33"/>
    </row>
    <row r="3068" spans="1:25" hidden="1" x14ac:dyDescent="0.2">
      <c r="A3068" s="93" t="s">
        <v>1684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2"/>
        <v>2024 02</v>
      </c>
      <c r="G3068" s="96" t="s">
        <v>6</v>
      </c>
      <c r="H3068" s="160" t="str">
        <f>RIGHT(Journal!$J3068,9)</f>
        <v>392584827</v>
      </c>
      <c r="I3068" s="96" t="str">
        <f t="shared" si="244"/>
        <v>Cloma Pharma</v>
      </c>
      <c r="J3068" s="97" t="s">
        <v>1686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3187</v>
      </c>
      <c r="T3068" s="95" t="str">
        <f t="shared" si="243"/>
        <v>2024 04</v>
      </c>
      <c r="U3068" s="32">
        <f t="shared" si="240"/>
        <v>1324</v>
      </c>
      <c r="V3068" s="22">
        <f t="shared" si="241"/>
        <v>0.53473344103392573</v>
      </c>
      <c r="X3068" s="33"/>
      <c r="Y3068" s="33"/>
    </row>
    <row r="3069" spans="1:25" hidden="1" x14ac:dyDescent="0.2">
      <c r="A3069" s="93" t="s">
        <v>1687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2"/>
        <v>2024 02</v>
      </c>
      <c r="G3069" s="96" t="s">
        <v>6</v>
      </c>
      <c r="H3069" s="160" t="str">
        <f>RIGHT(Journal!$J3069,9)</f>
        <v>032085656</v>
      </c>
      <c r="I3069" s="96" t="str">
        <f t="shared" si="244"/>
        <v>R-Line</v>
      </c>
      <c r="J3069" s="97" t="s">
        <v>1688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3187</v>
      </c>
      <c r="T3069" s="95" t="str">
        <f t="shared" si="243"/>
        <v>2024 03</v>
      </c>
      <c r="U3069" s="32">
        <f t="shared" si="240"/>
        <v>669</v>
      </c>
      <c r="V3069" s="22">
        <f t="shared" si="241"/>
        <v>0.59151193633952259</v>
      </c>
      <c r="X3069" s="33"/>
      <c r="Y3069" s="33"/>
    </row>
    <row r="3070" spans="1:25" hidden="1" x14ac:dyDescent="0.2">
      <c r="A3070" s="93" t="s">
        <v>1689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2"/>
        <v>2024 03</v>
      </c>
      <c r="G3070" s="96" t="s">
        <v>6</v>
      </c>
      <c r="H3070" s="160" t="str">
        <f>RIGHT(Journal!$J3070,9)</f>
        <v>892721541</v>
      </c>
      <c r="I3070" s="96" t="str">
        <f t="shared" si="244"/>
        <v>FatZorb</v>
      </c>
      <c r="J3070" s="97" t="s">
        <v>741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3187</v>
      </c>
      <c r="T3070" s="95" t="str">
        <f t="shared" si="243"/>
        <v>2024 08</v>
      </c>
      <c r="U3070" s="32">
        <f t="shared" si="240"/>
        <v>868</v>
      </c>
      <c r="V3070" s="22">
        <f t="shared" si="241"/>
        <v>0.7667844522968198</v>
      </c>
      <c r="X3070" s="33"/>
      <c r="Y3070" s="33"/>
    </row>
    <row r="3071" spans="1:25" hidden="1" x14ac:dyDescent="0.2">
      <c r="A3071" s="93" t="s">
        <v>1689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2"/>
        <v>2024 03</v>
      </c>
      <c r="G3071" s="96" t="s">
        <v>6</v>
      </c>
      <c r="H3071" s="160" t="str">
        <f>RIGHT(Journal!$J3071,9)</f>
        <v>892721541</v>
      </c>
      <c r="I3071" s="96" t="str">
        <f t="shared" si="244"/>
        <v>FatZorb</v>
      </c>
      <c r="J3071" s="97" t="s">
        <v>741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3187</v>
      </c>
      <c r="T3071" s="95" t="str">
        <f t="shared" si="243"/>
        <v>2024 08</v>
      </c>
      <c r="U3071" s="32">
        <f t="shared" si="240"/>
        <v>868</v>
      </c>
      <c r="V3071" s="22">
        <f t="shared" si="241"/>
        <v>0.7667844522968198</v>
      </c>
      <c r="X3071" s="33"/>
      <c r="Y3071" s="33"/>
    </row>
    <row r="3072" spans="1:25" hidden="1" x14ac:dyDescent="0.2">
      <c r="A3072" s="93" t="s">
        <v>1690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2"/>
        <v>2024 03</v>
      </c>
      <c r="G3072" s="96" t="s">
        <v>7</v>
      </c>
      <c r="H3072" s="160" t="str">
        <f>RIGHT(Journal!$J3072,9)</f>
        <v>154082844</v>
      </c>
      <c r="I3072" s="96" t="str">
        <f t="shared" si="244"/>
        <v>ENOUGH</v>
      </c>
      <c r="J3072" s="97" t="s">
        <v>1691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3187</v>
      </c>
      <c r="T3072" s="95" t="str">
        <f t="shared" si="243"/>
        <v>2024 03</v>
      </c>
      <c r="U3072" s="32">
        <f t="shared" si="240"/>
        <v>254</v>
      </c>
      <c r="V3072" s="22">
        <f t="shared" si="241"/>
        <v>1.032520325203252</v>
      </c>
      <c r="X3072" s="33"/>
      <c r="Y3072" s="33"/>
    </row>
    <row r="3073" spans="1:25" hidden="1" x14ac:dyDescent="0.2">
      <c r="A3073" s="93" t="s">
        <v>1690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2"/>
        <v>2024 03</v>
      </c>
      <c r="G3073" s="96" t="s">
        <v>7</v>
      </c>
      <c r="H3073" s="160" t="str">
        <f>RIGHT(Journal!$J3073,9)</f>
        <v>154082844</v>
      </c>
      <c r="I3073" s="96" t="str">
        <f t="shared" si="244"/>
        <v>ENOUGH</v>
      </c>
      <c r="J3073" s="97" t="s">
        <v>1691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3187</v>
      </c>
      <c r="T3073" s="95" t="str">
        <f t="shared" si="243"/>
        <v>2024 06</v>
      </c>
      <c r="U3073" s="32">
        <f t="shared" ref="U3073:U3136" si="245">Q3073-P3073</f>
        <v>254</v>
      </c>
      <c r="V3073" s="22">
        <f t="shared" ref="V3073:V3136" si="246">IF(Q3073&lt;&gt;0,IFERROR(U3073/P3073,""),"")</f>
        <v>1.032520325203252</v>
      </c>
      <c r="X3073" s="33"/>
      <c r="Y3073" s="33"/>
    </row>
    <row r="3074" spans="1:25" hidden="1" x14ac:dyDescent="0.2">
      <c r="A3074" s="93" t="s">
        <v>1690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2"/>
        <v>2024 03</v>
      </c>
      <c r="G3074" s="96" t="s">
        <v>7</v>
      </c>
      <c r="H3074" s="160" t="str">
        <f>RIGHT(Journal!$J3074,9)</f>
        <v>154082844</v>
      </c>
      <c r="I3074" s="96" t="str">
        <f t="shared" si="244"/>
        <v>ENOUGH</v>
      </c>
      <c r="J3074" s="97" t="s">
        <v>1691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3187</v>
      </c>
      <c r="T3074" s="95" t="str">
        <f t="shared" si="243"/>
        <v>2024 10</v>
      </c>
      <c r="U3074" s="32">
        <f t="shared" si="245"/>
        <v>254</v>
      </c>
      <c r="V3074" s="22">
        <f t="shared" si="246"/>
        <v>1.032520325203252</v>
      </c>
      <c r="X3074" s="33"/>
      <c r="Y3074" s="33"/>
    </row>
    <row r="3075" spans="1:25" hidden="1" x14ac:dyDescent="0.2">
      <c r="A3075" s="93" t="s">
        <v>1694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2"/>
        <v>2024 03</v>
      </c>
      <c r="G3075" s="96" t="s">
        <v>5</v>
      </c>
      <c r="H3075" s="177" t="str">
        <f>RIGHT(Journal!$J3075,9)</f>
        <v>NOW-01430</v>
      </c>
      <c r="I3075" s="96" t="str">
        <f t="shared" si="244"/>
        <v>NOW Foods</v>
      </c>
      <c r="J3075" s="97" t="s">
        <v>1696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3187</v>
      </c>
      <c r="T3075" s="95" t="str">
        <f t="shared" si="243"/>
        <v>2024 04</v>
      </c>
      <c r="U3075" s="32">
        <f t="shared" si="245"/>
        <v>643.46926342188385</v>
      </c>
      <c r="V3075" s="22">
        <f t="shared" si="246"/>
        <v>1.1562151398471139</v>
      </c>
      <c r="X3075" s="33"/>
      <c r="Y3075" s="33"/>
    </row>
    <row r="3076" spans="1:25" hidden="1" x14ac:dyDescent="0.2">
      <c r="A3076" s="93" t="s">
        <v>1694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77" t="str">
        <f>RIGHT(Journal!$J3076,9)</f>
        <v>NOW-01430</v>
      </c>
      <c r="I3076" s="96" t="str">
        <f t="shared" si="244"/>
        <v>NOW Foods</v>
      </c>
      <c r="J3076" s="97" t="s">
        <v>1696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3187</v>
      </c>
      <c r="T3076" s="95" t="str">
        <f t="shared" ref="T3076:T3139" si="248">IF(R3076="","",TEXT(R3076,"ГГГГ ММ"))</f>
        <v>2024 07</v>
      </c>
      <c r="U3076" s="32">
        <f t="shared" si="245"/>
        <v>643.46926342188385</v>
      </c>
      <c r="V3076" s="22">
        <f t="shared" si="246"/>
        <v>1.1562151398471139</v>
      </c>
      <c r="X3076" s="33"/>
      <c r="Y3076" s="33"/>
    </row>
    <row r="3077" spans="1:25" hidden="1" x14ac:dyDescent="0.2">
      <c r="A3077" s="93" t="s">
        <v>1694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77" t="str">
        <f>RIGHT(Journal!$J3077,9)</f>
        <v>BOJ-31589</v>
      </c>
      <c r="I3077" s="96" t="str">
        <f t="shared" si="244"/>
        <v>Beauty of Joseon</v>
      </c>
      <c r="J3077" s="97" t="s">
        <v>1693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si="245"/>
        <v>-2119.0411276240006</v>
      </c>
      <c r="V3077" s="22" t="str">
        <f t="shared" si="246"/>
        <v/>
      </c>
      <c r="X3077" s="33"/>
      <c r="Y3077" s="33"/>
    </row>
    <row r="3078" spans="1:25" hidden="1" x14ac:dyDescent="0.2">
      <c r="A3078" s="93" t="s">
        <v>1694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2689</v>
      </c>
      <c r="I3078" s="97" t="s">
        <v>2250</v>
      </c>
      <c r="J3078" s="97" t="s">
        <v>2690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3187</v>
      </c>
      <c r="T3078" s="95" t="str">
        <f t="shared" si="248"/>
        <v>2024 10</v>
      </c>
      <c r="U3078" s="32">
        <f t="shared" si="245"/>
        <v>1247.2710078023415</v>
      </c>
      <c r="V3078" s="22">
        <f t="shared" si="246"/>
        <v>0.60761601387380859</v>
      </c>
      <c r="X3078" s="33"/>
      <c r="Y3078" s="33"/>
    </row>
    <row r="3079" spans="1:25" hidden="1" x14ac:dyDescent="0.2">
      <c r="A3079" s="93" t="s">
        <v>1694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2689</v>
      </c>
      <c r="I3079" s="97" t="s">
        <v>2250</v>
      </c>
      <c r="J3079" s="97" t="s">
        <v>2690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3187</v>
      </c>
      <c r="T3079" s="95" t="str">
        <f t="shared" si="248"/>
        <v>2024 10</v>
      </c>
      <c r="U3079" s="32">
        <f t="shared" si="245"/>
        <v>1247.2710078023415</v>
      </c>
      <c r="V3079" s="22">
        <f t="shared" si="246"/>
        <v>0.60761601387380859</v>
      </c>
      <c r="X3079" s="33"/>
      <c r="Y3079" s="33"/>
    </row>
    <row r="3080" spans="1:25" hidden="1" x14ac:dyDescent="0.2">
      <c r="A3080" s="93" t="s">
        <v>1694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77" t="str">
        <f>RIGHT(Journal!$J3080,9)</f>
        <v>YTH-01899</v>
      </c>
      <c r="I3080" s="96" t="str">
        <f t="shared" si="244"/>
        <v>Yeouth</v>
      </c>
      <c r="J3080" s="97" t="s">
        <v>1697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3187</v>
      </c>
      <c r="T3080" s="95" t="str">
        <f t="shared" si="248"/>
        <v>2024 04</v>
      </c>
      <c r="U3080" s="32">
        <f t="shared" si="245"/>
        <v>759.63627531116504</v>
      </c>
      <c r="V3080" s="22">
        <f t="shared" si="246"/>
        <v>0.73016413133624647</v>
      </c>
      <c r="X3080" s="33"/>
      <c r="Y3080" s="33"/>
    </row>
    <row r="3081" spans="1:25" hidden="1" x14ac:dyDescent="0.2">
      <c r="A3081" s="93" t="s">
        <v>1694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77" t="str">
        <f>RIGHT(Journal!$J3081,9)</f>
        <v>ARH-19470</v>
      </c>
      <c r="I3081" s="96" t="str">
        <f t="shared" si="244"/>
        <v>Arm &amp; Hammer</v>
      </c>
      <c r="J3081" s="97" t="s">
        <v>83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3187</v>
      </c>
      <c r="T3081" s="95" t="str">
        <f t="shared" si="248"/>
        <v>2024 04</v>
      </c>
      <c r="U3081" s="32">
        <f t="shared" si="245"/>
        <v>225.70483559353534</v>
      </c>
      <c r="V3081" s="22">
        <f t="shared" si="246"/>
        <v>0.6030129615792521</v>
      </c>
      <c r="X3081" s="33"/>
      <c r="Y3081" s="33"/>
    </row>
    <row r="3082" spans="1:25" hidden="1" x14ac:dyDescent="0.2">
      <c r="A3082" s="93" t="s">
        <v>1694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77" t="str">
        <f>RIGHT(Journal!$J3082,9)</f>
        <v>ARH-19724</v>
      </c>
      <c r="I3082" s="96" t="str">
        <f t="shared" si="244"/>
        <v>Arm &amp; Hammer</v>
      </c>
      <c r="J3082" s="97" t="s">
        <v>671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3187</v>
      </c>
      <c r="T3082" s="95" t="str">
        <f t="shared" si="248"/>
        <v>2024 04</v>
      </c>
      <c r="U3082" s="32">
        <f t="shared" si="245"/>
        <v>518.82802154932199</v>
      </c>
      <c r="V3082" s="22">
        <f t="shared" si="246"/>
        <v>1.3611389369653155</v>
      </c>
      <c r="X3082" s="33"/>
      <c r="Y3082" s="33"/>
    </row>
    <row r="3083" spans="1:25" hidden="1" x14ac:dyDescent="0.2">
      <c r="A3083" s="93" t="s">
        <v>1694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77" t="str">
        <f>RIGHT(Journal!$J3083,9)</f>
        <v>ARH-19744</v>
      </c>
      <c r="I3083" s="96" t="str">
        <f t="shared" si="244"/>
        <v>Arm &amp; Hammer</v>
      </c>
      <c r="J3083" s="97" t="s">
        <v>82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3187</v>
      </c>
      <c r="T3083" s="95" t="str">
        <f t="shared" si="248"/>
        <v>2024 10</v>
      </c>
      <c r="U3083" s="32">
        <f t="shared" si="245"/>
        <v>625.70483559353534</v>
      </c>
      <c r="V3083" s="22">
        <f t="shared" si="246"/>
        <v>1.6716882692987536</v>
      </c>
      <c r="X3083" s="33"/>
      <c r="Y3083" s="33"/>
    </row>
    <row r="3084" spans="1:25" hidden="1" x14ac:dyDescent="0.2">
      <c r="A3084" s="93" t="s">
        <v>1694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77" t="str">
        <f>RIGHT(Journal!$J3084,9)</f>
        <v>ARH-19764</v>
      </c>
      <c r="I3084" s="96" t="str">
        <f t="shared" si="244"/>
        <v>Arm &amp; Hammer</v>
      </c>
      <c r="J3084" s="97" t="s">
        <v>1698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3187</v>
      </c>
      <c r="T3084" s="95" t="str">
        <f t="shared" si="248"/>
        <v>2024 04</v>
      </c>
      <c r="U3084" s="32">
        <f t="shared" si="245"/>
        <v>225.70483559353534</v>
      </c>
      <c r="V3084" s="22">
        <f t="shared" si="246"/>
        <v>0.6030129615792521</v>
      </c>
      <c r="X3084" s="33"/>
      <c r="Y3084" s="33"/>
    </row>
    <row r="3085" spans="1:25" hidden="1" x14ac:dyDescent="0.2">
      <c r="A3085" s="93" t="s">
        <v>1694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2527</v>
      </c>
      <c r="I3085" s="97" t="s">
        <v>2040</v>
      </c>
      <c r="J3085" s="97" t="s">
        <v>2528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3187</v>
      </c>
      <c r="T3085" s="95" t="str">
        <f t="shared" si="248"/>
        <v>2024 09</v>
      </c>
      <c r="U3085" s="32">
        <f t="shared" si="245"/>
        <v>700.15833271410042</v>
      </c>
      <c r="V3085" s="22">
        <f t="shared" si="246"/>
        <v>0.43764226612618828</v>
      </c>
      <c r="X3085" s="33"/>
      <c r="Y3085" s="33"/>
    </row>
    <row r="3086" spans="1:25" hidden="1" x14ac:dyDescent="0.2">
      <c r="A3086" s="93" t="s">
        <v>1694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2527</v>
      </c>
      <c r="I3086" s="97" t="s">
        <v>2040</v>
      </c>
      <c r="J3086" s="97" t="s">
        <v>2528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3187</v>
      </c>
      <c r="T3086" s="95" t="str">
        <f t="shared" si="248"/>
        <v>2024 10</v>
      </c>
      <c r="U3086" s="32">
        <f t="shared" si="245"/>
        <v>800.15833271410042</v>
      </c>
      <c r="V3086" s="22">
        <f t="shared" si="246"/>
        <v>0.5001484516099356</v>
      </c>
      <c r="X3086" s="33"/>
      <c r="Y3086" s="33"/>
    </row>
    <row r="3087" spans="1:25" hidden="1" x14ac:dyDescent="0.2">
      <c r="A3087" s="93" t="s">
        <v>1694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2541</v>
      </c>
      <c r="I3087" s="97" t="s">
        <v>2040</v>
      </c>
      <c r="J3087" s="97" t="s">
        <v>2542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3187</v>
      </c>
      <c r="T3087" s="95" t="str">
        <f t="shared" si="248"/>
        <v>2024 10</v>
      </c>
      <c r="U3087" s="32">
        <f t="shared" si="245"/>
        <v>1040.313002043471</v>
      </c>
      <c r="V3087" s="22">
        <f t="shared" si="246"/>
        <v>0.55940220219133285</v>
      </c>
      <c r="X3087" s="33"/>
      <c r="Y3087" s="33"/>
    </row>
    <row r="3088" spans="1:25" hidden="1" x14ac:dyDescent="0.2">
      <c r="A3088" s="93" t="s">
        <v>1694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75" t="s">
        <v>3695</v>
      </c>
      <c r="I3088" s="176" t="s">
        <v>3738</v>
      </c>
      <c r="J3088" s="97" t="s">
        <v>3739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3187</v>
      </c>
      <c r="T3088" s="95" t="str">
        <f t="shared" si="248"/>
        <v>2025 03</v>
      </c>
      <c r="U3088" s="32">
        <f t="shared" si="245"/>
        <v>1776.5421140627905</v>
      </c>
      <c r="V3088" s="22">
        <f t="shared" si="246"/>
        <v>1.9237933219442847</v>
      </c>
      <c r="X3088" s="33"/>
      <c r="Y3088" s="33"/>
    </row>
    <row r="3089" spans="1:25" hidden="1" x14ac:dyDescent="0.2">
      <c r="A3089" s="93" t="s">
        <v>1701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0" t="str">
        <f>RIGHT(Journal!$J3089,9)</f>
        <v>NOW-04014</v>
      </c>
      <c r="I3089" s="127" t="str">
        <f t="shared" si="244"/>
        <v>NOW Foods</v>
      </c>
      <c r="J3089" s="97" t="s">
        <v>1703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3187</v>
      </c>
      <c r="T3089" s="95" t="str">
        <f t="shared" si="248"/>
        <v>2024 05</v>
      </c>
      <c r="U3089" s="32">
        <f t="shared" si="245"/>
        <v>1259.4231767427823</v>
      </c>
      <c r="V3089" s="22">
        <f t="shared" si="246"/>
        <v>0.61718978790147228</v>
      </c>
      <c r="X3089" s="33"/>
      <c r="Y3089" s="33"/>
    </row>
    <row r="3090" spans="1:25" hidden="1" x14ac:dyDescent="0.2">
      <c r="A3090" s="93" t="s">
        <v>1701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0" t="str">
        <f>RIGHT(Journal!$J3090,9)</f>
        <v>HIM-20028</v>
      </c>
      <c r="I3090" s="127" t="str">
        <f t="shared" si="244"/>
        <v>Himalaya</v>
      </c>
      <c r="J3090" s="97" t="s">
        <v>1704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si="245"/>
        <v>-673.65196408811994</v>
      </c>
      <c r="V3090" s="22" t="str">
        <f t="shared" si="246"/>
        <v/>
      </c>
      <c r="X3090" s="33"/>
      <c r="Y3090" s="33"/>
    </row>
    <row r="3091" spans="1:25" hidden="1" x14ac:dyDescent="0.2">
      <c r="A3091" s="93" t="s">
        <v>1701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0" t="str">
        <f>RIGHT(Journal!$J3091,9)</f>
        <v>DES-33442</v>
      </c>
      <c r="I3091" s="127" t="str">
        <f t="shared" si="244"/>
        <v>Desert Essence</v>
      </c>
      <c r="J3091" s="97" t="s">
        <v>1705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3187</v>
      </c>
      <c r="T3091" s="95" t="str">
        <f t="shared" si="248"/>
        <v>2024 05</v>
      </c>
      <c r="U3091" s="32">
        <f t="shared" si="245"/>
        <v>548.74527210542192</v>
      </c>
      <c r="V3091" s="22">
        <f t="shared" si="246"/>
        <v>0.99544773829198596</v>
      </c>
      <c r="X3091" s="33"/>
      <c r="Y3091" s="33"/>
    </row>
    <row r="3092" spans="1:25" hidden="1" x14ac:dyDescent="0.2">
      <c r="A3092" s="93" t="s">
        <v>1701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2673</v>
      </c>
      <c r="I3092" s="97" t="s">
        <v>2040</v>
      </c>
      <c r="J3092" s="97" t="s">
        <v>2674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3187</v>
      </c>
      <c r="T3092" s="95" t="str">
        <f t="shared" si="248"/>
        <v>2024 05</v>
      </c>
      <c r="U3092" s="32">
        <f t="shared" si="245"/>
        <v>1128.5369153002714</v>
      </c>
      <c r="V3092" s="22">
        <f t="shared" si="246"/>
        <v>0.60302387181809802</v>
      </c>
      <c r="X3092" s="33"/>
      <c r="Y3092" s="33"/>
    </row>
    <row r="3093" spans="1:25" hidden="1" x14ac:dyDescent="0.2">
      <c r="A3093" s="93" t="s">
        <v>1701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2673</v>
      </c>
      <c r="I3093" s="97" t="s">
        <v>2040</v>
      </c>
      <c r="J3093" s="97" t="s">
        <v>2674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3187</v>
      </c>
      <c r="T3093" s="95" t="str">
        <f t="shared" si="248"/>
        <v>2024 10</v>
      </c>
      <c r="U3093" s="32">
        <f t="shared" si="245"/>
        <v>1028.5369153002714</v>
      </c>
      <c r="V3093" s="22">
        <f t="shared" si="246"/>
        <v>0.54958974275749473</v>
      </c>
      <c r="X3093" s="33"/>
      <c r="Y3093" s="33"/>
    </row>
    <row r="3094" spans="1:25" hidden="1" x14ac:dyDescent="0.2">
      <c r="A3094" s="93" t="s">
        <v>1701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2725</v>
      </c>
      <c r="I3094" s="97" t="s">
        <v>2040</v>
      </c>
      <c r="J3094" s="97" t="s">
        <v>2726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3187</v>
      </c>
      <c r="T3094" s="95" t="str">
        <f t="shared" si="248"/>
        <v>2024 06</v>
      </c>
      <c r="U3094" s="32">
        <f t="shared" si="245"/>
        <v>910.4644251081379</v>
      </c>
      <c r="V3094" s="22">
        <f t="shared" si="246"/>
        <v>1.3204023958458175</v>
      </c>
      <c r="X3094" s="33"/>
      <c r="Y3094" s="33"/>
    </row>
    <row r="3095" spans="1:25" hidden="1" x14ac:dyDescent="0.2">
      <c r="A3095" s="93" t="s">
        <v>1701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0" t="str">
        <f>RIGHT(Journal!$J3095,9)</f>
        <v>CLF-02971</v>
      </c>
      <c r="I3095" s="127" t="str">
        <f t="shared" si="244"/>
        <v>Country Life</v>
      </c>
      <c r="J3095" s="97" t="s">
        <v>1706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3187</v>
      </c>
      <c r="T3095" s="95" t="str">
        <f t="shared" si="248"/>
        <v>2024 04</v>
      </c>
      <c r="U3095" s="32">
        <f t="shared" si="245"/>
        <v>1254.0441970123729</v>
      </c>
      <c r="V3095" s="22">
        <f t="shared" si="246"/>
        <v>1.0943216079912925</v>
      </c>
      <c r="X3095" s="33"/>
      <c r="Y3095" s="33"/>
    </row>
    <row r="3096" spans="1:25" hidden="1" x14ac:dyDescent="0.2">
      <c r="A3096" s="93" t="s">
        <v>1701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0" t="str">
        <f>RIGHT(Journal!$J3096,9)</f>
        <v>CLF-02971</v>
      </c>
      <c r="I3096" s="127" t="str">
        <f t="shared" si="244"/>
        <v>Country Life</v>
      </c>
      <c r="J3096" s="97" t="s">
        <v>1706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3187</v>
      </c>
      <c r="T3096" s="95" t="str">
        <f t="shared" si="248"/>
        <v>2024 10</v>
      </c>
      <c r="U3096" s="32">
        <f t="shared" si="245"/>
        <v>1154.0441970123729</v>
      </c>
      <c r="V3096" s="22">
        <f t="shared" si="246"/>
        <v>1.0070582076583221</v>
      </c>
      <c r="X3096" s="33"/>
      <c r="Y3096" s="33"/>
    </row>
    <row r="3097" spans="1:25" hidden="1" x14ac:dyDescent="0.2">
      <c r="A3097" s="93" t="s">
        <v>1701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0" t="str">
        <f>RIGHT(Journal!$J3097,9)</f>
        <v>FHH-00001</v>
      </c>
      <c r="I3097" s="127" t="str">
        <f t="shared" si="244"/>
        <v>Fairhaven Health</v>
      </c>
      <c r="J3097" s="97" t="s">
        <v>1707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3187</v>
      </c>
      <c r="T3097" s="95" t="str">
        <f t="shared" si="248"/>
        <v>2024 04</v>
      </c>
      <c r="U3097" s="32">
        <f t="shared" si="245"/>
        <v>1096.662953928176</v>
      </c>
      <c r="V3097" s="22">
        <f t="shared" si="246"/>
        <v>0.72948575091242807</v>
      </c>
      <c r="X3097" s="33"/>
      <c r="Y3097" s="33"/>
    </row>
    <row r="3098" spans="1:25" hidden="1" x14ac:dyDescent="0.2">
      <c r="A3098" s="93" t="s">
        <v>1701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2240</v>
      </c>
      <c r="I3098" s="97" t="s">
        <v>2202</v>
      </c>
      <c r="J3098" s="97" t="s">
        <v>4349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3187</v>
      </c>
      <c r="T3098" s="95" t="str">
        <f t="shared" si="248"/>
        <v>2024 04</v>
      </c>
      <c r="U3098" s="32">
        <f t="shared" si="245"/>
        <v>791.777824162559</v>
      </c>
      <c r="V3098" s="22">
        <f t="shared" si="246"/>
        <v>1.1179794295855212</v>
      </c>
      <c r="X3098" s="33"/>
      <c r="Y3098" s="33"/>
    </row>
    <row r="3099" spans="1:25" hidden="1" x14ac:dyDescent="0.2">
      <c r="A3099" s="93" t="s">
        <v>1701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0" t="str">
        <f>RIGHT(Journal!$J3099,9)</f>
        <v>ARH-19793</v>
      </c>
      <c r="I3099" s="127" t="str">
        <f t="shared" si="244"/>
        <v>Arm &amp; Hammer</v>
      </c>
      <c r="J3099" s="97" t="s">
        <v>747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3187</v>
      </c>
      <c r="T3099" s="95" t="str">
        <f t="shared" si="248"/>
        <v>2024 05</v>
      </c>
      <c r="U3099" s="32">
        <f t="shared" si="245"/>
        <v>361.33204280253489</v>
      </c>
      <c r="V3099" s="22">
        <f t="shared" si="246"/>
        <v>0.82370284146348605</v>
      </c>
      <c r="X3099" s="33"/>
      <c r="Y3099" s="33"/>
    </row>
    <row r="3100" spans="1:25" hidden="1" x14ac:dyDescent="0.2">
      <c r="A3100" s="93" t="s">
        <v>1701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0" t="str">
        <f>RIGHT(Journal!$J3100,9)</f>
        <v>ARH-19793</v>
      </c>
      <c r="I3100" s="127" t="str">
        <f t="shared" si="244"/>
        <v>Arm &amp; Hammer</v>
      </c>
      <c r="J3100" s="97" t="s">
        <v>747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3187</v>
      </c>
      <c r="T3100" s="95" t="str">
        <f t="shared" si="248"/>
        <v>2024 05</v>
      </c>
      <c r="U3100" s="32">
        <f t="shared" si="245"/>
        <v>361.33204280253489</v>
      </c>
      <c r="V3100" s="22">
        <f t="shared" si="246"/>
        <v>0.82370284146348605</v>
      </c>
      <c r="X3100" s="33"/>
      <c r="Y3100" s="33"/>
    </row>
    <row r="3101" spans="1:25" hidden="1" x14ac:dyDescent="0.2">
      <c r="A3101" s="93" t="s">
        <v>1701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0" t="str">
        <f>RIGHT(Journal!$J3101,9)</f>
        <v>TOC-57170</v>
      </c>
      <c r="I3101" s="127" t="str">
        <f t="shared" si="244"/>
        <v>The Organic Skin Co</v>
      </c>
      <c r="J3101" s="97" t="s">
        <v>1700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si="245"/>
        <v>-1635.0775827381553</v>
      </c>
      <c r="V3101" s="22" t="str">
        <f t="shared" si="246"/>
        <v/>
      </c>
      <c r="X3101" s="33"/>
      <c r="Y3101" s="33"/>
    </row>
    <row r="3102" spans="1:25" hidden="1" x14ac:dyDescent="0.2">
      <c r="A3102" s="93" t="s">
        <v>1701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0" t="str">
        <f>RIGHT(Journal!$J3102,9)</f>
        <v>HRM-50004</v>
      </c>
      <c r="I3102" s="127" t="str">
        <f t="shared" si="244"/>
        <v>Healths Harmony</v>
      </c>
      <c r="J3102" s="97" t="s">
        <v>988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3187</v>
      </c>
      <c r="T3102" s="95" t="str">
        <f t="shared" si="248"/>
        <v>2024 04</v>
      </c>
      <c r="U3102" s="32">
        <f t="shared" si="245"/>
        <v>859.18301227240704</v>
      </c>
      <c r="V3102" s="22">
        <f t="shared" si="246"/>
        <v>0.75312957425697524</v>
      </c>
      <c r="X3102" s="33"/>
      <c r="Y3102" s="33"/>
    </row>
    <row r="3103" spans="1:25" hidden="1" x14ac:dyDescent="0.2">
      <c r="A3103" s="93" t="s">
        <v>1701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0" t="str">
        <f>RIGHT(Journal!$J3103,9)</f>
        <v>HRM-50004</v>
      </c>
      <c r="I3103" s="127" t="str">
        <f t="shared" si="244"/>
        <v>Healths Harmony</v>
      </c>
      <c r="J3103" s="97" t="s">
        <v>988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3187</v>
      </c>
      <c r="T3103" s="95" t="str">
        <f t="shared" si="248"/>
        <v>2024 07</v>
      </c>
      <c r="U3103" s="32">
        <f t="shared" si="245"/>
        <v>859.18301227240704</v>
      </c>
      <c r="V3103" s="22">
        <f t="shared" si="246"/>
        <v>0.75312957425697524</v>
      </c>
      <c r="X3103" s="33"/>
      <c r="Y3103" s="33"/>
    </row>
    <row r="3104" spans="1:25" hidden="1" x14ac:dyDescent="0.2">
      <c r="A3104" s="93" t="s">
        <v>1701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0" t="str">
        <f>RIGHT(Journal!$J3104,9)</f>
        <v>ARH-19724</v>
      </c>
      <c r="I3104" s="127" t="str">
        <f t="shared" si="244"/>
        <v>Arm &amp; Hammer</v>
      </c>
      <c r="J3104" s="97" t="s">
        <v>671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3187</v>
      </c>
      <c r="T3104" s="95" t="str">
        <f t="shared" si="248"/>
        <v>2024 05</v>
      </c>
      <c r="U3104" s="32">
        <f t="shared" si="245"/>
        <v>3.2421285583836834E-3</v>
      </c>
      <c r="V3104" s="22">
        <f t="shared" si="246"/>
        <v>9.1799035075910546E-6</v>
      </c>
      <c r="X3104" s="33"/>
      <c r="Y3104" s="33"/>
    </row>
    <row r="3105" spans="1:25" hidden="1" x14ac:dyDescent="0.2">
      <c r="A3105" s="93" t="s">
        <v>1701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0" t="str">
        <f>RIGHT(Journal!$J3105,9)</f>
        <v>NOW-04007</v>
      </c>
      <c r="I3105" s="127" t="str">
        <f t="shared" si="244"/>
        <v>NOW Foods</v>
      </c>
      <c r="J3105" s="97" t="s">
        <v>1708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3187</v>
      </c>
      <c r="T3105" s="95" t="str">
        <f t="shared" si="248"/>
        <v>2024 07</v>
      </c>
      <c r="U3105" s="32">
        <f t="shared" si="245"/>
        <v>872.29031787546501</v>
      </c>
      <c r="V3105" s="22">
        <f t="shared" si="246"/>
        <v>0.71050210858154872</v>
      </c>
      <c r="X3105" s="33"/>
      <c r="Y3105" s="33"/>
    </row>
    <row r="3106" spans="1:25" hidden="1" x14ac:dyDescent="0.2">
      <c r="A3106" s="93" t="s">
        <v>1711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77" t="str">
        <f>RIGHT(Journal!$J3106,9)</f>
        <v>CVR-03504</v>
      </c>
      <c r="I3106" s="96" t="str">
        <f t="shared" si="244"/>
        <v>Cardiovascular Research</v>
      </c>
      <c r="J3106" s="97" t="s">
        <v>1713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3187</v>
      </c>
      <c r="T3106" s="95" t="str">
        <f t="shared" si="248"/>
        <v>2024 04</v>
      </c>
      <c r="U3106" s="32">
        <f t="shared" si="245"/>
        <v>871.90224154799421</v>
      </c>
      <c r="V3106" s="22">
        <f t="shared" si="246"/>
        <v>0.58988130965107954</v>
      </c>
      <c r="X3106" s="33"/>
      <c r="Y3106" s="33"/>
    </row>
    <row r="3107" spans="1:25" hidden="1" x14ac:dyDescent="0.2">
      <c r="A3107" s="93" t="s">
        <v>1711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75" t="s">
        <v>3721</v>
      </c>
      <c r="I3107" s="176" t="s">
        <v>2040</v>
      </c>
      <c r="J3107" s="97" t="s">
        <v>3772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3187</v>
      </c>
      <c r="T3107" s="95" t="str">
        <f t="shared" si="248"/>
        <v>2024 10</v>
      </c>
      <c r="U3107" s="32">
        <f t="shared" si="245"/>
        <v>522.73241602348094</v>
      </c>
      <c r="V3107" s="22">
        <f t="shared" si="246"/>
        <v>0.53489179892417338</v>
      </c>
      <c r="X3107" s="33"/>
      <c r="Y3107" s="33"/>
    </row>
    <row r="3108" spans="1:25" hidden="1" x14ac:dyDescent="0.2">
      <c r="A3108" s="93" t="s">
        <v>1711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75" t="s">
        <v>3721</v>
      </c>
      <c r="I3108" s="176" t="s">
        <v>2040</v>
      </c>
      <c r="J3108" s="97" t="s">
        <v>3772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1600</v>
      </c>
      <c r="R3108" s="31">
        <v>45936</v>
      </c>
      <c r="S3108" s="31"/>
      <c r="T3108" s="95" t="str">
        <f t="shared" si="248"/>
        <v>2025 10</v>
      </c>
      <c r="U3108" s="32">
        <f t="shared" si="245"/>
        <v>622.73241602348094</v>
      </c>
      <c r="V3108" s="22">
        <f t="shared" si="246"/>
        <v>0.6372179188524516</v>
      </c>
      <c r="X3108" s="33"/>
      <c r="Y3108" s="33"/>
    </row>
    <row r="3109" spans="1:25" hidden="1" x14ac:dyDescent="0.2">
      <c r="A3109" s="93" t="s">
        <v>1711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4077</v>
      </c>
      <c r="I3109" s="97" t="s">
        <v>2078</v>
      </c>
      <c r="J3109" s="97" t="s">
        <v>4078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3187</v>
      </c>
      <c r="T3109" s="95" t="str">
        <f t="shared" si="248"/>
        <v>2024 09</v>
      </c>
      <c r="U3109" s="32">
        <f t="shared" si="245"/>
        <v>689.3298108490053</v>
      </c>
      <c r="V3109" s="22">
        <f t="shared" si="246"/>
        <v>0.85032090740987065</v>
      </c>
      <c r="X3109" s="33"/>
      <c r="Y3109" s="33"/>
    </row>
    <row r="3110" spans="1:25" hidden="1" x14ac:dyDescent="0.2">
      <c r="A3110" s="93" t="s">
        <v>1711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77" t="str">
        <f>RIGHT(Journal!$J3110,9)</f>
        <v>CVR-13129</v>
      </c>
      <c r="I3110" s="96" t="str">
        <f t="shared" si="244"/>
        <v>Ecological Formulas</v>
      </c>
      <c r="J3110" s="97" t="s">
        <v>1225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3187</v>
      </c>
      <c r="T3110" s="95" t="str">
        <f t="shared" si="248"/>
        <v>2024 04</v>
      </c>
      <c r="U3110" s="32">
        <f t="shared" si="245"/>
        <v>1078.3693325361455</v>
      </c>
      <c r="V3110" s="22">
        <f t="shared" si="246"/>
        <v>0.44530710113012778</v>
      </c>
      <c r="X3110" s="33"/>
      <c r="Y3110" s="33"/>
    </row>
    <row r="3111" spans="1:25" hidden="1" x14ac:dyDescent="0.2">
      <c r="A3111" s="93" t="s">
        <v>1711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77" t="str">
        <f>RIGHT(Journal!$J3111,9)</f>
        <v>DRB-00249</v>
      </c>
      <c r="I3111" s="96" t="str">
        <f t="shared" si="244"/>
        <v>Doctor's Best</v>
      </c>
      <c r="J3111" s="97" t="s">
        <v>1714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3187</v>
      </c>
      <c r="T3111" s="95" t="str">
        <f t="shared" si="248"/>
        <v>2024 05</v>
      </c>
      <c r="U3111" s="32">
        <f t="shared" si="245"/>
        <v>2592.6109033590606</v>
      </c>
      <c r="V3111" s="22">
        <f t="shared" si="246"/>
        <v>0.80832441130209964</v>
      </c>
      <c r="X3111" s="33"/>
      <c r="Y3111" s="33"/>
    </row>
    <row r="3112" spans="1:25" hidden="1" x14ac:dyDescent="0.2">
      <c r="A3112" s="93" t="s">
        <v>1711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2255</v>
      </c>
      <c r="I3112" s="97" t="s">
        <v>2256</v>
      </c>
      <c r="J3112" s="97" t="s">
        <v>2257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3187</v>
      </c>
      <c r="T3112" s="95" t="str">
        <f t="shared" si="248"/>
        <v>2024 05</v>
      </c>
      <c r="U3112" s="32">
        <f t="shared" si="245"/>
        <v>946.87667246439833</v>
      </c>
      <c r="V3112" s="22">
        <f t="shared" si="246"/>
        <v>0.40239143498528446</v>
      </c>
      <c r="X3112" s="33"/>
      <c r="Y3112" s="33"/>
    </row>
    <row r="3113" spans="1:25" hidden="1" x14ac:dyDescent="0.2">
      <c r="A3113" s="93" t="s">
        <v>1711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2255</v>
      </c>
      <c r="I3113" s="97" t="s">
        <v>2256</v>
      </c>
      <c r="J3113" s="97" t="s">
        <v>2257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3187</v>
      </c>
      <c r="T3113" s="95" t="str">
        <f t="shared" si="248"/>
        <v>2024 06</v>
      </c>
      <c r="U3113" s="32">
        <f t="shared" si="245"/>
        <v>1046.8766724643983</v>
      </c>
      <c r="V3113" s="22">
        <f t="shared" si="246"/>
        <v>0.44488814513635372</v>
      </c>
      <c r="X3113" s="33"/>
      <c r="Y3113" s="33"/>
    </row>
    <row r="3114" spans="1:25" hidden="1" x14ac:dyDescent="0.2">
      <c r="A3114" s="93" t="s">
        <v>1711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3149</v>
      </c>
      <c r="I3114" s="97" t="s">
        <v>2138</v>
      </c>
      <c r="J3114" s="97" t="s">
        <v>3150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3187</v>
      </c>
      <c r="T3114" s="95" t="str">
        <f t="shared" si="248"/>
        <v>2024 12</v>
      </c>
      <c r="U3114" s="32">
        <f t="shared" si="245"/>
        <v>611.45967061637134</v>
      </c>
      <c r="V3114" s="22">
        <f t="shared" si="246"/>
        <v>1.0389426859782844</v>
      </c>
      <c r="X3114" s="33"/>
      <c r="Y3114" s="33"/>
    </row>
    <row r="3115" spans="1:25" hidden="1" x14ac:dyDescent="0.2">
      <c r="A3115" s="93" t="s">
        <v>1711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3149</v>
      </c>
      <c r="I3115" s="97" t="s">
        <v>2138</v>
      </c>
      <c r="J3115" s="97" t="s">
        <v>3150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3187</v>
      </c>
      <c r="T3115" s="95" t="str">
        <f t="shared" si="248"/>
        <v>2025 06</v>
      </c>
      <c r="U3115" s="32">
        <f t="shared" si="245"/>
        <v>811.45967061637134</v>
      </c>
      <c r="V3115" s="22">
        <f t="shared" si="246"/>
        <v>1.3787664669746651</v>
      </c>
      <c r="X3115" s="33"/>
      <c r="Y3115" s="33"/>
    </row>
    <row r="3116" spans="1:25" hidden="1" x14ac:dyDescent="0.2">
      <c r="A3116" s="93" t="s">
        <v>1711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77" t="str">
        <f>RIGHT(Journal!$J3116,9)</f>
        <v>SRE-01347</v>
      </c>
      <c r="I3116" s="96" t="str">
        <f t="shared" si="244"/>
        <v>Sports Research</v>
      </c>
      <c r="J3116" s="97" t="s">
        <v>666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si="245"/>
        <v>1159.8515474508099</v>
      </c>
      <c r="V3116" s="22">
        <f t="shared" si="246"/>
        <v>0.49563161097209485</v>
      </c>
      <c r="X3116" s="33"/>
      <c r="Y3116" s="33"/>
    </row>
    <row r="3117" spans="1:25" hidden="1" x14ac:dyDescent="0.2">
      <c r="A3117" s="93" t="s">
        <v>1711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77" t="str">
        <f>RIGHT(Journal!$J3117,9)</f>
        <v>SRE-01347</v>
      </c>
      <c r="I3117" s="96" t="str">
        <f t="shared" si="244"/>
        <v>Sports Research</v>
      </c>
      <c r="J3117" s="97" t="s">
        <v>666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5242</v>
      </c>
      <c r="T3117" s="95" t="str">
        <f t="shared" si="248"/>
        <v>2025 12</v>
      </c>
      <c r="U3117" s="32">
        <f t="shared" si="245"/>
        <v>1159.8515474508099</v>
      </c>
      <c r="V3117" s="22">
        <f t="shared" si="246"/>
        <v>0.49563161097209485</v>
      </c>
      <c r="X3117" s="33"/>
      <c r="Y3117" s="33"/>
    </row>
    <row r="3118" spans="1:25" hidden="1" x14ac:dyDescent="0.2">
      <c r="A3118" s="93" t="s">
        <v>1711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77" t="str">
        <f>RIGHT(Journal!$J3118,9)</f>
        <v>MHL-05868</v>
      </c>
      <c r="I3118" s="96" t="str">
        <f t="shared" si="244"/>
        <v>MEDIHEAL</v>
      </c>
      <c r="J3118" s="97" t="s">
        <v>1709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si="245"/>
        <v>-2045.8782878573763</v>
      </c>
      <c r="V3118" s="22" t="str">
        <f t="shared" si="246"/>
        <v/>
      </c>
      <c r="X3118" s="33"/>
      <c r="Y3118" s="33"/>
    </row>
    <row r="3119" spans="1:25" hidden="1" x14ac:dyDescent="0.2">
      <c r="A3119" s="93" t="s">
        <v>1711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75" t="s">
        <v>3714</v>
      </c>
      <c r="I3119" s="176" t="s">
        <v>2078</v>
      </c>
      <c r="J3119" s="97" t="s">
        <v>3765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3187</v>
      </c>
      <c r="T3119" s="95" t="str">
        <f t="shared" si="248"/>
        <v>2024 05</v>
      </c>
      <c r="U3119" s="32">
        <f t="shared" si="245"/>
        <v>1047.8519915208176</v>
      </c>
      <c r="V3119" s="22">
        <f t="shared" si="246"/>
        <v>0.7215875967204064</v>
      </c>
      <c r="X3119" s="33"/>
      <c r="Y3119" s="33"/>
    </row>
    <row r="3120" spans="1:25" hidden="1" x14ac:dyDescent="0.2">
      <c r="A3120" s="93" t="s">
        <v>1711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75" t="s">
        <v>3714</v>
      </c>
      <c r="I3120" s="176" t="s">
        <v>2078</v>
      </c>
      <c r="J3120" s="97" t="s">
        <v>3765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3187</v>
      </c>
      <c r="T3120" s="95" t="str">
        <f t="shared" si="248"/>
        <v>2024 05</v>
      </c>
      <c r="U3120" s="32">
        <f t="shared" si="245"/>
        <v>1047.8519915208176</v>
      </c>
      <c r="V3120" s="22">
        <f t="shared" si="246"/>
        <v>0.7215875967204064</v>
      </c>
      <c r="X3120" s="33"/>
      <c r="Y3120" s="33"/>
    </row>
    <row r="3121" spans="1:25" hidden="1" x14ac:dyDescent="0.2">
      <c r="A3121" s="93" t="s">
        <v>1711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77" t="str">
        <f>RIGHT(Journal!$J3121,9)</f>
        <v>PCT-47707</v>
      </c>
      <c r="I3121" s="96" t="str">
        <f t="shared" si="244"/>
        <v>Pure Co</v>
      </c>
      <c r="J3121" s="97" t="s">
        <v>1710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3541</v>
      </c>
      <c r="T3121" s="95" t="str">
        <f t="shared" si="248"/>
        <v>2025 09</v>
      </c>
      <c r="U3121" s="32">
        <f t="shared" si="245"/>
        <v>443.32618110664203</v>
      </c>
      <c r="V3121" s="22">
        <f t="shared" si="246"/>
        <v>0.41954875116611889</v>
      </c>
      <c r="X3121" s="33"/>
      <c r="Y3121" s="33"/>
    </row>
    <row r="3122" spans="1:25" hidden="1" x14ac:dyDescent="0.2">
      <c r="A3122" s="93" t="s">
        <v>1711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75" t="s">
        <v>3725</v>
      </c>
      <c r="I3122" s="176" t="s">
        <v>2040</v>
      </c>
      <c r="J3122" s="97" t="s">
        <v>3775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3187</v>
      </c>
      <c r="T3122" s="95" t="str">
        <f t="shared" si="248"/>
        <v>2024 04</v>
      </c>
      <c r="U3122" s="32">
        <f t="shared" si="245"/>
        <v>1097.3852223067724</v>
      </c>
      <c r="V3122" s="22">
        <f t="shared" si="246"/>
        <v>0.49821931343621106</v>
      </c>
      <c r="X3122" s="33"/>
      <c r="Y3122" s="33"/>
    </row>
    <row r="3123" spans="1:25" hidden="1" x14ac:dyDescent="0.2">
      <c r="A3123" s="93" t="s">
        <v>1715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3652</v>
      </c>
      <c r="I3123" s="97" t="s">
        <v>2088</v>
      </c>
      <c r="J3123" s="97" t="s">
        <v>3653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3187</v>
      </c>
      <c r="T3123" s="95" t="str">
        <f t="shared" si="248"/>
        <v>2024 04</v>
      </c>
      <c r="U3123" s="32">
        <f t="shared" si="245"/>
        <v>1462.1135017741335</v>
      </c>
      <c r="V3123" s="22">
        <f t="shared" si="246"/>
        <v>0.46595487204549929</v>
      </c>
      <c r="X3123" s="33"/>
      <c r="Y3123" s="33"/>
    </row>
    <row r="3124" spans="1:25" hidden="1" x14ac:dyDescent="0.2">
      <c r="A3124" s="93" t="s">
        <v>1715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3652</v>
      </c>
      <c r="I3124" s="97" t="s">
        <v>2088</v>
      </c>
      <c r="J3124" s="97" t="s">
        <v>3653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3187</v>
      </c>
      <c r="T3124" s="95" t="str">
        <f t="shared" si="248"/>
        <v>2024 05</v>
      </c>
      <c r="U3124" s="32">
        <f t="shared" si="245"/>
        <v>1362.1135017741335</v>
      </c>
      <c r="V3124" s="22">
        <f t="shared" si="246"/>
        <v>0.43408628787059717</v>
      </c>
      <c r="X3124" s="33"/>
      <c r="Y3124" s="33"/>
    </row>
    <row r="3125" spans="1:25" hidden="1" x14ac:dyDescent="0.2">
      <c r="A3125" s="93" t="s">
        <v>1715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0" t="str">
        <f>RIGHT(Journal!$J3125,9)</f>
        <v>CGN-02270</v>
      </c>
      <c r="I3125" s="127" t="str">
        <f t="shared" si="244"/>
        <v>California Gold Nutrition</v>
      </c>
      <c r="J3125" s="97" t="s">
        <v>1717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3187</v>
      </c>
      <c r="T3125" s="95" t="str">
        <f t="shared" si="248"/>
        <v>2025 03</v>
      </c>
      <c r="U3125" s="32">
        <f t="shared" si="245"/>
        <v>956.6161170928666</v>
      </c>
      <c r="V3125" s="22">
        <f t="shared" si="246"/>
        <v>1.0140263517593249</v>
      </c>
      <c r="X3125" s="33"/>
      <c r="Y3125" s="33"/>
    </row>
    <row r="3126" spans="1:25" hidden="1" x14ac:dyDescent="0.2">
      <c r="A3126" s="93" t="s">
        <v>1715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2087</v>
      </c>
      <c r="I3126" s="97" t="s">
        <v>2088</v>
      </c>
      <c r="J3126" s="97" t="s">
        <v>3163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3187</v>
      </c>
      <c r="T3126" s="95" t="str">
        <f t="shared" si="248"/>
        <v>2024 07</v>
      </c>
      <c r="U3126" s="32">
        <f t="shared" si="245"/>
        <v>887.95107579836031</v>
      </c>
      <c r="V3126" s="22">
        <f t="shared" si="246"/>
        <v>0.62883874671722173</v>
      </c>
      <c r="X3126" s="33"/>
      <c r="Y3126" s="33"/>
    </row>
    <row r="3127" spans="1:25" hidden="1" x14ac:dyDescent="0.2">
      <c r="A3127" s="93" t="s">
        <v>1715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2087</v>
      </c>
      <c r="I3127" s="97" t="s">
        <v>2088</v>
      </c>
      <c r="J3127" s="97" t="s">
        <v>3163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3187</v>
      </c>
      <c r="T3127" s="95" t="str">
        <f t="shared" si="248"/>
        <v>2024 07</v>
      </c>
      <c r="U3127" s="32">
        <f t="shared" si="245"/>
        <v>887.95107579836031</v>
      </c>
      <c r="V3127" s="22">
        <f t="shared" si="246"/>
        <v>0.62883874671722173</v>
      </c>
      <c r="X3127" s="33"/>
      <c r="Y3127" s="33"/>
    </row>
    <row r="3128" spans="1:25" hidden="1" x14ac:dyDescent="0.2">
      <c r="A3128" s="93" t="s">
        <v>1715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2662</v>
      </c>
      <c r="I3128" s="97" t="s">
        <v>2088</v>
      </c>
      <c r="J3128" s="97" t="s">
        <v>2663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3187</v>
      </c>
      <c r="T3128" s="95" t="str">
        <f t="shared" si="248"/>
        <v>2024 03</v>
      </c>
      <c r="U3128" s="32">
        <f t="shared" si="245"/>
        <v>-4.7803744041630125E-3</v>
      </c>
      <c r="V3128" s="22">
        <f t="shared" si="246"/>
        <v>-1.3926781490575485E-6</v>
      </c>
      <c r="X3128" s="33"/>
      <c r="Y3128" s="33"/>
    </row>
    <row r="3129" spans="1:25" hidden="1" x14ac:dyDescent="0.2">
      <c r="A3129" s="93" t="s">
        <v>1715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0" t="str">
        <f>RIGHT(Journal!$J3129,9)</f>
        <v>CGN-02278</v>
      </c>
      <c r="I3129" s="127" t="str">
        <f t="shared" ref="I3129:I3190" si="249">IFERROR(LEFT(J3129,FIND(",",J3129)-1),"")</f>
        <v>California Gold Nutrition</v>
      </c>
      <c r="J3129" s="97" t="s">
        <v>1718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3187</v>
      </c>
      <c r="T3129" s="95" t="str">
        <f t="shared" si="248"/>
        <v>2025 05</v>
      </c>
      <c r="U3129" s="32">
        <f t="shared" si="245"/>
        <v>787.78179065214715</v>
      </c>
      <c r="V3129" s="22">
        <f t="shared" si="246"/>
        <v>0.969913973345505</v>
      </c>
      <c r="X3129" s="33"/>
      <c r="Y3129" s="33"/>
    </row>
    <row r="3130" spans="1:25" hidden="1" x14ac:dyDescent="0.2">
      <c r="A3130" s="93" t="s">
        <v>1715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2944</v>
      </c>
      <c r="I3130" s="97" t="s">
        <v>2088</v>
      </c>
      <c r="J3130" s="97" t="s">
        <v>2945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3187</v>
      </c>
      <c r="T3130" s="95" t="str">
        <f t="shared" si="248"/>
        <v>2024 05</v>
      </c>
      <c r="U3130" s="32">
        <f t="shared" si="245"/>
        <v>1299.7787825767768</v>
      </c>
      <c r="V3130" s="22">
        <f t="shared" si="246"/>
        <v>0.8122494367808486</v>
      </c>
      <c r="X3130" s="33"/>
      <c r="Y3130" s="33"/>
    </row>
    <row r="3131" spans="1:25" hidden="1" x14ac:dyDescent="0.2">
      <c r="A3131" s="93" t="s">
        <v>1715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4343</v>
      </c>
      <c r="I3131" s="97" t="s">
        <v>2704</v>
      </c>
      <c r="J3131" s="97" t="s">
        <v>4344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3187</v>
      </c>
      <c r="T3131" s="95" t="str">
        <f t="shared" si="248"/>
        <v>2024 07</v>
      </c>
      <c r="U3131" s="32">
        <f t="shared" si="245"/>
        <v>1095.6289349076224</v>
      </c>
      <c r="V3131" s="22">
        <f t="shared" si="246"/>
        <v>1.8128414780084756</v>
      </c>
      <c r="X3131" s="33"/>
      <c r="Y3131" s="33"/>
    </row>
    <row r="3132" spans="1:25" hidden="1" x14ac:dyDescent="0.2">
      <c r="A3132" s="93" t="s">
        <v>1721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75" t="s">
        <v>3711</v>
      </c>
      <c r="I3132" s="176" t="s">
        <v>2138</v>
      </c>
      <c r="J3132" s="97" t="s">
        <v>3763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3187</v>
      </c>
      <c r="T3132" s="95" t="str">
        <f t="shared" si="248"/>
        <v>2024 04</v>
      </c>
      <c r="U3132" s="32">
        <f t="shared" si="245"/>
        <v>551.34147066230128</v>
      </c>
      <c r="V3132" s="22">
        <f t="shared" si="246"/>
        <v>0.64966232189120099</v>
      </c>
      <c r="X3132" s="33"/>
      <c r="Y3132" s="33"/>
    </row>
    <row r="3133" spans="1:25" hidden="1" x14ac:dyDescent="0.2">
      <c r="A3133" s="93" t="s">
        <v>1721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2586</v>
      </c>
      <c r="I3133" s="97" t="s">
        <v>2075</v>
      </c>
      <c r="J3133" s="97" t="s">
        <v>2587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3187</v>
      </c>
      <c r="T3133" s="95" t="str">
        <f t="shared" si="248"/>
        <v>2024 04</v>
      </c>
      <c r="U3133" s="32">
        <f t="shared" si="245"/>
        <v>693.78150423906652</v>
      </c>
      <c r="V3133" s="22">
        <f t="shared" si="246"/>
        <v>0.76557861871547006</v>
      </c>
      <c r="X3133" s="33"/>
      <c r="Y3133" s="33"/>
    </row>
    <row r="3134" spans="1:25" hidden="1" x14ac:dyDescent="0.2">
      <c r="A3134" s="93" t="s">
        <v>1721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2586</v>
      </c>
      <c r="I3134" s="97" t="s">
        <v>2075</v>
      </c>
      <c r="J3134" s="97" t="s">
        <v>2587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3187</v>
      </c>
      <c r="T3134" s="95" t="str">
        <f t="shared" si="248"/>
        <v>2024 06</v>
      </c>
      <c r="U3134" s="32">
        <f t="shared" si="245"/>
        <v>793.78150423906652</v>
      </c>
      <c r="V3134" s="22">
        <f t="shared" si="246"/>
        <v>0.87592728238518691</v>
      </c>
      <c r="X3134" s="33"/>
      <c r="Y3134" s="33"/>
    </row>
    <row r="3135" spans="1:25" hidden="1" x14ac:dyDescent="0.2">
      <c r="A3135" s="93" t="s">
        <v>1721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2586</v>
      </c>
      <c r="I3135" s="97" t="s">
        <v>2075</v>
      </c>
      <c r="J3135" s="97" t="s">
        <v>2587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3187</v>
      </c>
      <c r="T3135" s="95" t="str">
        <f t="shared" si="248"/>
        <v>2024 06</v>
      </c>
      <c r="U3135" s="32">
        <f t="shared" si="245"/>
        <v>693.78150423906652</v>
      </c>
      <c r="V3135" s="22">
        <f t="shared" si="246"/>
        <v>0.76557861871547006</v>
      </c>
      <c r="X3135" s="33"/>
      <c r="Y3135" s="33"/>
    </row>
    <row r="3136" spans="1:25" hidden="1" x14ac:dyDescent="0.2">
      <c r="A3136" s="93" t="s">
        <v>1721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2062</v>
      </c>
      <c r="I3136" s="97" t="s">
        <v>2040</v>
      </c>
      <c r="J3136" s="97" t="s">
        <v>4360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3187</v>
      </c>
      <c r="T3136" s="95" t="str">
        <f t="shared" si="248"/>
        <v>2024 08</v>
      </c>
      <c r="U3136" s="32">
        <f t="shared" si="245"/>
        <v>530.33892722236203</v>
      </c>
      <c r="V3136" s="22">
        <f t="shared" si="246"/>
        <v>0.79195125531577959</v>
      </c>
      <c r="X3136" s="33"/>
      <c r="Y3136" s="33"/>
    </row>
    <row r="3137" spans="1:25" hidden="1" x14ac:dyDescent="0.2">
      <c r="A3137" s="93" t="s">
        <v>1721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2062</v>
      </c>
      <c r="I3137" s="97" t="s">
        <v>2040</v>
      </c>
      <c r="J3137" s="97" t="s">
        <v>4360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3187</v>
      </c>
      <c r="T3137" s="95" t="str">
        <f t="shared" si="248"/>
        <v>2024 08</v>
      </c>
      <c r="U3137" s="32">
        <f t="shared" ref="U3137:U3200" si="250">Q3137-P3137</f>
        <v>530.33892722236203</v>
      </c>
      <c r="V3137" s="22">
        <f t="shared" ref="V3137:V3200" si="251">IF(Q3137&lt;&gt;0,IFERROR(U3137/P3137,""),"")</f>
        <v>0.79195125531577959</v>
      </c>
      <c r="X3137" s="33"/>
      <c r="Y3137" s="33"/>
    </row>
    <row r="3138" spans="1:25" hidden="1" x14ac:dyDescent="0.2">
      <c r="A3138" s="93" t="s">
        <v>1721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75" t="s">
        <v>3691</v>
      </c>
      <c r="I3138" s="176" t="s">
        <v>3095</v>
      </c>
      <c r="J3138" s="97" t="s">
        <v>3733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3187</v>
      </c>
      <c r="T3138" s="95" t="str">
        <f t="shared" si="248"/>
        <v>2024 04</v>
      </c>
      <c r="U3138" s="32">
        <f t="shared" si="250"/>
        <v>773.36894988667814</v>
      </c>
      <c r="V3138" s="22">
        <f t="shared" si="251"/>
        <v>0.68644384495606525</v>
      </c>
      <c r="X3138" s="33"/>
      <c r="Y3138" s="33"/>
    </row>
    <row r="3139" spans="1:25" hidden="1" x14ac:dyDescent="0.2">
      <c r="A3139" s="93" t="s">
        <v>1721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0" t="str">
        <f>RIGHT(Journal!$J3139,9)</f>
        <v>NTA-26173</v>
      </c>
      <c r="I3139" s="127" t="str">
        <f t="shared" si="249"/>
        <v>Nature's Answer</v>
      </c>
      <c r="J3139" s="97" t="s">
        <v>1719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3187</v>
      </c>
      <c r="T3139" s="95" t="str">
        <f t="shared" si="248"/>
        <v>2024 04</v>
      </c>
      <c r="U3139" s="32">
        <f t="shared" si="250"/>
        <v>885.86411231427792</v>
      </c>
      <c r="V3139" s="22">
        <f t="shared" si="251"/>
        <v>0.5488163165645189</v>
      </c>
      <c r="X3139" s="33"/>
      <c r="Y3139" s="33"/>
    </row>
    <row r="3140" spans="1:25" hidden="1" x14ac:dyDescent="0.2">
      <c r="A3140" s="93" t="s">
        <v>1721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2671</v>
      </c>
      <c r="I3140" s="97" t="s">
        <v>2040</v>
      </c>
      <c r="J3140" s="97" t="s">
        <v>2672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3187</v>
      </c>
      <c r="T3140" s="95" t="str">
        <f t="shared" ref="T3140:T3203" si="253">IF(R3140="","",TEXT(R3140,"ГГГГ ММ"))</f>
        <v>2024 08</v>
      </c>
      <c r="U3140" s="32">
        <f t="shared" si="250"/>
        <v>1096.337393603626</v>
      </c>
      <c r="V3140" s="22">
        <f t="shared" si="251"/>
        <v>0.60783950929384301</v>
      </c>
      <c r="X3140" s="33"/>
      <c r="Y3140" s="33"/>
    </row>
    <row r="3141" spans="1:25" hidden="1" x14ac:dyDescent="0.2">
      <c r="A3141" s="93" t="s">
        <v>1721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2671</v>
      </c>
      <c r="I3141" s="97" t="s">
        <v>2040</v>
      </c>
      <c r="J3141" s="97" t="s">
        <v>2672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3187</v>
      </c>
      <c r="T3141" s="95" t="str">
        <f t="shared" si="253"/>
        <v>2024 09</v>
      </c>
      <c r="U3141" s="32">
        <f t="shared" si="250"/>
        <v>1096.337393603626</v>
      </c>
      <c r="V3141" s="22">
        <f t="shared" si="251"/>
        <v>0.60783950929384301</v>
      </c>
      <c r="X3141" s="33"/>
      <c r="Y3141" s="33"/>
    </row>
    <row r="3142" spans="1:25" hidden="1" x14ac:dyDescent="0.2">
      <c r="A3142" s="93" t="s">
        <v>1721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0" t="str">
        <f>RIGHT(Journal!$J3142,9)</f>
        <v>NOW-00426</v>
      </c>
      <c r="I3142" s="127" t="str">
        <f t="shared" si="249"/>
        <v>NOW Foods</v>
      </c>
      <c r="J3142" s="97" t="s">
        <v>1723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3187</v>
      </c>
      <c r="T3142" s="95" t="str">
        <f t="shared" si="253"/>
        <v>2024 04</v>
      </c>
      <c r="U3142" s="32">
        <f t="shared" si="250"/>
        <v>777.90363972131263</v>
      </c>
      <c r="V3142" s="22">
        <f t="shared" si="251"/>
        <v>0.63653216309712202</v>
      </c>
      <c r="X3142" s="33"/>
      <c r="Y3142" s="33"/>
    </row>
    <row r="3143" spans="1:25" hidden="1" x14ac:dyDescent="0.2">
      <c r="A3143" s="93" t="s">
        <v>1721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0" t="str">
        <f>RIGHT(Journal!$J3143,9)</f>
        <v>NOW-00426</v>
      </c>
      <c r="I3143" s="127" t="str">
        <f t="shared" si="249"/>
        <v>NOW Foods</v>
      </c>
      <c r="J3143" s="97" t="s">
        <v>1723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3187</v>
      </c>
      <c r="T3143" s="95" t="str">
        <f t="shared" si="253"/>
        <v>2024 05</v>
      </c>
      <c r="U3143" s="32">
        <f t="shared" si="250"/>
        <v>777.90363972131263</v>
      </c>
      <c r="V3143" s="22">
        <f t="shared" si="251"/>
        <v>0.63653216309712202</v>
      </c>
      <c r="X3143" s="33"/>
      <c r="Y3143" s="33"/>
    </row>
    <row r="3144" spans="1:25" hidden="1" x14ac:dyDescent="0.2">
      <c r="A3144" s="93" t="s">
        <v>1721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0" t="str">
        <f>RIGHT(Journal!$J3144,9)</f>
        <v>NOW-00426</v>
      </c>
      <c r="I3144" s="127" t="str">
        <f t="shared" si="249"/>
        <v>NOW Foods</v>
      </c>
      <c r="J3144" s="97" t="s">
        <v>1723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3187</v>
      </c>
      <c r="T3144" s="95" t="str">
        <f t="shared" si="253"/>
        <v>2024 07</v>
      </c>
      <c r="U3144" s="32">
        <f t="shared" si="250"/>
        <v>677.90363972131263</v>
      </c>
      <c r="V3144" s="22">
        <f t="shared" si="251"/>
        <v>0.55470555494226592</v>
      </c>
      <c r="X3144" s="33"/>
      <c r="Y3144" s="33"/>
    </row>
    <row r="3145" spans="1:25" hidden="1" x14ac:dyDescent="0.2">
      <c r="A3145" s="93" t="s">
        <v>1721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4065</v>
      </c>
      <c r="I3145" s="97" t="s">
        <v>2713</v>
      </c>
      <c r="J3145" s="97" t="s">
        <v>4066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3187</v>
      </c>
      <c r="T3145" s="95" t="str">
        <f t="shared" si="253"/>
        <v>2024 04</v>
      </c>
      <c r="U3145" s="32">
        <f t="shared" si="250"/>
        <v>1180.4035482246277</v>
      </c>
      <c r="V3145" s="22">
        <f t="shared" si="251"/>
        <v>0.50888314961905146</v>
      </c>
      <c r="X3145" s="33"/>
      <c r="Y3145" s="33"/>
    </row>
    <row r="3146" spans="1:25" hidden="1" x14ac:dyDescent="0.2">
      <c r="A3146" s="93" t="s">
        <v>1721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4065</v>
      </c>
      <c r="I3146" s="97" t="s">
        <v>2713</v>
      </c>
      <c r="J3146" s="97" t="s">
        <v>4066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3187</v>
      </c>
      <c r="T3146" s="95" t="str">
        <f t="shared" si="253"/>
        <v>2024 12</v>
      </c>
      <c r="U3146" s="32">
        <f t="shared" si="250"/>
        <v>1580.4035482246277</v>
      </c>
      <c r="V3146" s="22">
        <f t="shared" si="251"/>
        <v>0.68132693814694301</v>
      </c>
      <c r="X3146" s="33"/>
      <c r="Y3146" s="33"/>
    </row>
    <row r="3147" spans="1:25" hidden="1" x14ac:dyDescent="0.2">
      <c r="A3147" s="93" t="s">
        <v>1721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0" t="str">
        <f>RIGHT(Journal!$J3147,9)</f>
        <v>NAP-29998</v>
      </c>
      <c r="I3147" s="127" t="str">
        <f t="shared" si="249"/>
        <v>NaturesPlus</v>
      </c>
      <c r="J3147" s="97" t="s">
        <v>1249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3187</v>
      </c>
      <c r="T3147" s="95" t="str">
        <f t="shared" si="253"/>
        <v>2024 09</v>
      </c>
      <c r="U3147" s="32">
        <f t="shared" si="250"/>
        <v>829.20202971543677</v>
      </c>
      <c r="V3147" s="22">
        <f t="shared" si="251"/>
        <v>0.85414479129203225</v>
      </c>
      <c r="X3147" s="33"/>
      <c r="Y3147" s="33"/>
    </row>
    <row r="3148" spans="1:25" hidden="1" x14ac:dyDescent="0.2">
      <c r="A3148" s="93" t="s">
        <v>1721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0" t="str">
        <f>RIGHT(Journal!$J3148,9)</f>
        <v>RSE-01954</v>
      </c>
      <c r="I3148" s="127" t="str">
        <f t="shared" si="249"/>
        <v>Radiant Seoul</v>
      </c>
      <c r="J3148" s="97" t="s">
        <v>1720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si="250"/>
        <v>-374.84173256106789</v>
      </c>
      <c r="V3148" s="22" t="str">
        <f t="shared" si="251"/>
        <v/>
      </c>
      <c r="X3148" s="33"/>
      <c r="Y3148" s="33"/>
    </row>
    <row r="3149" spans="1:25" hidden="1" x14ac:dyDescent="0.2">
      <c r="A3149" s="93" t="s">
        <v>1725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0" t="str">
        <f>RIGHT(Journal!$J3149,9)</f>
        <v>000000037</v>
      </c>
      <c r="I3149" s="96" t="str">
        <f t="shared" si="249"/>
        <v>Forever</v>
      </c>
      <c r="J3149" s="97" t="s">
        <v>298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3187</v>
      </c>
      <c r="T3149" s="95" t="str">
        <f t="shared" si="253"/>
        <v>2024 03</v>
      </c>
      <c r="U3149" s="32">
        <f t="shared" si="250"/>
        <v>449</v>
      </c>
      <c r="V3149" s="22">
        <f t="shared" si="251"/>
        <v>0.27195639006662631</v>
      </c>
      <c r="X3149" s="33"/>
      <c r="Y3149" s="33"/>
    </row>
    <row r="3150" spans="1:25" hidden="1" x14ac:dyDescent="0.2">
      <c r="A3150" s="93" t="s">
        <v>1725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75" t="s">
        <v>3703</v>
      </c>
      <c r="I3150" s="176" t="s">
        <v>3749</v>
      </c>
      <c r="J3150" s="97" t="s">
        <v>3750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3187</v>
      </c>
      <c r="T3150" s="95" t="str">
        <f t="shared" si="253"/>
        <v>2024 04</v>
      </c>
      <c r="U3150" s="32">
        <f t="shared" si="250"/>
        <v>368</v>
      </c>
      <c r="V3150" s="22">
        <f t="shared" si="251"/>
        <v>0.85185185185185186</v>
      </c>
      <c r="X3150" s="33"/>
      <c r="Y3150" s="33"/>
    </row>
    <row r="3151" spans="1:25" hidden="1" x14ac:dyDescent="0.2">
      <c r="A3151" s="93" t="s">
        <v>1725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75" t="s">
        <v>3703</v>
      </c>
      <c r="I3151" s="176" t="s">
        <v>3749</v>
      </c>
      <c r="J3151" s="97" t="s">
        <v>3750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3187</v>
      </c>
      <c r="T3151" s="95" t="str">
        <f t="shared" si="253"/>
        <v>2024 06</v>
      </c>
      <c r="U3151" s="32">
        <f t="shared" si="250"/>
        <v>368</v>
      </c>
      <c r="V3151" s="22">
        <f t="shared" si="251"/>
        <v>0.85185185185185186</v>
      </c>
      <c r="X3151" s="33"/>
      <c r="Y3151" s="33"/>
    </row>
    <row r="3152" spans="1:25" hidden="1" x14ac:dyDescent="0.2">
      <c r="A3152" s="93" t="s">
        <v>1725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75" t="s">
        <v>3703</v>
      </c>
      <c r="I3152" s="176" t="s">
        <v>3749</v>
      </c>
      <c r="J3152" s="97" t="s">
        <v>3750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3187</v>
      </c>
      <c r="T3152" s="95" t="str">
        <f t="shared" si="253"/>
        <v>2024 06</v>
      </c>
      <c r="U3152" s="32">
        <f t="shared" si="250"/>
        <v>368</v>
      </c>
      <c r="V3152" s="22">
        <f t="shared" si="251"/>
        <v>0.85185185185185186</v>
      </c>
      <c r="X3152" s="33"/>
      <c r="Y3152" s="33"/>
    </row>
    <row r="3153" spans="1:25" hidden="1" x14ac:dyDescent="0.2">
      <c r="A3153" s="93" t="s">
        <v>1725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75" t="s">
        <v>3703</v>
      </c>
      <c r="I3153" s="176" t="s">
        <v>3749</v>
      </c>
      <c r="J3153" s="97" t="s">
        <v>3750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3187</v>
      </c>
      <c r="T3153" s="95" t="str">
        <f t="shared" si="253"/>
        <v>2024 07</v>
      </c>
      <c r="U3153" s="32">
        <f t="shared" si="250"/>
        <v>368</v>
      </c>
      <c r="V3153" s="22">
        <f t="shared" si="251"/>
        <v>0.85185185185185186</v>
      </c>
      <c r="X3153" s="33"/>
      <c r="Y3153" s="33"/>
    </row>
    <row r="3154" spans="1:25" hidden="1" x14ac:dyDescent="0.2">
      <c r="A3154" s="93" t="s">
        <v>1725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0" t="str">
        <f>RIGHT(Journal!$J3154,9)</f>
        <v xml:space="preserve"> 65579476</v>
      </c>
      <c r="I3154" s="96" t="str">
        <f t="shared" si="249"/>
        <v>Maxler</v>
      </c>
      <c r="J3154" s="97" t="s">
        <v>1726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3187</v>
      </c>
      <c r="T3154" s="95" t="str">
        <f t="shared" si="253"/>
        <v>2024 03</v>
      </c>
      <c r="U3154" s="32">
        <f t="shared" si="250"/>
        <v>675</v>
      </c>
      <c r="V3154" s="22">
        <f t="shared" si="251"/>
        <v>0.19812151452891105</v>
      </c>
      <c r="X3154" s="33"/>
      <c r="Y3154" s="33"/>
    </row>
    <row r="3155" spans="1:25" hidden="1" x14ac:dyDescent="0.2">
      <c r="A3155" s="93" t="s">
        <v>1725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0" t="str">
        <f>RIGHT(Journal!$J3155,9)</f>
        <v xml:space="preserve"> 27088804</v>
      </c>
      <c r="I3155" s="96" t="str">
        <f t="shared" si="249"/>
        <v>ENOUGH</v>
      </c>
      <c r="J3155" s="97" t="s">
        <v>1727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si="250"/>
        <v>-233</v>
      </c>
      <c r="V3155" s="22" t="str">
        <f t="shared" si="251"/>
        <v/>
      </c>
      <c r="X3155" s="33"/>
      <c r="Y3155" s="33"/>
    </row>
    <row r="3156" spans="1:25" hidden="1" x14ac:dyDescent="0.2">
      <c r="A3156" s="93" t="s">
        <v>1725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0" t="str">
        <f>RIGHT(Journal!$J3156,9)</f>
        <v xml:space="preserve"> 27088804</v>
      </c>
      <c r="I3156" s="96" t="str">
        <f t="shared" si="249"/>
        <v>ENOUGH</v>
      </c>
      <c r="J3156" s="97" t="s">
        <v>1727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si="250"/>
        <v>-233</v>
      </c>
      <c r="V3156" s="22" t="str">
        <f t="shared" si="251"/>
        <v/>
      </c>
      <c r="X3156" s="33"/>
      <c r="Y3156" s="33"/>
    </row>
    <row r="3157" spans="1:25" hidden="1" x14ac:dyDescent="0.2">
      <c r="A3157" s="93" t="s">
        <v>1725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0" t="str">
        <f>RIGHT(Journal!$J3157,9)</f>
        <v xml:space="preserve"> 27088804</v>
      </c>
      <c r="I3157" s="96" t="str">
        <f t="shared" si="249"/>
        <v>ENOUGH</v>
      </c>
      <c r="J3157" s="97" t="s">
        <v>1727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si="250"/>
        <v>-233</v>
      </c>
      <c r="V3157" s="22" t="str">
        <f t="shared" si="251"/>
        <v/>
      </c>
      <c r="X3157" s="33"/>
      <c r="Y3157" s="33"/>
    </row>
    <row r="3158" spans="1:25" hidden="1" x14ac:dyDescent="0.2">
      <c r="A3158" s="93" t="s">
        <v>1725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0" t="str">
        <f>RIGHT(Journal!$J3158,9)</f>
        <v>119141823</v>
      </c>
      <c r="I3158" s="96" t="str">
        <f t="shared" si="249"/>
        <v>Green Leaf Formula</v>
      </c>
      <c r="J3158" s="97" t="s">
        <v>1728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3187</v>
      </c>
      <c r="T3158" s="95" t="str">
        <f t="shared" si="253"/>
        <v>2024 03</v>
      </c>
      <c r="U3158" s="32">
        <f t="shared" si="250"/>
        <v>358</v>
      </c>
      <c r="V3158" s="22">
        <f t="shared" si="251"/>
        <v>0.60472972972972971</v>
      </c>
      <c r="X3158" s="33"/>
      <c r="Y3158" s="33"/>
    </row>
    <row r="3159" spans="1:25" hidden="1" x14ac:dyDescent="0.2">
      <c r="A3159" s="93" t="s">
        <v>1729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0" t="str">
        <f>RIGHT(Journal!$J3159,9)</f>
        <v>0004eln02</v>
      </c>
      <c r="I3159" s="96" t="str">
        <f t="shared" si="249"/>
        <v>ESSENS</v>
      </c>
      <c r="J3159" s="97" t="s">
        <v>2642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si="250"/>
        <v>-1872</v>
      </c>
      <c r="V3159" s="22" t="str">
        <f t="shared" si="251"/>
        <v/>
      </c>
      <c r="X3159" s="33"/>
      <c r="Y3159" s="33"/>
    </row>
    <row r="3160" spans="1:25" hidden="1" x14ac:dyDescent="0.2">
      <c r="A3160" s="93" t="s">
        <v>1729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0" t="str">
        <f>RIGHT(Journal!$J3160,9)</f>
        <v>0004eln06</v>
      </c>
      <c r="I3160" s="96" t="str">
        <f t="shared" si="249"/>
        <v>ESSENS</v>
      </c>
      <c r="J3160" s="97" t="s">
        <v>2643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si="250"/>
        <v>-1872</v>
      </c>
      <c r="V3160" s="22" t="str">
        <f t="shared" si="251"/>
        <v/>
      </c>
      <c r="X3160" s="33"/>
      <c r="Y3160" s="33"/>
    </row>
    <row r="3161" spans="1:25" hidden="1" x14ac:dyDescent="0.2">
      <c r="A3161" s="93" t="s">
        <v>1731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0" t="str">
        <f>RIGHT(Journal!$J3161,9)</f>
        <v>NOW-05975</v>
      </c>
      <c r="I3161" s="96" t="str">
        <f t="shared" si="249"/>
        <v>NOW Foods</v>
      </c>
      <c r="J3161" s="97" t="s">
        <v>110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si="250"/>
        <v>-1602</v>
      </c>
      <c r="V3161" s="22" t="str">
        <f t="shared" si="251"/>
        <v/>
      </c>
      <c r="X3161" s="33"/>
      <c r="Y3161" s="33"/>
    </row>
    <row r="3162" spans="1:25" hidden="1" x14ac:dyDescent="0.2">
      <c r="A3162" s="93" t="s">
        <v>1732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2902</v>
      </c>
      <c r="I3162" s="97" t="s">
        <v>2903</v>
      </c>
      <c r="J3162" s="97" t="s">
        <v>2904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3187</v>
      </c>
      <c r="T3162" s="95" t="str">
        <f t="shared" si="253"/>
        <v>2024 03</v>
      </c>
      <c r="U3162" s="32">
        <f t="shared" si="250"/>
        <v>519</v>
      </c>
      <c r="V3162" s="22">
        <f t="shared" si="251"/>
        <v>0.17410265011741027</v>
      </c>
      <c r="X3162" s="33"/>
      <c r="Y3162" s="33"/>
    </row>
    <row r="3163" spans="1:25" hidden="1" x14ac:dyDescent="0.2">
      <c r="A3163" s="93" t="s">
        <v>1732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2902</v>
      </c>
      <c r="I3163" s="97" t="s">
        <v>2903</v>
      </c>
      <c r="J3163" s="97" t="s">
        <v>2904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3187</v>
      </c>
      <c r="T3163" s="95" t="str">
        <f t="shared" si="253"/>
        <v>2024 03</v>
      </c>
      <c r="U3163" s="32">
        <f t="shared" si="250"/>
        <v>519</v>
      </c>
      <c r="V3163" s="22">
        <f t="shared" si="251"/>
        <v>0.17410265011741027</v>
      </c>
      <c r="X3163" s="33"/>
      <c r="Y3163" s="33"/>
    </row>
    <row r="3164" spans="1:25" hidden="1" x14ac:dyDescent="0.2">
      <c r="A3164" s="93" t="s">
        <v>1733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0" t="str">
        <f>RIGHT(Journal!$J3164,9)</f>
        <v>SOL-59204</v>
      </c>
      <c r="I3164" s="96" t="str">
        <f t="shared" si="249"/>
        <v>Solgar</v>
      </c>
      <c r="J3164" s="97" t="s">
        <v>1734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3187</v>
      </c>
      <c r="T3164" s="95" t="str">
        <f t="shared" si="253"/>
        <v>2024 03</v>
      </c>
      <c r="U3164" s="32">
        <f t="shared" si="250"/>
        <v>264</v>
      </c>
      <c r="V3164" s="22">
        <f t="shared" si="251"/>
        <v>0.21359223300970873</v>
      </c>
      <c r="X3164" s="33"/>
      <c r="Y3164" s="33"/>
    </row>
    <row r="3165" spans="1:25" hidden="1" x14ac:dyDescent="0.2">
      <c r="A3165" s="93" t="s">
        <v>1733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0" t="str">
        <f>RIGHT(Journal!$J3165,9)</f>
        <v>SOL-59204</v>
      </c>
      <c r="I3165" s="96" t="str">
        <f t="shared" si="249"/>
        <v>Solgar</v>
      </c>
      <c r="J3165" s="97" t="s">
        <v>1734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3187</v>
      </c>
      <c r="T3165" s="95" t="str">
        <f t="shared" si="253"/>
        <v>2024 03</v>
      </c>
      <c r="U3165" s="32">
        <f t="shared" si="250"/>
        <v>264</v>
      </c>
      <c r="V3165" s="22">
        <f t="shared" si="251"/>
        <v>0.21359223300970873</v>
      </c>
      <c r="X3165" s="33"/>
      <c r="Y3165" s="33"/>
    </row>
    <row r="3166" spans="1:25" hidden="1" x14ac:dyDescent="0.2">
      <c r="A3166" s="93" t="s">
        <v>1735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0" t="str">
        <f>RIGHT(Journal!$J3166,9)</f>
        <v>911242803</v>
      </c>
      <c r="I3166" s="96" t="str">
        <f t="shared" si="249"/>
        <v>LADOR</v>
      </c>
      <c r="J3166" s="97" t="s">
        <v>3674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3187</v>
      </c>
      <c r="T3166" s="95" t="str">
        <f t="shared" si="253"/>
        <v>2024 03</v>
      </c>
      <c r="U3166" s="32">
        <f t="shared" si="250"/>
        <v>341</v>
      </c>
      <c r="V3166" s="22">
        <f t="shared" si="251"/>
        <v>0.51745068285280726</v>
      </c>
      <c r="X3166" s="33"/>
      <c r="Y3166" s="33"/>
    </row>
    <row r="3167" spans="1:25" hidden="1" x14ac:dyDescent="0.2">
      <c r="A3167" s="93" t="s">
        <v>1736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0" t="str">
        <f>RIGHT(Journal!$J3167,9)</f>
        <v>176349145</v>
      </c>
      <c r="I3167" s="96" t="str">
        <f t="shared" si="249"/>
        <v>PRIMEKRAFT</v>
      </c>
      <c r="J3167" s="97" t="s">
        <v>3680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3187</v>
      </c>
      <c r="T3167" s="95" t="str">
        <f t="shared" si="253"/>
        <v>2024 03</v>
      </c>
      <c r="U3167" s="32">
        <f t="shared" si="250"/>
        <v>393</v>
      </c>
      <c r="V3167" s="22">
        <f t="shared" si="251"/>
        <v>0.24455507156191661</v>
      </c>
      <c r="X3167" s="33"/>
      <c r="Y3167" s="33"/>
    </row>
    <row r="3168" spans="1:25" hidden="1" x14ac:dyDescent="0.2">
      <c r="A3168" s="93" t="s">
        <v>1736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0" t="str">
        <f>RIGHT(Journal!$J3168,9)</f>
        <v>176349146</v>
      </c>
      <c r="I3168" s="96" t="str">
        <f t="shared" si="249"/>
        <v>PRIMEKRAFT</v>
      </c>
      <c r="J3168" s="97" t="s">
        <v>1737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3187</v>
      </c>
      <c r="T3168" s="95" t="str">
        <f t="shared" si="253"/>
        <v>2024 03</v>
      </c>
      <c r="U3168" s="32">
        <f t="shared" si="250"/>
        <v>393</v>
      </c>
      <c r="V3168" s="22">
        <f t="shared" si="251"/>
        <v>0.24455507156191661</v>
      </c>
      <c r="X3168" s="33"/>
      <c r="Y3168" s="33"/>
    </row>
    <row r="3169" spans="1:25" hidden="1" x14ac:dyDescent="0.2">
      <c r="A3169" s="93" t="s">
        <v>1738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0" t="str">
        <f>RIGHT(Journal!$J3169,9)</f>
        <v>OPN-05223</v>
      </c>
      <c r="I3169" s="96" t="str">
        <f t="shared" si="249"/>
        <v>Optimum Nutrition</v>
      </c>
      <c r="J3169" s="97" t="s">
        <v>842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3187</v>
      </c>
      <c r="T3169" s="95" t="str">
        <f t="shared" si="253"/>
        <v>2024 07</v>
      </c>
      <c r="U3169" s="32">
        <f t="shared" si="250"/>
        <v>1492</v>
      </c>
      <c r="V3169" s="22">
        <f t="shared" si="251"/>
        <v>0.61960132890365449</v>
      </c>
      <c r="X3169" s="33"/>
      <c r="Y3169" s="33"/>
    </row>
    <row r="3170" spans="1:25" hidden="1" x14ac:dyDescent="0.2">
      <c r="A3170" s="93" t="s">
        <v>1738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0" t="str">
        <f>RIGHT(Journal!$J3170,9)</f>
        <v>OPN-05223</v>
      </c>
      <c r="I3170" s="96" t="str">
        <f t="shared" si="249"/>
        <v>Optimum Nutrition</v>
      </c>
      <c r="J3170" s="97" t="s">
        <v>842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si="250"/>
        <v>-2408</v>
      </c>
      <c r="V3170" s="22" t="str">
        <f t="shared" si="251"/>
        <v/>
      </c>
      <c r="X3170" s="33"/>
      <c r="Y3170" s="33"/>
    </row>
    <row r="3171" spans="1:25" hidden="1" x14ac:dyDescent="0.2">
      <c r="A3171" s="93" t="s">
        <v>1739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0" t="str">
        <f>RIGHT(Journal!$J3171,9)</f>
        <v>ECD087944</v>
      </c>
      <c r="I3171" s="96" t="str">
        <f t="shared" si="249"/>
        <v>ECODERMA</v>
      </c>
      <c r="J3171" s="97" t="s">
        <v>1741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si="250"/>
        <v>-1139.6000000000001</v>
      </c>
      <c r="V3171" s="22" t="str">
        <f t="shared" si="251"/>
        <v/>
      </c>
      <c r="X3171" s="33"/>
      <c r="Y3171" s="33"/>
    </row>
    <row r="3172" spans="1:25" hidden="1" x14ac:dyDescent="0.2">
      <c r="A3172" s="93" t="s">
        <v>1739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0" t="str">
        <f>RIGHT(Journal!$J3172,9)</f>
        <v>LPO555557</v>
      </c>
      <c r="I3172" s="96" t="str">
        <f t="shared" si="249"/>
        <v>LE PETIT OLIVIER</v>
      </c>
      <c r="J3172" s="97" t="s">
        <v>1742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si="250"/>
        <v>-327.60000000000002</v>
      </c>
      <c r="V3172" s="22" t="str">
        <f t="shared" si="251"/>
        <v/>
      </c>
      <c r="X3172" s="33"/>
      <c r="Y3172" s="33"/>
    </row>
    <row r="3173" spans="1:25" hidden="1" x14ac:dyDescent="0.2">
      <c r="A3173" s="93" t="s">
        <v>1739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0" t="str">
        <f>RIGHT(Journal!$J3173,9)</f>
        <v>CLOR50159</v>
      </c>
      <c r="I3173" s="96" t="str">
        <f t="shared" si="249"/>
        <v>LOREN COSMETIC</v>
      </c>
      <c r="J3173" s="97" t="s">
        <v>1743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si="250"/>
        <v>-115.60000000000001</v>
      </c>
      <c r="V3173" s="22" t="str">
        <f t="shared" si="251"/>
        <v/>
      </c>
      <c r="X3173" s="33"/>
      <c r="Y3173" s="33"/>
    </row>
    <row r="3174" spans="1:25" hidden="1" x14ac:dyDescent="0.2">
      <c r="A3174" s="93" t="s">
        <v>1739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0" t="str">
        <f>RIGHT(Journal!$J3174,9)</f>
        <v>LPO555567</v>
      </c>
      <c r="I3174" s="96" t="str">
        <f t="shared" si="249"/>
        <v>LE PETIT OLIVIER</v>
      </c>
      <c r="J3174" s="97" t="s">
        <v>1744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si="250"/>
        <v>-499.6</v>
      </c>
      <c r="V3174" s="22" t="str">
        <f t="shared" si="251"/>
        <v/>
      </c>
      <c r="X3174" s="33"/>
      <c r="Y3174" s="33"/>
    </row>
    <row r="3175" spans="1:25" hidden="1" x14ac:dyDescent="0.2">
      <c r="A3175" s="93" t="s">
        <v>1739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0" t="str">
        <f>RIGHT(Journal!$J3175,9)</f>
        <v>LPO373290</v>
      </c>
      <c r="I3175" s="96" t="str">
        <f t="shared" si="249"/>
        <v>LE PETIT OLIVIER</v>
      </c>
      <c r="J3175" s="97" t="s">
        <v>1745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si="250"/>
        <v>-315.60000000000002</v>
      </c>
      <c r="V3175" s="22" t="str">
        <f t="shared" si="251"/>
        <v/>
      </c>
      <c r="X3175" s="33"/>
      <c r="Y3175" s="33"/>
    </row>
    <row r="3176" spans="1:25" hidden="1" x14ac:dyDescent="0.2">
      <c r="A3176" s="93" t="s">
        <v>1739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0" t="str">
        <f>RIGHT(Journal!$J3176,9)</f>
        <v>LPO373319</v>
      </c>
      <c r="I3176" s="96" t="str">
        <f t="shared" si="249"/>
        <v>LE PETIT OLIVIER</v>
      </c>
      <c r="J3176" s="97" t="s">
        <v>1746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si="250"/>
        <v>-499.6</v>
      </c>
      <c r="V3176" s="22" t="str">
        <f t="shared" si="251"/>
        <v/>
      </c>
      <c r="X3176" s="33"/>
      <c r="Y3176" s="33"/>
    </row>
    <row r="3177" spans="1:25" hidden="1" x14ac:dyDescent="0.2">
      <c r="A3177" s="93" t="s">
        <v>1739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0" t="str">
        <f>RIGHT(Journal!$J3177,9)</f>
        <v>LPO115173</v>
      </c>
      <c r="I3177" s="96" t="str">
        <f t="shared" si="249"/>
        <v>LE PETIT OLIVIER</v>
      </c>
      <c r="J3177" s="97" t="s">
        <v>3666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si="250"/>
        <v>-439.6</v>
      </c>
      <c r="V3177" s="22" t="str">
        <f t="shared" si="251"/>
        <v/>
      </c>
      <c r="X3177" s="33"/>
      <c r="Y3177" s="33"/>
    </row>
    <row r="3178" spans="1:25" hidden="1" x14ac:dyDescent="0.2">
      <c r="A3178" s="93" t="s">
        <v>1739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0" t="str">
        <f>RIGHT(Journal!$J3178,9)</f>
        <v>CLOR50111</v>
      </c>
      <c r="I3178" s="96" t="str">
        <f t="shared" si="249"/>
        <v>LOREN COSMETIC</v>
      </c>
      <c r="J3178" s="97" t="s">
        <v>1747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si="250"/>
        <v>-115.60000000000001</v>
      </c>
      <c r="V3178" s="22" t="str">
        <f t="shared" si="251"/>
        <v/>
      </c>
      <c r="X3178" s="33"/>
      <c r="Y3178" s="33"/>
    </row>
    <row r="3179" spans="1:25" hidden="1" x14ac:dyDescent="0.2">
      <c r="A3179" s="93" t="s">
        <v>1739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0" t="str">
        <f>RIGHT(Journal!$J3179,9)</f>
        <v>LPO555570</v>
      </c>
      <c r="I3179" s="96" t="str">
        <f t="shared" si="249"/>
        <v>LE PETIT OLIVIER</v>
      </c>
      <c r="J3179" s="97" t="s">
        <v>1748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si="250"/>
        <v>-459.6</v>
      </c>
      <c r="V3179" s="22" t="str">
        <f t="shared" si="251"/>
        <v/>
      </c>
      <c r="X3179" s="33"/>
      <c r="Y3179" s="33"/>
    </row>
    <row r="3180" spans="1:25" hidden="1" x14ac:dyDescent="0.2">
      <c r="A3180" s="93" t="s">
        <v>1739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0" t="str">
        <f>RIGHT(Journal!$J3180,9)</f>
        <v>ECD087943</v>
      </c>
      <c r="I3180" s="96" t="str">
        <f t="shared" si="249"/>
        <v>ECODERMA</v>
      </c>
      <c r="J3180" s="97" t="s">
        <v>1749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si="250"/>
        <v>-1139.6000000000001</v>
      </c>
      <c r="V3180" s="22" t="str">
        <f t="shared" si="251"/>
        <v/>
      </c>
      <c r="X3180" s="33"/>
      <c r="Y3180" s="33"/>
    </row>
    <row r="3181" spans="1:25" hidden="1" x14ac:dyDescent="0.2">
      <c r="A3181" s="93" t="s">
        <v>1750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0" t="str">
        <f>RIGHT(Journal!$J3181,9)</f>
        <v>000001108</v>
      </c>
      <c r="I3181" s="96" t="str">
        <f t="shared" si="249"/>
        <v>Maxler</v>
      </c>
      <c r="J3181" s="97" t="s">
        <v>1615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3187</v>
      </c>
      <c r="T3181" s="95" t="str">
        <f t="shared" si="253"/>
        <v>2024 03</v>
      </c>
      <c r="U3181" s="32">
        <f t="shared" si="250"/>
        <v>608</v>
      </c>
      <c r="V3181" s="22">
        <f t="shared" si="251"/>
        <v>0.38190954773869346</v>
      </c>
      <c r="X3181" s="33"/>
      <c r="Y3181" s="33"/>
    </row>
    <row r="3182" spans="1:25" hidden="1" x14ac:dyDescent="0.2">
      <c r="A3182" s="93" t="s">
        <v>1751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0" t="str">
        <f>RIGHT(Journal!$J3182,9)</f>
        <v>NOW-03796</v>
      </c>
      <c r="I3182" s="127" t="str">
        <f t="shared" si="249"/>
        <v>NOW Foods</v>
      </c>
      <c r="J3182" s="97" t="s">
        <v>1753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3187</v>
      </c>
      <c r="T3182" s="95" t="str">
        <f t="shared" si="253"/>
        <v>2025 10</v>
      </c>
      <c r="U3182" s="32">
        <f t="shared" si="250"/>
        <v>831.44004826254809</v>
      </c>
      <c r="V3182" s="22">
        <f t="shared" si="251"/>
        <v>0.42235952607321853</v>
      </c>
      <c r="X3182" s="33"/>
      <c r="Y3182" s="33"/>
    </row>
    <row r="3183" spans="1:25" hidden="1" x14ac:dyDescent="0.2">
      <c r="A3183" s="93" t="s">
        <v>1751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0" t="str">
        <f>RIGHT(Journal!$J3183,9)</f>
        <v>MPL-34771</v>
      </c>
      <c r="I3183" s="127" t="str">
        <f t="shared" si="249"/>
        <v>Medi-Peel</v>
      </c>
      <c r="J3183" s="97" t="s">
        <v>1305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si="250"/>
        <v>-1628.8033397683394</v>
      </c>
      <c r="V3183" s="22" t="str">
        <f t="shared" si="251"/>
        <v/>
      </c>
      <c r="X3183" s="33"/>
      <c r="Y3183" s="33"/>
    </row>
    <row r="3184" spans="1:25" hidden="1" x14ac:dyDescent="0.2">
      <c r="A3184" s="93" t="s">
        <v>1751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0" t="str">
        <f>RIGHT(Journal!$J3184,9)</f>
        <v>MOR-00998</v>
      </c>
      <c r="I3184" s="127" t="str">
        <f t="shared" si="249"/>
        <v>Morningstar Minerals</v>
      </c>
      <c r="J3184" s="97" t="s">
        <v>1754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si="250"/>
        <v>-2221.0954633204633</v>
      </c>
      <c r="V3184" s="22" t="str">
        <f t="shared" si="251"/>
        <v/>
      </c>
      <c r="X3184" s="33"/>
      <c r="Y3184" s="33"/>
    </row>
    <row r="3185" spans="1:25" hidden="1" x14ac:dyDescent="0.2">
      <c r="A3185" s="93" t="s">
        <v>1751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0" t="str">
        <f>RIGHT(Journal!$J3185,9)</f>
        <v>ARH-19793</v>
      </c>
      <c r="I3185" s="127" t="str">
        <f t="shared" si="249"/>
        <v>Arm &amp; Hammer</v>
      </c>
      <c r="J3185" s="97" t="s">
        <v>747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3187</v>
      </c>
      <c r="T3185" s="95" t="str">
        <f t="shared" si="253"/>
        <v>2024 09</v>
      </c>
      <c r="U3185" s="32">
        <f t="shared" si="250"/>
        <v>423.83364382239381</v>
      </c>
      <c r="V3185" s="22">
        <f t="shared" si="251"/>
        <v>0.89009573718036328</v>
      </c>
      <c r="X3185" s="33"/>
      <c r="Y3185" s="33"/>
    </row>
    <row r="3186" spans="1:25" hidden="1" x14ac:dyDescent="0.2">
      <c r="A3186" s="93" t="s">
        <v>1751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0" t="str">
        <f>RIGHT(Journal!$J3186,9)</f>
        <v>ARH-19793</v>
      </c>
      <c r="I3186" s="127" t="str">
        <f t="shared" si="249"/>
        <v>Arm &amp; Hammer</v>
      </c>
      <c r="J3186" s="97" t="s">
        <v>747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3187</v>
      </c>
      <c r="T3186" s="95" t="str">
        <f t="shared" si="253"/>
        <v>2025 01</v>
      </c>
      <c r="U3186" s="32">
        <f t="shared" si="250"/>
        <v>423.83364382239381</v>
      </c>
      <c r="V3186" s="22">
        <f t="shared" si="251"/>
        <v>0.89009573718036328</v>
      </c>
      <c r="X3186" s="33"/>
      <c r="Y3186" s="33"/>
    </row>
    <row r="3187" spans="1:25" hidden="1" x14ac:dyDescent="0.2">
      <c r="A3187" s="93" t="s">
        <v>1751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2060</v>
      </c>
      <c r="I3187" s="97" t="s">
        <v>2043</v>
      </c>
      <c r="J3187" s="97" t="s">
        <v>2061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3187</v>
      </c>
      <c r="T3187" s="95" t="str">
        <f t="shared" si="253"/>
        <v>2024 08</v>
      </c>
      <c r="U3187" s="32">
        <f t="shared" si="250"/>
        <v>864.90863899613873</v>
      </c>
      <c r="V3187" s="22">
        <f t="shared" si="251"/>
        <v>0.60268541954787203</v>
      </c>
      <c r="X3187" s="33"/>
      <c r="Y3187" s="33"/>
    </row>
    <row r="3188" spans="1:25" hidden="1" x14ac:dyDescent="0.2">
      <c r="A3188" s="93" t="s">
        <v>1751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0" t="str">
        <f>RIGHT(Journal!$J3188,9)</f>
        <v>CEN-28026</v>
      </c>
      <c r="I3188" s="12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si="250"/>
        <v>-199.7971718146718</v>
      </c>
      <c r="V3188" s="22" t="str">
        <f t="shared" si="251"/>
        <v/>
      </c>
      <c r="X3188" s="33"/>
      <c r="Y3188" s="33"/>
    </row>
    <row r="3189" spans="1:25" hidden="1" x14ac:dyDescent="0.2">
      <c r="A3189" s="93" t="s">
        <v>1755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0" t="str">
        <f>RIGHT(Journal!$J3189,9)</f>
        <v>SWV-11613</v>
      </c>
      <c r="I3189" s="127" t="str">
        <f t="shared" si="249"/>
        <v>Swanson</v>
      </c>
      <c r="J3189" s="97" t="s">
        <v>840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si="250"/>
        <v>-1427.7224728364106</v>
      </c>
      <c r="V3189" s="22" t="str">
        <f t="shared" si="251"/>
        <v/>
      </c>
      <c r="X3189" s="33"/>
      <c r="Y3189" s="33"/>
    </row>
    <row r="3190" spans="1:25" hidden="1" x14ac:dyDescent="0.2">
      <c r="A3190" s="93" t="s">
        <v>1755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0" t="str">
        <f>RIGHT(Journal!$J3190,9)</f>
        <v>SWV-11613</v>
      </c>
      <c r="I3190" s="127" t="str">
        <f t="shared" si="249"/>
        <v>Swanson</v>
      </c>
      <c r="J3190" s="97" t="s">
        <v>840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si="250"/>
        <v>-1427.7224728364106</v>
      </c>
      <c r="V3190" s="22" t="str">
        <f t="shared" si="251"/>
        <v/>
      </c>
      <c r="X3190" s="33"/>
      <c r="Y3190" s="33"/>
    </row>
    <row r="3191" spans="1:25" hidden="1" x14ac:dyDescent="0.2">
      <c r="A3191" s="93" t="s">
        <v>1755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2225</v>
      </c>
      <c r="I3191" s="97" t="s">
        <v>2040</v>
      </c>
      <c r="J3191" s="97" t="s">
        <v>4404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3187</v>
      </c>
      <c r="T3191" s="95" t="str">
        <f t="shared" si="253"/>
        <v>2024 05</v>
      </c>
      <c r="U3191" s="32">
        <f t="shared" si="250"/>
        <v>1037.4710825925076</v>
      </c>
      <c r="V3191" s="22">
        <f t="shared" si="251"/>
        <v>0.42130310643610192</v>
      </c>
      <c r="X3191" s="33"/>
      <c r="Y3191" s="33"/>
    </row>
    <row r="3192" spans="1:25" hidden="1" x14ac:dyDescent="0.2">
      <c r="A3192" s="93" t="s">
        <v>1755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2225</v>
      </c>
      <c r="I3192" s="97" t="s">
        <v>2040</v>
      </c>
      <c r="J3192" s="97" t="s">
        <v>4404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3187</v>
      </c>
      <c r="T3192" s="95" t="str">
        <f t="shared" si="253"/>
        <v>2024 05</v>
      </c>
      <c r="U3192" s="32">
        <f t="shared" si="250"/>
        <v>1137.4710825925076</v>
      </c>
      <c r="V3192" s="22">
        <f t="shared" si="251"/>
        <v>0.46191176661999056</v>
      </c>
      <c r="X3192" s="33"/>
      <c r="Y3192" s="33"/>
    </row>
    <row r="3193" spans="1:25" hidden="1" x14ac:dyDescent="0.2">
      <c r="A3193" s="93" t="s">
        <v>1755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2225</v>
      </c>
      <c r="I3193" s="97" t="s">
        <v>2040</v>
      </c>
      <c r="J3193" s="97" t="s">
        <v>4404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3187</v>
      </c>
      <c r="T3193" s="95" t="str">
        <f t="shared" si="253"/>
        <v>2024 05</v>
      </c>
      <c r="U3193" s="32">
        <f t="shared" si="250"/>
        <v>1137.4710825925076</v>
      </c>
      <c r="V3193" s="22">
        <f t="shared" si="251"/>
        <v>0.46191176661999056</v>
      </c>
      <c r="X3193" s="33"/>
      <c r="Y3193" s="33"/>
    </row>
    <row r="3194" spans="1:25" hidden="1" x14ac:dyDescent="0.2">
      <c r="A3194" s="93" t="s">
        <v>1755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2225</v>
      </c>
      <c r="I3194" s="97" t="s">
        <v>2040</v>
      </c>
      <c r="J3194" s="97" t="s">
        <v>4404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3187</v>
      </c>
      <c r="T3194" s="95" t="str">
        <f t="shared" si="253"/>
        <v>2024 05</v>
      </c>
      <c r="U3194" s="32">
        <f t="shared" si="250"/>
        <v>1137.4710825925076</v>
      </c>
      <c r="V3194" s="22">
        <f t="shared" si="251"/>
        <v>0.46191176661999056</v>
      </c>
      <c r="X3194" s="33"/>
      <c r="Y3194" s="33"/>
    </row>
    <row r="3195" spans="1:25" hidden="1" x14ac:dyDescent="0.2">
      <c r="A3195" s="93" t="s">
        <v>1755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2225</v>
      </c>
      <c r="I3195" s="97" t="s">
        <v>2040</v>
      </c>
      <c r="J3195" s="97" t="s">
        <v>4404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3187</v>
      </c>
      <c r="T3195" s="95" t="str">
        <f t="shared" si="253"/>
        <v>2024 06</v>
      </c>
      <c r="U3195" s="32">
        <f t="shared" si="250"/>
        <v>1237.4710825925076</v>
      </c>
      <c r="V3195" s="22">
        <f t="shared" si="251"/>
        <v>0.50252042680387921</v>
      </c>
      <c r="X3195" s="33"/>
      <c r="Y3195" s="33"/>
    </row>
    <row r="3196" spans="1:25" hidden="1" x14ac:dyDescent="0.2">
      <c r="A3196" s="93" t="s">
        <v>1755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2675</v>
      </c>
      <c r="I3196" s="97" t="s">
        <v>2040</v>
      </c>
      <c r="J3196" s="97" t="s">
        <v>2676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3187</v>
      </c>
      <c r="T3196" s="95" t="str">
        <f t="shared" si="253"/>
        <v>2024 08</v>
      </c>
      <c r="U3196" s="32">
        <f t="shared" si="250"/>
        <v>816.21428006990345</v>
      </c>
      <c r="V3196" s="22">
        <f t="shared" si="251"/>
        <v>0.43328403620141653</v>
      </c>
      <c r="X3196" s="33"/>
      <c r="Y3196" s="33"/>
    </row>
    <row r="3197" spans="1:25" hidden="1" x14ac:dyDescent="0.2">
      <c r="A3197" s="93" t="s">
        <v>1755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2165</v>
      </c>
      <c r="I3197" s="97" t="s">
        <v>2161</v>
      </c>
      <c r="J3197" s="97" t="s">
        <v>2166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3187</v>
      </c>
      <c r="T3197" s="95" t="str">
        <f t="shared" si="253"/>
        <v>2024 09</v>
      </c>
      <c r="U3197" s="32">
        <f t="shared" si="250"/>
        <v>777.95138388673604</v>
      </c>
      <c r="V3197" s="22">
        <f t="shared" si="251"/>
        <v>0.84372056992618805</v>
      </c>
      <c r="X3197" s="33"/>
      <c r="Y3197" s="33"/>
    </row>
    <row r="3198" spans="1:25" hidden="1" x14ac:dyDescent="0.2">
      <c r="A3198" s="93" t="s">
        <v>1755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2165</v>
      </c>
      <c r="I3198" s="97" t="s">
        <v>2161</v>
      </c>
      <c r="J3198" s="97" t="s">
        <v>2166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3187</v>
      </c>
      <c r="T3198" s="95" t="str">
        <f t="shared" si="253"/>
        <v>2024 10</v>
      </c>
      <c r="U3198" s="32">
        <f t="shared" si="250"/>
        <v>877.95138388673604</v>
      </c>
      <c r="V3198" s="22">
        <f t="shared" si="251"/>
        <v>0.9521747210983168</v>
      </c>
      <c r="X3198" s="33"/>
      <c r="Y3198" s="33"/>
    </row>
    <row r="3199" spans="1:25" hidden="1" x14ac:dyDescent="0.2">
      <c r="A3199" s="93" t="s">
        <v>1755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2165</v>
      </c>
      <c r="I3199" s="97" t="s">
        <v>2161</v>
      </c>
      <c r="J3199" s="97" t="s">
        <v>2166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si="250"/>
        <v>977.95138388673604</v>
      </c>
      <c r="V3199" s="22">
        <f t="shared" si="251"/>
        <v>1.0606288722704456</v>
      </c>
      <c r="X3199" s="33"/>
      <c r="Y3199" s="33"/>
    </row>
    <row r="3200" spans="1:25" hidden="1" x14ac:dyDescent="0.2">
      <c r="A3200" s="93" t="s">
        <v>1755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2055</v>
      </c>
      <c r="I3200" s="97" t="s">
        <v>2039</v>
      </c>
      <c r="J3200" s="97" t="s">
        <v>2056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3187</v>
      </c>
      <c r="T3200" s="95" t="str">
        <f t="shared" si="253"/>
        <v>2024 08</v>
      </c>
      <c r="U3200" s="32">
        <f t="shared" si="250"/>
        <v>770.01124268672606</v>
      </c>
      <c r="V3200" s="22">
        <f t="shared" si="251"/>
        <v>0.62603112273050376</v>
      </c>
      <c r="X3200" s="33"/>
      <c r="Y3200" s="33"/>
    </row>
    <row r="3201" spans="1:25" hidden="1" x14ac:dyDescent="0.2">
      <c r="A3201" s="93" t="s">
        <v>1755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2233</v>
      </c>
      <c r="I3201" s="97" t="s">
        <v>2041</v>
      </c>
      <c r="J3201" s="97" t="s">
        <v>2234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3187</v>
      </c>
      <c r="T3201" s="95" t="str">
        <f t="shared" si="253"/>
        <v>2024 04</v>
      </c>
      <c r="U3201" s="32">
        <f t="shared" ref="U3201:U3264" si="254">Q3201-P3201</f>
        <v>1026.033351758985</v>
      </c>
      <c r="V3201" s="22">
        <f t="shared" ref="V3201:V3264" si="255">IF(Q3201&lt;&gt;0,IFERROR(U3201/P3201,""),"")</f>
        <v>0.69610350612981686</v>
      </c>
      <c r="X3201" s="33"/>
      <c r="Y3201" s="33"/>
    </row>
    <row r="3202" spans="1:25" hidden="1" x14ac:dyDescent="0.2">
      <c r="A3202" s="93" t="s">
        <v>1755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2233</v>
      </c>
      <c r="I3202" s="97" t="s">
        <v>2041</v>
      </c>
      <c r="J3202" s="97" t="s">
        <v>2234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3187</v>
      </c>
      <c r="T3202" s="95" t="str">
        <f t="shared" si="253"/>
        <v>2024 04</v>
      </c>
      <c r="U3202" s="32">
        <f t="shared" si="254"/>
        <v>1026.033351758985</v>
      </c>
      <c r="V3202" s="22">
        <f t="shared" si="255"/>
        <v>0.69610350612981686</v>
      </c>
      <c r="X3202" s="33"/>
      <c r="Y3202" s="33"/>
    </row>
    <row r="3203" spans="1:25" hidden="1" x14ac:dyDescent="0.2">
      <c r="A3203" s="93" t="s">
        <v>1755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2139</v>
      </c>
      <c r="I3203" s="97" t="s">
        <v>2075</v>
      </c>
      <c r="J3203" s="97" t="s">
        <v>2140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3187</v>
      </c>
      <c r="T3203" s="95" t="str">
        <f t="shared" si="253"/>
        <v>2024 05</v>
      </c>
      <c r="U3203" s="32">
        <f t="shared" si="254"/>
        <v>745.70041486209243</v>
      </c>
      <c r="V3203" s="22">
        <f t="shared" si="255"/>
        <v>0.51275570899057876</v>
      </c>
      <c r="X3203" s="33"/>
      <c r="Y3203" s="33"/>
    </row>
    <row r="3204" spans="1:25" hidden="1" x14ac:dyDescent="0.2">
      <c r="A3204" s="93" t="s">
        <v>1755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2141</v>
      </c>
      <c r="I3204" s="97" t="s">
        <v>2075</v>
      </c>
      <c r="J3204" s="97" t="s">
        <v>2142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3187</v>
      </c>
      <c r="T3204" s="95" t="str">
        <f t="shared" ref="T3204:T3267" si="257">IF(R3204="","",TEXT(R3204,"ГГГГ ММ"))</f>
        <v>2024 05</v>
      </c>
      <c r="U3204" s="32">
        <f t="shared" si="254"/>
        <v>660.23330901907161</v>
      </c>
      <c r="V3204" s="22">
        <f t="shared" si="255"/>
        <v>0.70255023438840991</v>
      </c>
      <c r="X3204" s="33"/>
      <c r="Y3204" s="33"/>
    </row>
    <row r="3205" spans="1:25" hidden="1" x14ac:dyDescent="0.2">
      <c r="A3205" s="93" t="s">
        <v>1755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2182</v>
      </c>
      <c r="I3205" s="97" t="s">
        <v>2183</v>
      </c>
      <c r="J3205" s="97" t="s">
        <v>2184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si="254"/>
        <v>1907.4994308943089</v>
      </c>
      <c r="V3205" s="22">
        <f t="shared" si="255"/>
        <v>1.1978014123822345</v>
      </c>
      <c r="X3205" s="33"/>
      <c r="Y3205" s="33"/>
    </row>
    <row r="3206" spans="1:25" hidden="1" x14ac:dyDescent="0.2">
      <c r="A3206" s="93" t="s">
        <v>1758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0" t="str">
        <f>RIGHT(Journal!$J3206,9)</f>
        <v>000m03550</v>
      </c>
      <c r="I3206" s="96" t="str">
        <f t="shared" ref="I3206:I3254" si="258">IFERROR(LEFT(J3206,FIND(",",J3206)-1),"")</f>
        <v>ESSENS</v>
      </c>
      <c r="J3206" s="97" t="s">
        <v>1760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si="254"/>
        <v>-948.00837394097437</v>
      </c>
      <c r="V3206" s="22" t="str">
        <f t="shared" si="255"/>
        <v/>
      </c>
      <c r="X3206" s="33"/>
      <c r="Y3206" s="33"/>
    </row>
    <row r="3207" spans="1:25" hidden="1" x14ac:dyDescent="0.2">
      <c r="A3207" s="93" t="s">
        <v>1758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0" t="str">
        <f>RIGHT(Journal!$J3207,9)</f>
        <v>000m03850</v>
      </c>
      <c r="I3207" s="96" t="str">
        <f t="shared" si="258"/>
        <v>ESSENS</v>
      </c>
      <c r="J3207" s="97" t="s">
        <v>1282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3187</v>
      </c>
      <c r="T3207" s="95" t="str">
        <f t="shared" si="257"/>
        <v>2024 04</v>
      </c>
      <c r="U3207" s="32">
        <f t="shared" si="254"/>
        <v>1251.9916260590257</v>
      </c>
      <c r="V3207" s="22">
        <f t="shared" si="255"/>
        <v>1.320654606514033</v>
      </c>
      <c r="X3207" s="33"/>
      <c r="Y3207" s="33"/>
    </row>
    <row r="3208" spans="1:25" hidden="1" x14ac:dyDescent="0.2">
      <c r="A3208" s="93" t="s">
        <v>1758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0" t="str">
        <f>RIGHT(Journal!$J3208,9)</f>
        <v>000m03850</v>
      </c>
      <c r="I3208" s="96" t="str">
        <f t="shared" si="258"/>
        <v>ESSENS</v>
      </c>
      <c r="J3208" s="97" t="s">
        <v>1282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si="254"/>
        <v>-948.00837394097437</v>
      </c>
      <c r="V3208" s="22" t="str">
        <f t="shared" si="255"/>
        <v/>
      </c>
      <c r="X3208" s="33"/>
      <c r="Y3208" s="33"/>
    </row>
    <row r="3209" spans="1:25" hidden="1" x14ac:dyDescent="0.2">
      <c r="A3209" s="93" t="s">
        <v>1758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0" t="str">
        <f>RIGHT(Journal!$J3209,9)</f>
        <v>000w17350</v>
      </c>
      <c r="I3209" s="96" t="str">
        <f t="shared" si="258"/>
        <v>ESSENS</v>
      </c>
      <c r="J3209" s="97" t="s">
        <v>1277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si="254"/>
        <v>-948.00837394097437</v>
      </c>
      <c r="V3209" s="22" t="str">
        <f t="shared" si="255"/>
        <v/>
      </c>
      <c r="X3209" s="33"/>
      <c r="Y3209" s="33"/>
    </row>
    <row r="3210" spans="1:25" hidden="1" x14ac:dyDescent="0.2">
      <c r="A3210" s="93" t="s">
        <v>1758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0" t="str">
        <f>RIGHT(Journal!$J3210,9)</f>
        <v>004eln02s</v>
      </c>
      <c r="I3210" s="96" t="str">
        <f t="shared" si="258"/>
        <v>ESSENS</v>
      </c>
      <c r="J3210" s="97" t="s">
        <v>2824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si="254"/>
        <v>-130.50325211805128</v>
      </c>
      <c r="V3210" s="22" t="str">
        <f t="shared" si="255"/>
        <v/>
      </c>
      <c r="X3210" s="33"/>
      <c r="Y3210" s="33"/>
    </row>
    <row r="3211" spans="1:25" hidden="1" x14ac:dyDescent="0.2">
      <c r="A3211" s="93" t="s">
        <v>1758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0" t="str">
        <f>RIGHT(Journal!$J3211,9)</f>
        <v>004eln06s</v>
      </c>
      <c r="I3211" s="96" t="str">
        <f t="shared" si="258"/>
        <v>ESSENS</v>
      </c>
      <c r="J3211" s="97" t="s">
        <v>1761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3187</v>
      </c>
      <c r="T3211" s="95" t="str">
        <f t="shared" si="257"/>
        <v>2024 04</v>
      </c>
      <c r="U3211" s="32">
        <f t="shared" si="254"/>
        <v>69.496747881948721</v>
      </c>
      <c r="V3211" s="22">
        <f t="shared" si="255"/>
        <v>0.53252885850754894</v>
      </c>
      <c r="X3211" s="33"/>
      <c r="Y3211" s="33"/>
    </row>
    <row r="3212" spans="1:25" hidden="1" x14ac:dyDescent="0.2">
      <c r="A3212" s="93" t="s">
        <v>1763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0" t="str">
        <f>RIGHT(Journal!$J3212,9)</f>
        <v>CEN-27285</v>
      </c>
      <c r="I3212" s="96" t="str">
        <f t="shared" si="258"/>
        <v>21st Century</v>
      </c>
      <c r="J3212" s="97" t="s">
        <v>648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3187</v>
      </c>
      <c r="T3212" s="95" t="str">
        <f t="shared" si="257"/>
        <v>2024 05</v>
      </c>
      <c r="U3212" s="32">
        <f t="shared" si="254"/>
        <v>775.3753627753207</v>
      </c>
      <c r="V3212" s="22">
        <f t="shared" si="255"/>
        <v>0.94027673655845423</v>
      </c>
      <c r="X3212" s="33"/>
      <c r="Y3212" s="33"/>
    </row>
    <row r="3213" spans="1:25" hidden="1" x14ac:dyDescent="0.2">
      <c r="A3213" s="93" t="s">
        <v>1763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2620</v>
      </c>
      <c r="I3213" s="97" t="s">
        <v>2621</v>
      </c>
      <c r="J3213" s="97" t="s">
        <v>2622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3187</v>
      </c>
      <c r="T3213" s="95" t="str">
        <f t="shared" si="257"/>
        <v>2024 05</v>
      </c>
      <c r="U3213" s="32">
        <f t="shared" si="254"/>
        <v>1424.7143530804633</v>
      </c>
      <c r="V3213" s="22">
        <f t="shared" si="255"/>
        <v>0.65495506537177239</v>
      </c>
      <c r="X3213" s="33"/>
      <c r="Y3213" s="33"/>
    </row>
    <row r="3214" spans="1:25" hidden="1" x14ac:dyDescent="0.2">
      <c r="A3214" s="93" t="s">
        <v>1763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0" t="str">
        <f>RIGHT(Journal!$J3214,9)</f>
        <v>CVR-13129</v>
      </c>
      <c r="I3214" s="96" t="str">
        <f t="shared" si="258"/>
        <v>Ecological Formulas</v>
      </c>
      <c r="J3214" s="97" t="s">
        <v>1225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3187</v>
      </c>
      <c r="T3214" s="95" t="str">
        <f t="shared" si="257"/>
        <v>2024 07</v>
      </c>
      <c r="U3214" s="32">
        <f t="shared" si="254"/>
        <v>1022.1181921547604</v>
      </c>
      <c r="V3214" s="22">
        <f t="shared" si="255"/>
        <v>0.41249674981212769</v>
      </c>
      <c r="X3214" s="33"/>
      <c r="Y3214" s="33"/>
    </row>
    <row r="3215" spans="1:25" hidden="1" x14ac:dyDescent="0.2">
      <c r="A3215" s="93" t="s">
        <v>1763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0" t="str">
        <f>RIGHT(Journal!$J3215,9)</f>
        <v>NCS-67209</v>
      </c>
      <c r="I3215" s="96" t="str">
        <f t="shared" si="258"/>
        <v>Nutricost</v>
      </c>
      <c r="J3215" s="97" t="s">
        <v>1310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3187</v>
      </c>
      <c r="T3215" s="95" t="str">
        <f t="shared" si="257"/>
        <v>2024 05</v>
      </c>
      <c r="U3215" s="32">
        <f t="shared" si="254"/>
        <v>1099.7562278291564</v>
      </c>
      <c r="V3215" s="22">
        <f t="shared" si="255"/>
        <v>0.57874481365766661</v>
      </c>
      <c r="X3215" s="33"/>
      <c r="Y3215" s="33"/>
    </row>
    <row r="3216" spans="1:25" hidden="1" x14ac:dyDescent="0.2">
      <c r="A3216" s="93" t="s">
        <v>1763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0" t="str">
        <f>RIGHT(Journal!$J3216,9)</f>
        <v>NCS-67209</v>
      </c>
      <c r="I3216" s="96" t="str">
        <f t="shared" si="258"/>
        <v>Nutricost</v>
      </c>
      <c r="J3216" s="97" t="s">
        <v>1310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3187</v>
      </c>
      <c r="T3216" s="95" t="str">
        <f t="shared" si="257"/>
        <v>2024 05</v>
      </c>
      <c r="U3216" s="32">
        <f t="shared" si="254"/>
        <v>1099.7562278291564</v>
      </c>
      <c r="V3216" s="22">
        <f t="shared" si="255"/>
        <v>0.57874481365766661</v>
      </c>
      <c r="X3216" s="33"/>
      <c r="Y3216" s="33"/>
    </row>
    <row r="3217" spans="1:25" hidden="1" x14ac:dyDescent="0.2">
      <c r="A3217" s="93" t="s">
        <v>1763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0" t="str">
        <f>RIGHT(Journal!$J3217,9)</f>
        <v>NOW-00386</v>
      </c>
      <c r="I3217" s="96" t="str">
        <f t="shared" si="258"/>
        <v>NOW Foods</v>
      </c>
      <c r="J3217" s="97" t="s">
        <v>500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3187</v>
      </c>
      <c r="T3217" s="95" t="str">
        <f t="shared" si="257"/>
        <v>2024 05</v>
      </c>
      <c r="U3217" s="32">
        <f t="shared" si="254"/>
        <v>957.00483201536917</v>
      </c>
      <c r="V3217" s="22">
        <f t="shared" si="255"/>
        <v>0.31449436465888031</v>
      </c>
      <c r="X3217" s="33"/>
      <c r="Y3217" s="33"/>
    </row>
    <row r="3218" spans="1:25" hidden="1" x14ac:dyDescent="0.2">
      <c r="A3218" s="93" t="s">
        <v>1763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0" t="str">
        <f>RIGHT(Journal!$J3218,9)</f>
        <v>NOW-00446</v>
      </c>
      <c r="I3218" s="96" t="str">
        <f t="shared" si="258"/>
        <v>NOW Foods</v>
      </c>
      <c r="J3218" s="97" t="s">
        <v>801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3187</v>
      </c>
      <c r="T3218" s="95" t="str">
        <f t="shared" si="257"/>
        <v>2024 05</v>
      </c>
      <c r="U3218" s="32">
        <f t="shared" si="254"/>
        <v>780.78004154939026</v>
      </c>
      <c r="V3218" s="22">
        <f t="shared" si="255"/>
        <v>1.2609090370779237</v>
      </c>
      <c r="X3218" s="33"/>
      <c r="Y3218" s="33"/>
    </row>
    <row r="3219" spans="1:25" hidden="1" x14ac:dyDescent="0.2">
      <c r="A3219" s="93" t="s">
        <v>1763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0" t="str">
        <f>RIGHT(Journal!$J3219,9)</f>
        <v>NOW-01742</v>
      </c>
      <c r="I3219" s="96" t="str">
        <f t="shared" si="258"/>
        <v>NOW Foods</v>
      </c>
      <c r="J3219" s="97" t="s">
        <v>501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3187</v>
      </c>
      <c r="T3219" s="95" t="str">
        <f t="shared" si="257"/>
        <v>2024 05</v>
      </c>
      <c r="U3219" s="32">
        <f t="shared" si="254"/>
        <v>819.88693450386495</v>
      </c>
      <c r="V3219" s="22">
        <f t="shared" si="255"/>
        <v>0.51887865014674195</v>
      </c>
      <c r="X3219" s="33"/>
      <c r="Y3219" s="33"/>
    </row>
    <row r="3220" spans="1:25" hidden="1" x14ac:dyDescent="0.2">
      <c r="A3220" s="93" t="s">
        <v>1763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0" t="str">
        <f>RIGHT(Journal!$J3220,9)</f>
        <v>FOA-66043</v>
      </c>
      <c r="I3220" s="96" t="str">
        <f t="shared" si="258"/>
        <v>Force Factor</v>
      </c>
      <c r="J3220" s="97" t="s">
        <v>1766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3187</v>
      </c>
      <c r="T3220" s="95" t="str">
        <f t="shared" si="257"/>
        <v>2024 09</v>
      </c>
      <c r="U3220" s="32">
        <f t="shared" si="254"/>
        <v>1169.1511615958541</v>
      </c>
      <c r="V3220" s="22">
        <f t="shared" si="255"/>
        <v>2.7135994283432745</v>
      </c>
      <c r="X3220" s="33"/>
      <c r="Y3220" s="33"/>
    </row>
    <row r="3221" spans="1:25" hidden="1" x14ac:dyDescent="0.2">
      <c r="A3221" s="93" t="s">
        <v>1768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0" t="str">
        <f>RIGHT(Journal!$J3221,9)</f>
        <v>SOR-08333</v>
      </c>
      <c r="I3221" s="96" t="str">
        <f t="shared" si="258"/>
        <v>Solaray</v>
      </c>
      <c r="J3221" s="97" t="s">
        <v>1770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3187</v>
      </c>
      <c r="T3221" s="95" t="str">
        <f t="shared" si="257"/>
        <v>2024 05</v>
      </c>
      <c r="U3221" s="32">
        <f t="shared" si="254"/>
        <v>706.8716372021521</v>
      </c>
      <c r="V3221" s="22">
        <f t="shared" si="255"/>
        <v>0.71176261164342203</v>
      </c>
      <c r="X3221" s="33"/>
      <c r="Y3221" s="33"/>
    </row>
    <row r="3222" spans="1:25" hidden="1" x14ac:dyDescent="0.2">
      <c r="A3222" s="93" t="s">
        <v>1768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2156</v>
      </c>
      <c r="I3222" s="97" t="s">
        <v>2040</v>
      </c>
      <c r="J3222" s="97" t="s">
        <v>2157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3187</v>
      </c>
      <c r="T3222" s="95" t="str">
        <f t="shared" si="257"/>
        <v>2024 05</v>
      </c>
      <c r="U3222" s="32">
        <f t="shared" si="254"/>
        <v>1113.2116064565719</v>
      </c>
      <c r="V3222" s="22">
        <f t="shared" si="255"/>
        <v>0.93800344906712818</v>
      </c>
      <c r="X3222" s="33"/>
      <c r="Y3222" s="33"/>
    </row>
    <row r="3223" spans="1:25" hidden="1" x14ac:dyDescent="0.2">
      <c r="A3223" s="93" t="s">
        <v>1768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2510</v>
      </c>
      <c r="I3223" s="97" t="s">
        <v>2075</v>
      </c>
      <c r="J3223" s="97" t="s">
        <v>2511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3187</v>
      </c>
      <c r="T3223" s="95" t="str">
        <f t="shared" si="257"/>
        <v>2024 09</v>
      </c>
      <c r="U3223" s="32">
        <f t="shared" si="254"/>
        <v>917.14398923904673</v>
      </c>
      <c r="V3223" s="22">
        <f t="shared" si="255"/>
        <v>0.54499255038720329</v>
      </c>
      <c r="X3223" s="33"/>
      <c r="Y3223" s="33"/>
    </row>
    <row r="3224" spans="1:25" hidden="1" x14ac:dyDescent="0.2">
      <c r="A3224" s="93" t="s">
        <v>1768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2510</v>
      </c>
      <c r="I3224" s="97" t="s">
        <v>2075</v>
      </c>
      <c r="J3224" s="97" t="s">
        <v>2511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3187</v>
      </c>
      <c r="T3224" s="95" t="str">
        <f t="shared" si="257"/>
        <v>2024 11</v>
      </c>
      <c r="U3224" s="32">
        <f t="shared" si="254"/>
        <v>917.14398923904673</v>
      </c>
      <c r="V3224" s="22">
        <f t="shared" si="255"/>
        <v>0.54499255038720329</v>
      </c>
      <c r="X3224" s="33"/>
      <c r="Y3224" s="33"/>
    </row>
    <row r="3225" spans="1:25" hidden="1" x14ac:dyDescent="0.2">
      <c r="A3225" s="93" t="s">
        <v>1768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2978</v>
      </c>
      <c r="I3225" s="97" t="s">
        <v>2979</v>
      </c>
      <c r="J3225" s="97" t="s">
        <v>2980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3318</v>
      </c>
      <c r="T3225" s="95" t="str">
        <f t="shared" si="257"/>
        <v>2025 08</v>
      </c>
      <c r="U3225" s="32">
        <f t="shared" si="254"/>
        <v>472.45823981552655</v>
      </c>
      <c r="V3225" s="22">
        <f t="shared" si="255"/>
        <v>1.1050575261038191</v>
      </c>
      <c r="X3225" s="33"/>
      <c r="Y3225" s="33"/>
    </row>
    <row r="3226" spans="1:25" hidden="1" x14ac:dyDescent="0.2">
      <c r="A3226" s="93" t="s">
        <v>1768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2978</v>
      </c>
      <c r="I3226" s="97" t="s">
        <v>2979</v>
      </c>
      <c r="J3226" s="97" t="s">
        <v>2980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si="254"/>
        <v>-427.54176018447345</v>
      </c>
      <c r="V3226" s="22" t="str">
        <f t="shared" si="255"/>
        <v/>
      </c>
      <c r="X3226" s="33"/>
      <c r="Y3226" s="33"/>
    </row>
    <row r="3227" spans="1:25" hidden="1" x14ac:dyDescent="0.2">
      <c r="A3227" s="93" t="s">
        <v>1768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0" t="str">
        <f>RIGHT(Journal!$J3227,9)</f>
        <v>ARH-19724</v>
      </c>
      <c r="I3227" s="96" t="str">
        <f t="shared" si="258"/>
        <v>Arm &amp; Hammer</v>
      </c>
      <c r="J3227" s="97" t="s">
        <v>671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3187</v>
      </c>
      <c r="T3227" s="95" t="str">
        <f t="shared" si="257"/>
        <v>2024 05</v>
      </c>
      <c r="U3227" s="32">
        <f t="shared" si="254"/>
        <v>524.59747886241348</v>
      </c>
      <c r="V3227" s="22">
        <f t="shared" si="255"/>
        <v>1.3974266269515714</v>
      </c>
      <c r="X3227" s="33"/>
      <c r="Y3227" s="33"/>
    </row>
    <row r="3228" spans="1:25" hidden="1" x14ac:dyDescent="0.2">
      <c r="A3228" s="93" t="s">
        <v>1768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0" t="str">
        <f>RIGHT(Journal!$J3228,9)</f>
        <v>SOR-03604</v>
      </c>
      <c r="I3228" s="96" t="str">
        <f t="shared" si="258"/>
        <v>Solaray</v>
      </c>
      <c r="J3228" s="97" t="s">
        <v>1771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3187</v>
      </c>
      <c r="T3228" s="95" t="str">
        <f t="shared" si="257"/>
        <v>2024 08</v>
      </c>
      <c r="U3228" s="32">
        <f t="shared" si="254"/>
        <v>837.57835511145299</v>
      </c>
      <c r="V3228" s="22">
        <f t="shared" si="255"/>
        <v>0.42680855935984241</v>
      </c>
      <c r="X3228" s="33"/>
      <c r="Y3228" s="33"/>
    </row>
    <row r="3229" spans="1:25" hidden="1" x14ac:dyDescent="0.2">
      <c r="A3229" s="93" t="s">
        <v>1768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0" t="str">
        <f>RIGHT(Journal!$J3229,9)</f>
        <v>SOR-03604</v>
      </c>
      <c r="I3229" s="96" t="str">
        <f t="shared" si="258"/>
        <v>Solaray</v>
      </c>
      <c r="J3229" s="97" t="s">
        <v>1771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3187</v>
      </c>
      <c r="T3229" s="95" t="str">
        <f t="shared" si="257"/>
        <v>2024 08</v>
      </c>
      <c r="U3229" s="32">
        <f t="shared" si="254"/>
        <v>937.57835511145299</v>
      </c>
      <c r="V3229" s="22">
        <f t="shared" si="255"/>
        <v>0.47776600790840823</v>
      </c>
      <c r="X3229" s="33"/>
      <c r="Y3229" s="33"/>
    </row>
    <row r="3230" spans="1:25" hidden="1" x14ac:dyDescent="0.2">
      <c r="A3230" s="93" t="s">
        <v>1768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0" t="str">
        <f>RIGHT(Journal!$J3230,9)</f>
        <v>FHH-00001</v>
      </c>
      <c r="I3230" s="96" t="str">
        <f t="shared" si="258"/>
        <v>Fairhaven Health</v>
      </c>
      <c r="J3230" s="97" t="s">
        <v>1707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3187</v>
      </c>
      <c r="T3230" s="95" t="str">
        <f t="shared" si="257"/>
        <v>2024 05</v>
      </c>
      <c r="U3230" s="32">
        <f t="shared" si="254"/>
        <v>630.62645657186749</v>
      </c>
      <c r="V3230" s="22">
        <f t="shared" si="255"/>
        <v>0.32021678095366407</v>
      </c>
      <c r="X3230" s="33"/>
      <c r="Y3230" s="33"/>
    </row>
    <row r="3231" spans="1:25" hidden="1" x14ac:dyDescent="0.2">
      <c r="A3231" s="93" t="s">
        <v>1768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0" t="str">
        <f>RIGHT(Journal!$J3231,9)</f>
        <v>FOA-66045</v>
      </c>
      <c r="I3231" s="96" t="str">
        <f t="shared" si="258"/>
        <v>Force Factor</v>
      </c>
      <c r="J3231" s="97" t="s">
        <v>1772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3187</v>
      </c>
      <c r="T3231" s="95" t="str">
        <f t="shared" si="257"/>
        <v>2024 06</v>
      </c>
      <c r="U3231" s="32">
        <f t="shared" si="254"/>
        <v>749.73165257494236</v>
      </c>
      <c r="V3231" s="22">
        <f t="shared" si="255"/>
        <v>2.9957110449192861</v>
      </c>
      <c r="X3231" s="33"/>
      <c r="Y3231" s="33"/>
    </row>
    <row r="3232" spans="1:25" hidden="1" x14ac:dyDescent="0.2">
      <c r="A3232" s="93" t="s">
        <v>1773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2662</v>
      </c>
      <c r="I3232" s="97" t="s">
        <v>2088</v>
      </c>
      <c r="J3232" s="97" t="s">
        <v>2663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3187</v>
      </c>
      <c r="T3232" s="95" t="str">
        <f t="shared" si="257"/>
        <v>2024 05</v>
      </c>
      <c r="U3232" s="32">
        <f t="shared" si="254"/>
        <v>1779.3655157278704</v>
      </c>
      <c r="V3232" s="22">
        <f t="shared" si="255"/>
        <v>0.50541046611822404</v>
      </c>
      <c r="X3232" s="33"/>
      <c r="Y3232" s="33"/>
    </row>
    <row r="3233" spans="1:25" hidden="1" x14ac:dyDescent="0.2">
      <c r="A3233" s="93" t="s">
        <v>1773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2662</v>
      </c>
      <c r="I3233" s="97" t="s">
        <v>2088</v>
      </c>
      <c r="J3233" s="97" t="s">
        <v>2663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3187</v>
      </c>
      <c r="T3233" s="95" t="str">
        <f t="shared" si="257"/>
        <v>2024 09</v>
      </c>
      <c r="U3233" s="32">
        <f t="shared" si="254"/>
        <v>1679.3655157278704</v>
      </c>
      <c r="V3233" s="22">
        <f t="shared" si="255"/>
        <v>0.47700649505938963</v>
      </c>
      <c r="X3233" s="33"/>
      <c r="Y3233" s="33"/>
    </row>
    <row r="3234" spans="1:25" hidden="1" x14ac:dyDescent="0.2">
      <c r="A3234" s="93" t="s">
        <v>1773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2677</v>
      </c>
      <c r="I3234" s="97" t="s">
        <v>2088</v>
      </c>
      <c r="J3234" s="97" t="s">
        <v>2678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3187</v>
      </c>
      <c r="T3234" s="95" t="str">
        <f t="shared" si="257"/>
        <v>2024 05</v>
      </c>
      <c r="U3234" s="32">
        <f t="shared" si="254"/>
        <v>1103.9576956839796</v>
      </c>
      <c r="V3234" s="22">
        <f t="shared" si="255"/>
        <v>0.79077667794949436</v>
      </c>
      <c r="X3234" s="33"/>
      <c r="Y3234" s="33"/>
    </row>
    <row r="3235" spans="1:25" hidden="1" x14ac:dyDescent="0.2">
      <c r="A3235" s="93" t="s">
        <v>1773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75" t="s">
        <v>3697</v>
      </c>
      <c r="I3235" s="176" t="s">
        <v>2088</v>
      </c>
      <c r="J3235" s="97" t="s">
        <v>3741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3187</v>
      </c>
      <c r="T3235" s="95" t="str">
        <f t="shared" si="257"/>
        <v>2024 12</v>
      </c>
      <c r="U3235" s="32">
        <f t="shared" si="254"/>
        <v>2706.4100219458669</v>
      </c>
      <c r="V3235" s="22">
        <f t="shared" si="255"/>
        <v>2.0921699053489506</v>
      </c>
      <c r="X3235" s="33"/>
      <c r="Y3235" s="33"/>
    </row>
    <row r="3236" spans="1:25" hidden="1" x14ac:dyDescent="0.2">
      <c r="A3236" s="93" t="s">
        <v>1773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2962</v>
      </c>
      <c r="I3236" s="97" t="s">
        <v>2530</v>
      </c>
      <c r="J3236" s="97" t="s">
        <v>3648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3187</v>
      </c>
      <c r="T3236" s="95" t="str">
        <f t="shared" si="257"/>
        <v>2024 04</v>
      </c>
      <c r="U3236" s="32">
        <f t="shared" si="254"/>
        <v>-1.8775908324641932E-4</v>
      </c>
      <c r="V3236" s="22">
        <f t="shared" si="255"/>
        <v>-3.3269960269167524E-7</v>
      </c>
      <c r="X3236" s="33"/>
      <c r="Y3236" s="33"/>
    </row>
    <row r="3237" spans="1:25" hidden="1" x14ac:dyDescent="0.2">
      <c r="A3237" s="93" t="s">
        <v>1773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2962</v>
      </c>
      <c r="I3237" s="97" t="s">
        <v>2530</v>
      </c>
      <c r="J3237" s="97" t="s">
        <v>3648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3187</v>
      </c>
      <c r="T3237" s="95" t="str">
        <f t="shared" si="257"/>
        <v>2024 09</v>
      </c>
      <c r="U3237" s="32">
        <f t="shared" si="254"/>
        <v>735.64981224091673</v>
      </c>
      <c r="V3237" s="22">
        <f t="shared" si="255"/>
        <v>1.3035342739266704</v>
      </c>
      <c r="X3237" s="33"/>
      <c r="Y3237" s="33"/>
    </row>
    <row r="3238" spans="1:25" hidden="1" x14ac:dyDescent="0.2">
      <c r="A3238" s="93" t="s">
        <v>1773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2962</v>
      </c>
      <c r="I3238" s="97" t="s">
        <v>2530</v>
      </c>
      <c r="J3238" s="97" t="s">
        <v>3648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3187</v>
      </c>
      <c r="T3238" s="95" t="str">
        <f t="shared" si="257"/>
        <v>2025 01</v>
      </c>
      <c r="U3238" s="32">
        <f t="shared" si="254"/>
        <v>835.64981224091673</v>
      </c>
      <c r="V3238" s="22">
        <f t="shared" si="255"/>
        <v>1.4807292180748759</v>
      </c>
      <c r="X3238" s="33"/>
      <c r="Y3238" s="33"/>
    </row>
    <row r="3239" spans="1:25" hidden="1" x14ac:dyDescent="0.2">
      <c r="A3239" s="93" t="s">
        <v>1773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0" t="str">
        <f>RIGHT(Journal!$J3239,9)</f>
        <v>FOA-66052</v>
      </c>
      <c r="I3239" s="96" t="str">
        <f t="shared" si="258"/>
        <v>Force Factor</v>
      </c>
      <c r="J3239" s="97" t="s">
        <v>1775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3187</v>
      </c>
      <c r="T3239" s="95" t="str">
        <f t="shared" si="257"/>
        <v>2024 11</v>
      </c>
      <c r="U3239" s="32">
        <f t="shared" si="254"/>
        <v>839.2122604242868</v>
      </c>
      <c r="V3239" s="22">
        <f t="shared" si="255"/>
        <v>3.2179897022369119</v>
      </c>
      <c r="X3239" s="33"/>
      <c r="Y3239" s="33"/>
    </row>
    <row r="3240" spans="1:25" hidden="1" x14ac:dyDescent="0.2">
      <c r="A3240" s="93" t="s">
        <v>1773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2602</v>
      </c>
      <c r="I3240" s="97" t="s">
        <v>2088</v>
      </c>
      <c r="J3240" s="97" t="s">
        <v>2603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3187</v>
      </c>
      <c r="T3240" s="95" t="str">
        <f t="shared" si="257"/>
        <v>2024 09</v>
      </c>
      <c r="U3240" s="32">
        <f t="shared" si="254"/>
        <v>2994.0295537673737</v>
      </c>
      <c r="V3240" s="22">
        <f t="shared" si="255"/>
        <v>0.44647222617114296</v>
      </c>
      <c r="X3240" s="33"/>
      <c r="Y3240" s="33"/>
    </row>
    <row r="3241" spans="1:25" hidden="1" x14ac:dyDescent="0.2">
      <c r="A3241" s="93" t="s">
        <v>1776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0" t="str">
        <f>RIGHT(Journal!$J3241,9)</f>
        <v>LEX-17512</v>
      </c>
      <c r="I3241" s="96" t="str">
        <f t="shared" si="258"/>
        <v>Life Extension</v>
      </c>
      <c r="J3241" s="97" t="s">
        <v>1778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3187</v>
      </c>
      <c r="T3241" s="95" t="str">
        <f t="shared" si="257"/>
        <v>2024 05</v>
      </c>
      <c r="U3241" s="32">
        <f t="shared" si="254"/>
        <v>697.14059034131594</v>
      </c>
      <c r="V3241" s="22">
        <f t="shared" si="255"/>
        <v>0.99186349469213875</v>
      </c>
      <c r="X3241" s="33"/>
      <c r="Y3241" s="33"/>
    </row>
    <row r="3242" spans="1:25" hidden="1" x14ac:dyDescent="0.2">
      <c r="A3242" s="93" t="s">
        <v>1776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2915</v>
      </c>
      <c r="I3242" s="97" t="s">
        <v>2138</v>
      </c>
      <c r="J3242" s="97" t="s">
        <v>4415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3187</v>
      </c>
      <c r="T3242" s="95" t="str">
        <f t="shared" si="257"/>
        <v>2024 08</v>
      </c>
      <c r="U3242" s="32">
        <f t="shared" si="254"/>
        <v>492.71022833956562</v>
      </c>
      <c r="V3242" s="22">
        <f t="shared" si="255"/>
        <v>0.97125993044735015</v>
      </c>
      <c r="X3242" s="33"/>
      <c r="Y3242" s="33"/>
    </row>
    <row r="3243" spans="1:25" hidden="1" x14ac:dyDescent="0.2">
      <c r="A3243" s="93" t="s">
        <v>1776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2915</v>
      </c>
      <c r="I3243" s="97" t="s">
        <v>2138</v>
      </c>
      <c r="J3243" s="97" t="s">
        <v>4415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3187</v>
      </c>
      <c r="T3243" s="95" t="str">
        <f t="shared" si="257"/>
        <v>2025 01</v>
      </c>
      <c r="U3243" s="32">
        <f t="shared" si="254"/>
        <v>692.71022833956567</v>
      </c>
      <c r="V3243" s="22">
        <f t="shared" si="255"/>
        <v>1.3655119165368201</v>
      </c>
      <c r="X3243" s="33"/>
      <c r="Y3243" s="33"/>
    </row>
    <row r="3244" spans="1:25" hidden="1" x14ac:dyDescent="0.2">
      <c r="A3244" s="93" t="s">
        <v>1776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2712</v>
      </c>
      <c r="I3244" s="97" t="s">
        <v>2713</v>
      </c>
      <c r="J3244" s="97" t="s">
        <v>4002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3187</v>
      </c>
      <c r="T3244" s="95" t="str">
        <f t="shared" si="257"/>
        <v>2024 05</v>
      </c>
      <c r="U3244" s="32">
        <f t="shared" si="254"/>
        <v>441.54719070729561</v>
      </c>
      <c r="V3244" s="22">
        <f t="shared" si="255"/>
        <v>0.58216831066795138</v>
      </c>
      <c r="X3244" s="33"/>
      <c r="Y3244" s="33"/>
    </row>
    <row r="3245" spans="1:25" hidden="1" x14ac:dyDescent="0.2">
      <c r="A3245" s="93" t="s">
        <v>1776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2712</v>
      </c>
      <c r="I3245" s="97" t="s">
        <v>2713</v>
      </c>
      <c r="J3245" s="97" t="s">
        <v>4002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3187</v>
      </c>
      <c r="T3245" s="95" t="str">
        <f t="shared" si="257"/>
        <v>2024 07</v>
      </c>
      <c r="U3245" s="32">
        <f t="shared" si="254"/>
        <v>741.54719070729561</v>
      </c>
      <c r="V3245" s="22">
        <f t="shared" si="255"/>
        <v>0.97771038833493928</v>
      </c>
      <c r="X3245" s="33"/>
      <c r="Y3245" s="33"/>
    </row>
    <row r="3246" spans="1:25" hidden="1" x14ac:dyDescent="0.2">
      <c r="A3246" s="93" t="s">
        <v>1776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0" t="str">
        <f>RIGHT(Journal!$J3246,9)</f>
        <v>NCA-38611</v>
      </c>
      <c r="I3246" s="96" t="str">
        <f t="shared" si="258"/>
        <v>Nature's Craft</v>
      </c>
      <c r="J3246" s="97" t="s">
        <v>1075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3187</v>
      </c>
      <c r="T3246" s="95" t="str">
        <f t="shared" si="257"/>
        <v>2024 09</v>
      </c>
      <c r="U3246" s="32">
        <f t="shared" si="254"/>
        <v>797.22243376561391</v>
      </c>
      <c r="V3246" s="22">
        <f t="shared" si="255"/>
        <v>0.49740054425557773</v>
      </c>
      <c r="X3246" s="33"/>
      <c r="Y3246" s="33"/>
    </row>
    <row r="3247" spans="1:25" hidden="1" x14ac:dyDescent="0.2">
      <c r="A3247" s="93" t="s">
        <v>1776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0" t="str">
        <f>RIGHT(Journal!$J3247,9)</f>
        <v>NCA-38611</v>
      </c>
      <c r="I3247" s="96" t="str">
        <f t="shared" si="258"/>
        <v>Nature's Craft</v>
      </c>
      <c r="J3247" s="97" t="s">
        <v>1075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3187</v>
      </c>
      <c r="T3247" s="95" t="str">
        <f t="shared" si="257"/>
        <v>2024 09</v>
      </c>
      <c r="U3247" s="32">
        <f t="shared" si="254"/>
        <v>797.22243376561391</v>
      </c>
      <c r="V3247" s="22">
        <f t="shared" si="255"/>
        <v>0.49740054425557773</v>
      </c>
      <c r="X3247" s="33"/>
      <c r="Y3247" s="33"/>
    </row>
    <row r="3248" spans="1:25" hidden="1" x14ac:dyDescent="0.2">
      <c r="A3248" s="93" t="s">
        <v>1776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0" t="str">
        <f>RIGHT(Journal!$J3248,9)</f>
        <v>NWY-14600</v>
      </c>
      <c r="I3248" s="96" t="str">
        <f t="shared" si="258"/>
        <v>Nature's Way</v>
      </c>
      <c r="J3248" s="97" t="s">
        <v>1779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3187</v>
      </c>
      <c r="T3248" s="95" t="str">
        <f t="shared" si="257"/>
        <v>2024 05</v>
      </c>
      <c r="U3248" s="32">
        <f t="shared" si="254"/>
        <v>849.94850982576156</v>
      </c>
      <c r="V3248" s="22">
        <f t="shared" si="255"/>
        <v>0.8946341525867002</v>
      </c>
      <c r="X3248" s="33"/>
      <c r="Y3248" s="33"/>
    </row>
    <row r="3249" spans="1:25" hidden="1" x14ac:dyDescent="0.2">
      <c r="A3249" s="93" t="s">
        <v>1776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2501</v>
      </c>
      <c r="I3249" s="97" t="s">
        <v>2040</v>
      </c>
      <c r="J3249" s="97" t="s">
        <v>2502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3187</v>
      </c>
      <c r="T3249" s="95" t="str">
        <f t="shared" si="257"/>
        <v>2024 05</v>
      </c>
      <c r="U3249" s="32">
        <f t="shared" si="254"/>
        <v>872.58877555891468</v>
      </c>
      <c r="V3249" s="22">
        <f t="shared" si="255"/>
        <v>1.3907764821010973</v>
      </c>
      <c r="X3249" s="33"/>
      <c r="Y3249" s="33"/>
    </row>
    <row r="3250" spans="1:25" hidden="1" x14ac:dyDescent="0.2">
      <c r="A3250" s="93" t="s">
        <v>1776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2237</v>
      </c>
      <c r="I3250" s="97" t="s">
        <v>2040</v>
      </c>
      <c r="J3250" s="97" t="s">
        <v>2238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3187</v>
      </c>
      <c r="T3250" s="95" t="str">
        <f t="shared" si="257"/>
        <v>2024 06</v>
      </c>
      <c r="U3250" s="32">
        <f t="shared" si="254"/>
        <v>720.43299864746598</v>
      </c>
      <c r="V3250" s="22">
        <f t="shared" si="255"/>
        <v>0.81907688389814148</v>
      </c>
      <c r="X3250" s="33"/>
      <c r="Y3250" s="33"/>
    </row>
    <row r="3251" spans="1:25" hidden="1" x14ac:dyDescent="0.2">
      <c r="A3251" s="93" t="s">
        <v>1776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0" t="str">
        <f>RIGHT(Journal!$J3251,9)</f>
        <v>JRW-13007</v>
      </c>
      <c r="I3251" s="96" t="str">
        <f t="shared" si="258"/>
        <v>Jarrow Formulas</v>
      </c>
      <c r="J3251" s="97" t="s">
        <v>523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3187</v>
      </c>
      <c r="T3251" s="95" t="str">
        <f t="shared" si="257"/>
        <v>2024 05</v>
      </c>
      <c r="U3251" s="32">
        <f t="shared" si="254"/>
        <v>943.91814464157846</v>
      </c>
      <c r="V3251" s="22">
        <f t="shared" si="255"/>
        <v>0.69606280838562995</v>
      </c>
      <c r="X3251" s="33"/>
      <c r="Y3251" s="33"/>
    </row>
    <row r="3252" spans="1:25" hidden="1" x14ac:dyDescent="0.2">
      <c r="A3252" s="93" t="s">
        <v>1776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75" t="s">
        <v>3713</v>
      </c>
      <c r="I3252" s="176" t="s">
        <v>3757</v>
      </c>
      <c r="J3252" s="97" t="s">
        <v>3764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3187</v>
      </c>
      <c r="T3252" s="95" t="str">
        <f t="shared" si="257"/>
        <v>2024 05</v>
      </c>
      <c r="U3252" s="32">
        <f t="shared" si="254"/>
        <v>1162.3947155700534</v>
      </c>
      <c r="V3252" s="22">
        <f t="shared" si="255"/>
        <v>1.575903454200986</v>
      </c>
      <c r="X3252" s="33"/>
      <c r="Y3252" s="33"/>
    </row>
    <row r="3253" spans="1:25" hidden="1" x14ac:dyDescent="0.2">
      <c r="A3253" s="93" t="s">
        <v>1776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75" t="s">
        <v>3713</v>
      </c>
      <c r="I3253" s="176" t="s">
        <v>3757</v>
      </c>
      <c r="J3253" s="97" t="s">
        <v>3764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3187</v>
      </c>
      <c r="T3253" s="95" t="str">
        <f t="shared" si="257"/>
        <v>2024 08</v>
      </c>
      <c r="U3253" s="32">
        <f t="shared" si="254"/>
        <v>1162.3947155700534</v>
      </c>
      <c r="V3253" s="22">
        <f t="shared" si="255"/>
        <v>1.575903454200986</v>
      </c>
      <c r="X3253" s="33"/>
      <c r="Y3253" s="33"/>
    </row>
    <row r="3254" spans="1:25" hidden="1" x14ac:dyDescent="0.2">
      <c r="A3254" s="93" t="s">
        <v>1776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0" t="str">
        <f>RIGHT(Journal!$J3254,9)</f>
        <v>EVL-02951</v>
      </c>
      <c r="I3254" s="96" t="str">
        <f t="shared" si="258"/>
        <v>EVLution Nutrition</v>
      </c>
      <c r="J3254" s="97" t="s">
        <v>1780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si="254"/>
        <v>-749.51815578009393</v>
      </c>
      <c r="V3254" s="22" t="str">
        <f t="shared" si="255"/>
        <v/>
      </c>
      <c r="X3254" s="33"/>
      <c r="Y3254" s="33"/>
    </row>
    <row r="3255" spans="1:25" hidden="1" x14ac:dyDescent="0.2">
      <c r="A3255" s="93" t="s">
        <v>1784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2233</v>
      </c>
      <c r="I3255" s="97" t="s">
        <v>2041</v>
      </c>
      <c r="J3255" s="97" t="s">
        <v>2234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3187</v>
      </c>
      <c r="T3255" s="95" t="str">
        <f t="shared" si="257"/>
        <v>2024 05</v>
      </c>
      <c r="U3255" s="32">
        <f t="shared" si="254"/>
        <v>1000.4340495474037</v>
      </c>
      <c r="V3255" s="22">
        <f t="shared" si="255"/>
        <v>0.66714908353677571</v>
      </c>
      <c r="X3255" s="33"/>
      <c r="Y3255" s="33"/>
    </row>
    <row r="3256" spans="1:25" hidden="1" x14ac:dyDescent="0.2">
      <c r="A3256" s="93" t="s">
        <v>1784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2233</v>
      </c>
      <c r="I3256" s="97" t="s">
        <v>2041</v>
      </c>
      <c r="J3256" s="97" t="s">
        <v>2234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3187</v>
      </c>
      <c r="T3256" s="95" t="str">
        <f t="shared" si="257"/>
        <v>2024 05</v>
      </c>
      <c r="U3256" s="32">
        <f t="shared" si="254"/>
        <v>1000.4340495474037</v>
      </c>
      <c r="V3256" s="22">
        <f t="shared" si="255"/>
        <v>0.66714908353677571</v>
      </c>
      <c r="X3256" s="33"/>
      <c r="Y3256" s="33"/>
    </row>
    <row r="3257" spans="1:25" hidden="1" x14ac:dyDescent="0.2">
      <c r="A3257" s="93" t="s">
        <v>1784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0" t="str">
        <f>RIGHT(Journal!$J3257,9)</f>
        <v>NOW-01613</v>
      </c>
      <c r="I3257" s="96" t="str">
        <f t="shared" ref="I3257:I3318" si="259">IFERROR(LEFT(J3257,FIND(",",J3257)-1),"")</f>
        <v>NOW Foods</v>
      </c>
      <c r="J3257" s="97" t="s">
        <v>898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3187</v>
      </c>
      <c r="T3257" s="95" t="str">
        <f t="shared" si="257"/>
        <v>2024 05</v>
      </c>
      <c r="U3257" s="32">
        <f t="shared" si="254"/>
        <v>1193.0119859545116</v>
      </c>
      <c r="V3257" s="22">
        <f t="shared" si="255"/>
        <v>0.32182785092217248</v>
      </c>
      <c r="X3257" s="33"/>
      <c r="Y3257" s="33"/>
    </row>
    <row r="3258" spans="1:25" hidden="1" x14ac:dyDescent="0.2">
      <c r="A3258" s="93" t="s">
        <v>1784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2125</v>
      </c>
      <c r="I3258" s="97" t="s">
        <v>2040</v>
      </c>
      <c r="J3258" s="97" t="s">
        <v>3851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3187</v>
      </c>
      <c r="T3258" s="95" t="str">
        <f t="shared" si="257"/>
        <v>2024 06</v>
      </c>
      <c r="U3258" s="32">
        <f t="shared" si="254"/>
        <v>889.1441339791445</v>
      </c>
      <c r="V3258" s="22">
        <f t="shared" si="255"/>
        <v>0.44217198706469735</v>
      </c>
      <c r="X3258" s="33"/>
      <c r="Y3258" s="33"/>
    </row>
    <row r="3259" spans="1:25" hidden="1" x14ac:dyDescent="0.2">
      <c r="A3259" s="93" t="s">
        <v>1784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2125</v>
      </c>
      <c r="I3259" s="97" t="s">
        <v>2040</v>
      </c>
      <c r="J3259" s="97" t="s">
        <v>3851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3187</v>
      </c>
      <c r="T3259" s="95" t="str">
        <f t="shared" si="257"/>
        <v>2024 06</v>
      </c>
      <c r="U3259" s="32">
        <f t="shared" si="254"/>
        <v>889.1441339791445</v>
      </c>
      <c r="V3259" s="22">
        <f t="shared" si="255"/>
        <v>0.44217198706469735</v>
      </c>
      <c r="X3259" s="33"/>
      <c r="Y3259" s="33"/>
    </row>
    <row r="3260" spans="1:25" hidden="1" x14ac:dyDescent="0.2">
      <c r="A3260" s="93" t="s">
        <v>1784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2160</v>
      </c>
      <c r="I3260" s="97" t="s">
        <v>2161</v>
      </c>
      <c r="J3260" s="97" t="s">
        <v>2162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3187</v>
      </c>
      <c r="T3260" s="95" t="str">
        <f t="shared" si="257"/>
        <v>2024 05</v>
      </c>
      <c r="U3260" s="32">
        <f t="shared" si="254"/>
        <v>809.71272051947153</v>
      </c>
      <c r="V3260" s="22">
        <f t="shared" si="255"/>
        <v>0.68026663350787941</v>
      </c>
      <c r="X3260" s="33"/>
      <c r="Y3260" s="33"/>
    </row>
    <row r="3261" spans="1:25" hidden="1" x14ac:dyDescent="0.2">
      <c r="A3261" s="93" t="s">
        <v>1784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0" t="str">
        <f>RIGHT(Journal!$J3261,9)</f>
        <v>FCD-02867</v>
      </c>
      <c r="I3261" s="96" t="str">
        <f t="shared" si="259"/>
        <v>fitcode</v>
      </c>
      <c r="J3261" s="97" t="s">
        <v>1790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3187</v>
      </c>
      <c r="T3261" s="95" t="str">
        <f t="shared" si="257"/>
        <v>2024 09</v>
      </c>
      <c r="U3261" s="32">
        <f t="shared" si="254"/>
        <v>984.52082102588543</v>
      </c>
      <c r="V3261" s="22">
        <f t="shared" si="255"/>
        <v>1.3760300089200843</v>
      </c>
      <c r="X3261" s="33"/>
      <c r="Y3261" s="33"/>
    </row>
    <row r="3262" spans="1:25" hidden="1" x14ac:dyDescent="0.2">
      <c r="A3262" s="93" t="s">
        <v>1784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2051</v>
      </c>
      <c r="I3262" s="97" t="s">
        <v>2040</v>
      </c>
      <c r="J3262" s="97" t="s">
        <v>2052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3187</v>
      </c>
      <c r="T3262" s="95" t="str">
        <f t="shared" si="257"/>
        <v>2024 08</v>
      </c>
      <c r="U3262" s="32">
        <f t="shared" si="254"/>
        <v>993.95631217687514</v>
      </c>
      <c r="V3262" s="22">
        <f t="shared" si="255"/>
        <v>0.3100258165389389</v>
      </c>
      <c r="X3262" s="33"/>
      <c r="Y3262" s="33"/>
    </row>
    <row r="3263" spans="1:25" hidden="1" x14ac:dyDescent="0.2">
      <c r="A3263" s="93" t="s">
        <v>1784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2051</v>
      </c>
      <c r="I3263" s="97" t="s">
        <v>2040</v>
      </c>
      <c r="J3263" s="97" t="s">
        <v>2052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3187</v>
      </c>
      <c r="T3263" s="95" t="str">
        <f t="shared" si="257"/>
        <v>2024 08</v>
      </c>
      <c r="U3263" s="32">
        <f t="shared" si="254"/>
        <v>993.95631217687514</v>
      </c>
      <c r="V3263" s="22">
        <f t="shared" si="255"/>
        <v>0.3100258165389389</v>
      </c>
      <c r="X3263" s="33"/>
      <c r="Y3263" s="33"/>
    </row>
    <row r="3264" spans="1:25" hidden="1" x14ac:dyDescent="0.2">
      <c r="A3264" s="93" t="s">
        <v>1784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0" t="str">
        <f>RIGHT(Journal!$J3264,9)</f>
        <v>NOW-01742</v>
      </c>
      <c r="I3264" s="96" t="str">
        <f t="shared" si="259"/>
        <v>NOW Foods</v>
      </c>
      <c r="J3264" s="97" t="s">
        <v>501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3187</v>
      </c>
      <c r="T3264" s="95" t="str">
        <f t="shared" si="257"/>
        <v>2024 05</v>
      </c>
      <c r="U3264" s="32">
        <f t="shared" si="254"/>
        <v>873.20881442662312</v>
      </c>
      <c r="V3264" s="22">
        <f t="shared" si="255"/>
        <v>0.57192419151849838</v>
      </c>
      <c r="X3264" s="33"/>
      <c r="Y3264" s="33"/>
    </row>
    <row r="3265" spans="1:25" hidden="1" x14ac:dyDescent="0.2">
      <c r="A3265" s="93" t="s">
        <v>1785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2967</v>
      </c>
      <c r="I3265" s="97" t="s">
        <v>2903</v>
      </c>
      <c r="J3265" s="97" t="s">
        <v>2968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3187</v>
      </c>
      <c r="T3265" s="95" t="str">
        <f t="shared" si="257"/>
        <v>2024 08</v>
      </c>
      <c r="U3265" s="32">
        <f t="shared" ref="U3265:U3328" si="260">Q3265-P3265</f>
        <v>500.85756146028643</v>
      </c>
      <c r="V3265" s="22">
        <f t="shared" ref="V3265:V3328" si="261">IF(Q3265&lt;&gt;0,IFERROR(U3265/P3265,""),"")</f>
        <v>0.25053620582740521</v>
      </c>
      <c r="X3265" s="33"/>
      <c r="Y3265" s="33"/>
    </row>
    <row r="3266" spans="1:25" hidden="1" x14ac:dyDescent="0.2">
      <c r="A3266" s="93" t="s">
        <v>1785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2967</v>
      </c>
      <c r="I3266" s="97" t="s">
        <v>2903</v>
      </c>
      <c r="J3266" s="97" t="s">
        <v>2968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3187</v>
      </c>
      <c r="T3266" s="95" t="str">
        <f t="shared" si="257"/>
        <v>2025 02</v>
      </c>
      <c r="U3266" s="32">
        <f t="shared" si="260"/>
        <v>800.85756146028643</v>
      </c>
      <c r="V3266" s="22">
        <f t="shared" si="261"/>
        <v>0.4006005505266938</v>
      </c>
      <c r="X3266" s="33"/>
      <c r="Y3266" s="33"/>
    </row>
    <row r="3267" spans="1:25" hidden="1" x14ac:dyDescent="0.2">
      <c r="A3267" s="93" t="s">
        <v>1785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2905</v>
      </c>
      <c r="I3267" s="97" t="s">
        <v>2903</v>
      </c>
      <c r="J3267" s="97" t="s">
        <v>2906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3187</v>
      </c>
      <c r="T3267" s="95" t="str">
        <f t="shared" si="257"/>
        <v>2024 05</v>
      </c>
      <c r="U3267" s="32">
        <f t="shared" si="260"/>
        <v>669.66018357652615</v>
      </c>
      <c r="V3267" s="22">
        <f t="shared" si="261"/>
        <v>0.36586658803339456</v>
      </c>
      <c r="X3267" s="33"/>
      <c r="Y3267" s="33"/>
    </row>
    <row r="3268" spans="1:25" hidden="1" x14ac:dyDescent="0.2">
      <c r="A3268" s="93" t="s">
        <v>1785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2905</v>
      </c>
      <c r="I3268" s="97" t="s">
        <v>2903</v>
      </c>
      <c r="J3268" s="97" t="s">
        <v>2906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3187</v>
      </c>
      <c r="T3268" s="95" t="str">
        <f t="shared" ref="T3268:T3331" si="263">IF(R3268="","",TEXT(R3268,"ГГГГ ММ"))</f>
        <v>2024 05</v>
      </c>
      <c r="U3268" s="32">
        <f t="shared" si="260"/>
        <v>669.66018357652615</v>
      </c>
      <c r="V3268" s="22">
        <f t="shared" si="261"/>
        <v>0.36586658803339456</v>
      </c>
      <c r="X3268" s="33"/>
      <c r="Y3268" s="33"/>
    </row>
    <row r="3269" spans="1:25" hidden="1" x14ac:dyDescent="0.2">
      <c r="A3269" s="93" t="s">
        <v>1785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2911</v>
      </c>
      <c r="I3269" s="97" t="s">
        <v>2903</v>
      </c>
      <c r="J3269" s="97" t="s">
        <v>2912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3187</v>
      </c>
      <c r="T3269" s="95" t="str">
        <f t="shared" si="263"/>
        <v>2024 05</v>
      </c>
      <c r="U3269" s="32">
        <f t="shared" si="260"/>
        <v>528.28392304926365</v>
      </c>
      <c r="V3269" s="22">
        <f t="shared" si="261"/>
        <v>0.38512628956249839</v>
      </c>
      <c r="X3269" s="33"/>
      <c r="Y3269" s="33"/>
    </row>
    <row r="3270" spans="1:25" hidden="1" x14ac:dyDescent="0.2">
      <c r="A3270" s="93" t="s">
        <v>1785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2911</v>
      </c>
      <c r="I3270" s="97" t="s">
        <v>2903</v>
      </c>
      <c r="J3270" s="97" t="s">
        <v>2912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3187</v>
      </c>
      <c r="T3270" s="95" t="str">
        <f t="shared" si="263"/>
        <v>2024 06</v>
      </c>
      <c r="U3270" s="32">
        <f t="shared" si="260"/>
        <v>428.28392304926365</v>
      </c>
      <c r="V3270" s="22">
        <f t="shared" si="261"/>
        <v>0.3122249059013143</v>
      </c>
      <c r="X3270" s="33"/>
      <c r="Y3270" s="33"/>
    </row>
    <row r="3271" spans="1:25" hidden="1" x14ac:dyDescent="0.2">
      <c r="A3271" s="93" t="s">
        <v>1785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0" t="str">
        <f>RIGHT(Journal!$J3271,9)</f>
        <v>SOL-19377</v>
      </c>
      <c r="I3271" s="96" t="str">
        <f t="shared" si="259"/>
        <v>Solgar</v>
      </c>
      <c r="J3271" s="97" t="s">
        <v>773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3187</v>
      </c>
      <c r="T3271" s="95" t="str">
        <f t="shared" si="263"/>
        <v>2024 12</v>
      </c>
      <c r="U3271" s="32">
        <f t="shared" si="260"/>
        <v>769.34976191828127</v>
      </c>
      <c r="V3271" s="22">
        <f t="shared" si="261"/>
        <v>0.50262936807984671</v>
      </c>
      <c r="X3271" s="33"/>
      <c r="Y3271" s="33"/>
    </row>
    <row r="3272" spans="1:25" hidden="1" x14ac:dyDescent="0.2">
      <c r="A3272" s="93" t="s">
        <v>1785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0" t="str">
        <f>RIGHT(Journal!$J3272,9)</f>
        <v>SOL-19377</v>
      </c>
      <c r="I3272" s="96" t="str">
        <f t="shared" si="259"/>
        <v>Solgar</v>
      </c>
      <c r="J3272" s="97" t="s">
        <v>773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4707</v>
      </c>
      <c r="T3272" s="95" t="str">
        <f t="shared" si="263"/>
        <v>2025 08</v>
      </c>
      <c r="U3272" s="32">
        <f t="shared" si="260"/>
        <v>669.34976191828127</v>
      </c>
      <c r="V3272" s="22">
        <f t="shared" si="261"/>
        <v>0.43729765642420126</v>
      </c>
      <c r="X3272" s="33"/>
      <c r="Y3272" s="33"/>
    </row>
    <row r="3273" spans="1:25" hidden="1" x14ac:dyDescent="0.2">
      <c r="A3273" s="93" t="s">
        <v>1785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0" t="str">
        <f>RIGHT(Journal!$J3273,9)</f>
        <v>SOL-04163</v>
      </c>
      <c r="I3273" s="96" t="str">
        <f t="shared" si="259"/>
        <v>Solgar</v>
      </c>
      <c r="J3273" s="97" t="s">
        <v>1791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si="260"/>
        <v>-1907.2099335717924</v>
      </c>
      <c r="V3273" s="22" t="str">
        <f t="shared" si="261"/>
        <v/>
      </c>
      <c r="X3273" s="33"/>
      <c r="Y3273" s="33"/>
    </row>
    <row r="3274" spans="1:25" hidden="1" x14ac:dyDescent="0.2">
      <c r="A3274" s="93" t="s">
        <v>1785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0" t="str">
        <f>RIGHT(Journal!$J3274,9)</f>
        <v>SOL-00201</v>
      </c>
      <c r="I3274" s="96" t="str">
        <f t="shared" si="259"/>
        <v>Solgar</v>
      </c>
      <c r="J3274" s="97" t="s">
        <v>1792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3187</v>
      </c>
      <c r="T3274" s="95" t="str">
        <f t="shared" si="263"/>
        <v>2024 09</v>
      </c>
      <c r="U3274" s="32">
        <f t="shared" si="260"/>
        <v>589.80897783834098</v>
      </c>
      <c r="V3274" s="22">
        <f t="shared" si="261"/>
        <v>0.21762634921870083</v>
      </c>
      <c r="X3274" s="33"/>
      <c r="Y3274" s="33"/>
    </row>
    <row r="3275" spans="1:25" hidden="1" x14ac:dyDescent="0.2">
      <c r="A3275" s="93" t="s">
        <v>1785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0" t="str">
        <f>RIGHT(Journal!$J3275,9)</f>
        <v>IHB-00961</v>
      </c>
      <c r="I3275" s="96" t="str">
        <f t="shared" si="259"/>
        <v>iHerb Goods</v>
      </c>
      <c r="J3275" s="97" t="s">
        <v>1793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si="260"/>
        <v>-215.02857094191776</v>
      </c>
      <c r="V3275" s="22" t="str">
        <f t="shared" si="261"/>
        <v/>
      </c>
      <c r="X3275" s="33"/>
      <c r="Y3275" s="33"/>
    </row>
    <row r="3276" spans="1:25" hidden="1" x14ac:dyDescent="0.2">
      <c r="A3276" s="93" t="s">
        <v>1786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75" t="s">
        <v>3694</v>
      </c>
      <c r="I3276" s="176" t="s">
        <v>3735</v>
      </c>
      <c r="J3276" s="97" t="s">
        <v>3737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3187</v>
      </c>
      <c r="T3276" s="95" t="str">
        <f t="shared" si="263"/>
        <v>2024 05</v>
      </c>
      <c r="U3276" s="32">
        <f t="shared" si="260"/>
        <v>881.14558941989799</v>
      </c>
      <c r="V3276" s="22">
        <f t="shared" si="261"/>
        <v>0.23694006060389133</v>
      </c>
      <c r="X3276" s="33"/>
      <c r="Y3276" s="33"/>
    </row>
    <row r="3277" spans="1:25" hidden="1" x14ac:dyDescent="0.2">
      <c r="A3277" s="93" t="s">
        <v>1786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0" t="str">
        <f>RIGHT(Journal!$J3277,9)</f>
        <v>SOR-47105</v>
      </c>
      <c r="I3277" s="96" t="str">
        <f t="shared" si="259"/>
        <v>Solaray</v>
      </c>
      <c r="J3277" s="97" t="s">
        <v>1211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/>
      <c r="R3277" s="31"/>
      <c r="S3277" s="31"/>
      <c r="T3277" s="95" t="str">
        <f t="shared" si="263"/>
        <v/>
      </c>
      <c r="U3277" s="32">
        <f t="shared" si="260"/>
        <v>-837.15822162107986</v>
      </c>
      <c r="V3277" s="22" t="str">
        <f t="shared" si="261"/>
        <v/>
      </c>
      <c r="X3277" s="33"/>
      <c r="Y3277" s="33"/>
    </row>
    <row r="3278" spans="1:25" hidden="1" x14ac:dyDescent="0.2">
      <c r="A3278" s="93" t="s">
        <v>1786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0" t="str">
        <f>RIGHT(Journal!$J3278,9)</f>
        <v>NOW-00386</v>
      </c>
      <c r="I3278" s="96" t="str">
        <f t="shared" si="259"/>
        <v>NOW Foods</v>
      </c>
      <c r="J3278" s="97" t="s">
        <v>500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3187</v>
      </c>
      <c r="T3278" s="95" t="str">
        <f t="shared" si="263"/>
        <v>2024 05</v>
      </c>
      <c r="U3278" s="32">
        <f t="shared" si="260"/>
        <v>841.67761607053399</v>
      </c>
      <c r="V3278" s="22">
        <f t="shared" si="261"/>
        <v>0.26649515589455131</v>
      </c>
      <c r="X3278" s="33"/>
      <c r="Y3278" s="33"/>
    </row>
    <row r="3279" spans="1:25" hidden="1" x14ac:dyDescent="0.2">
      <c r="A3279" s="93" t="s">
        <v>1786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0" t="str">
        <f>RIGHT(Journal!$J3279,9)</f>
        <v>NOW-01742</v>
      </c>
      <c r="I3279" s="96" t="str">
        <f t="shared" si="259"/>
        <v>NOW Foods</v>
      </c>
      <c r="J3279" s="97" t="s">
        <v>501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3187</v>
      </c>
      <c r="T3279" s="95" t="str">
        <f t="shared" si="263"/>
        <v>2024 05</v>
      </c>
      <c r="U3279" s="32">
        <f t="shared" si="260"/>
        <v>760.00184410379734</v>
      </c>
      <c r="V3279" s="22">
        <f t="shared" si="261"/>
        <v>0.46341627968995031</v>
      </c>
      <c r="X3279" s="33"/>
      <c r="Y3279" s="33"/>
    </row>
    <row r="3280" spans="1:25" hidden="1" x14ac:dyDescent="0.2">
      <c r="A3280" s="93" t="s">
        <v>1786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2233</v>
      </c>
      <c r="I3280" s="97" t="s">
        <v>2041</v>
      </c>
      <c r="J3280" s="97" t="s">
        <v>2234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3187</v>
      </c>
      <c r="T3280" s="95" t="str">
        <f t="shared" si="263"/>
        <v>2024 05</v>
      </c>
      <c r="U3280" s="32">
        <f t="shared" si="260"/>
        <v>889.12039094279135</v>
      </c>
      <c r="V3280" s="22">
        <f t="shared" si="261"/>
        <v>0.55194713865871226</v>
      </c>
      <c r="X3280" s="33"/>
      <c r="Y3280" s="33"/>
    </row>
    <row r="3281" spans="1:25" hidden="1" x14ac:dyDescent="0.2">
      <c r="A3281" s="93" t="s">
        <v>1786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2233</v>
      </c>
      <c r="I3281" s="97" t="s">
        <v>2041</v>
      </c>
      <c r="J3281" s="97" t="s">
        <v>2234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3187</v>
      </c>
      <c r="T3281" s="95" t="str">
        <f t="shared" si="263"/>
        <v>2024 06</v>
      </c>
      <c r="U3281" s="32">
        <f t="shared" si="260"/>
        <v>889.12039094279135</v>
      </c>
      <c r="V3281" s="22">
        <f t="shared" si="261"/>
        <v>0.55194713865871226</v>
      </c>
      <c r="X3281" s="33"/>
      <c r="Y3281" s="33"/>
    </row>
    <row r="3282" spans="1:25" hidden="1" x14ac:dyDescent="0.2">
      <c r="A3282" s="93" t="s">
        <v>1786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0" t="str">
        <f>RIGHT(Journal!$J3282,9)</f>
        <v>IHB-00961</v>
      </c>
      <c r="I3282" s="96" t="str">
        <f t="shared" si="259"/>
        <v>iHerb Goods</v>
      </c>
      <c r="J3282" s="97" t="s">
        <v>1793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si="260"/>
        <v>-215.26925698827776</v>
      </c>
      <c r="V3282" s="22" t="str">
        <f t="shared" si="261"/>
        <v/>
      </c>
      <c r="X3282" s="33"/>
      <c r="Y3282" s="33"/>
    </row>
    <row r="3283" spans="1:25" hidden="1" x14ac:dyDescent="0.2">
      <c r="A3283" s="93" t="s">
        <v>1786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2160</v>
      </c>
      <c r="I3283" s="97" t="s">
        <v>2161</v>
      </c>
      <c r="J3283" s="97" t="s">
        <v>2162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3187</v>
      </c>
      <c r="T3283" s="95" t="str">
        <f t="shared" si="263"/>
        <v>2024 07</v>
      </c>
      <c r="U3283" s="32">
        <f t="shared" si="260"/>
        <v>863.33672517783793</v>
      </c>
      <c r="V3283" s="22">
        <f t="shared" si="261"/>
        <v>0.75953604229265892</v>
      </c>
      <c r="X3283" s="33"/>
      <c r="Y3283" s="33"/>
    </row>
    <row r="3284" spans="1:25" hidden="1" x14ac:dyDescent="0.2">
      <c r="A3284" s="93" t="s">
        <v>1786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2160</v>
      </c>
      <c r="I3284" s="97" t="s">
        <v>2161</v>
      </c>
      <c r="J3284" s="97" t="s">
        <v>2162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3187</v>
      </c>
      <c r="T3284" s="95" t="str">
        <f t="shared" si="263"/>
        <v>2024 07</v>
      </c>
      <c r="U3284" s="32">
        <f t="shared" si="260"/>
        <v>763.33672517783793</v>
      </c>
      <c r="V3284" s="22">
        <f t="shared" si="261"/>
        <v>0.67155924017802604</v>
      </c>
      <c r="X3284" s="33"/>
      <c r="Y3284" s="33"/>
    </row>
    <row r="3285" spans="1:25" hidden="1" x14ac:dyDescent="0.2">
      <c r="A3285" s="93" t="s">
        <v>1786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2664</v>
      </c>
      <c r="I3285" s="97" t="s">
        <v>2665</v>
      </c>
      <c r="J3285" s="97" t="s">
        <v>2666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3187</v>
      </c>
      <c r="T3285" s="95" t="str">
        <f t="shared" si="263"/>
        <v>2024 05</v>
      </c>
      <c r="U3285" s="32">
        <f t="shared" si="260"/>
        <v>1382.5757650536018</v>
      </c>
      <c r="V3285" s="22">
        <f t="shared" si="261"/>
        <v>1.2372881505652351</v>
      </c>
      <c r="X3285" s="33"/>
      <c r="Y3285" s="33"/>
    </row>
    <row r="3286" spans="1:25" hidden="1" x14ac:dyDescent="0.2">
      <c r="A3286" s="93" t="s">
        <v>1786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2664</v>
      </c>
      <c r="I3286" s="97" t="s">
        <v>2665</v>
      </c>
      <c r="J3286" s="97" t="s">
        <v>2666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3187</v>
      </c>
      <c r="T3286" s="95" t="str">
        <f t="shared" si="263"/>
        <v>2024 05</v>
      </c>
      <c r="U3286" s="32">
        <f t="shared" si="260"/>
        <v>1382.5757650536018</v>
      </c>
      <c r="V3286" s="22">
        <f t="shared" si="261"/>
        <v>1.2372881505652351</v>
      </c>
      <c r="X3286" s="33"/>
      <c r="Y3286" s="33"/>
    </row>
    <row r="3287" spans="1:25" hidden="1" x14ac:dyDescent="0.2">
      <c r="A3287" s="93" t="s">
        <v>1795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0" t="str">
        <f>RIGHT(Journal!$J3287,9)</f>
        <v>0000ave51</v>
      </c>
      <c r="I3287" s="96" t="str">
        <f t="shared" si="259"/>
        <v>ESSENS</v>
      </c>
      <c r="J3287" s="97" t="s">
        <v>1796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si="260"/>
        <v>-570.55999999999995</v>
      </c>
      <c r="V3287" s="22" t="str">
        <f t="shared" si="261"/>
        <v/>
      </c>
      <c r="X3287" s="33"/>
      <c r="Y3287" s="33"/>
    </row>
    <row r="3288" spans="1:25" hidden="1" x14ac:dyDescent="0.2">
      <c r="A3288" s="93" t="s">
        <v>1795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0" t="str">
        <f>RIGHT(Journal!$J3288,9)</f>
        <v>395837779</v>
      </c>
      <c r="I3288" s="96" t="str">
        <f t="shared" si="259"/>
        <v>ESSENS</v>
      </c>
      <c r="J3288" s="97" t="s">
        <v>1797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si="260"/>
        <v>-1000</v>
      </c>
      <c r="V3288" s="22">
        <f t="shared" si="261"/>
        <v>-0.65846222731433013</v>
      </c>
      <c r="X3288" s="33"/>
      <c r="Y3288" s="33"/>
    </row>
    <row r="3289" spans="1:25" hidden="1" x14ac:dyDescent="0.2">
      <c r="A3289" s="93" t="s">
        <v>1795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0" t="str">
        <f>RIGHT(Journal!$J3289,9)</f>
        <v>360051948</v>
      </c>
      <c r="I3289" s="96" t="str">
        <f t="shared" si="259"/>
        <v>ESSENS</v>
      </c>
      <c r="J3289" s="97" t="s">
        <v>1798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3187</v>
      </c>
      <c r="T3289" s="95" t="str">
        <f t="shared" si="263"/>
        <v>2024 04</v>
      </c>
      <c r="U3289" s="32">
        <f t="shared" si="260"/>
        <v>1163.92</v>
      </c>
      <c r="V3289" s="22">
        <f t="shared" si="261"/>
        <v>1.1233881553547991</v>
      </c>
      <c r="X3289" s="33"/>
      <c r="Y3289" s="33"/>
    </row>
    <row r="3290" spans="1:25" hidden="1" x14ac:dyDescent="0.2">
      <c r="A3290" s="93" t="s">
        <v>1795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0" t="str">
        <f>RIGHT(Journal!$J3290,9)</f>
        <v>271446882</v>
      </c>
      <c r="I3290" s="96" t="str">
        <f t="shared" si="259"/>
        <v>ESSENS</v>
      </c>
      <c r="J3290" s="97" t="s">
        <v>1799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si="260"/>
        <v>-1518.67</v>
      </c>
      <c r="V3290" s="22" t="str">
        <f t="shared" si="261"/>
        <v/>
      </c>
      <c r="X3290" s="33"/>
      <c r="Y3290" s="33"/>
    </row>
    <row r="3291" spans="1:25" hidden="1" x14ac:dyDescent="0.2">
      <c r="A3291" s="93" t="s">
        <v>1801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2231</v>
      </c>
      <c r="I3291" s="97" t="s">
        <v>2202</v>
      </c>
      <c r="J3291" s="97" t="s">
        <v>2232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3187</v>
      </c>
      <c r="T3291" s="95" t="str">
        <f t="shared" si="263"/>
        <v>2024 08</v>
      </c>
      <c r="U3291" s="32">
        <f t="shared" si="260"/>
        <v>787.06015103169511</v>
      </c>
      <c r="V3291" s="22">
        <f t="shared" si="261"/>
        <v>0.32618307968522986</v>
      </c>
      <c r="X3291" s="33"/>
      <c r="Y3291" s="33"/>
    </row>
    <row r="3292" spans="1:25" hidden="1" x14ac:dyDescent="0.2">
      <c r="A3292" s="93" t="s">
        <v>1801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77" t="str">
        <f>RIGHT(Journal!$J3292,9)</f>
        <v>BLB-00735</v>
      </c>
      <c r="I3292" s="96" t="str">
        <f t="shared" si="259"/>
        <v>Bluebonnet Nutrition</v>
      </c>
      <c r="J3292" s="97" t="s">
        <v>1086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3187</v>
      </c>
      <c r="T3292" s="95" t="str">
        <f t="shared" si="263"/>
        <v>2024 10</v>
      </c>
      <c r="U3292" s="32">
        <f t="shared" si="260"/>
        <v>875.18651988938518</v>
      </c>
      <c r="V3292" s="22">
        <f t="shared" si="261"/>
        <v>0.50740936917611412</v>
      </c>
      <c r="X3292" s="33"/>
      <c r="Y3292" s="33"/>
    </row>
    <row r="3293" spans="1:25" hidden="1" x14ac:dyDescent="0.2">
      <c r="A3293" s="93" t="s">
        <v>1801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2240</v>
      </c>
      <c r="I3293" s="97" t="s">
        <v>2202</v>
      </c>
      <c r="J3293" s="97" t="s">
        <v>4349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3187</v>
      </c>
      <c r="T3293" s="95" t="str">
        <f t="shared" si="263"/>
        <v>2024 06</v>
      </c>
      <c r="U3293" s="32">
        <f t="shared" si="260"/>
        <v>647.71276536907033</v>
      </c>
      <c r="V3293" s="22">
        <f t="shared" si="261"/>
        <v>0.75997004184810146</v>
      </c>
      <c r="X3293" s="33"/>
      <c r="Y3293" s="33"/>
    </row>
    <row r="3294" spans="1:25" hidden="1" x14ac:dyDescent="0.2">
      <c r="A3294" s="93" t="s">
        <v>1801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77" t="str">
        <f>RIGHT(Journal!$J3294,9)</f>
        <v>JAS-10030</v>
      </c>
      <c r="I3294" s="96" t="str">
        <f t="shared" si="259"/>
        <v>Jason Natural</v>
      </c>
      <c r="J3294" s="97" t="s">
        <v>1800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si="260"/>
        <v>-1378.5015166985747</v>
      </c>
      <c r="V3294" s="22" t="str">
        <f t="shared" si="261"/>
        <v/>
      </c>
      <c r="X3294" s="33"/>
      <c r="Y3294" s="33"/>
    </row>
    <row r="3295" spans="1:25" hidden="1" x14ac:dyDescent="0.2">
      <c r="A3295" s="93" t="s">
        <v>1801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2720</v>
      </c>
      <c r="I3295" s="97" t="s">
        <v>2721</v>
      </c>
      <c r="J3295" s="97" t="s">
        <v>2722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si="260"/>
        <v>-972.59691023186554</v>
      </c>
      <c r="V3295" s="22" t="str">
        <f t="shared" si="261"/>
        <v/>
      </c>
      <c r="X3295" s="33"/>
      <c r="Y3295" s="33"/>
    </row>
    <row r="3296" spans="1:25" hidden="1" x14ac:dyDescent="0.2">
      <c r="A3296" s="93" t="s">
        <v>1801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77" t="str">
        <f>RIGHT(Journal!$J3296,9)</f>
        <v>AXE-26094</v>
      </c>
      <c r="I3296" s="96" t="str">
        <f t="shared" si="259"/>
        <v>Axe</v>
      </c>
      <c r="J3296" s="97" t="s">
        <v>1803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si="260"/>
        <v>-651.02151563497125</v>
      </c>
      <c r="V3296" s="22" t="str">
        <f t="shared" si="261"/>
        <v/>
      </c>
      <c r="X3296" s="33"/>
      <c r="Y3296" s="33"/>
    </row>
    <row r="3297" spans="1:25" hidden="1" x14ac:dyDescent="0.2">
      <c r="A3297" s="93" t="s">
        <v>1801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77" t="str">
        <f>RIGHT(Journal!$J3297,9)</f>
        <v>AXE-04040</v>
      </c>
      <c r="I3297" s="96" t="str">
        <f t="shared" si="259"/>
        <v>Axe</v>
      </c>
      <c r="J3297" s="97" t="s">
        <v>1804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si="260"/>
        <v>-656.643463092959</v>
      </c>
      <c r="V3297" s="22" t="str">
        <f t="shared" si="261"/>
        <v/>
      </c>
      <c r="X3297" s="33"/>
      <c r="Y3297" s="33"/>
    </row>
    <row r="3298" spans="1:25" hidden="1" x14ac:dyDescent="0.2">
      <c r="A3298" s="93" t="s">
        <v>1801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77" t="str">
        <f>RIGHT(Journal!$J3298,9)</f>
        <v>YTH-01970</v>
      </c>
      <c r="I3298" s="96" t="str">
        <f t="shared" si="259"/>
        <v>Yeouth</v>
      </c>
      <c r="J3298" s="97" t="s">
        <v>1805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si="260"/>
        <v>-112.43894915975328</v>
      </c>
      <c r="V3298" s="22" t="str">
        <f t="shared" si="261"/>
        <v/>
      </c>
      <c r="X3298" s="33"/>
      <c r="Y3298" s="33"/>
    </row>
    <row r="3299" spans="1:25" hidden="1" x14ac:dyDescent="0.2">
      <c r="A3299" s="93" t="s">
        <v>1801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2233</v>
      </c>
      <c r="I3299" s="97" t="s">
        <v>2041</v>
      </c>
      <c r="J3299" s="97" t="s">
        <v>2234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3187</v>
      </c>
      <c r="T3299" s="95" t="str">
        <f t="shared" si="263"/>
        <v>2024 06</v>
      </c>
      <c r="U3299" s="32">
        <f t="shared" si="260"/>
        <v>951.71567007019758</v>
      </c>
      <c r="V3299" s="22">
        <f t="shared" si="261"/>
        <v>0.61469050075146558</v>
      </c>
      <c r="X3299" s="33"/>
      <c r="Y3299" s="33"/>
    </row>
    <row r="3300" spans="1:25" hidden="1" x14ac:dyDescent="0.2">
      <c r="A3300" s="93" t="s">
        <v>1801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2053</v>
      </c>
      <c r="I3300" s="97" t="s">
        <v>2040</v>
      </c>
      <c r="J3300" s="97" t="s">
        <v>2054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3187</v>
      </c>
      <c r="T3300" s="95" t="str">
        <f t="shared" si="263"/>
        <v>2024 06</v>
      </c>
      <c r="U3300" s="32">
        <f t="shared" si="260"/>
        <v>730.06961072112313</v>
      </c>
      <c r="V3300" s="22">
        <f t="shared" si="261"/>
        <v>0.37060680656252848</v>
      </c>
      <c r="X3300" s="33"/>
      <c r="Y3300" s="33"/>
    </row>
    <row r="3301" spans="1:25" hidden="1" x14ac:dyDescent="0.2">
      <c r="A3301" s="93" t="s">
        <v>1801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2057</v>
      </c>
      <c r="I3301" s="97" t="s">
        <v>2040</v>
      </c>
      <c r="J3301" s="97" t="s">
        <v>2058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3187</v>
      </c>
      <c r="T3301" s="95" t="str">
        <f t="shared" si="263"/>
        <v>2024 08</v>
      </c>
      <c r="U3301" s="32">
        <f t="shared" si="260"/>
        <v>637.58701340140396</v>
      </c>
      <c r="V3301" s="22">
        <f t="shared" si="261"/>
        <v>0.25892773343521136</v>
      </c>
      <c r="X3301" s="33"/>
      <c r="Y3301" s="33"/>
    </row>
    <row r="3302" spans="1:25" hidden="1" x14ac:dyDescent="0.2">
      <c r="A3302" s="93" t="s">
        <v>1801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2960</v>
      </c>
      <c r="I3302" s="97" t="s">
        <v>2713</v>
      </c>
      <c r="J3302" s="97" t="s">
        <v>2961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3187</v>
      </c>
      <c r="T3302" s="95" t="str">
        <f t="shared" si="263"/>
        <v>2024 12</v>
      </c>
      <c r="U3302" s="32">
        <f t="shared" si="260"/>
        <v>884.60562433524797</v>
      </c>
      <c r="V3302" s="22">
        <f t="shared" si="261"/>
        <v>0.7930877576893296</v>
      </c>
      <c r="X3302" s="33"/>
      <c r="Y3302" s="33"/>
    </row>
    <row r="3303" spans="1:25" hidden="1" x14ac:dyDescent="0.2">
      <c r="A3303" s="93" t="s">
        <v>1806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2233</v>
      </c>
      <c r="I3303" s="97" t="s">
        <v>2041</v>
      </c>
      <c r="J3303" s="97" t="s">
        <v>2234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3187</v>
      </c>
      <c r="T3303" s="95" t="str">
        <f t="shared" si="263"/>
        <v>2024 06</v>
      </c>
      <c r="U3303" s="32">
        <f t="shared" si="260"/>
        <v>1012.3256172522426</v>
      </c>
      <c r="V3303" s="22">
        <f t="shared" si="261"/>
        <v>0.68047526326457386</v>
      </c>
      <c r="X3303" s="33"/>
      <c r="Y3303" s="33"/>
    </row>
    <row r="3304" spans="1:25" hidden="1" x14ac:dyDescent="0.2">
      <c r="A3304" s="93" t="s">
        <v>1806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2233</v>
      </c>
      <c r="I3304" s="97" t="s">
        <v>2041</v>
      </c>
      <c r="J3304" s="97" t="s">
        <v>2234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3187</v>
      </c>
      <c r="T3304" s="95" t="str">
        <f t="shared" si="263"/>
        <v>2024 06</v>
      </c>
      <c r="U3304" s="32">
        <f t="shared" si="260"/>
        <v>-4.3827477572904172E-3</v>
      </c>
      <c r="V3304" s="22">
        <f t="shared" si="261"/>
        <v>-2.9460396765019337E-6</v>
      </c>
      <c r="X3304" s="33"/>
      <c r="Y3304" s="33"/>
    </row>
    <row r="3305" spans="1:25" hidden="1" x14ac:dyDescent="0.2">
      <c r="A3305" s="93" t="s">
        <v>1806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2233</v>
      </c>
      <c r="I3305" s="97" t="s">
        <v>2041</v>
      </c>
      <c r="J3305" s="97" t="s">
        <v>2234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3187</v>
      </c>
      <c r="T3305" s="95" t="str">
        <f t="shared" si="263"/>
        <v>2024 08</v>
      </c>
      <c r="U3305" s="32">
        <f t="shared" si="260"/>
        <v>1012.3256172522426</v>
      </c>
      <c r="V3305" s="22">
        <f t="shared" si="261"/>
        <v>0.68047526326457386</v>
      </c>
      <c r="X3305" s="33"/>
      <c r="Y3305" s="33"/>
    </row>
    <row r="3306" spans="1:25" hidden="1" x14ac:dyDescent="0.2">
      <c r="A3306" s="93" t="s">
        <v>1806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2919</v>
      </c>
      <c r="I3306" s="97" t="s">
        <v>2920</v>
      </c>
      <c r="J3306" s="97" t="s">
        <v>2921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3187</v>
      </c>
      <c r="T3306" s="95" t="str">
        <f t="shared" si="263"/>
        <v>2024 05</v>
      </c>
      <c r="U3306" s="32">
        <f t="shared" si="260"/>
        <v>833.32653456954995</v>
      </c>
      <c r="V3306" s="22">
        <f t="shared" si="261"/>
        <v>0.38461103985689604</v>
      </c>
      <c r="X3306" s="33"/>
      <c r="Y3306" s="33"/>
    </row>
    <row r="3307" spans="1:25" hidden="1" x14ac:dyDescent="0.2">
      <c r="A3307" s="93" t="s">
        <v>1806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2510</v>
      </c>
      <c r="I3307" s="97" t="s">
        <v>2075</v>
      </c>
      <c r="J3307" s="97" t="s">
        <v>2511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3187</v>
      </c>
      <c r="T3307" s="95" t="str">
        <f t="shared" si="263"/>
        <v>2025 01</v>
      </c>
      <c r="U3307" s="32">
        <f t="shared" si="260"/>
        <v>1369.4040646188614</v>
      </c>
      <c r="V3307" s="22">
        <f t="shared" si="261"/>
        <v>0.74806462647025662</v>
      </c>
      <c r="X3307" s="33"/>
      <c r="Y3307" s="33"/>
    </row>
    <row r="3308" spans="1:25" hidden="1" x14ac:dyDescent="0.2">
      <c r="A3308" s="93" t="s">
        <v>1806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2139</v>
      </c>
      <c r="I3308" s="97" t="s">
        <v>2075</v>
      </c>
      <c r="J3308" s="97" t="s">
        <v>2140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3187</v>
      </c>
      <c r="T3308" s="95" t="str">
        <f t="shared" si="263"/>
        <v>2024 06</v>
      </c>
      <c r="U3308" s="32">
        <f t="shared" si="260"/>
        <v>721.69112184096934</v>
      </c>
      <c r="V3308" s="22">
        <f t="shared" si="261"/>
        <v>0.48818696316003091</v>
      </c>
      <c r="X3308" s="33"/>
      <c r="Y3308" s="33"/>
    </row>
    <row r="3309" spans="1:25" hidden="1" x14ac:dyDescent="0.2">
      <c r="A3309" s="93" t="s">
        <v>1806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2141</v>
      </c>
      <c r="I3309" s="97" t="s">
        <v>2075</v>
      </c>
      <c r="J3309" s="97" t="s">
        <v>2142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3187</v>
      </c>
      <c r="T3309" s="95" t="str">
        <f t="shared" si="263"/>
        <v>2024 06</v>
      </c>
      <c r="U3309" s="32">
        <f t="shared" si="260"/>
        <v>644.71853194986625</v>
      </c>
      <c r="V3309" s="22">
        <f t="shared" si="261"/>
        <v>0.67489902558858283</v>
      </c>
      <c r="X3309" s="33"/>
      <c r="Y3309" s="33"/>
    </row>
    <row r="3310" spans="1:25" hidden="1" x14ac:dyDescent="0.2">
      <c r="A3310" s="93" t="s">
        <v>1806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77" t="str">
        <f>RIGHT(Journal!$J3310,9)</f>
        <v>JRW-13007</v>
      </c>
      <c r="I3310" s="96" t="str">
        <f t="shared" si="259"/>
        <v>Jarrow Formulas</v>
      </c>
      <c r="J3310" s="97" t="s">
        <v>523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3187</v>
      </c>
      <c r="T3310" s="95" t="str">
        <f t="shared" si="263"/>
        <v>2024 10</v>
      </c>
      <c r="U3310" s="32">
        <f t="shared" si="260"/>
        <v>1023.8523921306758</v>
      </c>
      <c r="V3310" s="22">
        <f t="shared" si="261"/>
        <v>0.69359756888303825</v>
      </c>
      <c r="X3310" s="33"/>
      <c r="Y3310" s="33"/>
    </row>
    <row r="3311" spans="1:25" hidden="1" x14ac:dyDescent="0.2">
      <c r="A3311" s="93" t="s">
        <v>1806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2053</v>
      </c>
      <c r="I3311" s="97" t="s">
        <v>2040</v>
      </c>
      <c r="J3311" s="97" t="s">
        <v>2054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3187</v>
      </c>
      <c r="T3311" s="95" t="str">
        <f t="shared" si="263"/>
        <v>2024 08</v>
      </c>
      <c r="U3311" s="32">
        <f t="shared" si="260"/>
        <v>706.72722621738194</v>
      </c>
      <c r="V3311" s="22">
        <f t="shared" si="261"/>
        <v>0.37328336201940598</v>
      </c>
      <c r="X3311" s="33"/>
      <c r="Y3311" s="33"/>
    </row>
    <row r="3312" spans="1:25" hidden="1" x14ac:dyDescent="0.2">
      <c r="A3312" s="93" t="s">
        <v>1806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2057</v>
      </c>
      <c r="I3312" s="97" t="s">
        <v>2040</v>
      </c>
      <c r="J3312" s="97" t="s">
        <v>2058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3187</v>
      </c>
      <c r="T3312" s="95" t="str">
        <f t="shared" si="263"/>
        <v>2024 08</v>
      </c>
      <c r="U3312" s="32">
        <f t="shared" si="260"/>
        <v>733.40903277172765</v>
      </c>
      <c r="V3312" s="22">
        <f t="shared" si="261"/>
        <v>0.30990105300312581</v>
      </c>
      <c r="X3312" s="33"/>
      <c r="Y3312" s="33"/>
    </row>
    <row r="3313" spans="1:25" hidden="1" x14ac:dyDescent="0.2">
      <c r="A3313" s="93" t="s">
        <v>1806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77" t="str">
        <f>RIGHT(Journal!$J3313,9)</f>
        <v>YTH-01963</v>
      </c>
      <c r="I3313" s="96" t="str">
        <f t="shared" si="259"/>
        <v>Yeouth</v>
      </c>
      <c r="J3313" s="97" t="s">
        <v>1808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si="260"/>
        <v>-216.12702897061851</v>
      </c>
      <c r="V3313" s="22" t="str">
        <f t="shared" si="261"/>
        <v/>
      </c>
      <c r="X3313" s="33"/>
      <c r="Y3313" s="33"/>
    </row>
    <row r="3314" spans="1:25" hidden="1" x14ac:dyDescent="0.2">
      <c r="A3314" s="93" t="s">
        <v>1806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4343</v>
      </c>
      <c r="I3314" s="97" t="s">
        <v>2704</v>
      </c>
      <c r="J3314" s="97" t="s">
        <v>4344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3187</v>
      </c>
      <c r="T3314" s="95" t="str">
        <f t="shared" si="263"/>
        <v>2024 09</v>
      </c>
      <c r="U3314" s="32">
        <f t="shared" si="260"/>
        <v>664.79278033182641</v>
      </c>
      <c r="V3314" s="22">
        <f t="shared" si="261"/>
        <v>0.5856135944291726</v>
      </c>
      <c r="X3314" s="33"/>
      <c r="Y3314" s="33"/>
    </row>
    <row r="3315" spans="1:25" hidden="1" x14ac:dyDescent="0.2">
      <c r="A3315" s="93" t="s">
        <v>1806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4343</v>
      </c>
      <c r="I3315" s="97" t="s">
        <v>2704</v>
      </c>
      <c r="J3315" s="97" t="s">
        <v>4344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3187</v>
      </c>
      <c r="T3315" s="95" t="str">
        <f t="shared" si="263"/>
        <v>2025 06</v>
      </c>
      <c r="U3315" s="32">
        <f t="shared" si="260"/>
        <v>564.79278033182641</v>
      </c>
      <c r="V3315" s="22">
        <f t="shared" si="261"/>
        <v>0.49752395029421853</v>
      </c>
      <c r="X3315" s="33"/>
      <c r="Y3315" s="33"/>
    </row>
    <row r="3316" spans="1:25" hidden="1" x14ac:dyDescent="0.2">
      <c r="A3316" s="93" t="s">
        <v>1806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2263</v>
      </c>
      <c r="I3316" s="97" t="s">
        <v>2264</v>
      </c>
      <c r="J3316" s="97" t="s">
        <v>2265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3187</v>
      </c>
      <c r="T3316" s="95" t="str">
        <f t="shared" si="263"/>
        <v>2024 07</v>
      </c>
      <c r="U3316" s="32">
        <f t="shared" si="260"/>
        <v>778.63071245120136</v>
      </c>
      <c r="V3316" s="22">
        <f t="shared" si="261"/>
        <v>0.40524781857242309</v>
      </c>
      <c r="X3316" s="33"/>
      <c r="Y3316" s="33"/>
    </row>
    <row r="3317" spans="1:25" hidden="1" x14ac:dyDescent="0.2">
      <c r="A3317" s="93" t="s">
        <v>1809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0" t="str">
        <f>RIGHT(Journal!$J3317,9)</f>
        <v>ARH-18660</v>
      </c>
      <c r="I3317" s="127" t="str">
        <f t="shared" si="259"/>
        <v>Arm &amp; Hammer</v>
      </c>
      <c r="J3317" s="97" t="s">
        <v>1811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3187</v>
      </c>
      <c r="T3317" s="95" t="str">
        <f t="shared" si="263"/>
        <v>2024 06</v>
      </c>
      <c r="U3317" s="32">
        <f t="shared" si="260"/>
        <v>633.72653630380842</v>
      </c>
      <c r="V3317" s="22">
        <f t="shared" si="261"/>
        <v>1.3591306082061827</v>
      </c>
      <c r="X3317" s="33"/>
      <c r="Y3317" s="33"/>
    </row>
    <row r="3318" spans="1:25" hidden="1" x14ac:dyDescent="0.2">
      <c r="A3318" s="93" t="s">
        <v>1809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0" t="str">
        <f>RIGHT(Journal!$J3318,9)</f>
        <v>ARH-18660</v>
      </c>
      <c r="I3318" s="127" t="str">
        <f t="shared" si="259"/>
        <v>Arm &amp; Hammer</v>
      </c>
      <c r="J3318" s="97" t="s">
        <v>1811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3187</v>
      </c>
      <c r="T3318" s="95" t="str">
        <f t="shared" si="263"/>
        <v>2024 09</v>
      </c>
      <c r="U3318" s="32">
        <f t="shared" si="260"/>
        <v>633.72653630380842</v>
      </c>
      <c r="V3318" s="22">
        <f t="shared" si="261"/>
        <v>1.3591306082061827</v>
      </c>
      <c r="X3318" s="33"/>
      <c r="Y3318" s="33"/>
    </row>
    <row r="3319" spans="1:25" hidden="1" x14ac:dyDescent="0.2">
      <c r="A3319" s="93" t="s">
        <v>1809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0" t="str">
        <f>RIGHT(Journal!$J3319,9)</f>
        <v>NOW-00481</v>
      </c>
      <c r="I3319" s="127" t="str">
        <f t="shared" ref="I3319:I3379" si="264">IFERROR(LEFT(J3319,FIND(",",J3319)-1),"")</f>
        <v>NOW Foods</v>
      </c>
      <c r="J3319" s="97" t="s">
        <v>1812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3187</v>
      </c>
      <c r="T3319" s="95" t="str">
        <f t="shared" si="263"/>
        <v>2024 06</v>
      </c>
      <c r="U3319" s="32">
        <f t="shared" si="260"/>
        <v>632.63229366706207</v>
      </c>
      <c r="V3319" s="22">
        <f t="shared" si="261"/>
        <v>0.94795161297698904</v>
      </c>
      <c r="X3319" s="33"/>
      <c r="Y3319" s="33"/>
    </row>
    <row r="3320" spans="1:25" hidden="1" x14ac:dyDescent="0.2">
      <c r="A3320" s="93" t="s">
        <v>1809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75" t="s">
        <v>3692</v>
      </c>
      <c r="I3320" s="176" t="s">
        <v>2039</v>
      </c>
      <c r="J3320" s="97" t="s">
        <v>3734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3187</v>
      </c>
      <c r="T3320" s="95" t="str">
        <f t="shared" si="263"/>
        <v>2024 09</v>
      </c>
      <c r="U3320" s="32">
        <f t="shared" si="260"/>
        <v>996.79196758010585</v>
      </c>
      <c r="V3320" s="22">
        <f t="shared" si="261"/>
        <v>0.49759782880661263</v>
      </c>
      <c r="X3320" s="33"/>
      <c r="Y3320" s="33"/>
    </row>
    <row r="3321" spans="1:25" hidden="1" x14ac:dyDescent="0.2">
      <c r="A3321" s="93" t="s">
        <v>1809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4119</v>
      </c>
      <c r="I3321" s="97" t="s">
        <v>2044</v>
      </c>
      <c r="J3321" s="97" t="s">
        <v>4120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3187</v>
      </c>
      <c r="T3321" s="95" t="str">
        <f t="shared" si="263"/>
        <v>2025 06</v>
      </c>
      <c r="U3321" s="32">
        <f t="shared" si="260"/>
        <v>797.84352707951223</v>
      </c>
      <c r="V3321" s="22">
        <f t="shared" si="261"/>
        <v>0.79612670140665154</v>
      </c>
      <c r="X3321" s="33"/>
      <c r="Y3321" s="33"/>
    </row>
    <row r="3322" spans="1:25" hidden="1" x14ac:dyDescent="0.2">
      <c r="A3322" s="93" t="s">
        <v>1809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3894</v>
      </c>
      <c r="I3322" s="97" t="s">
        <v>2044</v>
      </c>
      <c r="J3322" s="97" t="s">
        <v>3895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3187</v>
      </c>
      <c r="T3322" s="95" t="str">
        <f t="shared" si="263"/>
        <v>2024 06</v>
      </c>
      <c r="U3322" s="32">
        <f t="shared" si="260"/>
        <v>713.8594362930196</v>
      </c>
      <c r="V3322" s="22">
        <f t="shared" si="261"/>
        <v>0.80558261920291807</v>
      </c>
      <c r="X3322" s="33"/>
      <c r="Y3322" s="33"/>
    </row>
    <row r="3323" spans="1:25" hidden="1" x14ac:dyDescent="0.2">
      <c r="A3323" s="93" t="s">
        <v>1809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2160</v>
      </c>
      <c r="I3323" s="97" t="s">
        <v>2161</v>
      </c>
      <c r="J3323" s="97" t="s">
        <v>2162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3187</v>
      </c>
      <c r="T3323" s="95" t="str">
        <f t="shared" si="263"/>
        <v>2024 08</v>
      </c>
      <c r="U3323" s="32">
        <f t="shared" si="260"/>
        <v>768.20035233933891</v>
      </c>
      <c r="V3323" s="22">
        <f t="shared" si="261"/>
        <v>0.67874234978527104</v>
      </c>
      <c r="X3323" s="33"/>
      <c r="Y3323" s="33"/>
    </row>
    <row r="3324" spans="1:25" hidden="1" x14ac:dyDescent="0.2">
      <c r="A3324" s="93" t="s">
        <v>1809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2160</v>
      </c>
      <c r="I3324" s="97" t="s">
        <v>2161</v>
      </c>
      <c r="J3324" s="97" t="s">
        <v>2162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3187</v>
      </c>
      <c r="T3324" s="95" t="str">
        <f t="shared" si="263"/>
        <v>2024 10</v>
      </c>
      <c r="U3324" s="32">
        <f t="shared" si="260"/>
        <v>868.20035233933891</v>
      </c>
      <c r="V3324" s="22">
        <f t="shared" si="261"/>
        <v>0.76709721030028521</v>
      </c>
      <c r="X3324" s="33"/>
      <c r="Y3324" s="33"/>
    </row>
    <row r="3325" spans="1:25" hidden="1" x14ac:dyDescent="0.2">
      <c r="A3325" s="93" t="s">
        <v>1809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2160</v>
      </c>
      <c r="I3325" s="97" t="s">
        <v>2161</v>
      </c>
      <c r="J3325" s="97" t="s">
        <v>2162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si="260"/>
        <v>868.20035233933891</v>
      </c>
      <c r="V3325" s="22">
        <f t="shared" si="261"/>
        <v>0.76709721030028521</v>
      </c>
      <c r="X3325" s="33"/>
      <c r="Y3325" s="33"/>
    </row>
    <row r="3326" spans="1:25" hidden="1" x14ac:dyDescent="0.2">
      <c r="A3326" s="93" t="s">
        <v>1809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0" t="str">
        <f>RIGHT(Journal!$J3326,9)</f>
        <v>FOA-66045</v>
      </c>
      <c r="I3326" s="127" t="str">
        <f t="shared" si="264"/>
        <v>Force Factor</v>
      </c>
      <c r="J3326" s="97" t="s">
        <v>1772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3187</v>
      </c>
      <c r="T3326" s="95" t="str">
        <f t="shared" si="263"/>
        <v>2024 10</v>
      </c>
      <c r="U3326" s="32">
        <f t="shared" si="260"/>
        <v>821.56181788758227</v>
      </c>
      <c r="V3326" s="22">
        <f t="shared" si="261"/>
        <v>2.9506076058055917</v>
      </c>
      <c r="X3326" s="33"/>
      <c r="Y3326" s="33"/>
    </row>
    <row r="3327" spans="1:25" hidden="1" x14ac:dyDescent="0.2">
      <c r="A3327" s="93" t="s">
        <v>1809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2671</v>
      </c>
      <c r="I3327" s="97" t="s">
        <v>2040</v>
      </c>
      <c r="J3327" s="97" t="s">
        <v>2672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3187</v>
      </c>
      <c r="T3327" s="95" t="str">
        <f t="shared" si="263"/>
        <v>2024 11</v>
      </c>
      <c r="U3327" s="32">
        <f t="shared" si="260"/>
        <v>1309.4824657460349</v>
      </c>
      <c r="V3327" s="22">
        <f t="shared" si="261"/>
        <v>0.77460448603031906</v>
      </c>
      <c r="X3327" s="33"/>
      <c r="Y3327" s="33"/>
    </row>
    <row r="3328" spans="1:25" hidden="1" x14ac:dyDescent="0.2">
      <c r="A3328" s="93" t="s">
        <v>1809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2671</v>
      </c>
      <c r="I3328" s="97" t="s">
        <v>2040</v>
      </c>
      <c r="J3328" s="97" t="s">
        <v>2672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3187</v>
      </c>
      <c r="T3328" s="95" t="str">
        <f t="shared" si="263"/>
        <v>2024 12</v>
      </c>
      <c r="U3328" s="32">
        <f t="shared" si="260"/>
        <v>1309.4824657460349</v>
      </c>
      <c r="V3328" s="22">
        <f t="shared" si="261"/>
        <v>0.77460448603031906</v>
      </c>
      <c r="X3328" s="33"/>
      <c r="Y3328" s="33"/>
    </row>
    <row r="3329" spans="1:25" hidden="1" x14ac:dyDescent="0.2">
      <c r="A3329" s="93" t="s">
        <v>1809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2125</v>
      </c>
      <c r="I3329" s="97" t="s">
        <v>2040</v>
      </c>
      <c r="J3329" s="97" t="s">
        <v>3851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3187</v>
      </c>
      <c r="T3329" s="95" t="str">
        <f t="shared" si="263"/>
        <v>2024 07</v>
      </c>
      <c r="U3329" s="32">
        <f t="shared" ref="U3329:U3392" si="265">Q3329-P3329</f>
        <v>991.81452179307325</v>
      </c>
      <c r="V3329" s="22">
        <f t="shared" ref="V3329:V3392" si="266">IF(Q3329&lt;&gt;0,IFERROR(U3329/P3329,""),"")</f>
        <v>0.51976840465480123</v>
      </c>
      <c r="X3329" s="33"/>
      <c r="Y3329" s="33"/>
    </row>
    <row r="3330" spans="1:25" hidden="1" x14ac:dyDescent="0.2">
      <c r="A3330" s="93" t="s">
        <v>1809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2125</v>
      </c>
      <c r="I3330" s="97" t="s">
        <v>2040</v>
      </c>
      <c r="J3330" s="97" t="s">
        <v>3851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3187</v>
      </c>
      <c r="T3330" s="95" t="str">
        <f t="shared" si="263"/>
        <v>2024 11</v>
      </c>
      <c r="U3330" s="32">
        <f t="shared" si="265"/>
        <v>1091.8145217930733</v>
      </c>
      <c r="V3330" s="22">
        <f t="shared" si="266"/>
        <v>0.57217421171186333</v>
      </c>
      <c r="X3330" s="33"/>
      <c r="Y3330" s="33"/>
    </row>
    <row r="3331" spans="1:25" hidden="1" x14ac:dyDescent="0.2">
      <c r="A3331" s="93" t="s">
        <v>1809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3167</v>
      </c>
      <c r="I3331" s="97" t="s">
        <v>2138</v>
      </c>
      <c r="J3331" s="97" t="s">
        <v>3168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3187</v>
      </c>
      <c r="T3331" s="95" t="str">
        <f t="shared" si="263"/>
        <v>2025 04</v>
      </c>
      <c r="U3331" s="32">
        <f t="shared" si="265"/>
        <v>656.96173049951449</v>
      </c>
      <c r="V3331" s="22">
        <f t="shared" si="266"/>
        <v>0.62985390825030385</v>
      </c>
      <c r="X3331" s="33"/>
      <c r="Y3331" s="33"/>
    </row>
    <row r="3332" spans="1:25" hidden="1" x14ac:dyDescent="0.2">
      <c r="A3332" s="93" t="s">
        <v>1809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2163</v>
      </c>
      <c r="I3332" s="97" t="s">
        <v>2161</v>
      </c>
      <c r="J3332" s="97" t="s">
        <v>2164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3187</v>
      </c>
      <c r="T3332" s="95" t="str">
        <f t="shared" ref="T3332:T3395" si="268">IF(R3332="","",TEXT(R3332,"ГГГГ ММ"))</f>
        <v>2024 12</v>
      </c>
      <c r="U3332" s="32">
        <f t="shared" si="265"/>
        <v>1025.4556918222029</v>
      </c>
      <c r="V3332" s="22">
        <f t="shared" si="266"/>
        <v>1.3239471015347117</v>
      </c>
      <c r="X3332" s="33"/>
      <c r="Y3332" s="33"/>
    </row>
    <row r="3333" spans="1:25" hidden="1" x14ac:dyDescent="0.2">
      <c r="A3333" s="93" t="s">
        <v>1809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2163</v>
      </c>
      <c r="I3333" s="97" t="s">
        <v>2161</v>
      </c>
      <c r="J3333" s="97" t="s">
        <v>2164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3187</v>
      </c>
      <c r="T3333" s="95" t="str">
        <f t="shared" si="268"/>
        <v>2025 02</v>
      </c>
      <c r="U3333" s="32">
        <f t="shared" si="265"/>
        <v>1025.4556918222029</v>
      </c>
      <c r="V3333" s="22">
        <f t="shared" si="266"/>
        <v>1.3239471015347117</v>
      </c>
      <c r="X3333" s="33"/>
      <c r="Y3333" s="33"/>
    </row>
    <row r="3334" spans="1:25" hidden="1" x14ac:dyDescent="0.2">
      <c r="A3334" s="93" t="s">
        <v>1809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0" t="str">
        <f>RIGHT(Journal!$J3334,9)</f>
        <v>NBC-01050</v>
      </c>
      <c r="I3334" s="127" t="str">
        <f t="shared" si="264"/>
        <v>NutriBiotic</v>
      </c>
      <c r="J3334" s="97" t="s">
        <v>1054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3187</v>
      </c>
      <c r="T3334" s="95" t="str">
        <f t="shared" si="268"/>
        <v>2024 12</v>
      </c>
      <c r="U3334" s="32">
        <f t="shared" si="265"/>
        <v>735.95236932247258</v>
      </c>
      <c r="V3334" s="22">
        <f t="shared" si="266"/>
        <v>0.96322839018538531</v>
      </c>
      <c r="X3334" s="33"/>
      <c r="Y3334" s="33"/>
    </row>
    <row r="3335" spans="1:25" hidden="1" x14ac:dyDescent="0.2">
      <c r="A3335" s="93" t="s">
        <v>1809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0" t="str">
        <f>RIGHT(Journal!$J3335,9)</f>
        <v>NBC-01050</v>
      </c>
      <c r="I3335" s="127" t="str">
        <f t="shared" si="264"/>
        <v>NutriBiotic</v>
      </c>
      <c r="J3335" s="97" t="s">
        <v>1054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/>
      <c r="R3335" s="31"/>
      <c r="S3335" s="31"/>
      <c r="T3335" s="95" t="str">
        <f t="shared" si="268"/>
        <v/>
      </c>
      <c r="U3335" s="32">
        <f t="shared" si="265"/>
        <v>-764.04763067752742</v>
      </c>
      <c r="V3335" s="22" t="str">
        <f t="shared" si="266"/>
        <v/>
      </c>
      <c r="X3335" s="33"/>
      <c r="Y3335" s="33"/>
    </row>
    <row r="3336" spans="1:25" hidden="1" x14ac:dyDescent="0.2">
      <c r="A3336" s="93" t="s">
        <v>1816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0" t="str">
        <f>RIGHT(Journal!$J3336,9)</f>
        <v>000w10650</v>
      </c>
      <c r="I3336" s="96" t="str">
        <f t="shared" si="264"/>
        <v>ESSENS</v>
      </c>
      <c r="J3336" s="97" t="s">
        <v>1817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3187</v>
      </c>
      <c r="T3336" s="95" t="str">
        <f t="shared" si="268"/>
        <v>2024 10</v>
      </c>
      <c r="U3336" s="32">
        <f t="shared" si="265"/>
        <v>1068.2198632189534</v>
      </c>
      <c r="V3336" s="22">
        <f t="shared" si="266"/>
        <v>0.94384044082725449</v>
      </c>
      <c r="X3336" s="33"/>
      <c r="Y3336" s="33"/>
    </row>
    <row r="3337" spans="1:25" hidden="1" x14ac:dyDescent="0.2">
      <c r="A3337" s="93" t="s">
        <v>1816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0" t="str">
        <f>RIGHT(Journal!$J3337,9)</f>
        <v>000w11450</v>
      </c>
      <c r="I3337" s="96" t="str">
        <f t="shared" si="264"/>
        <v>ESSENS</v>
      </c>
      <c r="J3337" s="97" t="s">
        <v>1818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si="265"/>
        <v>-1131.7801367810466</v>
      </c>
      <c r="V3337" s="22" t="str">
        <f t="shared" si="266"/>
        <v/>
      </c>
      <c r="X3337" s="33"/>
      <c r="Y3337" s="33"/>
    </row>
    <row r="3338" spans="1:25" hidden="1" x14ac:dyDescent="0.2">
      <c r="A3338" s="93" t="s">
        <v>1816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0" t="str">
        <f>RIGHT(Journal!$J3338,9)</f>
        <v>000w14450</v>
      </c>
      <c r="I3338" s="96" t="str">
        <f t="shared" si="264"/>
        <v>ESSENS</v>
      </c>
      <c r="J3338" s="97" t="s">
        <v>1658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3187</v>
      </c>
      <c r="T3338" s="95" t="str">
        <f t="shared" si="268"/>
        <v>2024 05</v>
      </c>
      <c r="U3338" s="32">
        <f t="shared" si="265"/>
        <v>1068.2198632189534</v>
      </c>
      <c r="V3338" s="22">
        <f t="shared" si="266"/>
        <v>0.94384044082725449</v>
      </c>
      <c r="X3338" s="33"/>
      <c r="Y3338" s="33"/>
    </row>
    <row r="3339" spans="1:25" hidden="1" x14ac:dyDescent="0.2">
      <c r="A3339" s="93" t="s">
        <v>1816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0" t="str">
        <f>RIGHT(Journal!$J3339,9)</f>
        <v>000w14450</v>
      </c>
      <c r="I3339" s="96" t="str">
        <f t="shared" si="264"/>
        <v>ESSENS</v>
      </c>
      <c r="J3339" s="97" t="s">
        <v>1658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si="265"/>
        <v>-1131.7801367810466</v>
      </c>
      <c r="V3339" s="22" t="str">
        <f t="shared" si="266"/>
        <v/>
      </c>
      <c r="X3339" s="33"/>
      <c r="Y3339" s="33"/>
    </row>
    <row r="3340" spans="1:25" hidden="1" x14ac:dyDescent="0.2">
      <c r="A3340" s="93" t="s">
        <v>1816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0" t="str">
        <f>RIGHT(Journal!$J3340,9)</f>
        <v>000w17150</v>
      </c>
      <c r="I3340" s="96" t="str">
        <f t="shared" si="264"/>
        <v>ESSENS</v>
      </c>
      <c r="J3340" s="97" t="s">
        <v>1819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si="265"/>
        <v>-1131.7801367810466</v>
      </c>
      <c r="V3340" s="22" t="str">
        <f t="shared" si="266"/>
        <v/>
      </c>
      <c r="X3340" s="33"/>
      <c r="Y3340" s="33"/>
    </row>
    <row r="3341" spans="1:25" hidden="1" x14ac:dyDescent="0.2">
      <c r="A3341" s="93" t="s">
        <v>1816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0" t="str">
        <f>RIGHT(Journal!$J3341,9)</f>
        <v>000w17750</v>
      </c>
      <c r="I3341" s="96" t="str">
        <f t="shared" si="264"/>
        <v>ESSENS</v>
      </c>
      <c r="J3341" s="97" t="s">
        <v>1820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si="265"/>
        <v>-1131.7801367810466</v>
      </c>
      <c r="V3341" s="22" t="str">
        <f t="shared" si="266"/>
        <v/>
      </c>
      <c r="X3341" s="33"/>
      <c r="Y3341" s="33"/>
    </row>
    <row r="3342" spans="1:25" hidden="1" x14ac:dyDescent="0.2">
      <c r="A3342" s="93" t="s">
        <v>1816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0" t="str">
        <f>RIGHT(Journal!$J3342,9)</f>
        <v>000w17950</v>
      </c>
      <c r="I3342" s="96" t="str">
        <f t="shared" si="264"/>
        <v>ESSENS</v>
      </c>
      <c r="J3342" s="97" t="s">
        <v>1821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si="265"/>
        <v>-1809.3791793137211</v>
      </c>
      <c r="V3342" s="22" t="str">
        <f t="shared" si="266"/>
        <v/>
      </c>
      <c r="X3342" s="33"/>
      <c r="Y3342" s="33"/>
    </row>
    <row r="3343" spans="1:25" hidden="1" x14ac:dyDescent="0.2">
      <c r="A3343" s="93" t="s">
        <v>1823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0" t="str">
        <f>RIGHT(Journal!$J3343,9)</f>
        <v>000w18350</v>
      </c>
      <c r="I3343" s="96" t="str">
        <f t="shared" si="264"/>
        <v>ESSENS</v>
      </c>
      <c r="J3343" s="97" t="s">
        <v>1824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si="265"/>
        <v>-1248.0251257226532</v>
      </c>
      <c r="V3343" s="22" t="str">
        <f t="shared" si="266"/>
        <v/>
      </c>
      <c r="X3343" s="33"/>
      <c r="Y3343" s="33"/>
    </row>
    <row r="3344" spans="1:25" hidden="1" x14ac:dyDescent="0.2">
      <c r="A3344" s="93" t="s">
        <v>1823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0" t="str">
        <f>RIGHT(Journal!$J3344,9)</f>
        <v>000w18850</v>
      </c>
      <c r="I3344" s="96" t="str">
        <f t="shared" si="264"/>
        <v>ESSENS</v>
      </c>
      <c r="J3344" s="97" t="s">
        <v>1825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si="265"/>
        <v>-1248.0251257226532</v>
      </c>
      <c r="V3344" s="22" t="str">
        <f t="shared" si="266"/>
        <v/>
      </c>
      <c r="X3344" s="33"/>
      <c r="Y3344" s="33"/>
    </row>
    <row r="3345" spans="1:25" hidden="1" x14ac:dyDescent="0.2">
      <c r="A3345" s="93" t="s">
        <v>1823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0" t="str">
        <f>RIGHT(Journal!$J3345,9)</f>
        <v>000w19150</v>
      </c>
      <c r="I3345" s="96" t="str">
        <f t="shared" si="264"/>
        <v>ESSENS</v>
      </c>
      <c r="J3345" s="97" t="s">
        <v>1826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si="265"/>
        <v>-1248.0251257226532</v>
      </c>
      <c r="V3345" s="22" t="str">
        <f t="shared" si="266"/>
        <v/>
      </c>
      <c r="X3345" s="33"/>
      <c r="Y3345" s="33"/>
    </row>
    <row r="3346" spans="1:25" hidden="1" x14ac:dyDescent="0.2">
      <c r="A3346" s="93" t="s">
        <v>1823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0" t="str">
        <f>RIGHT(Journal!$J3346,9)</f>
        <v>000w19150</v>
      </c>
      <c r="I3346" s="96" t="str">
        <f t="shared" si="264"/>
        <v>ESSENS</v>
      </c>
      <c r="J3346" s="97" t="s">
        <v>1826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3187</v>
      </c>
      <c r="T3346" s="95" t="str">
        <f t="shared" si="268"/>
        <v>2024 05</v>
      </c>
      <c r="U3346" s="32">
        <f t="shared" si="265"/>
        <v>1301.9748742773468</v>
      </c>
      <c r="V3346" s="22">
        <f t="shared" si="266"/>
        <v>1.0432280948858739</v>
      </c>
      <c r="X3346" s="33"/>
      <c r="Y3346" s="33"/>
    </row>
    <row r="3347" spans="1:25" hidden="1" x14ac:dyDescent="0.2">
      <c r="A3347" s="93" t="s">
        <v>1823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0" t="str">
        <f>RIGHT(Journal!$J3347,9)</f>
        <v>000w19350</v>
      </c>
      <c r="I3347" s="96" t="str">
        <f t="shared" si="264"/>
        <v>ESSENS</v>
      </c>
      <c r="J3347" s="97" t="s">
        <v>1827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si="265"/>
        <v>-1248.0251257226532</v>
      </c>
      <c r="V3347" s="22" t="str">
        <f t="shared" si="266"/>
        <v/>
      </c>
      <c r="X3347" s="33"/>
      <c r="Y3347" s="33"/>
    </row>
    <row r="3348" spans="1:25" hidden="1" x14ac:dyDescent="0.2">
      <c r="A3348" s="93" t="s">
        <v>1823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0" t="str">
        <f>RIGHT(Journal!$J3348,9)</f>
        <v>000w19450</v>
      </c>
      <c r="I3348" s="96" t="str">
        <f t="shared" si="264"/>
        <v>ESSENS</v>
      </c>
      <c r="J3348" s="97" t="s">
        <v>1828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3187</v>
      </c>
      <c r="T3348" s="95" t="str">
        <f t="shared" si="268"/>
        <v>2024 10</v>
      </c>
      <c r="U3348" s="32">
        <f t="shared" si="265"/>
        <v>1251.9748742773468</v>
      </c>
      <c r="V3348" s="22">
        <f t="shared" si="266"/>
        <v>1.0031647989077195</v>
      </c>
      <c r="X3348" s="33"/>
      <c r="Y3348" s="33"/>
    </row>
    <row r="3349" spans="1:25" hidden="1" x14ac:dyDescent="0.2">
      <c r="A3349" s="93" t="s">
        <v>1823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0" t="str">
        <f>RIGHT(Journal!$J3349,9)</f>
        <v>0000nc06s</v>
      </c>
      <c r="I3349" s="96" t="str">
        <f t="shared" si="264"/>
        <v>ESSENS</v>
      </c>
      <c r="J3349" s="97" t="s">
        <v>1829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si="265"/>
        <v>-120.89924566408143</v>
      </c>
      <c r="V3349" s="22" t="str">
        <f t="shared" si="266"/>
        <v/>
      </c>
      <c r="X3349" s="33"/>
      <c r="Y3349" s="33"/>
    </row>
    <row r="3350" spans="1:25" hidden="1" x14ac:dyDescent="0.2">
      <c r="A3350" s="93" t="s">
        <v>1830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263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3187</v>
      </c>
      <c r="T3350" s="95" t="str">
        <f t="shared" si="268"/>
        <v>2024 05</v>
      </c>
      <c r="U3350" s="32">
        <f t="shared" si="265"/>
        <v>305</v>
      </c>
      <c r="V3350" s="22">
        <f t="shared" si="266"/>
        <v>0.23106060606060605</v>
      </c>
      <c r="X3350" s="33"/>
      <c r="Y3350" s="33"/>
    </row>
    <row r="3351" spans="1:25" hidden="1" x14ac:dyDescent="0.2">
      <c r="A3351" s="93" t="s">
        <v>1830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263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3187</v>
      </c>
      <c r="T3351" s="95" t="str">
        <f t="shared" si="268"/>
        <v>2024 05</v>
      </c>
      <c r="U3351" s="32">
        <f t="shared" si="265"/>
        <v>305</v>
      </c>
      <c r="V3351" s="22">
        <f t="shared" si="266"/>
        <v>0.23106060606060605</v>
      </c>
      <c r="X3351" s="33"/>
      <c r="Y3351" s="33"/>
    </row>
    <row r="3352" spans="1:25" hidden="1" x14ac:dyDescent="0.2">
      <c r="A3352" s="93" t="s">
        <v>1830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263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3187</v>
      </c>
      <c r="T3352" s="95" t="str">
        <f t="shared" si="268"/>
        <v>2024 05</v>
      </c>
      <c r="U3352" s="32">
        <f t="shared" si="265"/>
        <v>305</v>
      </c>
      <c r="V3352" s="22">
        <f t="shared" si="266"/>
        <v>0.23106060606060605</v>
      </c>
      <c r="X3352" s="33"/>
      <c r="Y3352" s="33"/>
    </row>
    <row r="3353" spans="1:25" hidden="1" x14ac:dyDescent="0.2">
      <c r="A3353" s="93" t="s">
        <v>1830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263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3187</v>
      </c>
      <c r="T3353" s="95" t="str">
        <f t="shared" si="268"/>
        <v>2024 05</v>
      </c>
      <c r="U3353" s="32">
        <f t="shared" si="265"/>
        <v>305</v>
      </c>
      <c r="V3353" s="22">
        <f t="shared" si="266"/>
        <v>0.23106060606060605</v>
      </c>
      <c r="X3353" s="33"/>
      <c r="Y3353" s="33"/>
    </row>
    <row r="3354" spans="1:25" hidden="1" x14ac:dyDescent="0.2">
      <c r="A3354" s="93" t="s">
        <v>1830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263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3187</v>
      </c>
      <c r="T3354" s="95" t="str">
        <f t="shared" si="268"/>
        <v>2025 02</v>
      </c>
      <c r="U3354" s="32">
        <f t="shared" si="265"/>
        <v>180</v>
      </c>
      <c r="V3354" s="22">
        <f t="shared" si="266"/>
        <v>0.13636363636363635</v>
      </c>
      <c r="X3354" s="33"/>
      <c r="Y3354" s="33"/>
    </row>
    <row r="3355" spans="1:25" hidden="1" x14ac:dyDescent="0.2">
      <c r="A3355" s="93" t="s">
        <v>1831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1832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3187</v>
      </c>
      <c r="T3355" s="95" t="str">
        <f t="shared" si="268"/>
        <v>2024 05</v>
      </c>
      <c r="U3355" s="32">
        <f t="shared" si="265"/>
        <v>104</v>
      </c>
      <c r="V3355" s="22">
        <f t="shared" si="266"/>
        <v>0.42276422764227645</v>
      </c>
      <c r="X3355" s="33"/>
      <c r="Y3355" s="33"/>
    </row>
    <row r="3356" spans="1:25" hidden="1" x14ac:dyDescent="0.2">
      <c r="A3356" s="93" t="s">
        <v>1831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1832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3187</v>
      </c>
      <c r="T3356" s="95" t="str">
        <f t="shared" si="268"/>
        <v>2024 05</v>
      </c>
      <c r="U3356" s="32">
        <f t="shared" si="265"/>
        <v>104</v>
      </c>
      <c r="V3356" s="22">
        <f t="shared" si="266"/>
        <v>0.42276422764227645</v>
      </c>
      <c r="X3356" s="33"/>
      <c r="Y3356" s="33"/>
    </row>
    <row r="3357" spans="1:25" hidden="1" x14ac:dyDescent="0.2">
      <c r="A3357" s="93" t="s">
        <v>1831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1832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si="265"/>
        <v>-246</v>
      </c>
      <c r="V3357" s="22" t="str">
        <f t="shared" si="266"/>
        <v/>
      </c>
      <c r="X3357" s="33"/>
      <c r="Y3357" s="33"/>
    </row>
    <row r="3358" spans="1:25" hidden="1" x14ac:dyDescent="0.2">
      <c r="A3358" s="93" t="s">
        <v>1833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4119</v>
      </c>
      <c r="I3358" s="97" t="s">
        <v>2044</v>
      </c>
      <c r="J3358" s="97" t="s">
        <v>4120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3187</v>
      </c>
      <c r="T3358" s="95" t="str">
        <f t="shared" si="268"/>
        <v>2024 05</v>
      </c>
      <c r="U3358" s="32">
        <f t="shared" si="265"/>
        <v>593</v>
      </c>
      <c r="V3358" s="22">
        <f t="shared" si="266"/>
        <v>0.49130074565037285</v>
      </c>
      <c r="X3358" s="33"/>
      <c r="Y3358" s="33"/>
    </row>
    <row r="3359" spans="1:25" hidden="1" x14ac:dyDescent="0.2">
      <c r="A3359" s="93" t="s">
        <v>1834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1835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3187</v>
      </c>
      <c r="T3359" s="95" t="str">
        <f t="shared" si="268"/>
        <v>2024 05</v>
      </c>
      <c r="U3359" s="32">
        <f t="shared" si="265"/>
        <v>390</v>
      </c>
      <c r="V3359" s="22">
        <f t="shared" si="266"/>
        <v>0.35135135135135137</v>
      </c>
      <c r="X3359" s="33"/>
      <c r="Y3359" s="33"/>
    </row>
    <row r="3360" spans="1:25" hidden="1" x14ac:dyDescent="0.2">
      <c r="A3360" s="93" t="s">
        <v>1834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3802</v>
      </c>
      <c r="I3360" s="96" t="str">
        <f t="shared" si="264"/>
        <v>Cloma Pharma</v>
      </c>
      <c r="J3360" s="97" t="s">
        <v>528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3187</v>
      </c>
      <c r="T3360" s="95" t="str">
        <f t="shared" si="268"/>
        <v>2024 06</v>
      </c>
      <c r="U3360" s="32">
        <f t="shared" si="265"/>
        <v>2047</v>
      </c>
      <c r="V3360" s="22">
        <f t="shared" si="266"/>
        <v>1.0481310803891448</v>
      </c>
      <c r="X3360" s="33"/>
      <c r="Y3360" s="33"/>
    </row>
    <row r="3361" spans="1:25" hidden="1" x14ac:dyDescent="0.2">
      <c r="A3361" s="93" t="s">
        <v>1836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1840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3187</v>
      </c>
      <c r="T3361" s="95" t="str">
        <f t="shared" si="268"/>
        <v>2024 06</v>
      </c>
      <c r="U3361" s="32">
        <f t="shared" si="265"/>
        <v>695.09610394822676</v>
      </c>
      <c r="V3361" s="22">
        <f t="shared" si="266"/>
        <v>0.86357651808846081</v>
      </c>
      <c r="X3361" s="33"/>
      <c r="Y3361" s="33"/>
    </row>
    <row r="3362" spans="1:25" hidden="1" x14ac:dyDescent="0.2">
      <c r="A3362" s="93" t="s">
        <v>1836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2261</v>
      </c>
      <c r="I3362" s="97" t="s">
        <v>2043</v>
      </c>
      <c r="J3362" s="97" t="s">
        <v>2262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3187</v>
      </c>
      <c r="T3362" s="95" t="str">
        <f t="shared" si="268"/>
        <v>2024 09</v>
      </c>
      <c r="U3362" s="32">
        <f t="shared" si="265"/>
        <v>823.12638856837077</v>
      </c>
      <c r="V3362" s="22">
        <f t="shared" si="266"/>
        <v>0.84261298384553696</v>
      </c>
      <c r="X3362" s="33"/>
      <c r="Y3362" s="33"/>
    </row>
    <row r="3363" spans="1:25" hidden="1" x14ac:dyDescent="0.2">
      <c r="A3363" s="93" t="s">
        <v>1836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2261</v>
      </c>
      <c r="I3363" s="97" t="s">
        <v>2043</v>
      </c>
      <c r="J3363" s="97" t="s">
        <v>2262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3187</v>
      </c>
      <c r="T3363" s="95" t="str">
        <f t="shared" si="268"/>
        <v>2024 11</v>
      </c>
      <c r="U3363" s="32">
        <f t="shared" si="265"/>
        <v>823.12638856837077</v>
      </c>
      <c r="V3363" s="22">
        <f t="shared" si="266"/>
        <v>0.84261298384553696</v>
      </c>
      <c r="X3363" s="33"/>
      <c r="Y3363" s="33"/>
    </row>
    <row r="3364" spans="1:25" hidden="1" x14ac:dyDescent="0.2">
      <c r="A3364" s="93" t="s">
        <v>1836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2261</v>
      </c>
      <c r="I3364" s="97" t="s">
        <v>2043</v>
      </c>
      <c r="J3364" s="97" t="s">
        <v>2262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3187</v>
      </c>
      <c r="T3364" s="95" t="str">
        <f t="shared" si="268"/>
        <v>2024 11</v>
      </c>
      <c r="U3364" s="32">
        <f t="shared" si="265"/>
        <v>823.12638856837077</v>
      </c>
      <c r="V3364" s="22">
        <f t="shared" si="266"/>
        <v>0.84261298384553696</v>
      </c>
      <c r="X3364" s="33"/>
      <c r="Y3364" s="33"/>
    </row>
    <row r="3365" spans="1:25" hidden="1" x14ac:dyDescent="0.2">
      <c r="A3365" s="93" t="s">
        <v>1836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1841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3187</v>
      </c>
      <c r="T3365" s="95" t="str">
        <f t="shared" si="268"/>
        <v>2025 04</v>
      </c>
      <c r="U3365" s="32">
        <f t="shared" si="265"/>
        <v>940.0318321376617</v>
      </c>
      <c r="V3365" s="22">
        <f t="shared" si="266"/>
        <v>0.43520633596558306</v>
      </c>
      <c r="X3365" s="33"/>
      <c r="Y3365" s="33"/>
    </row>
    <row r="3366" spans="1:25" hidden="1" x14ac:dyDescent="0.2">
      <c r="A3366" s="93" t="s">
        <v>1836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1842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3187</v>
      </c>
      <c r="T3366" s="95" t="str">
        <f t="shared" si="268"/>
        <v>2024 12</v>
      </c>
      <c r="U3366" s="32">
        <f t="shared" si="265"/>
        <v>939.73009130587502</v>
      </c>
      <c r="V3366" s="22">
        <f t="shared" si="266"/>
        <v>0.50515792730612308</v>
      </c>
      <c r="X3366" s="33"/>
      <c r="Y3366" s="33"/>
    </row>
    <row r="3367" spans="1:25" hidden="1" x14ac:dyDescent="0.2">
      <c r="A3367" s="93" t="s">
        <v>1836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278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3187</v>
      </c>
      <c r="T3367" s="95" t="str">
        <f t="shared" si="268"/>
        <v>2025 02</v>
      </c>
      <c r="U3367" s="32">
        <f t="shared" si="265"/>
        <v>607.73915450091147</v>
      </c>
      <c r="V3367" s="22">
        <f t="shared" si="266"/>
        <v>1.0261342770156949</v>
      </c>
      <c r="X3367" s="33"/>
      <c r="Y3367" s="33"/>
    </row>
    <row r="3368" spans="1:25" hidden="1" x14ac:dyDescent="0.2">
      <c r="A3368" s="93" t="s">
        <v>1836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278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si="265"/>
        <v>-8.4549908854114619E-4</v>
      </c>
      <c r="V3368" s="22">
        <f t="shared" si="266"/>
        <v>-1.427578903732287E-6</v>
      </c>
      <c r="X3368" s="33"/>
      <c r="Y3368" s="33"/>
    </row>
    <row r="3369" spans="1:25" hidden="1" x14ac:dyDescent="0.2">
      <c r="A3369" s="93" t="s">
        <v>1836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278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3541</v>
      </c>
      <c r="T3369" s="95" t="str">
        <f t="shared" si="268"/>
        <v>2025 08</v>
      </c>
      <c r="U3369" s="32">
        <f t="shared" si="265"/>
        <v>707.73915450091147</v>
      </c>
      <c r="V3369" s="22">
        <f t="shared" si="266"/>
        <v>1.1949788001003363</v>
      </c>
      <c r="X3369" s="33"/>
      <c r="Y3369" s="33"/>
    </row>
    <row r="3370" spans="1:25" hidden="1" x14ac:dyDescent="0.2">
      <c r="A3370" s="93" t="s">
        <v>1836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1843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si="265"/>
        <v>-1079.9840839311692</v>
      </c>
      <c r="V3370" s="22" t="str">
        <f t="shared" si="266"/>
        <v/>
      </c>
      <c r="X3370" s="33"/>
      <c r="Y3370" s="33"/>
    </row>
    <row r="3371" spans="1:25" hidden="1" x14ac:dyDescent="0.2">
      <c r="A3371" s="93" t="s">
        <v>1836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1844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3187</v>
      </c>
      <c r="T3371" s="95" t="str">
        <f t="shared" si="268"/>
        <v>2025 01</v>
      </c>
      <c r="U3371" s="32">
        <f t="shared" si="265"/>
        <v>1047.1542415843076</v>
      </c>
      <c r="V3371" s="22">
        <f t="shared" si="266"/>
        <v>0.83582055855662907</v>
      </c>
      <c r="X3371" s="33"/>
      <c r="Y3371" s="33"/>
    </row>
    <row r="3372" spans="1:25" hidden="1" x14ac:dyDescent="0.2">
      <c r="A3372" s="93" t="s">
        <v>1836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1844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3187</v>
      </c>
      <c r="T3372" s="95" t="str">
        <f t="shared" si="268"/>
        <v>2025 04</v>
      </c>
      <c r="U3372" s="32">
        <f t="shared" si="265"/>
        <v>747.15424158430756</v>
      </c>
      <c r="V3372" s="22">
        <f t="shared" si="266"/>
        <v>0.59636570309272086</v>
      </c>
      <c r="X3372" s="33"/>
      <c r="Y3372" s="33"/>
    </row>
    <row r="3373" spans="1:25" hidden="1" x14ac:dyDescent="0.2">
      <c r="A3373" s="93" t="s">
        <v>1836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2868</v>
      </c>
      <c r="I3373" s="97" t="s">
        <v>2040</v>
      </c>
      <c r="J3373" s="97" t="s">
        <v>2869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3187</v>
      </c>
      <c r="T3373" s="95" t="str">
        <f t="shared" si="268"/>
        <v>2024 10</v>
      </c>
      <c r="U3373" s="32">
        <f t="shared" si="265"/>
        <v>773.68908543621137</v>
      </c>
      <c r="V3373" s="22">
        <f t="shared" si="266"/>
        <v>0.93631715592749198</v>
      </c>
      <c r="X3373" s="33"/>
      <c r="Y3373" s="33"/>
    </row>
    <row r="3374" spans="1:25" hidden="1" x14ac:dyDescent="0.2">
      <c r="A3374" s="93" t="s">
        <v>1836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2062</v>
      </c>
      <c r="I3374" s="97" t="s">
        <v>2040</v>
      </c>
      <c r="J3374" s="97" t="s">
        <v>4360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3187</v>
      </c>
      <c r="T3374" s="95" t="str">
        <f t="shared" si="268"/>
        <v>2024 10</v>
      </c>
      <c r="U3374" s="32">
        <f t="shared" si="265"/>
        <v>595.25172703556916</v>
      </c>
      <c r="V3374" s="22">
        <f t="shared" si="266"/>
        <v>0.98429669607436776</v>
      </c>
      <c r="X3374" s="33"/>
      <c r="Y3374" s="33"/>
    </row>
    <row r="3375" spans="1:25" hidden="1" x14ac:dyDescent="0.2">
      <c r="A3375" s="93" t="s">
        <v>1836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2062</v>
      </c>
      <c r="I3375" s="97" t="s">
        <v>2040</v>
      </c>
      <c r="J3375" s="97" t="s">
        <v>4360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3187</v>
      </c>
      <c r="T3375" s="95" t="str">
        <f t="shared" si="268"/>
        <v>2024 10</v>
      </c>
      <c r="U3375" s="32">
        <f t="shared" si="265"/>
        <v>595.25172703556916</v>
      </c>
      <c r="V3375" s="22">
        <f t="shared" si="266"/>
        <v>0.98429669607436776</v>
      </c>
      <c r="X3375" s="33"/>
      <c r="Y3375" s="33"/>
    </row>
    <row r="3376" spans="1:25" hidden="1" x14ac:dyDescent="0.2">
      <c r="A3376" s="93" t="s">
        <v>1836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4098</v>
      </c>
      <c r="I3376" s="97" t="s">
        <v>3629</v>
      </c>
      <c r="J3376" s="97" t="s">
        <v>4099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si="265"/>
        <v>3.5757286914304132E-3</v>
      </c>
      <c r="V3376" s="22">
        <f t="shared" si="266"/>
        <v>1.4907214952707074E-6</v>
      </c>
      <c r="X3376" s="33"/>
      <c r="Y3376" s="33"/>
    </row>
    <row r="3377" spans="1:25" hidden="1" x14ac:dyDescent="0.2">
      <c r="A3377" s="93" t="s">
        <v>1836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1845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3575</v>
      </c>
      <c r="T3377" s="95" t="str">
        <f t="shared" si="268"/>
        <v>2025 05</v>
      </c>
      <c r="U3377" s="32">
        <f t="shared" si="265"/>
        <v>1617.3798289269057</v>
      </c>
      <c r="V3377" s="22">
        <f t="shared" si="266"/>
        <v>0.42758187599577835</v>
      </c>
      <c r="X3377" s="33"/>
      <c r="Y3377" s="33"/>
    </row>
    <row r="3378" spans="1:25" hidden="1" x14ac:dyDescent="0.2">
      <c r="A3378" s="93" t="s">
        <v>1837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1846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3187</v>
      </c>
      <c r="T3378" s="95" t="str">
        <f t="shared" si="268"/>
        <v>2024 07</v>
      </c>
      <c r="U3378" s="32">
        <f t="shared" si="265"/>
        <v>1158.4303049718108</v>
      </c>
      <c r="V3378" s="22">
        <f t="shared" si="266"/>
        <v>0.59664626407088195</v>
      </c>
      <c r="X3378" s="33"/>
      <c r="Y3378" s="33"/>
    </row>
    <row r="3379" spans="1:25" hidden="1" x14ac:dyDescent="0.2">
      <c r="A3379" s="93" t="s">
        <v>1837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1847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si="265"/>
        <v>-1950.4308143259855</v>
      </c>
      <c r="V3379" s="22" t="str">
        <f t="shared" si="266"/>
        <v/>
      </c>
      <c r="X3379" s="33"/>
      <c r="Y3379" s="33"/>
    </row>
    <row r="3380" spans="1:25" hidden="1" x14ac:dyDescent="0.2">
      <c r="A3380" s="93" t="s">
        <v>1837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2077</v>
      </c>
      <c r="I3380" s="97" t="s">
        <v>2078</v>
      </c>
      <c r="J3380" s="97" t="s">
        <v>2079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3187</v>
      </c>
      <c r="T3380" s="95" t="str">
        <f t="shared" si="268"/>
        <v>2024 08</v>
      </c>
      <c r="U3380" s="32">
        <f t="shared" si="265"/>
        <v>726.81999615581867</v>
      </c>
      <c r="V3380" s="22">
        <f t="shared" si="266"/>
        <v>0.67725823585262046</v>
      </c>
      <c r="X3380" s="33"/>
      <c r="Y3380" s="33"/>
    </row>
    <row r="3381" spans="1:25" hidden="1" x14ac:dyDescent="0.2">
      <c r="A3381" s="93" t="s">
        <v>1837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3717</v>
      </c>
      <c r="I3381" s="176" t="s">
        <v>2078</v>
      </c>
      <c r="J3381" s="97" t="s">
        <v>3768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3272</v>
      </c>
      <c r="T3381" s="95" t="str">
        <f t="shared" si="268"/>
        <v>2025 09</v>
      </c>
      <c r="U3381" s="32">
        <f t="shared" si="265"/>
        <v>770.69957393644381</v>
      </c>
      <c r="V3381" s="22">
        <f t="shared" si="266"/>
        <v>0.68245752516263503</v>
      </c>
      <c r="X3381" s="33"/>
      <c r="Y3381" s="33"/>
    </row>
    <row r="3382" spans="1:25" hidden="1" x14ac:dyDescent="0.2">
      <c r="A3382" s="93" t="s">
        <v>1837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2130</v>
      </c>
      <c r="I3382" s="97" t="s">
        <v>2078</v>
      </c>
      <c r="J3382" s="97" t="s">
        <v>2131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3187</v>
      </c>
      <c r="T3382" s="95" t="str">
        <f t="shared" si="268"/>
        <v>2024 06</v>
      </c>
      <c r="U3382" s="32">
        <f t="shared" si="265"/>
        <v>910.77340786776131</v>
      </c>
      <c r="V3382" s="22">
        <f t="shared" si="266"/>
        <v>0.65559744754804261</v>
      </c>
      <c r="X3382" s="33"/>
      <c r="Y3382" s="33"/>
    </row>
    <row r="3383" spans="1:25" hidden="1" x14ac:dyDescent="0.2">
      <c r="A3383" s="93" t="s">
        <v>1837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2883</v>
      </c>
      <c r="I3383" s="97" t="s">
        <v>2078</v>
      </c>
      <c r="J3383" s="97" t="s">
        <v>2884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3187</v>
      </c>
      <c r="T3383" s="95" t="str">
        <f t="shared" si="268"/>
        <v>2024 09</v>
      </c>
      <c r="U3383" s="32">
        <f t="shared" si="265"/>
        <v>785.33557470528035</v>
      </c>
      <c r="V3383" s="22">
        <f t="shared" si="266"/>
        <v>0.85860513756423018</v>
      </c>
      <c r="X3383" s="33"/>
      <c r="Y3383" s="33"/>
    </row>
    <row r="3384" spans="1:25" hidden="1" x14ac:dyDescent="0.2">
      <c r="A3384" s="93" t="s">
        <v>1837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3714</v>
      </c>
      <c r="I3384" s="176" t="s">
        <v>2078</v>
      </c>
      <c r="J3384" s="97" t="s">
        <v>3765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3187</v>
      </c>
      <c r="T3384" s="95" t="str">
        <f t="shared" si="268"/>
        <v>2024 09</v>
      </c>
      <c r="U3384" s="32">
        <f t="shared" si="265"/>
        <v>1022.5882335981562</v>
      </c>
      <c r="V3384" s="22">
        <f t="shared" si="266"/>
        <v>0.74239835795030373</v>
      </c>
      <c r="X3384" s="33"/>
      <c r="Y3384" s="33"/>
    </row>
    <row r="3385" spans="1:25" hidden="1" x14ac:dyDescent="0.2">
      <c r="A3385" s="93" t="s">
        <v>1837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3714</v>
      </c>
      <c r="I3385" s="176" t="s">
        <v>2078</v>
      </c>
      <c r="J3385" s="97" t="s">
        <v>3765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3187</v>
      </c>
      <c r="T3385" s="95" t="str">
        <f t="shared" si="268"/>
        <v>2024 12</v>
      </c>
      <c r="U3385" s="32">
        <f t="shared" si="265"/>
        <v>1122.5882335981562</v>
      </c>
      <c r="V3385" s="22">
        <f t="shared" si="266"/>
        <v>0.81499828953156639</v>
      </c>
      <c r="X3385" s="33"/>
      <c r="Y3385" s="33"/>
    </row>
    <row r="3386" spans="1:25" hidden="1" x14ac:dyDescent="0.2">
      <c r="A3386" s="93" t="s">
        <v>1837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1848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3187</v>
      </c>
      <c r="T3386" s="95" t="str">
        <f t="shared" si="268"/>
        <v>2024 08</v>
      </c>
      <c r="U3386" s="32">
        <f t="shared" si="265"/>
        <v>1561.4124359302937</v>
      </c>
      <c r="V3386" s="22">
        <f t="shared" si="266"/>
        <v>1.2606395229739438</v>
      </c>
      <c r="X3386" s="33"/>
      <c r="Y3386" s="33"/>
    </row>
    <row r="3387" spans="1:25" hidden="1" x14ac:dyDescent="0.2">
      <c r="A3387" s="93" t="s">
        <v>1837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1605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3187</v>
      </c>
      <c r="T3387" s="95" t="str">
        <f t="shared" si="268"/>
        <v>2024 08</v>
      </c>
      <c r="U3387" s="32">
        <f t="shared" si="265"/>
        <v>638.36975909789919</v>
      </c>
      <c r="V3387" s="22">
        <f t="shared" si="266"/>
        <v>0.96484368403039278</v>
      </c>
      <c r="X3387" s="33"/>
      <c r="Y3387" s="33"/>
    </row>
    <row r="3388" spans="1:25" hidden="1" x14ac:dyDescent="0.2">
      <c r="A3388" s="93" t="s">
        <v>1837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1136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3318</v>
      </c>
      <c r="T3388" s="95" t="str">
        <f t="shared" si="268"/>
        <v>2025 09</v>
      </c>
      <c r="U3388" s="32">
        <f t="shared" si="265"/>
        <v>395.11499711686372</v>
      </c>
      <c r="V3388" s="22">
        <f t="shared" si="266"/>
        <v>0.49089620964677322</v>
      </c>
      <c r="X3388" s="33"/>
      <c r="Y3388" s="33"/>
    </row>
    <row r="3389" spans="1:25" hidden="1" x14ac:dyDescent="0.2">
      <c r="A3389" s="93" t="s">
        <v>1837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1136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si="265"/>
        <v>395.11499711686372</v>
      </c>
      <c r="V3389" s="22">
        <f t="shared" si="266"/>
        <v>0.49089620964677322</v>
      </c>
      <c r="X3389" s="33"/>
      <c r="Y3389" s="33"/>
    </row>
    <row r="3390" spans="1:25" hidden="1" x14ac:dyDescent="0.2">
      <c r="A3390" s="93" t="s">
        <v>1837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3696</v>
      </c>
      <c r="I3390" s="97" t="s">
        <v>2088</v>
      </c>
      <c r="J3390" s="97" t="s">
        <v>3740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3187</v>
      </c>
      <c r="T3390" s="95" t="str">
        <f t="shared" si="268"/>
        <v>2024 06</v>
      </c>
      <c r="U3390" s="32">
        <f t="shared" si="265"/>
        <v>746.03330023065155</v>
      </c>
      <c r="V3390" s="22">
        <f t="shared" si="266"/>
        <v>1.0597565204079766</v>
      </c>
      <c r="X3390" s="33"/>
      <c r="Y3390" s="33"/>
    </row>
    <row r="3391" spans="1:25" hidden="1" x14ac:dyDescent="0.2">
      <c r="A3391" s="93" t="s">
        <v>1849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952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3187</v>
      </c>
      <c r="T3391" s="95" t="str">
        <f t="shared" si="268"/>
        <v>2024 07</v>
      </c>
      <c r="U3391" s="32">
        <f t="shared" si="265"/>
        <v>722.14705614423929</v>
      </c>
      <c r="V3391" s="22">
        <f t="shared" si="266"/>
        <v>0.82262873434402317</v>
      </c>
      <c r="X3391" s="33"/>
      <c r="Y3391" s="33"/>
    </row>
    <row r="3392" spans="1:25" hidden="1" x14ac:dyDescent="0.2">
      <c r="A3392" s="93" t="s">
        <v>1849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952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3187</v>
      </c>
      <c r="T3392" s="95" t="str">
        <f t="shared" si="268"/>
        <v>2024 10</v>
      </c>
      <c r="U3392" s="32">
        <f t="shared" si="265"/>
        <v>722.14705614423929</v>
      </c>
      <c r="V3392" s="22">
        <f t="shared" si="266"/>
        <v>0.82262873434402317</v>
      </c>
      <c r="X3392" s="33"/>
      <c r="Y3392" s="33"/>
    </row>
    <row r="3393" spans="1:25" hidden="1" x14ac:dyDescent="0.2">
      <c r="A3393" s="93" t="s">
        <v>1849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1851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3187</v>
      </c>
      <c r="T3393" s="95" t="str">
        <f t="shared" si="268"/>
        <v>2024 06</v>
      </c>
      <c r="U3393" s="32">
        <f t="shared" ref="U3393:U3456" si="270">Q3393-P3393</f>
        <v>957.07637607475499</v>
      </c>
      <c r="V3393" s="22">
        <f t="shared" ref="V3393:V3456" si="271">IF(Q3393&lt;&gt;0,IFERROR(U3393/P3393,""),"")</f>
        <v>0.91768596867392138</v>
      </c>
      <c r="X3393" s="33"/>
      <c r="Y3393" s="33"/>
    </row>
    <row r="3394" spans="1:25" hidden="1" x14ac:dyDescent="0.2">
      <c r="A3394" s="93" t="s">
        <v>1849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2125</v>
      </c>
      <c r="I3394" s="97" t="s">
        <v>2040</v>
      </c>
      <c r="J3394" s="97" t="s">
        <v>3851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3187</v>
      </c>
      <c r="T3394" s="95" t="str">
        <f t="shared" si="268"/>
        <v>2025 02</v>
      </c>
      <c r="U3394" s="32">
        <f t="shared" si="270"/>
        <v>1186.2417324475286</v>
      </c>
      <c r="V3394" s="22">
        <f t="shared" si="271"/>
        <v>0.65402416279445641</v>
      </c>
      <c r="X3394" s="33"/>
      <c r="Y3394" s="33"/>
    </row>
    <row r="3395" spans="1:25" hidden="1" x14ac:dyDescent="0.2">
      <c r="A3395" s="93" t="s">
        <v>1849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2125</v>
      </c>
      <c r="I3395" s="97" t="s">
        <v>2040</v>
      </c>
      <c r="J3395" s="97" t="s">
        <v>3851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3187</v>
      </c>
      <c r="T3395" s="95" t="str">
        <f t="shared" si="268"/>
        <v>2025 02</v>
      </c>
      <c r="U3395" s="32">
        <f t="shared" si="270"/>
        <v>1186.2417324475286</v>
      </c>
      <c r="V3395" s="22">
        <f t="shared" si="271"/>
        <v>0.65402416279445641</v>
      </c>
      <c r="X3395" s="33"/>
      <c r="Y3395" s="33"/>
    </row>
    <row r="3396" spans="1:25" hidden="1" x14ac:dyDescent="0.2">
      <c r="A3396" s="93" t="s">
        <v>1849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2671</v>
      </c>
      <c r="I3396" s="97" t="s">
        <v>2040</v>
      </c>
      <c r="J3396" s="97" t="s">
        <v>2672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3187</v>
      </c>
      <c r="T3396" s="95" t="str">
        <f t="shared" ref="T3396:T3459" si="273">IF(R3396="","",TEXT(R3396,"ГГГГ ММ"))</f>
        <v>2024 12</v>
      </c>
      <c r="U3396" s="32">
        <f t="shared" si="270"/>
        <v>1393.7158899660551</v>
      </c>
      <c r="V3396" s="22">
        <f t="shared" si="271"/>
        <v>0.86766461876822176</v>
      </c>
      <c r="X3396" s="33"/>
      <c r="Y3396" s="33"/>
    </row>
    <row r="3397" spans="1:25" hidden="1" x14ac:dyDescent="0.2">
      <c r="A3397" s="93" t="s">
        <v>1849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1852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3187</v>
      </c>
      <c r="T3397" s="95" t="str">
        <f t="shared" si="273"/>
        <v>2024 08</v>
      </c>
      <c r="U3397" s="32">
        <f t="shared" si="270"/>
        <v>863.13401571033228</v>
      </c>
      <c r="V3397" s="22">
        <f t="shared" si="271"/>
        <v>0.83244510745681843</v>
      </c>
      <c r="X3397" s="33"/>
      <c r="Y3397" s="33"/>
    </row>
    <row r="3398" spans="1:25" hidden="1" x14ac:dyDescent="0.2">
      <c r="A3398" s="93" t="s">
        <v>1849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3712</v>
      </c>
      <c r="I3398" s="97" t="s">
        <v>2138</v>
      </c>
      <c r="J3398" s="97" t="s">
        <v>3845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3187</v>
      </c>
      <c r="T3398" s="95" t="str">
        <f t="shared" si="273"/>
        <v>2025 04</v>
      </c>
      <c r="U3398" s="32">
        <f t="shared" si="270"/>
        <v>833.85542413837493</v>
      </c>
      <c r="V3398" s="22">
        <f t="shared" si="271"/>
        <v>0.78212227780128107</v>
      </c>
      <c r="X3398" s="33"/>
      <c r="Y3398" s="33"/>
    </row>
    <row r="3399" spans="1:25" hidden="1" x14ac:dyDescent="0.2">
      <c r="A3399" s="93" t="s">
        <v>1849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1853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si="270"/>
        <v>-805.66607153179643</v>
      </c>
      <c r="V3399" s="22" t="str">
        <f t="shared" si="271"/>
        <v/>
      </c>
      <c r="X3399" s="33"/>
      <c r="Y3399" s="33"/>
    </row>
    <row r="3400" spans="1:25" hidden="1" x14ac:dyDescent="0.2">
      <c r="A3400" s="93" t="s">
        <v>1854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1856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3187</v>
      </c>
      <c r="T3400" s="95" t="str">
        <f t="shared" si="273"/>
        <v>2024 06</v>
      </c>
      <c r="U3400" s="32">
        <f t="shared" si="270"/>
        <v>896.11359367075829</v>
      </c>
      <c r="V3400" s="22">
        <f t="shared" si="271"/>
        <v>0.52592331879758092</v>
      </c>
      <c r="X3400" s="33"/>
      <c r="Y3400" s="33"/>
    </row>
    <row r="3401" spans="1:25" hidden="1" x14ac:dyDescent="0.2">
      <c r="A3401" s="93" t="s">
        <v>1854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1857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3187</v>
      </c>
      <c r="T3401" s="95" t="str">
        <f t="shared" si="273"/>
        <v>2024 06</v>
      </c>
      <c r="U3401" s="32">
        <f t="shared" si="270"/>
        <v>1340.17511613754</v>
      </c>
      <c r="V3401" s="22">
        <f t="shared" si="271"/>
        <v>0.61200104447334192</v>
      </c>
      <c r="X3401" s="33"/>
      <c r="Y3401" s="33"/>
    </row>
    <row r="3402" spans="1:25" hidden="1" x14ac:dyDescent="0.2">
      <c r="A3402" s="93" t="s">
        <v>1854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2686</v>
      </c>
      <c r="I3402" s="97" t="s">
        <v>2040</v>
      </c>
      <c r="J3402" s="97" t="s">
        <v>2687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3187</v>
      </c>
      <c r="T3402" s="95" t="str">
        <f t="shared" si="273"/>
        <v>2024 06</v>
      </c>
      <c r="U3402" s="32">
        <f t="shared" si="270"/>
        <v>836.7090166345472</v>
      </c>
      <c r="V3402" s="22">
        <f t="shared" si="271"/>
        <v>0.54569486530080347</v>
      </c>
      <c r="X3402" s="33"/>
      <c r="Y3402" s="33"/>
    </row>
    <row r="3403" spans="1:25" hidden="1" x14ac:dyDescent="0.2">
      <c r="A3403" s="93" t="s">
        <v>1854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2686</v>
      </c>
      <c r="I3403" s="97" t="s">
        <v>2040</v>
      </c>
      <c r="J3403" s="97" t="s">
        <v>2687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3187</v>
      </c>
      <c r="T3403" s="95" t="str">
        <f t="shared" si="273"/>
        <v>2024 07</v>
      </c>
      <c r="U3403" s="32">
        <f t="shared" si="270"/>
        <v>966.7090166345472</v>
      </c>
      <c r="V3403" s="22">
        <f t="shared" si="271"/>
        <v>0.63047981571814704</v>
      </c>
      <c r="X3403" s="33"/>
      <c r="Y3403" s="33"/>
    </row>
    <row r="3404" spans="1:25" hidden="1" x14ac:dyDescent="0.2">
      <c r="A3404" s="93" t="s">
        <v>1854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2532</v>
      </c>
      <c r="I3404" s="97" t="s">
        <v>2044</v>
      </c>
      <c r="J3404" s="97" t="s">
        <v>2533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3187</v>
      </c>
      <c r="T3404" s="95" t="str">
        <f t="shared" si="273"/>
        <v>2024 08</v>
      </c>
      <c r="U3404" s="32">
        <f t="shared" si="270"/>
        <v>816.79182675727793</v>
      </c>
      <c r="V3404" s="22">
        <f t="shared" si="271"/>
        <v>0.48525894761057276</v>
      </c>
      <c r="X3404" s="33"/>
      <c r="Y3404" s="33"/>
    </row>
    <row r="3405" spans="1:25" hidden="1" x14ac:dyDescent="0.2">
      <c r="A3405" s="93" t="s">
        <v>1854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1858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3187</v>
      </c>
      <c r="T3405" s="95" t="str">
        <f t="shared" si="273"/>
        <v>2024 08</v>
      </c>
      <c r="U3405" s="32">
        <f t="shared" si="270"/>
        <v>871.75476468201691</v>
      </c>
      <c r="V3405" s="22">
        <f t="shared" si="271"/>
        <v>0.45209745561137488</v>
      </c>
      <c r="X3405" s="33"/>
      <c r="Y3405" s="33"/>
    </row>
    <row r="3406" spans="1:25" hidden="1" x14ac:dyDescent="0.2">
      <c r="A3406" s="93" t="s">
        <v>1854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2706</v>
      </c>
      <c r="I3406" s="97" t="s">
        <v>2256</v>
      </c>
      <c r="J3406" s="97" t="s">
        <v>2707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3187</v>
      </c>
      <c r="T3406" s="95" t="str">
        <f t="shared" si="273"/>
        <v>2024 07</v>
      </c>
      <c r="U3406" s="32">
        <f t="shared" si="270"/>
        <v>812.90380058829533</v>
      </c>
      <c r="V3406" s="22">
        <f t="shared" si="271"/>
        <v>0.9163648780452317</v>
      </c>
      <c r="X3406" s="33"/>
      <c r="Y3406" s="33"/>
    </row>
    <row r="3407" spans="1:25" hidden="1" x14ac:dyDescent="0.2">
      <c r="A3407" s="93" t="s">
        <v>1854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3698</v>
      </c>
      <c r="I3407" s="176" t="s">
        <v>2245</v>
      </c>
      <c r="J3407" s="97" t="s">
        <v>3742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3187</v>
      </c>
      <c r="T3407" s="95" t="str">
        <f t="shared" si="273"/>
        <v>2025 01</v>
      </c>
      <c r="U3407" s="32">
        <f t="shared" si="270"/>
        <v>1381.8044507556551</v>
      </c>
      <c r="V3407" s="22">
        <f t="shared" si="271"/>
        <v>0.68467322270779551</v>
      </c>
      <c r="X3407" s="33"/>
      <c r="Y3407" s="33"/>
    </row>
    <row r="3408" spans="1:25" hidden="1" x14ac:dyDescent="0.2">
      <c r="A3408" s="93" t="s">
        <v>1854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525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3187</v>
      </c>
      <c r="T3408" s="95" t="str">
        <f t="shared" si="273"/>
        <v>2024 10</v>
      </c>
      <c r="U3408" s="32">
        <f t="shared" si="270"/>
        <v>648.80127802008337</v>
      </c>
      <c r="V3408" s="22">
        <f t="shared" si="271"/>
        <v>0.68208804640696519</v>
      </c>
      <c r="X3408" s="33"/>
      <c r="Y3408" s="33"/>
    </row>
    <row r="3409" spans="1:25" hidden="1" x14ac:dyDescent="0.2">
      <c r="A3409" s="93" t="s">
        <v>1854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1215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3187</v>
      </c>
      <c r="T3409" s="95" t="str">
        <f t="shared" si="273"/>
        <v>2024 08</v>
      </c>
      <c r="U3409" s="32">
        <f t="shared" si="270"/>
        <v>1272.4791507759414</v>
      </c>
      <c r="V3409" s="22">
        <f t="shared" si="271"/>
        <v>0.43466100373400002</v>
      </c>
      <c r="X3409" s="33"/>
      <c r="Y3409" s="33"/>
    </row>
    <row r="3410" spans="1:25" hidden="1" x14ac:dyDescent="0.2">
      <c r="A3410" s="93" t="s">
        <v>1854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1215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3187</v>
      </c>
      <c r="T3410" s="95" t="str">
        <f t="shared" si="273"/>
        <v>2024 11</v>
      </c>
      <c r="U3410" s="32">
        <f t="shared" si="270"/>
        <v>1372.4791507759414</v>
      </c>
      <c r="V3410" s="22">
        <f t="shared" si="271"/>
        <v>0.46881959906100001</v>
      </c>
      <c r="X3410" s="33"/>
      <c r="Y3410" s="33"/>
    </row>
    <row r="3411" spans="1:25" hidden="1" x14ac:dyDescent="0.2">
      <c r="A3411" s="93" t="s">
        <v>1854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3702</v>
      </c>
      <c r="I3411" s="176" t="s">
        <v>2596</v>
      </c>
      <c r="J3411" s="97" t="s">
        <v>3748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si="270"/>
        <v>-103.39116543259964</v>
      </c>
      <c r="V3411" s="22" t="str">
        <f t="shared" si="271"/>
        <v/>
      </c>
      <c r="X3411" s="33"/>
      <c r="Y3411" s="33"/>
    </row>
    <row r="3412" spans="1:25" hidden="1" x14ac:dyDescent="0.2">
      <c r="A3412" s="93" t="s">
        <v>1859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353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3187</v>
      </c>
      <c r="T3412" s="95" t="str">
        <f t="shared" si="273"/>
        <v>2024 05</v>
      </c>
      <c r="U3412" s="32">
        <f t="shared" si="270"/>
        <v>390</v>
      </c>
      <c r="V3412" s="22">
        <f t="shared" si="271"/>
        <v>0.95121951219512191</v>
      </c>
      <c r="X3412" s="33"/>
      <c r="Y3412" s="33"/>
    </row>
    <row r="3413" spans="1:25" hidden="1" x14ac:dyDescent="0.2">
      <c r="A3413" s="93" t="s">
        <v>1859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353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3187</v>
      </c>
      <c r="T3413" s="95" t="str">
        <f t="shared" si="273"/>
        <v>2024 05</v>
      </c>
      <c r="U3413" s="32">
        <f t="shared" si="270"/>
        <v>390</v>
      </c>
      <c r="V3413" s="22">
        <f t="shared" si="271"/>
        <v>0.95121951219512191</v>
      </c>
      <c r="X3413" s="33"/>
      <c r="Y3413" s="33"/>
    </row>
    <row r="3414" spans="1:25" hidden="1" x14ac:dyDescent="0.2">
      <c r="A3414" s="93" t="s">
        <v>1859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353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si="270"/>
        <v>-410</v>
      </c>
      <c r="V3414" s="22" t="str">
        <f t="shared" si="271"/>
        <v/>
      </c>
      <c r="X3414" s="33"/>
      <c r="Y3414" s="33"/>
    </row>
    <row r="3415" spans="1:25" hidden="1" x14ac:dyDescent="0.2">
      <c r="A3415" s="93" t="s">
        <v>1860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3609</v>
      </c>
      <c r="I3415" s="97" t="s">
        <v>2075</v>
      </c>
      <c r="J3415" s="97" t="s">
        <v>3610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3187</v>
      </c>
      <c r="T3415" s="95" t="str">
        <f t="shared" si="273"/>
        <v>2024 06</v>
      </c>
      <c r="U3415" s="32">
        <f t="shared" si="270"/>
        <v>773.98112330051617</v>
      </c>
      <c r="V3415" s="22">
        <f t="shared" si="271"/>
        <v>0.58368786214189305</v>
      </c>
      <c r="X3415" s="33"/>
      <c r="Y3415" s="33"/>
    </row>
    <row r="3416" spans="1:25" hidden="1" x14ac:dyDescent="0.2">
      <c r="A3416" s="93" t="s">
        <v>1860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2464</v>
      </c>
      <c r="I3416" s="97" t="s">
        <v>2161</v>
      </c>
      <c r="J3416" s="97" t="s">
        <v>2465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3187</v>
      </c>
      <c r="T3416" s="95" t="str">
        <f t="shared" si="273"/>
        <v>2024 06</v>
      </c>
      <c r="U3416" s="32">
        <f t="shared" si="270"/>
        <v>752.10826472886424</v>
      </c>
      <c r="V3416" s="22">
        <f t="shared" si="271"/>
        <v>0.65520836296570584</v>
      </c>
      <c r="X3416" s="33"/>
      <c r="Y3416" s="33"/>
    </row>
    <row r="3417" spans="1:25" hidden="1" x14ac:dyDescent="0.2">
      <c r="A3417" s="93" t="s">
        <v>1860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2464</v>
      </c>
      <c r="I3417" s="97" t="s">
        <v>2161</v>
      </c>
      <c r="J3417" s="97" t="s">
        <v>2465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3187</v>
      </c>
      <c r="T3417" s="95" t="str">
        <f t="shared" si="273"/>
        <v>2024 06</v>
      </c>
      <c r="U3417" s="32">
        <f t="shared" si="270"/>
        <v>752.10826472886424</v>
      </c>
      <c r="V3417" s="22">
        <f t="shared" si="271"/>
        <v>0.65520836296570584</v>
      </c>
      <c r="X3417" s="33"/>
      <c r="Y3417" s="33"/>
    </row>
    <row r="3418" spans="1:25" hidden="1" x14ac:dyDescent="0.2">
      <c r="A3418" s="93" t="s">
        <v>1860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2464</v>
      </c>
      <c r="I3418" s="97" t="s">
        <v>2161</v>
      </c>
      <c r="J3418" s="97" t="s">
        <v>2465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3187</v>
      </c>
      <c r="T3418" s="95" t="str">
        <f t="shared" si="273"/>
        <v>2024 07</v>
      </c>
      <c r="U3418" s="32">
        <f t="shared" si="270"/>
        <v>852.10826472886424</v>
      </c>
      <c r="V3418" s="22">
        <f t="shared" si="271"/>
        <v>0.74232459259547978</v>
      </c>
      <c r="X3418" s="33"/>
      <c r="Y3418" s="33"/>
    </row>
    <row r="3419" spans="1:25" hidden="1" x14ac:dyDescent="0.2">
      <c r="A3419" s="93" t="s">
        <v>1860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2225</v>
      </c>
      <c r="I3419" s="97" t="s">
        <v>2040</v>
      </c>
      <c r="J3419" s="97" t="s">
        <v>4404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3187</v>
      </c>
      <c r="T3419" s="95" t="str">
        <f t="shared" si="273"/>
        <v>2024 07</v>
      </c>
      <c r="U3419" s="32">
        <f t="shared" si="270"/>
        <v>1295.989913924052</v>
      </c>
      <c r="V3419" s="22">
        <f t="shared" si="271"/>
        <v>0.56249315997192717</v>
      </c>
      <c r="X3419" s="33"/>
      <c r="Y3419" s="33"/>
    </row>
    <row r="3420" spans="1:25" hidden="1" x14ac:dyDescent="0.2">
      <c r="A3420" s="93" t="s">
        <v>1860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2225</v>
      </c>
      <c r="I3420" s="97" t="s">
        <v>2040</v>
      </c>
      <c r="J3420" s="97" t="s">
        <v>4404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3187</v>
      </c>
      <c r="T3420" s="95" t="str">
        <f t="shared" si="273"/>
        <v>2024 08</v>
      </c>
      <c r="U3420" s="32">
        <f t="shared" si="270"/>
        <v>1295.989913924052</v>
      </c>
      <c r="V3420" s="22">
        <f t="shared" si="271"/>
        <v>0.56249315997192717</v>
      </c>
      <c r="X3420" s="33"/>
      <c r="Y3420" s="33"/>
    </row>
    <row r="3421" spans="1:25" hidden="1" x14ac:dyDescent="0.2">
      <c r="A3421" s="93" t="s">
        <v>1860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2225</v>
      </c>
      <c r="I3421" s="97" t="s">
        <v>2040</v>
      </c>
      <c r="J3421" s="97" t="s">
        <v>4404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3187</v>
      </c>
      <c r="T3421" s="95" t="str">
        <f t="shared" si="273"/>
        <v>2024 09</v>
      </c>
      <c r="U3421" s="32">
        <f t="shared" si="270"/>
        <v>1295.989913924052</v>
      </c>
      <c r="V3421" s="22">
        <f t="shared" si="271"/>
        <v>0.56249315997192717</v>
      </c>
      <c r="X3421" s="33"/>
      <c r="Y3421" s="33"/>
    </row>
    <row r="3422" spans="1:25" hidden="1" x14ac:dyDescent="0.2">
      <c r="A3422" s="93" t="s">
        <v>1860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2225</v>
      </c>
      <c r="I3422" s="97" t="s">
        <v>2040</v>
      </c>
      <c r="J3422" s="97" t="s">
        <v>4404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3187</v>
      </c>
      <c r="T3422" s="95" t="str">
        <f t="shared" si="273"/>
        <v>2024 09</v>
      </c>
      <c r="U3422" s="32">
        <f t="shared" si="270"/>
        <v>1295.989913924052</v>
      </c>
      <c r="V3422" s="22">
        <f t="shared" si="271"/>
        <v>0.56249315997192717</v>
      </c>
      <c r="X3422" s="33"/>
      <c r="Y3422" s="33"/>
    </row>
    <row r="3423" spans="1:25" hidden="1" x14ac:dyDescent="0.2">
      <c r="A3423" s="93" t="s">
        <v>1860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2225</v>
      </c>
      <c r="I3423" s="97" t="s">
        <v>2040</v>
      </c>
      <c r="J3423" s="97" t="s">
        <v>4404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3187</v>
      </c>
      <c r="T3423" s="95" t="str">
        <f t="shared" si="273"/>
        <v>2024 11</v>
      </c>
      <c r="U3423" s="32">
        <f t="shared" si="270"/>
        <v>1295.989913924052</v>
      </c>
      <c r="V3423" s="22">
        <f t="shared" si="271"/>
        <v>0.56249315997192717</v>
      </c>
      <c r="X3423" s="33"/>
      <c r="Y3423" s="33"/>
    </row>
    <row r="3424" spans="1:25" hidden="1" x14ac:dyDescent="0.2">
      <c r="A3424" s="93" t="s">
        <v>1860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3715</v>
      </c>
      <c r="I3424" s="176" t="s">
        <v>2078</v>
      </c>
      <c r="J3424" s="97" t="s">
        <v>3766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3187</v>
      </c>
      <c r="T3424" s="95" t="str">
        <f t="shared" si="273"/>
        <v>2025 04</v>
      </c>
      <c r="U3424" s="32">
        <f t="shared" si="270"/>
        <v>936.98705954055367</v>
      </c>
      <c r="V3424" s="22">
        <f t="shared" si="271"/>
        <v>0.64045028832506512</v>
      </c>
      <c r="X3424" s="33"/>
      <c r="Y3424" s="33"/>
    </row>
    <row r="3425" spans="1:25" hidden="1" x14ac:dyDescent="0.2">
      <c r="A3425" s="93" t="s">
        <v>1860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1862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si="270"/>
        <v>7.8668541982551687E-4</v>
      </c>
      <c r="V3425" s="22">
        <f t="shared" si="271"/>
        <v>9.415076840632446E-7</v>
      </c>
      <c r="X3425" s="33"/>
      <c r="Y3425" s="33"/>
    </row>
    <row r="3426" spans="1:25" hidden="1" x14ac:dyDescent="0.2">
      <c r="A3426" s="93" t="s">
        <v>1865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605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3187</v>
      </c>
      <c r="T3426" s="95" t="str">
        <f t="shared" si="273"/>
        <v>2024 07</v>
      </c>
      <c r="U3426" s="32">
        <f t="shared" si="270"/>
        <v>731.02197278193876</v>
      </c>
      <c r="V3426" s="22">
        <f t="shared" si="271"/>
        <v>0.68385126183030265</v>
      </c>
      <c r="X3426" s="33"/>
      <c r="Y3426" s="33"/>
    </row>
    <row r="3427" spans="1:25" hidden="1" x14ac:dyDescent="0.2">
      <c r="A3427" s="93" t="s">
        <v>1865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4065</v>
      </c>
      <c r="I3427" s="97" t="s">
        <v>2713</v>
      </c>
      <c r="J3427" s="97" t="s">
        <v>4066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3187</v>
      </c>
      <c r="T3427" s="95" t="str">
        <f t="shared" si="273"/>
        <v>2025 05</v>
      </c>
      <c r="U3427" s="32">
        <f t="shared" si="270"/>
        <v>1163.7315536097331</v>
      </c>
      <c r="V3427" s="22">
        <f t="shared" si="271"/>
        <v>0.49811551211411387</v>
      </c>
      <c r="X3427" s="33"/>
      <c r="Y3427" s="33"/>
    </row>
    <row r="3428" spans="1:25" hidden="1" x14ac:dyDescent="0.2">
      <c r="A3428" s="93" t="s">
        <v>1865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1867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3187</v>
      </c>
      <c r="T3428" s="95" t="str">
        <f t="shared" si="273"/>
        <v>2024 09</v>
      </c>
      <c r="U3428" s="32">
        <f t="shared" si="270"/>
        <v>656.54774132292414</v>
      </c>
      <c r="V3428" s="22">
        <f t="shared" si="271"/>
        <v>0.3765791337590797</v>
      </c>
      <c r="X3428" s="33"/>
      <c r="Y3428" s="33"/>
    </row>
    <row r="3429" spans="1:25" hidden="1" x14ac:dyDescent="0.2">
      <c r="A3429" s="93" t="s">
        <v>1865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1863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si="270"/>
        <v>-1410.457119246053</v>
      </c>
      <c r="V3429" s="22" t="str">
        <f t="shared" si="271"/>
        <v/>
      </c>
      <c r="X3429" s="33"/>
      <c r="Y3429" s="33"/>
    </row>
    <row r="3430" spans="1:25" hidden="1" x14ac:dyDescent="0.2">
      <c r="A3430" s="93" t="s">
        <v>1865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1868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3187</v>
      </c>
      <c r="T3430" s="95" t="str">
        <f t="shared" si="273"/>
        <v>2024 08</v>
      </c>
      <c r="U3430" s="32">
        <f t="shared" si="270"/>
        <v>815.18847241270146</v>
      </c>
      <c r="V3430" s="22">
        <f t="shared" si="271"/>
        <v>0.4567364451722643</v>
      </c>
      <c r="X3430" s="33"/>
      <c r="Y3430" s="33"/>
    </row>
    <row r="3431" spans="1:25" hidden="1" x14ac:dyDescent="0.2">
      <c r="A3431" s="93" t="s">
        <v>1865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1869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3187</v>
      </c>
      <c r="T3431" s="95" t="str">
        <f t="shared" si="273"/>
        <v>2024 09</v>
      </c>
      <c r="U3431" s="32">
        <f t="shared" si="270"/>
        <v>571.39465836761974</v>
      </c>
      <c r="V3431" s="22">
        <f t="shared" si="271"/>
        <v>0.33055240812112296</v>
      </c>
      <c r="X3431" s="33"/>
      <c r="Y3431" s="33"/>
    </row>
    <row r="3432" spans="1:25" hidden="1" x14ac:dyDescent="0.2">
      <c r="A3432" s="93" t="s">
        <v>1865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3714</v>
      </c>
      <c r="I3432" s="176" t="s">
        <v>2078</v>
      </c>
      <c r="J3432" s="97" t="s">
        <v>3765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3187</v>
      </c>
      <c r="T3432" s="95" t="str">
        <f t="shared" si="273"/>
        <v>2025 05</v>
      </c>
      <c r="U3432" s="32">
        <f t="shared" si="270"/>
        <v>1016.015291580218</v>
      </c>
      <c r="V3432" s="22">
        <f t="shared" si="271"/>
        <v>0.68465347777209895</v>
      </c>
      <c r="X3432" s="33"/>
      <c r="Y3432" s="33"/>
    </row>
    <row r="3433" spans="1:25" hidden="1" x14ac:dyDescent="0.2">
      <c r="A3433" s="93" t="s">
        <v>1865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3714</v>
      </c>
      <c r="I3433" s="176" t="s">
        <v>2078</v>
      </c>
      <c r="J3433" s="97" t="s">
        <v>3765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3575</v>
      </c>
      <c r="T3433" s="95" t="str">
        <f t="shared" si="273"/>
        <v>2025 08</v>
      </c>
      <c r="U3433" s="32">
        <f t="shared" si="270"/>
        <v>916.01529158021799</v>
      </c>
      <c r="V3433" s="22">
        <f t="shared" si="271"/>
        <v>0.61726733866121497</v>
      </c>
      <c r="X3433" s="33"/>
      <c r="Y3433" s="33"/>
    </row>
    <row r="3434" spans="1:25" hidden="1" x14ac:dyDescent="0.2">
      <c r="A3434" s="93" t="s">
        <v>1865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3714</v>
      </c>
      <c r="I3434" s="176" t="s">
        <v>2078</v>
      </c>
      <c r="J3434" s="97" t="s">
        <v>3765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si="270"/>
        <v>-1483.984708419782</v>
      </c>
      <c r="V3434" s="22" t="str">
        <f t="shared" si="271"/>
        <v/>
      </c>
      <c r="X3434" s="33"/>
      <c r="Y3434" s="33"/>
    </row>
    <row r="3435" spans="1:25" hidden="1" x14ac:dyDescent="0.2">
      <c r="A3435" s="93" t="s">
        <v>1865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671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si="270"/>
        <v>-400.86676020677299</v>
      </c>
      <c r="V3435" s="22" t="str">
        <f t="shared" si="271"/>
        <v/>
      </c>
      <c r="X3435" s="33"/>
      <c r="Y3435" s="33"/>
    </row>
    <row r="3436" spans="1:25" hidden="1" x14ac:dyDescent="0.2">
      <c r="A3436" s="93" t="s">
        <v>1865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82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si="270"/>
        <v>-400.86676020677299</v>
      </c>
      <c r="V3436" s="22" t="str">
        <f t="shared" si="271"/>
        <v/>
      </c>
      <c r="X3436" s="33"/>
      <c r="Y3436" s="33"/>
    </row>
    <row r="3437" spans="1:25" hidden="1" x14ac:dyDescent="0.2">
      <c r="A3437" s="93" t="s">
        <v>1865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1864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si="270"/>
        <v>486.72086788339118</v>
      </c>
      <c r="V3437" s="22">
        <f t="shared" si="271"/>
        <v>0.94825765831605247</v>
      </c>
      <c r="X3437" s="33"/>
      <c r="Y3437" s="33"/>
    </row>
    <row r="3438" spans="1:25" hidden="1" x14ac:dyDescent="0.2">
      <c r="A3438" s="93" t="s">
        <v>1865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3670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si="270"/>
        <v>-1056.2520983226082</v>
      </c>
      <c r="V3438" s="22" t="str">
        <f t="shared" si="271"/>
        <v/>
      </c>
      <c r="X3438" s="33"/>
      <c r="Y3438" s="33"/>
    </row>
    <row r="3439" spans="1:25" hidden="1" x14ac:dyDescent="0.2">
      <c r="A3439" s="93" t="s">
        <v>1865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1870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3187</v>
      </c>
      <c r="T3439" s="95" t="str">
        <f t="shared" si="273"/>
        <v>2024 08</v>
      </c>
      <c r="U3439" s="32">
        <f t="shared" si="270"/>
        <v>893.95059253789077</v>
      </c>
      <c r="V3439" s="22">
        <f t="shared" si="271"/>
        <v>8.429567066249696</v>
      </c>
      <c r="X3439" s="33"/>
      <c r="Y3439" s="33"/>
    </row>
    <row r="3440" spans="1:25" hidden="1" x14ac:dyDescent="0.2">
      <c r="A3440" s="93" t="s">
        <v>1865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3894</v>
      </c>
      <c r="I3440" s="97" t="s">
        <v>2044</v>
      </c>
      <c r="J3440" s="97" t="s">
        <v>3895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3187</v>
      </c>
      <c r="T3440" s="95" t="str">
        <f t="shared" si="273"/>
        <v>2024 08</v>
      </c>
      <c r="U3440" s="32">
        <f t="shared" si="270"/>
        <v>693.27756619896604</v>
      </c>
      <c r="V3440" s="22">
        <f t="shared" si="271"/>
        <v>0.76459734573093729</v>
      </c>
      <c r="X3440" s="33"/>
      <c r="Y3440" s="33"/>
    </row>
    <row r="3441" spans="1:25" hidden="1" x14ac:dyDescent="0.2">
      <c r="A3441" s="93" t="s">
        <v>1865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3669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si="270"/>
        <v>-2196.2832285402828</v>
      </c>
      <c r="V3441" s="22" t="str">
        <f t="shared" si="271"/>
        <v/>
      </c>
      <c r="X3441" s="33"/>
      <c r="Y3441" s="33"/>
    </row>
    <row r="3442" spans="1:25" hidden="1" x14ac:dyDescent="0.2">
      <c r="A3442" s="93" t="s">
        <v>1873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2670</v>
      </c>
      <c r="I3442" s="97" t="s">
        <v>2088</v>
      </c>
      <c r="J3442" s="97" t="s">
        <v>3987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3187</v>
      </c>
      <c r="T3442" s="95" t="str">
        <f t="shared" si="273"/>
        <v>2024 06</v>
      </c>
      <c r="U3442" s="32">
        <f t="shared" si="270"/>
        <v>515.25984848484836</v>
      </c>
      <c r="V3442" s="22">
        <f t="shared" si="271"/>
        <v>1.5392830712198731</v>
      </c>
      <c r="X3442" s="33"/>
      <c r="Y3442" s="33"/>
    </row>
    <row r="3443" spans="1:25" hidden="1" x14ac:dyDescent="0.2">
      <c r="A3443" s="93" t="s">
        <v>1873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2670</v>
      </c>
      <c r="I3443" s="97" t="s">
        <v>2088</v>
      </c>
      <c r="J3443" s="97" t="s">
        <v>3987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3187</v>
      </c>
      <c r="T3443" s="95" t="str">
        <f t="shared" si="273"/>
        <v>2024 06</v>
      </c>
      <c r="U3443" s="32">
        <f t="shared" si="270"/>
        <v>515.25984848484836</v>
      </c>
      <c r="V3443" s="22">
        <f t="shared" si="271"/>
        <v>1.5392830712198731</v>
      </c>
      <c r="X3443" s="33"/>
      <c r="Y3443" s="33"/>
    </row>
    <row r="3444" spans="1:25" hidden="1" x14ac:dyDescent="0.2">
      <c r="A3444" s="93" t="s">
        <v>1873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2670</v>
      </c>
      <c r="I3444" s="97" t="s">
        <v>2088</v>
      </c>
      <c r="J3444" s="97" t="s">
        <v>3987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3187</v>
      </c>
      <c r="T3444" s="95" t="str">
        <f t="shared" si="273"/>
        <v>2024 08</v>
      </c>
      <c r="U3444" s="32">
        <f t="shared" si="270"/>
        <v>665.25984848484836</v>
      </c>
      <c r="V3444" s="22">
        <f t="shared" si="271"/>
        <v>1.9873918484939683</v>
      </c>
      <c r="X3444" s="33"/>
      <c r="Y3444" s="33"/>
    </row>
    <row r="3445" spans="1:25" hidden="1" x14ac:dyDescent="0.2">
      <c r="A3445" s="93" t="s">
        <v>1873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2670</v>
      </c>
      <c r="I3445" s="97" t="s">
        <v>2088</v>
      </c>
      <c r="J3445" s="97" t="s">
        <v>3987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3187</v>
      </c>
      <c r="T3445" s="95" t="str">
        <f t="shared" si="273"/>
        <v>2024 10</v>
      </c>
      <c r="U3445" s="32">
        <f t="shared" si="270"/>
        <v>565.25984848484836</v>
      </c>
      <c r="V3445" s="22">
        <f t="shared" si="271"/>
        <v>1.6886526636445716</v>
      </c>
      <c r="X3445" s="33"/>
      <c r="Y3445" s="33"/>
    </row>
    <row r="3446" spans="1:25" hidden="1" x14ac:dyDescent="0.2">
      <c r="A3446" s="93" t="s">
        <v>1873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2532</v>
      </c>
      <c r="I3446" s="97" t="s">
        <v>2044</v>
      </c>
      <c r="J3446" s="97" t="s">
        <v>2533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3187</v>
      </c>
      <c r="T3446" s="95" t="str">
        <f t="shared" si="273"/>
        <v>2024 09</v>
      </c>
      <c r="U3446" s="32">
        <f t="shared" si="270"/>
        <v>708.28188131313004</v>
      </c>
      <c r="V3446" s="22">
        <f t="shared" si="271"/>
        <v>0.39530876756005673</v>
      </c>
      <c r="X3446" s="33"/>
      <c r="Y3446" s="33"/>
    </row>
    <row r="3447" spans="1:25" hidden="1" x14ac:dyDescent="0.2">
      <c r="A3447" s="93" t="s">
        <v>1873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1871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si="270"/>
        <v>-268.22127525252534</v>
      </c>
      <c r="V3447" s="22" t="str">
        <f t="shared" si="271"/>
        <v/>
      </c>
      <c r="X3447" s="33"/>
      <c r="Y3447" s="33"/>
    </row>
    <row r="3448" spans="1:25" hidden="1" x14ac:dyDescent="0.2">
      <c r="A3448" s="93" t="s">
        <v>1873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1872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si="270"/>
        <v>-268.22127525252534</v>
      </c>
      <c r="V3448" s="22" t="str">
        <f t="shared" si="271"/>
        <v/>
      </c>
      <c r="X3448" s="33"/>
      <c r="Y3448" s="33"/>
    </row>
    <row r="3449" spans="1:25" hidden="1" x14ac:dyDescent="0.2">
      <c r="A3449" s="93" t="s">
        <v>1873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1875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3187</v>
      </c>
      <c r="T3449" s="95" t="str">
        <f t="shared" si="273"/>
        <v>2025 03</v>
      </c>
      <c r="U3449" s="32">
        <f t="shared" si="270"/>
        <v>1324.4462436868671</v>
      </c>
      <c r="V3449" s="22">
        <f t="shared" si="271"/>
        <v>0.47718270297390181</v>
      </c>
      <c r="X3449" s="33"/>
      <c r="Y3449" s="33"/>
    </row>
    <row r="3450" spans="1:25" hidden="1" x14ac:dyDescent="0.2">
      <c r="A3450" s="93" t="s">
        <v>1873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4119</v>
      </c>
      <c r="I3450" s="97" t="s">
        <v>2044</v>
      </c>
      <c r="J3450" s="97" t="s">
        <v>4120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3272</v>
      </c>
      <c r="T3450" s="95" t="str">
        <f t="shared" si="273"/>
        <v>2025 07</v>
      </c>
      <c r="U3450" s="32">
        <f t="shared" si="270"/>
        <v>661.44722222222185</v>
      </c>
      <c r="V3450" s="22">
        <f t="shared" si="271"/>
        <v>0.63689321946405064</v>
      </c>
      <c r="X3450" s="33"/>
      <c r="Y3450" s="33"/>
    </row>
    <row r="3451" spans="1:25" hidden="1" x14ac:dyDescent="0.2">
      <c r="A3451" s="93" t="s">
        <v>1873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3894</v>
      </c>
      <c r="I3451" s="97" t="s">
        <v>2044</v>
      </c>
      <c r="J3451" s="97" t="s">
        <v>3895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3272</v>
      </c>
      <c r="T3451" s="95" t="str">
        <f t="shared" si="273"/>
        <v>2024 09</v>
      </c>
      <c r="U3451" s="32">
        <f t="shared" si="270"/>
        <v>682.6832386363634</v>
      </c>
      <c r="V3451" s="22">
        <f t="shared" si="271"/>
        <v>0.74421755645402254</v>
      </c>
      <c r="X3451" s="33"/>
      <c r="Y3451" s="33"/>
    </row>
    <row r="3452" spans="1:25" hidden="1" x14ac:dyDescent="0.2">
      <c r="A3452" s="93" t="s">
        <v>1873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1876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/>
      <c r="R3452" s="31"/>
      <c r="S3452" s="31"/>
      <c r="T3452" s="95" t="str">
        <f t="shared" si="273"/>
        <v/>
      </c>
      <c r="U3452" s="32">
        <f t="shared" si="270"/>
        <v>-1017.0950757575764</v>
      </c>
      <c r="V3452" s="22" t="str">
        <f t="shared" si="271"/>
        <v/>
      </c>
      <c r="X3452" s="33"/>
      <c r="Y3452" s="33"/>
    </row>
    <row r="3453" spans="1:25" hidden="1" x14ac:dyDescent="0.2">
      <c r="A3453" s="93" t="s">
        <v>1873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3702</v>
      </c>
      <c r="I3453" s="176" t="s">
        <v>2596</v>
      </c>
      <c r="J3453" s="97" t="s">
        <v>3748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si="270"/>
        <v>-214.57702020202032</v>
      </c>
      <c r="V3453" s="22" t="str">
        <f t="shared" si="271"/>
        <v/>
      </c>
      <c r="X3453" s="33"/>
      <c r="Y3453" s="33"/>
    </row>
    <row r="3454" spans="1:25" hidden="1" x14ac:dyDescent="0.2">
      <c r="A3454" s="93" t="s">
        <v>1882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2586</v>
      </c>
      <c r="I3454" s="97" t="s">
        <v>2075</v>
      </c>
      <c r="J3454" s="97" t="s">
        <v>2587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3187</v>
      </c>
      <c r="T3454" s="95" t="str">
        <f t="shared" si="273"/>
        <v>2024 08</v>
      </c>
      <c r="U3454" s="32">
        <f t="shared" si="270"/>
        <v>563.67033262517714</v>
      </c>
      <c r="V3454" s="22">
        <f t="shared" si="271"/>
        <v>0.60199986422040153</v>
      </c>
      <c r="X3454" s="33"/>
      <c r="Y3454" s="33"/>
    </row>
    <row r="3455" spans="1:25" hidden="1" x14ac:dyDescent="0.2">
      <c r="A3455" s="93" t="s">
        <v>1882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2586</v>
      </c>
      <c r="I3455" s="97" t="s">
        <v>2075</v>
      </c>
      <c r="J3455" s="97" t="s">
        <v>2587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3187</v>
      </c>
      <c r="T3455" s="95" t="str">
        <f t="shared" si="273"/>
        <v>2024 08</v>
      </c>
      <c r="U3455" s="32">
        <f t="shared" si="270"/>
        <v>563.67033262517714</v>
      </c>
      <c r="V3455" s="22">
        <f t="shared" si="271"/>
        <v>0.60199986422040153</v>
      </c>
      <c r="X3455" s="33"/>
      <c r="Y3455" s="33"/>
    </row>
    <row r="3456" spans="1:25" hidden="1" x14ac:dyDescent="0.2">
      <c r="A3456" s="93" t="s">
        <v>1882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2586</v>
      </c>
      <c r="I3456" s="97" t="s">
        <v>2075</v>
      </c>
      <c r="J3456" s="97" t="s">
        <v>2587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3187</v>
      </c>
      <c r="T3456" s="95" t="str">
        <f t="shared" si="273"/>
        <v>2024 08</v>
      </c>
      <c r="U3456" s="32">
        <f t="shared" si="270"/>
        <v>563.67033262517714</v>
      </c>
      <c r="V3456" s="22">
        <f t="shared" si="271"/>
        <v>0.60199986422040153</v>
      </c>
      <c r="X3456" s="33"/>
      <c r="Y3456" s="33"/>
    </row>
    <row r="3457" spans="1:25" hidden="1" x14ac:dyDescent="0.2">
      <c r="A3457" s="93" t="s">
        <v>1882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1880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3187</v>
      </c>
      <c r="T3457" s="95" t="str">
        <f t="shared" si="273"/>
        <v>2024 10</v>
      </c>
      <c r="U3457" s="32">
        <f t="shared" ref="U3457:U3520" si="275">Q3457-P3457</f>
        <v>609.6483560359909</v>
      </c>
      <c r="V3457" s="22">
        <f t="shared" ref="V3457:V3520" si="276">IF(Q3457&lt;&gt;0,IFERROR(U3457/P3457,""),"")</f>
        <v>0.43848501109966131</v>
      </c>
      <c r="X3457" s="33"/>
      <c r="Y3457" s="33"/>
    </row>
    <row r="3458" spans="1:25" hidden="1" x14ac:dyDescent="0.2">
      <c r="A3458" s="93" t="s">
        <v>1882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1881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si="275"/>
        <v>-1464.3296657085725</v>
      </c>
      <c r="V3458" s="22" t="str">
        <f t="shared" si="276"/>
        <v/>
      </c>
      <c r="X3458" s="33"/>
      <c r="Y3458" s="33"/>
    </row>
    <row r="3459" spans="1:25" hidden="1" x14ac:dyDescent="0.2">
      <c r="A3459" s="93" t="s">
        <v>1882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1884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3297</v>
      </c>
      <c r="T3459" s="95" t="str">
        <f t="shared" si="273"/>
        <v>2025 06</v>
      </c>
      <c r="U3459" s="32">
        <f t="shared" si="275"/>
        <v>450.16483847788049</v>
      </c>
      <c r="V3459" s="22">
        <f t="shared" si="276"/>
        <v>0.42879573382282427</v>
      </c>
      <c r="X3459" s="33"/>
      <c r="Y3459" s="33"/>
    </row>
    <row r="3460" spans="1:25" hidden="1" x14ac:dyDescent="0.2">
      <c r="A3460" s="93" t="s">
        <v>1882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2233</v>
      </c>
      <c r="I3460" s="97" t="s">
        <v>2041</v>
      </c>
      <c r="J3460" s="97" t="s">
        <v>2234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3187</v>
      </c>
      <c r="T3460" s="95" t="str">
        <f t="shared" ref="T3460:T3523" si="278">IF(R3460="","",TEXT(R3460,"ГГГГ ММ"))</f>
        <v>2024 08</v>
      </c>
      <c r="U3460" s="32">
        <f t="shared" si="275"/>
        <v>1001.9450596725817</v>
      </c>
      <c r="V3460" s="22">
        <f t="shared" si="276"/>
        <v>0.66883065013195997</v>
      </c>
      <c r="X3460" s="33"/>
      <c r="Y3460" s="33"/>
    </row>
    <row r="3461" spans="1:25" hidden="1" x14ac:dyDescent="0.2">
      <c r="A3461" s="93" t="s">
        <v>1882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2233</v>
      </c>
      <c r="I3461" s="97" t="s">
        <v>2041</v>
      </c>
      <c r="J3461" s="97" t="s">
        <v>2234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3187</v>
      </c>
      <c r="T3461" s="95" t="str">
        <f t="shared" si="278"/>
        <v>2024 10</v>
      </c>
      <c r="U3461" s="32">
        <f t="shared" si="275"/>
        <v>1001.9450596725817</v>
      </c>
      <c r="V3461" s="22">
        <f t="shared" si="276"/>
        <v>0.66883065013195997</v>
      </c>
      <c r="X3461" s="33"/>
      <c r="Y3461" s="33"/>
    </row>
    <row r="3462" spans="1:25" hidden="1" x14ac:dyDescent="0.2">
      <c r="A3462" s="93" t="s">
        <v>1882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3187</v>
      </c>
      <c r="T3462" s="95" t="str">
        <f t="shared" si="278"/>
        <v>2024 08</v>
      </c>
      <c r="U3462" s="32">
        <f t="shared" si="275"/>
        <v>745.54945482379389</v>
      </c>
      <c r="V3462" s="22">
        <f t="shared" si="276"/>
        <v>0.55044420593946619</v>
      </c>
      <c r="X3462" s="33"/>
      <c r="Y3462" s="33"/>
    </row>
    <row r="3463" spans="1:25" hidden="1" x14ac:dyDescent="0.2">
      <c r="A3463" s="93" t="s">
        <v>1882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3187</v>
      </c>
      <c r="T3463" s="95" t="str">
        <f t="shared" si="278"/>
        <v>2024 11</v>
      </c>
      <c r="U3463" s="32">
        <f t="shared" si="275"/>
        <v>645.54945482379389</v>
      </c>
      <c r="V3463" s="22">
        <f t="shared" si="276"/>
        <v>0.47661352946615831</v>
      </c>
      <c r="X3463" s="33"/>
      <c r="Y3463" s="33"/>
    </row>
    <row r="3464" spans="1:25" hidden="1" x14ac:dyDescent="0.2">
      <c r="A3464" s="93" t="s">
        <v>1882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2255</v>
      </c>
      <c r="I3464" s="97" t="s">
        <v>2256</v>
      </c>
      <c r="J3464" s="97" t="s">
        <v>2257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3187</v>
      </c>
      <c r="T3464" s="95" t="str">
        <f t="shared" si="278"/>
        <v>2024 08</v>
      </c>
      <c r="U3464" s="32">
        <f t="shared" si="275"/>
        <v>933.70330448637833</v>
      </c>
      <c r="V3464" s="22">
        <f t="shared" si="276"/>
        <v>0.37858515002872711</v>
      </c>
      <c r="X3464" s="33"/>
      <c r="Y3464" s="33"/>
    </row>
    <row r="3465" spans="1:25" hidden="1" x14ac:dyDescent="0.2">
      <c r="A3465" s="93" t="s">
        <v>1882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1723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3187</v>
      </c>
      <c r="T3465" s="95" t="str">
        <f t="shared" si="278"/>
        <v>2024 08</v>
      </c>
      <c r="U3465" s="32">
        <f t="shared" si="275"/>
        <v>636.93406992001997</v>
      </c>
      <c r="V3465" s="22">
        <f t="shared" si="276"/>
        <v>0.50427618602592494</v>
      </c>
      <c r="X3465" s="33"/>
      <c r="Y3465" s="33"/>
    </row>
    <row r="3466" spans="1:25" hidden="1" x14ac:dyDescent="0.2">
      <c r="A3466" s="93" t="s">
        <v>1882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1723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3187</v>
      </c>
      <c r="T3466" s="95" t="str">
        <f t="shared" si="278"/>
        <v>2024 10</v>
      </c>
      <c r="U3466" s="32">
        <f t="shared" si="275"/>
        <v>736.93406992001997</v>
      </c>
      <c r="V3466" s="22">
        <f t="shared" si="276"/>
        <v>0.58344861686939475</v>
      </c>
      <c r="X3466" s="33"/>
      <c r="Y3466" s="33"/>
    </row>
    <row r="3467" spans="1:25" hidden="1" x14ac:dyDescent="0.2">
      <c r="A3467" s="93" t="s">
        <v>1885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1775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3187</v>
      </c>
      <c r="T3467" s="95" t="str">
        <f t="shared" si="278"/>
        <v>2025 05</v>
      </c>
      <c r="U3467" s="32">
        <f t="shared" si="275"/>
        <v>602.5761974744762</v>
      </c>
      <c r="V3467" s="22">
        <f t="shared" si="276"/>
        <v>1.211393975147695</v>
      </c>
      <c r="X3467" s="33"/>
      <c r="Y3467" s="33"/>
    </row>
    <row r="3468" spans="1:25" hidden="1" x14ac:dyDescent="0.2">
      <c r="A3468" s="93" t="s">
        <v>1885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688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3187</v>
      </c>
      <c r="T3468" s="95" t="str">
        <f t="shared" si="278"/>
        <v>2024 08</v>
      </c>
      <c r="U3468" s="32">
        <f t="shared" si="275"/>
        <v>846.75279070392298</v>
      </c>
      <c r="V3468" s="22">
        <f t="shared" si="276"/>
        <v>0.48296257721915409</v>
      </c>
      <c r="X3468" s="33"/>
      <c r="Y3468" s="33"/>
    </row>
    <row r="3469" spans="1:25" hidden="1" x14ac:dyDescent="0.2">
      <c r="A3469" s="93" t="s">
        <v>1885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1713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3187</v>
      </c>
      <c r="T3469" s="95" t="str">
        <f t="shared" si="278"/>
        <v>2024 07</v>
      </c>
      <c r="U3469" s="32">
        <f t="shared" si="275"/>
        <v>899.95312385814123</v>
      </c>
      <c r="V3469" s="22">
        <f t="shared" si="276"/>
        <v>0.64280213698141497</v>
      </c>
      <c r="X3469" s="33"/>
      <c r="Y3469" s="33"/>
    </row>
    <row r="3470" spans="1:25" hidden="1" x14ac:dyDescent="0.2">
      <c r="A3470" s="93" t="s">
        <v>1885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2125</v>
      </c>
      <c r="I3470" s="97" t="s">
        <v>2040</v>
      </c>
      <c r="J3470" s="97" t="s">
        <v>3851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3187</v>
      </c>
      <c r="T3470" s="95" t="str">
        <f t="shared" si="278"/>
        <v>2025 02</v>
      </c>
      <c r="U3470" s="32">
        <f t="shared" si="275"/>
        <v>1092.301072675981</v>
      </c>
      <c r="V3470" s="22">
        <f t="shared" si="276"/>
        <v>0.60424944450951301</v>
      </c>
      <c r="X3470" s="33"/>
      <c r="Y3470" s="33"/>
    </row>
    <row r="3471" spans="1:25" hidden="1" x14ac:dyDescent="0.2">
      <c r="A3471" s="93" t="s">
        <v>1885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2125</v>
      </c>
      <c r="I3471" s="97" t="s">
        <v>2040</v>
      </c>
      <c r="J3471" s="97" t="s">
        <v>3851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3187</v>
      </c>
      <c r="T3471" s="95" t="str">
        <f t="shared" si="278"/>
        <v>2025 02</v>
      </c>
      <c r="U3471" s="32">
        <f t="shared" si="275"/>
        <v>1192.301072675981</v>
      </c>
      <c r="V3471" s="22">
        <f t="shared" si="276"/>
        <v>0.65956839087190999</v>
      </c>
      <c r="X3471" s="33"/>
      <c r="Y3471" s="33"/>
    </row>
    <row r="3472" spans="1:25" hidden="1" x14ac:dyDescent="0.2">
      <c r="A3472" s="93" t="s">
        <v>1885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3187</v>
      </c>
      <c r="T3472" s="95" t="str">
        <f t="shared" si="278"/>
        <v>2025 04</v>
      </c>
      <c r="U3472" s="32">
        <f t="shared" si="275"/>
        <v>678.51551450832903</v>
      </c>
      <c r="V3472" s="22">
        <f t="shared" si="276"/>
        <v>0.55548434922217904</v>
      </c>
      <c r="X3472" s="33"/>
      <c r="Y3472" s="33"/>
    </row>
    <row r="3473" spans="1:25" hidden="1" x14ac:dyDescent="0.2">
      <c r="A3473" s="93" t="s">
        <v>1885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si="275"/>
        <v>778.51551450832903</v>
      </c>
      <c r="V3473" s="22">
        <f t="shared" si="276"/>
        <v>0.6373519465496621</v>
      </c>
      <c r="X3473" s="33"/>
      <c r="Y3473" s="33"/>
    </row>
    <row r="3474" spans="1:25" hidden="1" x14ac:dyDescent="0.2">
      <c r="A3474" s="93" t="s">
        <v>1885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1606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3187</v>
      </c>
      <c r="T3474" s="95" t="str">
        <f t="shared" si="278"/>
        <v>2024 06</v>
      </c>
      <c r="U3474" s="32">
        <f t="shared" si="275"/>
        <v>-1.2036539494744147E-3</v>
      </c>
      <c r="V3474" s="22">
        <f t="shared" si="276"/>
        <v>-1.2268261978722158E-5</v>
      </c>
      <c r="X3474" s="33"/>
      <c r="Y3474" s="33"/>
    </row>
    <row r="3475" spans="1:25" hidden="1" x14ac:dyDescent="0.2">
      <c r="A3475" s="93" t="s">
        <v>1885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2771</v>
      </c>
      <c r="I3475" s="97" t="s">
        <v>2772</v>
      </c>
      <c r="J3475" s="97" t="s">
        <v>2773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3187</v>
      </c>
      <c r="T3475" s="95" t="str">
        <f t="shared" si="278"/>
        <v>2024 07</v>
      </c>
      <c r="U3475" s="32">
        <f t="shared" si="275"/>
        <v>982.83365287479933</v>
      </c>
      <c r="V3475" s="22">
        <f t="shared" si="276"/>
        <v>0.48723480553574655</v>
      </c>
      <c r="X3475" s="33"/>
      <c r="Y3475" s="33"/>
    </row>
    <row r="3476" spans="1:25" hidden="1" x14ac:dyDescent="0.2">
      <c r="A3476" s="93" t="s">
        <v>1885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2771</v>
      </c>
      <c r="I3476" s="97" t="s">
        <v>2772</v>
      </c>
      <c r="J3476" s="97" t="s">
        <v>2773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3187</v>
      </c>
      <c r="T3476" s="95" t="str">
        <f t="shared" si="278"/>
        <v>2024 07</v>
      </c>
      <c r="U3476" s="32">
        <f t="shared" si="275"/>
        <v>982.83365287479933</v>
      </c>
      <c r="V3476" s="22">
        <f t="shared" si="276"/>
        <v>0.48723480553574655</v>
      </c>
      <c r="X3476" s="33"/>
      <c r="Y3476" s="33"/>
    </row>
    <row r="3477" spans="1:25" hidden="1" x14ac:dyDescent="0.2">
      <c r="A3477" s="93" t="s">
        <v>1885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2697</v>
      </c>
      <c r="I3477" s="97" t="s">
        <v>2040</v>
      </c>
      <c r="J3477" s="97" t="s">
        <v>2698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3187</v>
      </c>
      <c r="T3477" s="95" t="str">
        <f t="shared" si="278"/>
        <v>2024 10</v>
      </c>
      <c r="U3477" s="32">
        <f t="shared" si="275"/>
        <v>802.20905883933369</v>
      </c>
      <c r="V3477" s="22">
        <f t="shared" si="276"/>
        <v>0.8039851092516187</v>
      </c>
      <c r="X3477" s="33"/>
      <c r="Y3477" s="33"/>
    </row>
    <row r="3478" spans="1:25" hidden="1" x14ac:dyDescent="0.2">
      <c r="A3478" s="93" t="s">
        <v>1885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2697</v>
      </c>
      <c r="I3478" s="97" t="s">
        <v>2040</v>
      </c>
      <c r="J3478" s="97" t="s">
        <v>2698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3187</v>
      </c>
      <c r="T3478" s="95" t="str">
        <f t="shared" si="278"/>
        <v>2025 01</v>
      </c>
      <c r="U3478" s="32">
        <f t="shared" si="275"/>
        <v>702.20905883933369</v>
      </c>
      <c r="V3478" s="22">
        <f t="shared" si="276"/>
        <v>0.7037637142931954</v>
      </c>
      <c r="X3478" s="33"/>
      <c r="Y3478" s="33"/>
    </row>
    <row r="3479" spans="1:25" hidden="1" x14ac:dyDescent="0.2">
      <c r="A3479" s="93" t="s">
        <v>1885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2520</v>
      </c>
      <c r="I3479" s="97" t="s">
        <v>2040</v>
      </c>
      <c r="J3479" s="97" t="s">
        <v>2521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3187</v>
      </c>
      <c r="T3479" s="95" t="str">
        <f t="shared" si="278"/>
        <v>2024 08</v>
      </c>
      <c r="U3479" s="32">
        <f t="shared" si="275"/>
        <v>830.73473562600782</v>
      </c>
      <c r="V3479" s="22">
        <f t="shared" si="276"/>
        <v>0.95567460207243826</v>
      </c>
      <c r="X3479" s="33"/>
      <c r="Y3479" s="33"/>
    </row>
    <row r="3480" spans="1:25" hidden="1" x14ac:dyDescent="0.2">
      <c r="A3480" s="93" t="s">
        <v>1885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2109</v>
      </c>
      <c r="I3480" s="97" t="s">
        <v>2040</v>
      </c>
      <c r="J3480" s="97" t="s">
        <v>2110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3187</v>
      </c>
      <c r="T3480" s="95" t="str">
        <f t="shared" si="278"/>
        <v>2024 08</v>
      </c>
      <c r="U3480" s="32">
        <f t="shared" si="275"/>
        <v>847.88075819451956</v>
      </c>
      <c r="V3480" s="22">
        <f t="shared" si="276"/>
        <v>0.54627295078710214</v>
      </c>
      <c r="X3480" s="33"/>
      <c r="Y3480" s="33"/>
    </row>
    <row r="3481" spans="1:25" hidden="1" x14ac:dyDescent="0.2">
      <c r="A3481" s="93" t="s">
        <v>1887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1889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3187</v>
      </c>
      <c r="T3481" s="95" t="str">
        <f t="shared" si="278"/>
        <v>2024 06</v>
      </c>
      <c r="U3481" s="32">
        <f t="shared" si="275"/>
        <v>-8.3196046170996851E-4</v>
      </c>
      <c r="V3481" s="22">
        <f t="shared" si="276"/>
        <v>-3.9504092243224878E-7</v>
      </c>
      <c r="X3481" s="33"/>
      <c r="Y3481" s="33"/>
    </row>
    <row r="3482" spans="1:25" hidden="1" x14ac:dyDescent="0.2">
      <c r="A3482" s="93" t="s">
        <v>1887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2094</v>
      </c>
      <c r="I3482" s="97" t="s">
        <v>2042</v>
      </c>
      <c r="J3482" s="97" t="s">
        <v>2095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3187</v>
      </c>
      <c r="T3482" s="95" t="str">
        <f t="shared" si="278"/>
        <v>2024 09</v>
      </c>
      <c r="U3482" s="32">
        <f t="shared" si="275"/>
        <v>1852.7712520593079</v>
      </c>
      <c r="V3482" s="22">
        <f t="shared" si="276"/>
        <v>1.4855103806085541</v>
      </c>
      <c r="X3482" s="33"/>
      <c r="Y3482" s="33"/>
    </row>
    <row r="3483" spans="1:25" hidden="1" x14ac:dyDescent="0.2">
      <c r="A3483" s="93" t="s">
        <v>1887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2094</v>
      </c>
      <c r="I3483" s="97" t="s">
        <v>2042</v>
      </c>
      <c r="J3483" s="97" t="s">
        <v>2095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3187</v>
      </c>
      <c r="T3483" s="95" t="str">
        <f t="shared" si="278"/>
        <v>2024 09</v>
      </c>
      <c r="U3483" s="32">
        <f t="shared" si="275"/>
        <v>1852.7712520593079</v>
      </c>
      <c r="V3483" s="22">
        <f t="shared" si="276"/>
        <v>1.4855103806085541</v>
      </c>
      <c r="X3483" s="33"/>
      <c r="Y3483" s="33"/>
    </row>
    <row r="3484" spans="1:25" hidden="1" x14ac:dyDescent="0.2">
      <c r="A3484" s="93" t="s">
        <v>1887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1890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si="275"/>
        <v>-1206.2843698517304</v>
      </c>
      <c r="V3484" s="22" t="str">
        <f t="shared" si="276"/>
        <v/>
      </c>
      <c r="X3484" s="33"/>
      <c r="Y3484" s="33"/>
    </row>
    <row r="3485" spans="1:25" hidden="1" x14ac:dyDescent="0.2">
      <c r="A3485" s="93" t="s">
        <v>1887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2944</v>
      </c>
      <c r="I3485" s="97" t="s">
        <v>2088</v>
      </c>
      <c r="J3485" s="97" t="s">
        <v>2945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3187</v>
      </c>
      <c r="T3485" s="95" t="str">
        <f t="shared" si="278"/>
        <v>2024 10</v>
      </c>
      <c r="U3485" s="32">
        <f t="shared" si="275"/>
        <v>1899.4873764415152</v>
      </c>
      <c r="V3485" s="22">
        <f t="shared" si="276"/>
        <v>1.898514153360386</v>
      </c>
      <c r="X3485" s="33"/>
      <c r="Y3485" s="33"/>
    </row>
    <row r="3486" spans="1:25" hidden="1" x14ac:dyDescent="0.2">
      <c r="A3486" s="93" t="s">
        <v>1887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2944</v>
      </c>
      <c r="I3486" s="97" t="s">
        <v>2088</v>
      </c>
      <c r="J3486" s="97" t="s">
        <v>2945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3187</v>
      </c>
      <c r="T3486" s="95" t="str">
        <f t="shared" si="278"/>
        <v>2024 11</v>
      </c>
      <c r="U3486" s="32">
        <f t="shared" si="275"/>
        <v>1899.4873764415152</v>
      </c>
      <c r="V3486" s="22">
        <f t="shared" si="276"/>
        <v>1.898514153360386</v>
      </c>
      <c r="X3486" s="33"/>
      <c r="Y3486" s="33"/>
    </row>
    <row r="3487" spans="1:25" hidden="1" x14ac:dyDescent="0.2">
      <c r="A3487" s="93" t="s">
        <v>1887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1891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3187</v>
      </c>
      <c r="T3487" s="95" t="str">
        <f t="shared" si="278"/>
        <v>2024 06</v>
      </c>
      <c r="U3487" s="32">
        <f t="shared" si="275"/>
        <v>3.9662273475187249E-3</v>
      </c>
      <c r="V3487" s="22">
        <f t="shared" si="276"/>
        <v>1.2386485353785562E-5</v>
      </c>
      <c r="X3487" s="33"/>
      <c r="Y3487" s="33"/>
    </row>
    <row r="3488" spans="1:25" hidden="1" x14ac:dyDescent="0.2">
      <c r="A3488" s="93" t="s">
        <v>1887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1891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3187</v>
      </c>
      <c r="T3488" s="95" t="str">
        <f t="shared" si="278"/>
        <v>2025 02</v>
      </c>
      <c r="U3488" s="32">
        <f t="shared" si="275"/>
        <v>779.79396622734748</v>
      </c>
      <c r="V3488" s="22">
        <f t="shared" si="276"/>
        <v>2.4352881706813938</v>
      </c>
      <c r="X3488" s="33"/>
      <c r="Y3488" s="33"/>
    </row>
    <row r="3489" spans="1:25" hidden="1" x14ac:dyDescent="0.2">
      <c r="A3489" s="93" t="s">
        <v>1887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1892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si="275"/>
        <v>-783.19246293245476</v>
      </c>
      <c r="V3489" s="22" t="str">
        <f t="shared" si="276"/>
        <v/>
      </c>
      <c r="X3489" s="33"/>
      <c r="Y3489" s="33"/>
    </row>
    <row r="3490" spans="1:25" hidden="1" x14ac:dyDescent="0.2">
      <c r="A3490" s="93" t="s">
        <v>1887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2096</v>
      </c>
      <c r="I3490" s="97" t="s">
        <v>2042</v>
      </c>
      <c r="J3490" s="97" t="s">
        <v>2097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3187</v>
      </c>
      <c r="T3490" s="95" t="str">
        <f t="shared" si="278"/>
        <v>2024 07</v>
      </c>
      <c r="U3490" s="32">
        <f t="shared" si="275"/>
        <v>2059.859009472817</v>
      </c>
      <c r="V3490" s="22">
        <f t="shared" si="276"/>
        <v>1.5370464928936409</v>
      </c>
      <c r="X3490" s="33"/>
      <c r="Y3490" s="33"/>
    </row>
    <row r="3491" spans="1:25" hidden="1" x14ac:dyDescent="0.2">
      <c r="A3491" s="93" t="s">
        <v>1887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2096</v>
      </c>
      <c r="I3491" s="97" t="s">
        <v>2042</v>
      </c>
      <c r="J3491" s="97" t="s">
        <v>2097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3187</v>
      </c>
      <c r="T3491" s="95" t="str">
        <f t="shared" si="278"/>
        <v>2024 07</v>
      </c>
      <c r="U3491" s="32">
        <f t="shared" si="275"/>
        <v>2059.859009472817</v>
      </c>
      <c r="V3491" s="22">
        <f t="shared" si="276"/>
        <v>1.5370464928936409</v>
      </c>
      <c r="X3491" s="33"/>
      <c r="Y3491" s="33"/>
    </row>
    <row r="3492" spans="1:25" hidden="1" x14ac:dyDescent="0.2">
      <c r="A3492" s="93" t="s">
        <v>1887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1870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3187</v>
      </c>
      <c r="T3492" s="95" t="str">
        <f t="shared" si="278"/>
        <v>2024 09</v>
      </c>
      <c r="U3492" s="32">
        <f t="shared" si="275"/>
        <v>895.01441515650743</v>
      </c>
      <c r="V3492" s="22">
        <f t="shared" si="276"/>
        <v>8.525117200525683</v>
      </c>
      <c r="X3492" s="33"/>
      <c r="Y3492" s="33"/>
    </row>
    <row r="3493" spans="1:25" hidden="1" x14ac:dyDescent="0.2">
      <c r="A3493" s="93" t="s">
        <v>1887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3999</v>
      </c>
      <c r="I3493" s="97" t="s">
        <v>2797</v>
      </c>
      <c r="J3493" s="97" t="s">
        <v>4000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3187</v>
      </c>
      <c r="T3493" s="95" t="str">
        <f t="shared" si="278"/>
        <v>2025 03</v>
      </c>
      <c r="U3493" s="32">
        <f t="shared" si="275"/>
        <v>965.11074958813788</v>
      </c>
      <c r="V3493" s="22">
        <f t="shared" si="276"/>
        <v>0.62878201103380349</v>
      </c>
      <c r="X3493" s="33"/>
      <c r="Y3493" s="33"/>
    </row>
    <row r="3494" spans="1:25" hidden="1" x14ac:dyDescent="0.2">
      <c r="A3494" s="93" t="s">
        <v>1887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1893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3187</v>
      </c>
      <c r="T3494" s="95" t="str">
        <f t="shared" si="278"/>
        <v>2024 12</v>
      </c>
      <c r="U3494" s="32">
        <f t="shared" si="275"/>
        <v>588.46635090609539</v>
      </c>
      <c r="V3494" s="22">
        <f t="shared" si="276"/>
        <v>0.48572018725703919</v>
      </c>
      <c r="X3494" s="33"/>
      <c r="Y3494" s="33"/>
    </row>
    <row r="3495" spans="1:25" hidden="1" x14ac:dyDescent="0.2">
      <c r="A3495" s="93" t="s">
        <v>1887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890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3187</v>
      </c>
      <c r="T3495" s="95" t="str">
        <f t="shared" si="278"/>
        <v>2025 01</v>
      </c>
      <c r="U3495" s="32">
        <f t="shared" si="275"/>
        <v>296.59412067545281</v>
      </c>
      <c r="V3495" s="22">
        <f t="shared" si="276"/>
        <v>0.58917492396674565</v>
      </c>
      <c r="X3495" s="33"/>
      <c r="Y3495" s="33"/>
    </row>
    <row r="3496" spans="1:25" hidden="1" x14ac:dyDescent="0.2">
      <c r="A3496" s="93" t="s">
        <v>1887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890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3187</v>
      </c>
      <c r="T3496" s="95" t="str">
        <f t="shared" si="278"/>
        <v>2025 01</v>
      </c>
      <c r="U3496" s="32">
        <f t="shared" si="275"/>
        <v>296.59412067545281</v>
      </c>
      <c r="V3496" s="22">
        <f t="shared" si="276"/>
        <v>0.58917492396674565</v>
      </c>
      <c r="X3496" s="33"/>
      <c r="Y3496" s="33"/>
    </row>
    <row r="3497" spans="1:25" hidden="1" x14ac:dyDescent="0.2">
      <c r="A3497" s="93" t="s">
        <v>1887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1872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si="275"/>
        <v>-262.46396210873155</v>
      </c>
      <c r="V3497" s="22" t="str">
        <f t="shared" si="276"/>
        <v/>
      </c>
      <c r="X3497" s="33"/>
      <c r="Y3497" s="33"/>
    </row>
    <row r="3498" spans="1:25" hidden="1" x14ac:dyDescent="0.2">
      <c r="A3498" s="93" t="s">
        <v>1887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1894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si="275"/>
        <v>-253.01525947281723</v>
      </c>
      <c r="V3498" s="22" t="str">
        <f t="shared" si="276"/>
        <v/>
      </c>
      <c r="X3498" s="33"/>
      <c r="Y3498" s="33"/>
    </row>
    <row r="3499" spans="1:25" hidden="1" x14ac:dyDescent="0.2">
      <c r="A3499" s="93" t="s">
        <v>1887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1895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si="275"/>
        <v>-997.36305601317997</v>
      </c>
      <c r="V3499" s="22" t="str">
        <f t="shared" si="276"/>
        <v/>
      </c>
      <c r="X3499" s="33"/>
      <c r="Y3499" s="33"/>
    </row>
    <row r="3500" spans="1:25" hidden="1" x14ac:dyDescent="0.2">
      <c r="A3500" s="93" t="s">
        <v>1887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1674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3187</v>
      </c>
      <c r="T3500" s="95" t="str">
        <f t="shared" si="278"/>
        <v>2024 09</v>
      </c>
      <c r="U3500" s="32">
        <f t="shared" si="275"/>
        <v>837.28710873146588</v>
      </c>
      <c r="V3500" s="22">
        <f t="shared" si="276"/>
        <v>0.61442664415689552</v>
      </c>
      <c r="X3500" s="33"/>
      <c r="Y3500" s="33"/>
    </row>
    <row r="3501" spans="1:25" hidden="1" x14ac:dyDescent="0.2">
      <c r="A3501" s="93" t="s">
        <v>1887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2841</v>
      </c>
      <c r="I3501" s="97" t="s">
        <v>2842</v>
      </c>
      <c r="J3501" s="97" t="s">
        <v>2843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si="275"/>
        <v>-209.97116968698523</v>
      </c>
      <c r="V3501" s="22" t="str">
        <f t="shared" si="276"/>
        <v/>
      </c>
      <c r="X3501" s="33"/>
      <c r="Y3501" s="33"/>
    </row>
    <row r="3502" spans="1:25" hidden="1" x14ac:dyDescent="0.2">
      <c r="A3502" s="93" t="s">
        <v>1887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1871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si="275"/>
        <v>-262.46396210873155</v>
      </c>
      <c r="V3502" s="22" t="str">
        <f t="shared" si="276"/>
        <v/>
      </c>
      <c r="X3502" s="33"/>
      <c r="Y3502" s="33"/>
    </row>
    <row r="3503" spans="1:25" hidden="1" x14ac:dyDescent="0.2">
      <c r="A3503" s="93" t="s">
        <v>1896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1898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3187</v>
      </c>
      <c r="T3503" s="95" t="str">
        <f t="shared" si="278"/>
        <v>2024 07</v>
      </c>
      <c r="U3503" s="32">
        <f t="shared" si="275"/>
        <v>673.76608191906007</v>
      </c>
      <c r="V3503" s="22">
        <f t="shared" si="276"/>
        <v>0.54945966832617565</v>
      </c>
      <c r="X3503" s="33"/>
      <c r="Y3503" s="33"/>
    </row>
    <row r="3504" spans="1:25" hidden="1" x14ac:dyDescent="0.2">
      <c r="A3504" s="93" t="s">
        <v>1896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1898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3187</v>
      </c>
      <c r="T3504" s="95" t="str">
        <f t="shared" si="278"/>
        <v>2024 07</v>
      </c>
      <c r="U3504" s="32">
        <f t="shared" si="275"/>
        <v>673.76608191906007</v>
      </c>
      <c r="V3504" s="22">
        <f t="shared" si="276"/>
        <v>0.54945966832617565</v>
      </c>
      <c r="X3504" s="33"/>
      <c r="Y3504" s="33"/>
    </row>
    <row r="3505" spans="1:25" hidden="1" x14ac:dyDescent="0.2">
      <c r="A3505" s="93" t="s">
        <v>1896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2520</v>
      </c>
      <c r="I3505" s="97" t="s">
        <v>2040</v>
      </c>
      <c r="J3505" s="97" t="s">
        <v>2521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3187</v>
      </c>
      <c r="T3505" s="95" t="str">
        <f t="shared" si="278"/>
        <v>2024 10</v>
      </c>
      <c r="U3505" s="32">
        <f t="shared" si="275"/>
        <v>796.51288863225534</v>
      </c>
      <c r="V3505" s="22">
        <f t="shared" si="276"/>
        <v>0.88159850717344901</v>
      </c>
      <c r="X3505" s="33"/>
      <c r="Y3505" s="33"/>
    </row>
    <row r="3506" spans="1:25" hidden="1" x14ac:dyDescent="0.2">
      <c r="A3506" s="93" t="s">
        <v>1896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2051</v>
      </c>
      <c r="I3506" s="97" t="s">
        <v>2040</v>
      </c>
      <c r="J3506" s="97" t="s">
        <v>2052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3187</v>
      </c>
      <c r="T3506" s="95" t="str">
        <f t="shared" si="278"/>
        <v>2024 12</v>
      </c>
      <c r="U3506" s="32">
        <f t="shared" si="275"/>
        <v>1297.8938421369753</v>
      </c>
      <c r="V3506" s="22">
        <f t="shared" si="276"/>
        <v>0.43232776387256372</v>
      </c>
      <c r="X3506" s="33"/>
      <c r="Y3506" s="33"/>
    </row>
    <row r="3507" spans="1:25" hidden="1" x14ac:dyDescent="0.2">
      <c r="A3507" s="93" t="s">
        <v>1896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2051</v>
      </c>
      <c r="I3507" s="97" t="s">
        <v>2040</v>
      </c>
      <c r="J3507" s="97" t="s">
        <v>2052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3187</v>
      </c>
      <c r="T3507" s="95" t="str">
        <f t="shared" si="278"/>
        <v>2024 12</v>
      </c>
      <c r="U3507" s="32">
        <f t="shared" si="275"/>
        <v>1597.8938421369753</v>
      </c>
      <c r="V3507" s="22">
        <f t="shared" si="276"/>
        <v>0.53225760786367282</v>
      </c>
      <c r="X3507" s="33"/>
      <c r="Y3507" s="33"/>
    </row>
    <row r="3508" spans="1:25" hidden="1" x14ac:dyDescent="0.2">
      <c r="A3508" s="93" t="s">
        <v>1896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2051</v>
      </c>
      <c r="I3508" s="97" t="s">
        <v>2040</v>
      </c>
      <c r="J3508" s="97" t="s">
        <v>2052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3187</v>
      </c>
      <c r="T3508" s="95" t="str">
        <f t="shared" si="278"/>
        <v>2025 01</v>
      </c>
      <c r="U3508" s="32">
        <f t="shared" si="275"/>
        <v>1797.8938421369753</v>
      </c>
      <c r="V3508" s="22">
        <f t="shared" si="276"/>
        <v>0.59887750385774552</v>
      </c>
      <c r="X3508" s="33"/>
      <c r="Y3508" s="33"/>
    </row>
    <row r="3509" spans="1:25" hidden="1" x14ac:dyDescent="0.2">
      <c r="A3509" s="93" t="s">
        <v>1896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1899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3187</v>
      </c>
      <c r="T3509" s="95" t="str">
        <f t="shared" si="278"/>
        <v>2025 04</v>
      </c>
      <c r="U3509" s="32">
        <f t="shared" si="275"/>
        <v>774.27595049206661</v>
      </c>
      <c r="V3509" s="22">
        <f t="shared" si="276"/>
        <v>0.63168863399792108</v>
      </c>
      <c r="X3509" s="33"/>
      <c r="Y3509" s="33"/>
    </row>
    <row r="3510" spans="1:25" hidden="1" x14ac:dyDescent="0.2">
      <c r="A3510" s="93" t="s">
        <v>1896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779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3187</v>
      </c>
      <c r="T3510" s="95" t="str">
        <f t="shared" si="278"/>
        <v>2024 07</v>
      </c>
      <c r="U3510" s="32">
        <f t="shared" si="275"/>
        <v>824.57186910022074</v>
      </c>
      <c r="V3510" s="22">
        <f t="shared" si="276"/>
        <v>0.49215591757874394</v>
      </c>
      <c r="X3510" s="33"/>
      <c r="Y3510" s="33"/>
    </row>
    <row r="3511" spans="1:25" hidden="1" x14ac:dyDescent="0.2">
      <c r="A3511" s="93" t="s">
        <v>1896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779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3187</v>
      </c>
      <c r="T3511" s="95" t="str">
        <f t="shared" si="278"/>
        <v>2024 07</v>
      </c>
      <c r="U3511" s="32">
        <f t="shared" si="275"/>
        <v>824.57186910022074</v>
      </c>
      <c r="V3511" s="22">
        <f t="shared" si="276"/>
        <v>0.49215591757874394</v>
      </c>
      <c r="X3511" s="33"/>
      <c r="Y3511" s="33"/>
    </row>
    <row r="3512" spans="1:25" hidden="1" x14ac:dyDescent="0.2">
      <c r="A3512" s="93" t="s">
        <v>1896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2686</v>
      </c>
      <c r="I3512" s="97" t="s">
        <v>2040</v>
      </c>
      <c r="J3512" s="97" t="s">
        <v>2687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3187</v>
      </c>
      <c r="T3512" s="95" t="str">
        <f t="shared" si="278"/>
        <v>2024 07</v>
      </c>
      <c r="U3512" s="32">
        <f t="shared" si="275"/>
        <v>865.87122351375751</v>
      </c>
      <c r="V3512" s="22">
        <f t="shared" si="276"/>
        <v>0.52986719037870589</v>
      </c>
      <c r="X3512" s="33"/>
      <c r="Y3512" s="33"/>
    </row>
    <row r="3513" spans="1:25" hidden="1" x14ac:dyDescent="0.2">
      <c r="A3513" s="93" t="s">
        <v>1896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2686</v>
      </c>
      <c r="I3513" s="97" t="s">
        <v>2040</v>
      </c>
      <c r="J3513" s="97" t="s">
        <v>2687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3187</v>
      </c>
      <c r="T3513" s="95" t="str">
        <f t="shared" si="278"/>
        <v>2024 07</v>
      </c>
      <c r="U3513" s="32">
        <f t="shared" si="275"/>
        <v>865.87122351375751</v>
      </c>
      <c r="V3513" s="22">
        <f t="shared" si="276"/>
        <v>0.52986719037870589</v>
      </c>
      <c r="X3513" s="33"/>
      <c r="Y3513" s="33"/>
    </row>
    <row r="3514" spans="1:25" hidden="1" x14ac:dyDescent="0.2">
      <c r="A3514" s="93" t="s">
        <v>1896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1606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si="275"/>
        <v>-101.97371460132558</v>
      </c>
      <c r="V3514" s="22" t="str">
        <f t="shared" si="276"/>
        <v/>
      </c>
      <c r="X3514" s="33"/>
      <c r="Y3514" s="33"/>
    </row>
    <row r="3515" spans="1:25" hidden="1" x14ac:dyDescent="0.2">
      <c r="A3515" s="93" t="s">
        <v>1900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1901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3187</v>
      </c>
      <c r="T3515" s="95" t="str">
        <f t="shared" si="278"/>
        <v>2024 06</v>
      </c>
      <c r="U3515" s="32">
        <f t="shared" si="275"/>
        <v>988</v>
      </c>
      <c r="V3515" s="22">
        <f t="shared" si="276"/>
        <v>0.44665461121157324</v>
      </c>
      <c r="X3515" s="33"/>
      <c r="Y3515" s="33"/>
    </row>
    <row r="3516" spans="1:25" hidden="1" x14ac:dyDescent="0.2">
      <c r="A3516" s="93" t="s">
        <v>1900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1902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3187</v>
      </c>
      <c r="T3516" s="95" t="str">
        <f t="shared" si="278"/>
        <v>2024 06</v>
      </c>
      <c r="U3516" s="32">
        <f t="shared" si="275"/>
        <v>988</v>
      </c>
      <c r="V3516" s="22">
        <f t="shared" si="276"/>
        <v>0.44665461121157324</v>
      </c>
      <c r="X3516" s="33"/>
      <c r="Y3516" s="33"/>
    </row>
    <row r="3517" spans="1:25" hidden="1" x14ac:dyDescent="0.2">
      <c r="A3517" s="93" t="s">
        <v>1900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1903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3187</v>
      </c>
      <c r="T3517" s="95" t="str">
        <f t="shared" si="278"/>
        <v>2024 08</v>
      </c>
      <c r="U3517" s="32">
        <f t="shared" si="275"/>
        <v>988</v>
      </c>
      <c r="V3517" s="22">
        <f t="shared" si="276"/>
        <v>0.44665461121157324</v>
      </c>
      <c r="X3517" s="33"/>
      <c r="Y3517" s="33"/>
    </row>
    <row r="3518" spans="1:25" hidden="1" x14ac:dyDescent="0.2">
      <c r="A3518" s="93" t="s">
        <v>1904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1902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3187</v>
      </c>
      <c r="T3518" s="95" t="str">
        <f t="shared" si="278"/>
        <v>2024 06</v>
      </c>
      <c r="U3518" s="32">
        <f t="shared" si="275"/>
        <v>1000</v>
      </c>
      <c r="V3518" s="22">
        <f t="shared" si="276"/>
        <v>0.45454545454545453</v>
      </c>
      <c r="X3518" s="33"/>
      <c r="Y3518" s="33"/>
    </row>
    <row r="3519" spans="1:25" hidden="1" x14ac:dyDescent="0.2">
      <c r="A3519" s="93" t="s">
        <v>1905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3684</v>
      </c>
      <c r="I3519" s="96" t="str">
        <f t="shared" si="279"/>
        <v>Kulak</v>
      </c>
      <c r="J3519" s="97" t="s">
        <v>1906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3187</v>
      </c>
      <c r="T3519" s="95" t="str">
        <f t="shared" si="278"/>
        <v>2024 06</v>
      </c>
      <c r="U3519" s="32">
        <f t="shared" si="275"/>
        <v>3556</v>
      </c>
      <c r="V3519" s="22">
        <f t="shared" si="276"/>
        <v>0.28924678705059381</v>
      </c>
      <c r="X3519" s="33"/>
      <c r="Y3519" s="33"/>
    </row>
    <row r="3520" spans="1:25" hidden="1" x14ac:dyDescent="0.2">
      <c r="A3520" s="93" t="s">
        <v>1907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2853</v>
      </c>
      <c r="I3520" s="97" t="s">
        <v>2713</v>
      </c>
      <c r="J3520" s="97" t="s">
        <v>4389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3187</v>
      </c>
      <c r="T3520" s="95" t="str">
        <f t="shared" si="278"/>
        <v>2024 08</v>
      </c>
      <c r="U3520" s="32">
        <f t="shared" si="275"/>
        <v>656</v>
      </c>
      <c r="V3520" s="22">
        <f t="shared" si="276"/>
        <v>0.69491525423728817</v>
      </c>
      <c r="X3520" s="33"/>
      <c r="Y3520" s="33"/>
    </row>
    <row r="3521" spans="1:25" hidden="1" x14ac:dyDescent="0.2">
      <c r="A3521" s="93" t="s">
        <v>1908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1909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3187</v>
      </c>
      <c r="T3521" s="95" t="str">
        <f t="shared" si="278"/>
        <v>2024 07</v>
      </c>
      <c r="U3521" s="32">
        <f t="shared" ref="U3521:U3584" si="280">Q3521-P3521</f>
        <v>562</v>
      </c>
      <c r="V3521" s="22">
        <f t="shared" ref="V3521:V3584" si="281">IF(Q3521&lt;&gt;0,IFERROR(U3521/P3521,""),"")</f>
        <v>0.28998968008255932</v>
      </c>
      <c r="X3521" s="33"/>
      <c r="Y3521" s="33"/>
    </row>
    <row r="3522" spans="1:25" hidden="1" x14ac:dyDescent="0.2">
      <c r="A3522" s="93" t="s">
        <v>1908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1910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3187</v>
      </c>
      <c r="T3522" s="95" t="str">
        <f t="shared" si="278"/>
        <v>2024 07</v>
      </c>
      <c r="U3522" s="32">
        <f t="shared" si="280"/>
        <v>515</v>
      </c>
      <c r="V3522" s="22">
        <f t="shared" si="281"/>
        <v>0.25944584382871538</v>
      </c>
      <c r="X3522" s="33"/>
      <c r="Y3522" s="33"/>
    </row>
    <row r="3523" spans="1:25" hidden="1" x14ac:dyDescent="0.2">
      <c r="A3523" s="93" t="s">
        <v>1911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1903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3187</v>
      </c>
      <c r="T3523" s="95" t="str">
        <f t="shared" si="278"/>
        <v>2024 08</v>
      </c>
      <c r="U3523" s="32">
        <f t="shared" si="280"/>
        <v>768</v>
      </c>
      <c r="V3523" s="22">
        <f t="shared" si="281"/>
        <v>0.31578947368421051</v>
      </c>
      <c r="X3523" s="33"/>
      <c r="Y3523" s="33"/>
    </row>
    <row r="3524" spans="1:25" hidden="1" x14ac:dyDescent="0.2">
      <c r="A3524" s="93" t="s">
        <v>1911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1912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3187</v>
      </c>
      <c r="T3524" s="95" t="str">
        <f t="shared" ref="T3524:T3587" si="283">IF(R3524="","",TEXT(R3524,"ГГГГ ММ"))</f>
        <v>2024 06</v>
      </c>
      <c r="U3524" s="32">
        <f t="shared" si="280"/>
        <v>768</v>
      </c>
      <c r="V3524" s="22">
        <f t="shared" si="281"/>
        <v>0.31578947368421051</v>
      </c>
      <c r="X3524" s="33"/>
      <c r="Y3524" s="33"/>
    </row>
    <row r="3525" spans="1:25" hidden="1" x14ac:dyDescent="0.2">
      <c r="A3525" s="93" t="s">
        <v>1913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1914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3187</v>
      </c>
      <c r="T3525" s="95" t="str">
        <f t="shared" si="283"/>
        <v>2024 07</v>
      </c>
      <c r="U3525" s="32">
        <f t="shared" si="280"/>
        <v>271</v>
      </c>
      <c r="V3525" s="22">
        <f t="shared" si="281"/>
        <v>0.43084260731319557</v>
      </c>
      <c r="X3525" s="33"/>
      <c r="Y3525" s="33"/>
    </row>
    <row r="3526" spans="1:25" hidden="1" x14ac:dyDescent="0.2">
      <c r="A3526" s="93" t="s">
        <v>1913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2109</v>
      </c>
      <c r="I3526" s="97" t="s">
        <v>2040</v>
      </c>
      <c r="J3526" s="97" t="s">
        <v>2110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3187</v>
      </c>
      <c r="T3526" s="95" t="str">
        <f t="shared" si="283"/>
        <v>2024 08</v>
      </c>
      <c r="U3526" s="32">
        <f t="shared" si="280"/>
        <v>1115</v>
      </c>
      <c r="V3526" s="22">
        <f t="shared" si="281"/>
        <v>0.86770428015564205</v>
      </c>
      <c r="X3526" s="33"/>
      <c r="Y3526" s="33"/>
    </row>
    <row r="3527" spans="1:25" hidden="1" x14ac:dyDescent="0.2">
      <c r="A3527" s="93" t="s">
        <v>1915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300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3187</v>
      </c>
      <c r="T3527" s="95" t="str">
        <f t="shared" si="283"/>
        <v>2024 06</v>
      </c>
      <c r="U3527" s="32">
        <f t="shared" si="280"/>
        <v>839</v>
      </c>
      <c r="V3527" s="22">
        <f t="shared" si="281"/>
        <v>0.66534496431403645</v>
      </c>
      <c r="X3527" s="33"/>
      <c r="Y3527" s="33"/>
    </row>
    <row r="3528" spans="1:25" hidden="1" x14ac:dyDescent="0.2">
      <c r="A3528" s="93" t="s">
        <v>1915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300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3187</v>
      </c>
      <c r="T3528" s="95" t="str">
        <f t="shared" si="283"/>
        <v>2024 06</v>
      </c>
      <c r="U3528" s="32">
        <f t="shared" si="280"/>
        <v>839</v>
      </c>
      <c r="V3528" s="22">
        <f t="shared" si="281"/>
        <v>0.66534496431403645</v>
      </c>
      <c r="X3528" s="33"/>
      <c r="Y3528" s="33"/>
    </row>
    <row r="3529" spans="1:25" hidden="1" x14ac:dyDescent="0.2">
      <c r="A3529" s="93" t="s">
        <v>1916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1917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3187</v>
      </c>
      <c r="T3529" s="95" t="str">
        <f t="shared" si="283"/>
        <v>2024 06</v>
      </c>
      <c r="U3529" s="32">
        <f t="shared" si="280"/>
        <v>421</v>
      </c>
      <c r="V3529" s="22">
        <f t="shared" si="281"/>
        <v>0.30529369108049309</v>
      </c>
      <c r="X3529" s="33"/>
      <c r="Y3529" s="33"/>
    </row>
    <row r="3530" spans="1:25" hidden="1" x14ac:dyDescent="0.2">
      <c r="A3530" s="93" t="s">
        <v>1911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929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3187</v>
      </c>
      <c r="T3530" s="95" t="str">
        <f t="shared" si="283"/>
        <v>2024 06</v>
      </c>
      <c r="U3530" s="32">
        <f t="shared" si="280"/>
        <v>659</v>
      </c>
      <c r="V3530" s="22">
        <f t="shared" si="281"/>
        <v>1.2181146025878005</v>
      </c>
      <c r="X3530" s="33"/>
      <c r="Y3530" s="33"/>
    </row>
    <row r="3531" spans="1:25" hidden="1" x14ac:dyDescent="0.2">
      <c r="A3531" s="93" t="s">
        <v>1918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1044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3187</v>
      </c>
      <c r="T3531" s="95" t="str">
        <f t="shared" si="283"/>
        <v>2024 06</v>
      </c>
      <c r="U3531" s="32">
        <f t="shared" si="280"/>
        <v>460</v>
      </c>
      <c r="V3531" s="22">
        <f t="shared" si="281"/>
        <v>0.40350877192982454</v>
      </c>
      <c r="X3531" s="33"/>
      <c r="Y3531" s="33"/>
    </row>
    <row r="3532" spans="1:25" hidden="1" x14ac:dyDescent="0.2">
      <c r="A3532" s="93" t="s">
        <v>1919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866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3187</v>
      </c>
      <c r="T3532" s="95" t="str">
        <f t="shared" si="283"/>
        <v>2024 06</v>
      </c>
      <c r="U3532" s="32">
        <f t="shared" si="280"/>
        <v>422</v>
      </c>
      <c r="V3532" s="22">
        <f t="shared" si="281"/>
        <v>0.35823429541595925</v>
      </c>
      <c r="X3532" s="33"/>
      <c r="Y3532" s="33"/>
    </row>
    <row r="3533" spans="1:25" hidden="1" x14ac:dyDescent="0.2">
      <c r="A3533" s="93" t="s">
        <v>1922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718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3052</v>
      </c>
      <c r="I3533" s="97" t="s">
        <v>2797</v>
      </c>
      <c r="J3533" s="97" t="s">
        <v>3053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3187</v>
      </c>
      <c r="T3533" s="95" t="str">
        <f t="shared" si="283"/>
        <v>2024 12</v>
      </c>
      <c r="U3533" s="32">
        <f t="shared" si="280"/>
        <v>1309.5920320741657</v>
      </c>
      <c r="V3533" s="22">
        <f t="shared" si="281"/>
        <v>0.73144895215770955</v>
      </c>
      <c r="X3533" s="33"/>
      <c r="Y3533" s="33"/>
    </row>
    <row r="3534" spans="1:25" hidden="1" x14ac:dyDescent="0.2">
      <c r="A3534" s="93" t="s">
        <v>1922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718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3728</v>
      </c>
      <c r="I3534" s="97" t="s">
        <v>2044</v>
      </c>
      <c r="J3534" s="97" t="s">
        <v>3844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3187</v>
      </c>
      <c r="T3534" s="95" t="str">
        <f t="shared" si="283"/>
        <v>2024 09</v>
      </c>
      <c r="U3534" s="32">
        <f t="shared" si="280"/>
        <v>1153.2486986520339</v>
      </c>
      <c r="V3534" s="22">
        <f t="shared" si="281"/>
        <v>0.53720647469872163</v>
      </c>
      <c r="X3534" s="33"/>
      <c r="Y3534" s="33"/>
    </row>
    <row r="3535" spans="1:25" hidden="1" x14ac:dyDescent="0.2">
      <c r="A3535" s="93" t="s">
        <v>1922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718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1924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3187</v>
      </c>
      <c r="T3535" s="95" t="str">
        <f t="shared" si="283"/>
        <v>2024 08</v>
      </c>
      <c r="U3535" s="32">
        <f t="shared" si="280"/>
        <v>644.72244791944195</v>
      </c>
      <c r="V3535" s="22">
        <f t="shared" si="281"/>
        <v>1.1610814186594518</v>
      </c>
      <c r="X3535" s="33"/>
      <c r="Y3535" s="33"/>
    </row>
    <row r="3536" spans="1:25" hidden="1" x14ac:dyDescent="0.2">
      <c r="A3536" s="93" t="s">
        <v>1922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718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4112</v>
      </c>
      <c r="I3536" s="97" t="s">
        <v>2277</v>
      </c>
      <c r="J3536" s="97" t="s">
        <v>4113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3187</v>
      </c>
      <c r="T3536" s="95" t="str">
        <f t="shared" si="283"/>
        <v>2025 05</v>
      </c>
      <c r="U3536" s="32">
        <f t="shared" si="280"/>
        <v>694.04074937396899</v>
      </c>
      <c r="V3536" s="22">
        <f t="shared" si="281"/>
        <v>0.43216585296508597</v>
      </c>
      <c r="X3536" s="33"/>
      <c r="Y3536" s="33"/>
    </row>
    <row r="3537" spans="1:25" hidden="1" x14ac:dyDescent="0.2">
      <c r="A3537" s="93" t="s">
        <v>1922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718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2868</v>
      </c>
      <c r="I3537" s="97" t="s">
        <v>2040</v>
      </c>
      <c r="J3537" s="97" t="s">
        <v>2869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3187</v>
      </c>
      <c r="T3537" s="95" t="str">
        <f t="shared" si="283"/>
        <v>2024 12</v>
      </c>
      <c r="U3537" s="32">
        <f t="shared" si="280"/>
        <v>959.84092119985144</v>
      </c>
      <c r="V3537" s="22">
        <f t="shared" si="281"/>
        <v>1.1424514064296292</v>
      </c>
      <c r="X3537" s="33"/>
      <c r="Y3537" s="33"/>
    </row>
    <row r="3538" spans="1:25" hidden="1" x14ac:dyDescent="0.2">
      <c r="A3538" s="93" t="s">
        <v>1922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718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2130</v>
      </c>
      <c r="I3538" s="97" t="s">
        <v>2078</v>
      </c>
      <c r="J3538" s="97" t="s">
        <v>2131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3187</v>
      </c>
      <c r="T3538" s="95" t="str">
        <f t="shared" si="283"/>
        <v>2024 09</v>
      </c>
      <c r="U3538" s="32">
        <f t="shared" si="280"/>
        <v>837.39717219883914</v>
      </c>
      <c r="V3538" s="22">
        <f t="shared" si="281"/>
        <v>0.6145570485496139</v>
      </c>
      <c r="X3538" s="33"/>
      <c r="Y3538" s="33"/>
    </row>
    <row r="3539" spans="1:25" hidden="1" x14ac:dyDescent="0.2">
      <c r="A3539" s="93" t="s">
        <v>1922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718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3716</v>
      </c>
      <c r="I3539" s="176" t="s">
        <v>2078</v>
      </c>
      <c r="J3539" s="97" t="s">
        <v>3767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si="280"/>
        <v>-905.82668495924065</v>
      </c>
      <c r="V3539" s="22" t="str">
        <f t="shared" si="281"/>
        <v/>
      </c>
      <c r="X3539" s="33"/>
      <c r="Y3539" s="33"/>
    </row>
    <row r="3540" spans="1:25" hidden="1" x14ac:dyDescent="0.2">
      <c r="A3540" s="93" t="s">
        <v>1922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718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2514</v>
      </c>
      <c r="I3540" s="97" t="s">
        <v>2040</v>
      </c>
      <c r="J3540" s="97" t="s">
        <v>3824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3187</v>
      </c>
      <c r="T3540" s="95" t="str">
        <f t="shared" si="283"/>
        <v>2024 10</v>
      </c>
      <c r="U3540" s="32">
        <f t="shared" si="280"/>
        <v>776.35790399062353</v>
      </c>
      <c r="V3540" s="22">
        <f t="shared" si="281"/>
        <v>0.75842709772997863</v>
      </c>
      <c r="X3540" s="33"/>
      <c r="Y3540" s="33"/>
    </row>
    <row r="3541" spans="1:25" hidden="1" x14ac:dyDescent="0.2">
      <c r="A3541" s="93" t="s">
        <v>1922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718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2514</v>
      </c>
      <c r="I3541" s="97" t="s">
        <v>2040</v>
      </c>
      <c r="J3541" s="97" t="s">
        <v>3824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3187</v>
      </c>
      <c r="T3541" s="95" t="str">
        <f t="shared" si="283"/>
        <v>2024 12</v>
      </c>
      <c r="U3541" s="32">
        <f t="shared" si="280"/>
        <v>871.42932228674999</v>
      </c>
      <c r="V3541" s="22">
        <f t="shared" si="281"/>
        <v>1.0517259972218476</v>
      </c>
      <c r="X3541" s="33"/>
      <c r="Y3541" s="33"/>
    </row>
    <row r="3542" spans="1:25" hidden="1" x14ac:dyDescent="0.2">
      <c r="A3542" s="93" t="s">
        <v>1922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718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1920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si="280"/>
        <v>-869.13008151739507</v>
      </c>
      <c r="V3542" s="22" t="str">
        <f t="shared" si="281"/>
        <v/>
      </c>
      <c r="X3542" s="33"/>
      <c r="Y3542" s="33"/>
    </row>
    <row r="3543" spans="1:25" hidden="1" x14ac:dyDescent="0.2">
      <c r="A3543" s="93" t="s">
        <v>1922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718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2670</v>
      </c>
      <c r="I3543" s="97" t="s">
        <v>2088</v>
      </c>
      <c r="J3543" s="97" t="s">
        <v>3987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3187</v>
      </c>
      <c r="T3543" s="95" t="str">
        <f t="shared" si="283"/>
        <v>2024 11</v>
      </c>
      <c r="U3543" s="32">
        <f t="shared" si="280"/>
        <v>698.70157174063638</v>
      </c>
      <c r="V3543" s="22">
        <f t="shared" si="281"/>
        <v>2.318968524917695</v>
      </c>
      <c r="X3543" s="33"/>
      <c r="Y3543" s="33"/>
    </row>
    <row r="3544" spans="1:25" hidden="1" x14ac:dyDescent="0.2">
      <c r="A3544" s="93" t="s">
        <v>1922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718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1921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3297</v>
      </c>
      <c r="T3544" s="95" t="str">
        <f t="shared" si="283"/>
        <v>2025 09</v>
      </c>
      <c r="U3544" s="32">
        <f t="shared" si="280"/>
        <v>700.26775933720614</v>
      </c>
      <c r="V3544" s="22">
        <f t="shared" si="281"/>
        <v>0.46692852253928263</v>
      </c>
      <c r="X3544" s="33"/>
      <c r="Y3544" s="33"/>
    </row>
    <row r="3545" spans="1:25" hidden="1" x14ac:dyDescent="0.2">
      <c r="A3545" s="93" t="s">
        <v>1922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718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2154</v>
      </c>
      <c r="I3545" s="97" t="s">
        <v>2040</v>
      </c>
      <c r="J3545" s="97" t="s">
        <v>2155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3187</v>
      </c>
      <c r="T3545" s="95" t="str">
        <f t="shared" si="283"/>
        <v>2024 09</v>
      </c>
      <c r="U3545" s="32">
        <f t="shared" si="280"/>
        <v>888.96204579359642</v>
      </c>
      <c r="V3545" s="22">
        <f t="shared" si="281"/>
        <v>0.80011852198925792</v>
      </c>
      <c r="X3545" s="33"/>
      <c r="Y3545" s="33"/>
    </row>
    <row r="3546" spans="1:25" hidden="1" x14ac:dyDescent="0.2">
      <c r="A3546" s="93" t="s">
        <v>1922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718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2154</v>
      </c>
      <c r="I3546" s="97" t="s">
        <v>2040</v>
      </c>
      <c r="J3546" s="97" t="s">
        <v>2155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3187</v>
      </c>
      <c r="T3546" s="95" t="str">
        <f t="shared" si="283"/>
        <v>2024 10</v>
      </c>
      <c r="U3546" s="32">
        <f t="shared" si="280"/>
        <v>988.96204579359642</v>
      </c>
      <c r="V3546" s="22">
        <f t="shared" si="281"/>
        <v>0.89012444808872082</v>
      </c>
      <c r="X3546" s="33"/>
      <c r="Y3546" s="33"/>
    </row>
    <row r="3547" spans="1:25" hidden="1" x14ac:dyDescent="0.2">
      <c r="A3547" s="93" t="s">
        <v>1922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718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2139</v>
      </c>
      <c r="I3547" s="97" t="s">
        <v>2075</v>
      </c>
      <c r="J3547" s="97" t="s">
        <v>2140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3187</v>
      </c>
      <c r="T3547" s="95" t="str">
        <f t="shared" si="283"/>
        <v>2024 08</v>
      </c>
      <c r="U3547" s="32">
        <f t="shared" si="280"/>
        <v>979.88797618413423</v>
      </c>
      <c r="V3547" s="22">
        <f t="shared" si="281"/>
        <v>0.74227638147837427</v>
      </c>
      <c r="X3547" s="33"/>
      <c r="Y3547" s="33"/>
    </row>
    <row r="3548" spans="1:25" hidden="1" x14ac:dyDescent="0.2">
      <c r="A3548" s="93" t="s">
        <v>1922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718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2141</v>
      </c>
      <c r="I3548" s="97" t="s">
        <v>2075</v>
      </c>
      <c r="J3548" s="97" t="s">
        <v>2142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3187</v>
      </c>
      <c r="T3548" s="95" t="str">
        <f t="shared" si="283"/>
        <v>2024 08</v>
      </c>
      <c r="U3548" s="32">
        <f t="shared" si="280"/>
        <v>746.32111993180308</v>
      </c>
      <c r="V3548" s="22">
        <f t="shared" si="281"/>
        <v>0.87424104936528657</v>
      </c>
      <c r="X3548" s="33"/>
      <c r="Y3548" s="33"/>
    </row>
    <row r="3549" spans="1:25" hidden="1" x14ac:dyDescent="0.2">
      <c r="A3549" s="93" t="s">
        <v>1925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2198</v>
      </c>
      <c r="I3549" s="97" t="s">
        <v>2199</v>
      </c>
      <c r="J3549" s="97" t="s">
        <v>2200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3187</v>
      </c>
      <c r="T3549" s="95" t="str">
        <f t="shared" si="283"/>
        <v>2024 08</v>
      </c>
      <c r="U3549" s="32">
        <f t="shared" si="280"/>
        <v>777.96737914452092</v>
      </c>
      <c r="V3549" s="22">
        <f t="shared" si="281"/>
        <v>0.47962498974540463</v>
      </c>
      <c r="X3549" s="33"/>
      <c r="Y3549" s="33"/>
    </row>
    <row r="3550" spans="1:25" hidden="1" x14ac:dyDescent="0.2">
      <c r="A3550" s="93" t="s">
        <v>1925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2198</v>
      </c>
      <c r="I3550" s="97" t="s">
        <v>2199</v>
      </c>
      <c r="J3550" s="97" t="s">
        <v>2200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3187</v>
      </c>
      <c r="T3550" s="95" t="str">
        <f t="shared" si="283"/>
        <v>2024 08</v>
      </c>
      <c r="U3550" s="32">
        <f t="shared" si="280"/>
        <v>777.96737914452092</v>
      </c>
      <c r="V3550" s="22">
        <f t="shared" si="281"/>
        <v>0.47962498974540463</v>
      </c>
      <c r="X3550" s="33"/>
      <c r="Y3550" s="33"/>
    </row>
    <row r="3551" spans="1:25" hidden="1" x14ac:dyDescent="0.2">
      <c r="A3551" s="93" t="s">
        <v>1925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718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2237</v>
      </c>
      <c r="I3551" s="97" t="s">
        <v>2040</v>
      </c>
      <c r="J3551" s="97" t="s">
        <v>2238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3187</v>
      </c>
      <c r="T3551" s="95" t="str">
        <f t="shared" si="283"/>
        <v>2024 08</v>
      </c>
      <c r="U3551" s="32">
        <f t="shared" si="280"/>
        <v>665.61914958238447</v>
      </c>
      <c r="V3551" s="22">
        <f t="shared" si="281"/>
        <v>0.71236386028768706</v>
      </c>
      <c r="X3551" s="33"/>
      <c r="Y3551" s="33"/>
    </row>
    <row r="3552" spans="1:25" hidden="1" x14ac:dyDescent="0.2">
      <c r="A3552" s="93" t="s">
        <v>1925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718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2900</v>
      </c>
      <c r="I3552" s="97" t="s">
        <v>2040</v>
      </c>
      <c r="J3552" s="97" t="s">
        <v>2901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3187</v>
      </c>
      <c r="T3552" s="95" t="str">
        <f t="shared" si="283"/>
        <v>2024 08</v>
      </c>
      <c r="U3552" s="32">
        <f t="shared" si="280"/>
        <v>601.26821817261475</v>
      </c>
      <c r="V3552" s="22">
        <f t="shared" si="281"/>
        <v>0.66901853292654245</v>
      </c>
      <c r="X3552" s="33"/>
      <c r="Y3552" s="33"/>
    </row>
    <row r="3553" spans="1:25" hidden="1" x14ac:dyDescent="0.2">
      <c r="A3553" s="93" t="s">
        <v>1925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718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2087</v>
      </c>
      <c r="I3553" s="97" t="s">
        <v>2088</v>
      </c>
      <c r="J3553" s="97" t="s">
        <v>3163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3187</v>
      </c>
      <c r="T3553" s="95" t="str">
        <f t="shared" si="283"/>
        <v>2024 08</v>
      </c>
      <c r="U3553" s="32">
        <f t="shared" si="280"/>
        <v>1402.586623639585</v>
      </c>
      <c r="V3553" s="22">
        <f t="shared" si="281"/>
        <v>1.7589203607811614</v>
      </c>
      <c r="X3553" s="33"/>
      <c r="Y3553" s="33"/>
    </row>
    <row r="3554" spans="1:25" hidden="1" x14ac:dyDescent="0.2">
      <c r="A3554" s="93" t="s">
        <v>1925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718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1927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3187</v>
      </c>
      <c r="T3554" s="95" t="str">
        <f t="shared" si="283"/>
        <v>2024 08</v>
      </c>
      <c r="U3554" s="32">
        <f t="shared" si="280"/>
        <v>832.53161098456167</v>
      </c>
      <c r="V3554" s="22">
        <f t="shared" si="281"/>
        <v>0.36716349167983631</v>
      </c>
      <c r="X3554" s="33"/>
      <c r="Y3554" s="33"/>
    </row>
    <row r="3555" spans="1:25" hidden="1" x14ac:dyDescent="0.2">
      <c r="A3555" s="93" t="s">
        <v>1925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718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1205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3187</v>
      </c>
      <c r="T3555" s="95" t="str">
        <f t="shared" si="283"/>
        <v>2024 09</v>
      </c>
      <c r="U3555" s="32">
        <f t="shared" si="280"/>
        <v>1762.2990091116194</v>
      </c>
      <c r="V3555" s="22">
        <f t="shared" si="281"/>
        <v>0.49814809494939094</v>
      </c>
      <c r="X3555" s="33"/>
      <c r="Y3555" s="33"/>
    </row>
    <row r="3556" spans="1:25" hidden="1" x14ac:dyDescent="0.2">
      <c r="A3556" s="93" t="s">
        <v>1925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718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2586</v>
      </c>
      <c r="I3556" s="97" t="s">
        <v>2075</v>
      </c>
      <c r="J3556" s="97" t="s">
        <v>2587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3187</v>
      </c>
      <c r="T3556" s="95" t="str">
        <f t="shared" si="283"/>
        <v>2024 10</v>
      </c>
      <c r="U3556" s="32">
        <f t="shared" si="280"/>
        <v>892.26715641609735</v>
      </c>
      <c r="V3556" s="22">
        <f t="shared" si="281"/>
        <v>1.1046562777577755</v>
      </c>
      <c r="X3556" s="33"/>
      <c r="Y3556" s="33"/>
    </row>
    <row r="3557" spans="1:25" hidden="1" x14ac:dyDescent="0.2">
      <c r="A3557" s="93" t="s">
        <v>1925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718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2577</v>
      </c>
      <c r="I3557" s="97" t="s">
        <v>2530</v>
      </c>
      <c r="J3557" s="97" t="s">
        <v>2578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si="280"/>
        <v>-3185.9009719058458</v>
      </c>
      <c r="V3557" s="22" t="str">
        <f t="shared" si="281"/>
        <v/>
      </c>
      <c r="X3557" s="33"/>
      <c r="Y3557" s="33"/>
    </row>
    <row r="3558" spans="1:25" hidden="1" x14ac:dyDescent="0.2">
      <c r="A3558" s="93" t="s">
        <v>1925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718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2605</v>
      </c>
      <c r="I3558" s="97" t="s">
        <v>2088</v>
      </c>
      <c r="J3558" s="97" t="s">
        <v>3901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3187</v>
      </c>
      <c r="T3558" s="95" t="str">
        <f t="shared" si="283"/>
        <v>2024 08</v>
      </c>
      <c r="U3558" s="32">
        <f t="shared" si="280"/>
        <v>1363.3124234371051</v>
      </c>
      <c r="V3558" s="22">
        <f t="shared" si="281"/>
        <v>0.66937729631455067</v>
      </c>
      <c r="X3558" s="33"/>
      <c r="Y3558" s="33"/>
    </row>
    <row r="3559" spans="1:25" hidden="1" x14ac:dyDescent="0.2">
      <c r="A3559" s="93" t="s">
        <v>1925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718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1928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3187</v>
      </c>
      <c r="T3559" s="95" t="str">
        <f t="shared" si="283"/>
        <v>2024 08</v>
      </c>
      <c r="U3559" s="32">
        <f t="shared" si="280"/>
        <v>677.25702227284251</v>
      </c>
      <c r="V3559" s="22">
        <f t="shared" si="281"/>
        <v>0.82316961749558459</v>
      </c>
      <c r="X3559" s="33"/>
      <c r="Y3559" s="33"/>
    </row>
    <row r="3560" spans="1:25" hidden="1" x14ac:dyDescent="0.2">
      <c r="A3560" s="93" t="s">
        <v>1929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1931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0.36643169418152627</v>
      </c>
      <c r="P3560" s="30">
        <f>IFERROR(SUM(K3560:O3560)*VLOOKUP($A3560,HeadJournal!$A$1:$L$890,COLUMN(HeadJournal!H$1),0),0)</f>
        <v>730.31575770148322</v>
      </c>
      <c r="Q3560" s="29">
        <v>730.32</v>
      </c>
      <c r="R3560" s="31">
        <v>45482</v>
      </c>
      <c r="S3560" s="31" t="s">
        <v>3187</v>
      </c>
      <c r="T3560" s="95" t="str">
        <f t="shared" si="283"/>
        <v>2024 07</v>
      </c>
      <c r="U3560" s="32">
        <f t="shared" si="280"/>
        <v>4.2422985168286687E-3</v>
      </c>
      <c r="V3560" s="22">
        <f t="shared" si="281"/>
        <v>5.8088552411636579E-6</v>
      </c>
      <c r="X3560" s="33"/>
      <c r="Y3560" s="33"/>
    </row>
    <row r="3561" spans="1:25" hidden="1" x14ac:dyDescent="0.2">
      <c r="A3561" s="93" t="s">
        <v>1929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2664</v>
      </c>
      <c r="I3561" s="97" t="s">
        <v>2665</v>
      </c>
      <c r="J3561" s="97" t="s">
        <v>2666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0.55632249047534477</v>
      </c>
      <c r="P3561" s="30">
        <f>IFERROR(SUM(K3561:O3561)*VLOOKUP($A3561,HeadJournal!$A$1:$L$890,COLUMN(HeadJournal!H$1),0),0)</f>
        <v>1108.7771271133699</v>
      </c>
      <c r="Q3561" s="29">
        <v>2500</v>
      </c>
      <c r="R3561" s="31">
        <v>45523</v>
      </c>
      <c r="S3561" s="31" t="s">
        <v>3187</v>
      </c>
      <c r="T3561" s="95" t="str">
        <f t="shared" si="283"/>
        <v>2024 08</v>
      </c>
      <c r="U3561" s="32">
        <f t="shared" si="280"/>
        <v>1391.2228728866301</v>
      </c>
      <c r="V3561" s="22">
        <f t="shared" si="281"/>
        <v>1.2547362665286841</v>
      </c>
      <c r="X3561" s="33"/>
      <c r="Y3561" s="33"/>
    </row>
    <row r="3562" spans="1:25" hidden="1" x14ac:dyDescent="0.2">
      <c r="A3562" s="93" t="s">
        <v>1929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2664</v>
      </c>
      <c r="I3562" s="97" t="s">
        <v>2665</v>
      </c>
      <c r="J3562" s="97" t="s">
        <v>2666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0.55632249047534477</v>
      </c>
      <c r="P3562" s="30">
        <f>IFERROR(SUM(K3562:O3562)*VLOOKUP($A3562,HeadJournal!$A$1:$L$890,COLUMN(HeadJournal!H$1),0),0)</f>
        <v>1108.7771271133699</v>
      </c>
      <c r="Q3562" s="29">
        <v>2500</v>
      </c>
      <c r="R3562" s="31">
        <v>45523</v>
      </c>
      <c r="S3562" s="31" t="s">
        <v>3187</v>
      </c>
      <c r="T3562" s="95" t="str">
        <f t="shared" si="283"/>
        <v>2024 08</v>
      </c>
      <c r="U3562" s="32">
        <f t="shared" si="280"/>
        <v>1391.2228728866301</v>
      </c>
      <c r="V3562" s="22">
        <f t="shared" si="281"/>
        <v>1.2547362665286841</v>
      </c>
      <c r="X3562" s="33"/>
      <c r="Y3562" s="33"/>
    </row>
    <row r="3563" spans="1:25" hidden="1" x14ac:dyDescent="0.2">
      <c r="A3563" s="93" t="s">
        <v>1929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1932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0.79270776052837699</v>
      </c>
      <c r="P3563" s="30">
        <f>IFERROR(SUM(K3563:O3563)*VLOOKUP($A3563,HeadJournal!$A$1:$L$890,COLUMN(HeadJournal!H$1),0),0)</f>
        <v>1579.9041893994397</v>
      </c>
      <c r="Q3563" s="29">
        <v>2400</v>
      </c>
      <c r="R3563" s="31">
        <v>45518</v>
      </c>
      <c r="S3563" s="31" t="s">
        <v>3187</v>
      </c>
      <c r="T3563" s="95" t="str">
        <f t="shared" si="283"/>
        <v>2024 08</v>
      </c>
      <c r="U3563" s="32">
        <f t="shared" si="280"/>
        <v>820.0958106005603</v>
      </c>
      <c r="V3563" s="22">
        <f t="shared" si="281"/>
        <v>0.51907945817416867</v>
      </c>
      <c r="X3563" s="33"/>
      <c r="Y3563" s="33"/>
    </row>
    <row r="3564" spans="1:25" hidden="1" x14ac:dyDescent="0.2">
      <c r="A3564" s="93" t="s">
        <v>1929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2512</v>
      </c>
      <c r="I3564" s="97" t="s">
        <v>2040</v>
      </c>
      <c r="J3564" s="97" t="s">
        <v>2513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0.99894067383657281</v>
      </c>
      <c r="P3564" s="30">
        <f>IFERROR(SUM(K3564:O3564)*VLOOKUP($A3564,HeadJournal!$A$1:$L$890,COLUMN(HeadJournal!H$1),0),0)</f>
        <v>1990.9361736334404</v>
      </c>
      <c r="Q3564" s="29">
        <v>2900</v>
      </c>
      <c r="R3564" s="31">
        <v>45518</v>
      </c>
      <c r="S3564" s="31" t="s">
        <v>3187</v>
      </c>
      <c r="T3564" s="95" t="str">
        <f t="shared" si="283"/>
        <v>2024 08</v>
      </c>
      <c r="U3564" s="32">
        <f t="shared" si="280"/>
        <v>909.06382636655962</v>
      </c>
      <c r="V3564" s="22">
        <f t="shared" si="281"/>
        <v>0.45660119013636002</v>
      </c>
      <c r="X3564" s="33"/>
      <c r="Y3564" s="33"/>
    </row>
    <row r="3565" spans="1:25" hidden="1" x14ac:dyDescent="0.2">
      <c r="A3565" s="93" t="s">
        <v>1929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4408</v>
      </c>
      <c r="I3565" s="97" t="s">
        <v>2040</v>
      </c>
      <c r="J3565" s="97" t="s">
        <v>4409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710.1311513328493</v>
      </c>
      <c r="Q3565" s="29">
        <v>1500</v>
      </c>
      <c r="R3565" s="31">
        <v>45518</v>
      </c>
      <c r="S3565" s="31" t="s">
        <v>3187</v>
      </c>
      <c r="T3565" s="95" t="str">
        <f t="shared" si="283"/>
        <v>2024 08</v>
      </c>
      <c r="U3565" s="32">
        <f t="shared" si="280"/>
        <v>789.8688486671507</v>
      </c>
      <c r="V3565" s="22">
        <f t="shared" si="281"/>
        <v>1.112285874496058</v>
      </c>
      <c r="X3565" s="33"/>
      <c r="Y3565" s="33"/>
    </row>
    <row r="3566" spans="1:25" hidden="1" x14ac:dyDescent="0.2">
      <c r="A3566" s="93" t="s">
        <v>1929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1933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0.60719020681587077</v>
      </c>
      <c r="P3566" s="30">
        <f>IFERROR(SUM(K3566:O3566)*VLOOKUP($A3566,HeadJournal!$A$1:$L$890,COLUMN(HeadJournal!H$1),0),0)</f>
        <v>1210.1589000103722</v>
      </c>
      <c r="Q3566" s="29">
        <v>2000</v>
      </c>
      <c r="R3566" s="31">
        <v>45518</v>
      </c>
      <c r="S3566" s="31" t="s">
        <v>3187</v>
      </c>
      <c r="T3566" s="95" t="str">
        <f t="shared" si="283"/>
        <v>2024 08</v>
      </c>
      <c r="U3566" s="32">
        <f t="shared" si="280"/>
        <v>789.84109998962776</v>
      </c>
      <c r="V3566" s="22">
        <f t="shared" si="281"/>
        <v>0.65267552879448976</v>
      </c>
      <c r="X3566" s="33"/>
      <c r="Y3566" s="33"/>
    </row>
    <row r="3567" spans="1:25" hidden="1" x14ac:dyDescent="0.2">
      <c r="A3567" s="93" t="s">
        <v>1929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2712</v>
      </c>
      <c r="I3567" s="97" t="s">
        <v>2713</v>
      </c>
      <c r="J3567" s="97" t="s">
        <v>4002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0.35170077180236947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3187</v>
      </c>
      <c r="T3567" s="95" t="str">
        <f t="shared" si="283"/>
        <v>2024 12</v>
      </c>
      <c r="U3567" s="32">
        <f t="shared" si="280"/>
        <v>999.04366974380241</v>
      </c>
      <c r="V3567" s="22">
        <f t="shared" si="281"/>
        <v>1.4252580747486148</v>
      </c>
      <c r="X3567" s="33"/>
      <c r="Y3567" s="33"/>
    </row>
    <row r="3568" spans="1:25" hidden="1" x14ac:dyDescent="0.2">
      <c r="A3568" s="93" t="s">
        <v>1929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3652</v>
      </c>
      <c r="I3568" s="97" t="s">
        <v>2088</v>
      </c>
      <c r="J3568" s="97" t="s">
        <v>3653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1.4316615187243051</v>
      </c>
      <c r="P3568" s="30">
        <f>IFERROR(SUM(K3568:O3568)*VLOOKUP($A3568,HeadJournal!$A$1:$L$890,COLUMN(HeadJournal!H$1),0),0)</f>
        <v>2853.3693548387096</v>
      </c>
      <c r="Q3568" s="29">
        <v>4200</v>
      </c>
      <c r="R3568" s="31">
        <v>45532</v>
      </c>
      <c r="S3568" s="31" t="s">
        <v>3187</v>
      </c>
      <c r="T3568" s="95" t="str">
        <f t="shared" si="283"/>
        <v>2024 08</v>
      </c>
      <c r="U3568" s="32">
        <f t="shared" si="280"/>
        <v>1346.6306451612904</v>
      </c>
      <c r="V3568" s="22">
        <f t="shared" si="281"/>
        <v>0.47194403447197969</v>
      </c>
      <c r="X3568" s="33"/>
      <c r="Y3568" s="33"/>
    </row>
    <row r="3569" spans="1:25" hidden="1" x14ac:dyDescent="0.2">
      <c r="A3569" s="93" t="s">
        <v>1929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3076</v>
      </c>
      <c r="I3569" s="97" t="s">
        <v>2088</v>
      </c>
      <c r="J3569" s="97" t="s">
        <v>3077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0.19656574549687403</v>
      </c>
      <c r="P3569" s="30">
        <f>IFERROR(SUM(K3569:O3569)*VLOOKUP($A3569,HeadJournal!$A$1:$L$890,COLUMN(HeadJournal!H$1),0),0)</f>
        <v>391.76485997303178</v>
      </c>
      <c r="Q3569" s="29">
        <v>800</v>
      </c>
      <c r="R3569" s="31">
        <v>45535</v>
      </c>
      <c r="S3569" s="31" t="s">
        <v>3187</v>
      </c>
      <c r="T3569" s="95" t="str">
        <f t="shared" si="283"/>
        <v>2024 08</v>
      </c>
      <c r="U3569" s="32">
        <f t="shared" si="280"/>
        <v>408.23514002696822</v>
      </c>
      <c r="V3569" s="22">
        <f t="shared" si="281"/>
        <v>1.0420412388570792</v>
      </c>
      <c r="X3569" s="33"/>
      <c r="Y3569" s="33"/>
    </row>
    <row r="3570" spans="1:25" hidden="1" x14ac:dyDescent="0.2">
      <c r="A3570" s="93" t="s">
        <v>1929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1136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0.37655920331719661</v>
      </c>
      <c r="P3570" s="30">
        <f>IFERROR(SUM(K3570:O3570)*VLOOKUP($A3570,HeadJournal!$A$1:$L$890,COLUMN(HeadJournal!H$1),0),0)</f>
        <v>750.50036407011714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si="280"/>
        <v>949.49963592988286</v>
      </c>
      <c r="V3570" s="22">
        <f t="shared" si="281"/>
        <v>1.265155463457142</v>
      </c>
      <c r="X3570" s="33"/>
      <c r="Y3570" s="33"/>
    </row>
    <row r="3571" spans="1:25" hidden="1" x14ac:dyDescent="0.2">
      <c r="A3571" s="93" t="s">
        <v>1929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2708</v>
      </c>
      <c r="I3571" s="97" t="s">
        <v>2040</v>
      </c>
      <c r="J3571" s="97" t="s">
        <v>2709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0.46816712686257822</v>
      </c>
      <c r="P3571" s="30">
        <f>IFERROR(SUM(K3571:O3571)*VLOOKUP($A3571,HeadJournal!$A$1:$L$890,COLUMN(HeadJournal!H$1),0),0)</f>
        <v>933.07930349548803</v>
      </c>
      <c r="Q3571" s="29">
        <v>1600</v>
      </c>
      <c r="R3571" s="31">
        <v>45518</v>
      </c>
      <c r="S3571" s="31" t="s">
        <v>3187</v>
      </c>
      <c r="T3571" s="95" t="str">
        <f t="shared" si="283"/>
        <v>2024 08</v>
      </c>
      <c r="U3571" s="32">
        <f t="shared" si="280"/>
        <v>666.92069650451197</v>
      </c>
      <c r="V3571" s="22">
        <f t="shared" si="281"/>
        <v>0.7147524267295432</v>
      </c>
      <c r="X3571" s="33"/>
      <c r="Y3571" s="33"/>
    </row>
    <row r="3572" spans="1:25" hidden="1" x14ac:dyDescent="0.2">
      <c r="A3572" s="93" t="s">
        <v>1929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2962</v>
      </c>
      <c r="I3572" s="97" t="s">
        <v>2530</v>
      </c>
      <c r="J3572" s="97" t="s">
        <v>3648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0.25134636309436348</v>
      </c>
      <c r="P3572" s="30">
        <f>IFERROR(SUM(K3572:O3572)*VLOOKUP($A3572,HeadJournal!$A$1:$L$890,COLUMN(HeadJournal!H$1),0),0)</f>
        <v>500.94523078518819</v>
      </c>
      <c r="Q3572" s="29">
        <v>1400</v>
      </c>
      <c r="R3572" s="31">
        <v>45780</v>
      </c>
      <c r="S3572" s="31" t="s">
        <v>3187</v>
      </c>
      <c r="T3572" s="95" t="str">
        <f t="shared" si="283"/>
        <v>2025 05</v>
      </c>
      <c r="U3572" s="32">
        <f t="shared" si="280"/>
        <v>899.05476921481181</v>
      </c>
      <c r="V3572" s="22">
        <f t="shared" si="281"/>
        <v>1.7947166954870923</v>
      </c>
      <c r="X3572" s="33"/>
      <c r="Y3572" s="33"/>
    </row>
    <row r="3573" spans="1:25" hidden="1" x14ac:dyDescent="0.2">
      <c r="A3573" s="93" t="s">
        <v>1929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2662</v>
      </c>
      <c r="I3573" s="97" t="s">
        <v>2088</v>
      </c>
      <c r="J3573" s="97" t="s">
        <v>2663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1.5660811854341112</v>
      </c>
      <c r="P3573" s="30">
        <f>IFERROR(SUM(K3573:O3573)*VLOOKUP($A3573,HeadJournal!$A$1:$L$890,COLUMN(HeadJournal!H$1),0),0)</f>
        <v>3121.2741302769423</v>
      </c>
      <c r="Q3573" s="29">
        <v>3121.27</v>
      </c>
      <c r="R3573" s="31">
        <v>45482</v>
      </c>
      <c r="S3573" s="31" t="s">
        <v>3187</v>
      </c>
      <c r="T3573" s="95" t="str">
        <f t="shared" si="283"/>
        <v>2024 07</v>
      </c>
      <c r="U3573" s="32">
        <f t="shared" si="280"/>
        <v>-4.1302769423054997E-3</v>
      </c>
      <c r="V3573" s="22">
        <f t="shared" si="281"/>
        <v>-1.3232663232751784E-6</v>
      </c>
      <c r="X3573" s="33"/>
      <c r="Y3573" s="33"/>
    </row>
    <row r="3574" spans="1:25" hidden="1" x14ac:dyDescent="0.2">
      <c r="A3574" s="93" t="s">
        <v>1934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1935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3187</v>
      </c>
      <c r="T3574" s="95" t="str">
        <f t="shared" si="283"/>
        <v>2024 07</v>
      </c>
      <c r="U3574" s="32">
        <f t="shared" si="280"/>
        <v>580</v>
      </c>
      <c r="V3574" s="22">
        <f t="shared" si="281"/>
        <v>0.14795918367346939</v>
      </c>
      <c r="X3574" s="33"/>
      <c r="Y3574" s="33"/>
    </row>
    <row r="3575" spans="1:25" hidden="1" x14ac:dyDescent="0.2">
      <c r="A3575" s="93" t="s">
        <v>1934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300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3187</v>
      </c>
      <c r="T3575" s="95" t="str">
        <f t="shared" si="283"/>
        <v>2024 08</v>
      </c>
      <c r="U3575" s="32">
        <f t="shared" si="280"/>
        <v>724</v>
      </c>
      <c r="V3575" s="22">
        <f t="shared" si="281"/>
        <v>0.49051490514905149</v>
      </c>
      <c r="X3575" s="33"/>
      <c r="Y3575" s="33"/>
    </row>
    <row r="3576" spans="1:25" hidden="1" x14ac:dyDescent="0.2">
      <c r="A3576" s="93" t="s">
        <v>1936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1935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3187</v>
      </c>
      <c r="T3576" s="95" t="str">
        <f t="shared" si="283"/>
        <v>2024 07</v>
      </c>
      <c r="U3576" s="32">
        <f t="shared" si="280"/>
        <v>579.99999999999909</v>
      </c>
      <c r="V3576" s="22">
        <f t="shared" si="281"/>
        <v>0.14795918367346911</v>
      </c>
      <c r="X3576" s="33"/>
      <c r="Y3576" s="33"/>
    </row>
    <row r="3577" spans="1:25" hidden="1" x14ac:dyDescent="0.2">
      <c r="A3577" s="93" t="s">
        <v>1936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1937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si="280"/>
        <v>886.66666666666663</v>
      </c>
      <c r="V3577" s="22">
        <f t="shared" si="281"/>
        <v>2.8297872340425529</v>
      </c>
      <c r="X3577" s="33"/>
      <c r="Y3577" s="33"/>
    </row>
    <row r="3578" spans="1:25" hidden="1" x14ac:dyDescent="0.2">
      <c r="A3578" s="93" t="s">
        <v>1936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1938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si="280"/>
        <v>886.66666666666663</v>
      </c>
      <c r="V3578" s="22">
        <f t="shared" si="281"/>
        <v>2.8297872340425529</v>
      </c>
      <c r="X3578" s="33"/>
      <c r="Y3578" s="33"/>
    </row>
    <row r="3579" spans="1:25" hidden="1" x14ac:dyDescent="0.2">
      <c r="A3579" s="93" t="s">
        <v>1936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1939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3187</v>
      </c>
      <c r="T3579" s="95" t="str">
        <f t="shared" si="283"/>
        <v>2024 07</v>
      </c>
      <c r="U3579" s="32">
        <f t="shared" si="280"/>
        <v>286.66666666666663</v>
      </c>
      <c r="V3579" s="22">
        <f t="shared" si="281"/>
        <v>0.91489361702127636</v>
      </c>
      <c r="X3579" s="33"/>
      <c r="Y3579" s="33"/>
    </row>
    <row r="3580" spans="1:25" hidden="1" x14ac:dyDescent="0.2">
      <c r="A3580" s="93" t="s">
        <v>1943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154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3187</v>
      </c>
      <c r="T3580" s="95" t="str">
        <f t="shared" si="283"/>
        <v>2024 08</v>
      </c>
      <c r="U3580" s="32">
        <f t="shared" si="280"/>
        <v>780.96167468719921</v>
      </c>
      <c r="V3580" s="22">
        <f t="shared" si="281"/>
        <v>0.76637124952830171</v>
      </c>
      <c r="X3580" s="33"/>
      <c r="Y3580" s="33"/>
    </row>
    <row r="3581" spans="1:25" hidden="1" x14ac:dyDescent="0.2">
      <c r="A3581" s="93" t="s">
        <v>1943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3896</v>
      </c>
      <c r="I3581" s="97" t="s">
        <v>3897</v>
      </c>
      <c r="J3581" s="97" t="s">
        <v>3898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3187</v>
      </c>
      <c r="T3581" s="95" t="str">
        <f t="shared" si="283"/>
        <v>2024 09</v>
      </c>
      <c r="U3581" s="32">
        <f t="shared" si="280"/>
        <v>512.58420370265537</v>
      </c>
      <c r="V3581" s="22">
        <f t="shared" si="281"/>
        <v>0.74566835162009415</v>
      </c>
      <c r="X3581" s="33"/>
      <c r="Y3581" s="33"/>
    </row>
    <row r="3582" spans="1:25" hidden="1" x14ac:dyDescent="0.2">
      <c r="A3582" s="93" t="s">
        <v>1943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3896</v>
      </c>
      <c r="I3582" s="97" t="s">
        <v>3897</v>
      </c>
      <c r="J3582" s="97" t="s">
        <v>3898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3187</v>
      </c>
      <c r="T3582" s="95" t="str">
        <f t="shared" si="283"/>
        <v>2024 09</v>
      </c>
      <c r="U3582" s="32">
        <f t="shared" si="280"/>
        <v>512.58420370265537</v>
      </c>
      <c r="V3582" s="22">
        <f t="shared" si="281"/>
        <v>0.74566835162009415</v>
      </c>
      <c r="X3582" s="33"/>
      <c r="Y3582" s="33"/>
    </row>
    <row r="3583" spans="1:25" hidden="1" x14ac:dyDescent="0.2">
      <c r="A3583" s="93" t="s">
        <v>1943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1898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3187</v>
      </c>
      <c r="T3583" s="95" t="str">
        <f t="shared" si="283"/>
        <v>2024 08</v>
      </c>
      <c r="U3583" s="32">
        <f t="shared" si="280"/>
        <v>808.38260346487027</v>
      </c>
      <c r="V3583" s="22">
        <f t="shared" si="281"/>
        <v>0.67839107234873153</v>
      </c>
      <c r="X3583" s="33"/>
      <c r="Y3583" s="33"/>
    </row>
    <row r="3584" spans="1:25" hidden="1" x14ac:dyDescent="0.2">
      <c r="A3584" s="93" t="s">
        <v>1943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1898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3187</v>
      </c>
      <c r="T3584" s="95" t="str">
        <f t="shared" si="283"/>
        <v>2024 08</v>
      </c>
      <c r="U3584" s="32">
        <f t="shared" si="280"/>
        <v>708.38260346487027</v>
      </c>
      <c r="V3584" s="22">
        <f t="shared" si="281"/>
        <v>0.59447151873129489</v>
      </c>
      <c r="X3584" s="33"/>
      <c r="Y3584" s="33"/>
    </row>
    <row r="3585" spans="1:25" hidden="1" x14ac:dyDescent="0.2">
      <c r="A3585" s="93" t="s">
        <v>1943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2210</v>
      </c>
      <c r="I3585" s="97" t="s">
        <v>2040</v>
      </c>
      <c r="J3585" s="97" t="s">
        <v>2211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3187</v>
      </c>
      <c r="T3585" s="95" t="str">
        <f t="shared" si="283"/>
        <v>2025 01</v>
      </c>
      <c r="U3585" s="32">
        <f t="shared" ref="U3585:U3648" si="285">Q3585-P3585</f>
        <v>710.78425748740301</v>
      </c>
      <c r="V3585" s="22">
        <f t="shared" ref="V3585:V3648" si="286">IF(Q3585&lt;&gt;0,IFERROR(U3585/P3585,""),"")</f>
        <v>1.4529055296479976</v>
      </c>
      <c r="X3585" s="33"/>
      <c r="Y3585" s="33"/>
    </row>
    <row r="3586" spans="1:25" hidden="1" x14ac:dyDescent="0.2">
      <c r="A3586" s="93" t="s">
        <v>1943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2210</v>
      </c>
      <c r="I3586" s="97" t="s">
        <v>2040</v>
      </c>
      <c r="J3586" s="97" t="s">
        <v>2211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3187</v>
      </c>
      <c r="T3586" s="95" t="str">
        <f t="shared" si="283"/>
        <v>2025 03</v>
      </c>
      <c r="U3586" s="32">
        <f t="shared" si="285"/>
        <v>610.78425748740301</v>
      </c>
      <c r="V3586" s="22">
        <f t="shared" si="286"/>
        <v>1.2484967355106644</v>
      </c>
      <c r="X3586" s="33"/>
      <c r="Y3586" s="33"/>
    </row>
    <row r="3587" spans="1:25" hidden="1" x14ac:dyDescent="0.2">
      <c r="A3587" s="93" t="s">
        <v>1943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1946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3187</v>
      </c>
      <c r="T3587" s="95" t="str">
        <f t="shared" si="283"/>
        <v>2024 08</v>
      </c>
      <c r="U3587" s="32">
        <f t="shared" si="285"/>
        <v>1462.7873056672138</v>
      </c>
      <c r="V3587" s="22">
        <f t="shared" si="286"/>
        <v>0.40217260539819732</v>
      </c>
      <c r="X3587" s="33"/>
      <c r="Y3587" s="33"/>
    </row>
    <row r="3588" spans="1:25" hidden="1" x14ac:dyDescent="0.2">
      <c r="A3588" s="93" t="s">
        <v>1943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2905</v>
      </c>
      <c r="I3588" s="97" t="s">
        <v>2903</v>
      </c>
      <c r="J3588" s="97" t="s">
        <v>2906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3187</v>
      </c>
      <c r="T3588" s="95" t="str">
        <f t="shared" ref="T3588:T3651" si="288">IF(R3588="","",TEXT(R3588,"ГГГГ ММ"))</f>
        <v>2024 08</v>
      </c>
      <c r="U3588" s="32">
        <f t="shared" si="285"/>
        <v>706.53122063069691</v>
      </c>
      <c r="V3588" s="22">
        <f t="shared" si="286"/>
        <v>0.39394676325458977</v>
      </c>
      <c r="X3588" s="33"/>
      <c r="Y3588" s="33"/>
    </row>
    <row r="3589" spans="1:25" hidden="1" x14ac:dyDescent="0.2">
      <c r="A3589" s="93" t="s">
        <v>1943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2905</v>
      </c>
      <c r="I3589" s="97" t="s">
        <v>2903</v>
      </c>
      <c r="J3589" s="97" t="s">
        <v>2906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3187</v>
      </c>
      <c r="T3589" s="95" t="str">
        <f t="shared" si="288"/>
        <v>2024 08</v>
      </c>
      <c r="U3589" s="32">
        <f t="shared" si="285"/>
        <v>706.53122063069691</v>
      </c>
      <c r="V3589" s="22">
        <f t="shared" si="286"/>
        <v>0.39394676325458977</v>
      </c>
      <c r="X3589" s="33"/>
      <c r="Y3589" s="33"/>
    </row>
    <row r="3590" spans="1:25" hidden="1" x14ac:dyDescent="0.2">
      <c r="A3590" s="93" t="s">
        <v>1943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2240</v>
      </c>
      <c r="I3590" s="97" t="s">
        <v>2202</v>
      </c>
      <c r="J3590" s="97" t="s">
        <v>4349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3187</v>
      </c>
      <c r="T3590" s="95" t="str">
        <f t="shared" si="288"/>
        <v>2024 07</v>
      </c>
      <c r="U3590" s="32">
        <f t="shared" si="285"/>
        <v>3.4546792729770459E-3</v>
      </c>
      <c r="V3590" s="22">
        <f t="shared" si="286"/>
        <v>4.5987183153946091E-6</v>
      </c>
      <c r="X3590" s="33"/>
      <c r="Y3590" s="33"/>
    </row>
    <row r="3591" spans="1:25" hidden="1" x14ac:dyDescent="0.2">
      <c r="A3591" s="93" t="s">
        <v>1943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2731</v>
      </c>
      <c r="I3591" s="97" t="s">
        <v>2202</v>
      </c>
      <c r="J3591" s="97" t="s">
        <v>2732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3187</v>
      </c>
      <c r="T3591" s="95" t="str">
        <f t="shared" si="288"/>
        <v>2024 07</v>
      </c>
      <c r="U3591" s="32">
        <f t="shared" si="285"/>
        <v>1.0247409841213084E-3</v>
      </c>
      <c r="V3591" s="22">
        <f t="shared" si="286"/>
        <v>6.3391047157221528E-7</v>
      </c>
      <c r="X3591" s="33"/>
      <c r="Y3591" s="33"/>
    </row>
    <row r="3592" spans="1:25" hidden="1" x14ac:dyDescent="0.2">
      <c r="A3592" s="93" t="s">
        <v>1943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2185</v>
      </c>
      <c r="I3592" s="97" t="s">
        <v>2186</v>
      </c>
      <c r="J3592" s="97" t="s">
        <v>2187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3187</v>
      </c>
      <c r="T3592" s="95" t="str">
        <f t="shared" si="288"/>
        <v>2024 08</v>
      </c>
      <c r="U3592" s="32">
        <f t="shared" si="285"/>
        <v>1729.1694383740023</v>
      </c>
      <c r="V3592" s="22">
        <f t="shared" si="286"/>
        <v>1.476874190892838</v>
      </c>
      <c r="X3592" s="33"/>
      <c r="Y3592" s="33"/>
    </row>
    <row r="3593" spans="1:25" hidden="1" x14ac:dyDescent="0.2">
      <c r="A3593" s="93" t="s">
        <v>1943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2534</v>
      </c>
      <c r="I3593" s="97" t="s">
        <v>2138</v>
      </c>
      <c r="J3593" s="97" t="s">
        <v>2535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3187</v>
      </c>
      <c r="T3593" s="95" t="str">
        <f t="shared" si="288"/>
        <v>2024 09</v>
      </c>
      <c r="U3593" s="32">
        <f t="shared" si="285"/>
        <v>541.17253128007701</v>
      </c>
      <c r="V3593" s="22">
        <f t="shared" si="286"/>
        <v>0.96840717676193111</v>
      </c>
      <c r="X3593" s="33"/>
      <c r="Y3593" s="33"/>
    </row>
    <row r="3594" spans="1:25" hidden="1" x14ac:dyDescent="0.2">
      <c r="A3594" s="93" t="s">
        <v>1942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1948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3187</v>
      </c>
      <c r="T3594" s="95" t="str">
        <f t="shared" si="288"/>
        <v>2024 08</v>
      </c>
      <c r="U3594" s="32">
        <f t="shared" si="285"/>
        <v>908.30214232843377</v>
      </c>
      <c r="V3594" s="22">
        <f t="shared" si="286"/>
        <v>1.3131486996157737</v>
      </c>
      <c r="X3594" s="33"/>
      <c r="Y3594" s="33"/>
    </row>
    <row r="3595" spans="1:25" hidden="1" x14ac:dyDescent="0.2">
      <c r="A3595" s="93" t="s">
        <v>1942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3700</v>
      </c>
      <c r="I3595" s="97" t="s">
        <v>2043</v>
      </c>
      <c r="J3595" s="97" t="s">
        <v>3855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3187</v>
      </c>
      <c r="T3595" s="95" t="str">
        <f t="shared" si="288"/>
        <v>2024 08</v>
      </c>
      <c r="U3595" s="32">
        <f t="shared" si="285"/>
        <v>1137.1740015332555</v>
      </c>
      <c r="V3595" s="22">
        <f t="shared" si="286"/>
        <v>1.0699531279567558</v>
      </c>
      <c r="X3595" s="33"/>
      <c r="Y3595" s="33"/>
    </row>
    <row r="3596" spans="1:25" hidden="1" x14ac:dyDescent="0.2">
      <c r="A3596" s="93" t="s">
        <v>1942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3700</v>
      </c>
      <c r="I3596" s="97" t="s">
        <v>2043</v>
      </c>
      <c r="J3596" s="97" t="s">
        <v>3855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3187</v>
      </c>
      <c r="T3596" s="95" t="str">
        <f t="shared" si="288"/>
        <v>2024 08</v>
      </c>
      <c r="U3596" s="32">
        <f t="shared" si="285"/>
        <v>1137.1740015332555</v>
      </c>
      <c r="V3596" s="22">
        <f t="shared" si="286"/>
        <v>1.0699531279567558</v>
      </c>
      <c r="X3596" s="33"/>
      <c r="Y3596" s="33"/>
    </row>
    <row r="3597" spans="1:25" hidden="1" x14ac:dyDescent="0.2">
      <c r="A3597" s="93" t="s">
        <v>1942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2261</v>
      </c>
      <c r="I3597" s="97" t="s">
        <v>2043</v>
      </c>
      <c r="J3597" s="97" t="s">
        <v>2262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3187</v>
      </c>
      <c r="T3597" s="95" t="str">
        <f t="shared" si="288"/>
        <v>2024 11</v>
      </c>
      <c r="U3597" s="32">
        <f t="shared" si="285"/>
        <v>1020.0080831659086</v>
      </c>
      <c r="V3597" s="22">
        <f t="shared" si="286"/>
        <v>1.3077162226321764</v>
      </c>
      <c r="X3597" s="33"/>
      <c r="Y3597" s="33"/>
    </row>
    <row r="3598" spans="1:25" hidden="1" x14ac:dyDescent="0.2">
      <c r="A3598" s="93" t="s">
        <v>1942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2261</v>
      </c>
      <c r="I3598" s="97" t="s">
        <v>2043</v>
      </c>
      <c r="J3598" s="97" t="s">
        <v>2262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3187</v>
      </c>
      <c r="T3598" s="95" t="str">
        <f t="shared" si="288"/>
        <v>2024 12</v>
      </c>
      <c r="U3598" s="32">
        <f t="shared" si="285"/>
        <v>1020.0080831659086</v>
      </c>
      <c r="V3598" s="22">
        <f t="shared" si="286"/>
        <v>1.3077162226321764</v>
      </c>
      <c r="X3598" s="33"/>
      <c r="Y3598" s="33"/>
    </row>
    <row r="3599" spans="1:25" hidden="1" x14ac:dyDescent="0.2">
      <c r="A3599" s="93" t="s">
        <v>1942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2125</v>
      </c>
      <c r="I3599" s="97" t="s">
        <v>2040</v>
      </c>
      <c r="J3599" s="97" t="s">
        <v>3851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3187</v>
      </c>
      <c r="T3599" s="95" t="str">
        <f t="shared" si="288"/>
        <v>2024 07</v>
      </c>
      <c r="U3599" s="32">
        <f t="shared" si="285"/>
        <v>4.2846568671848217E-3</v>
      </c>
      <c r="V3599" s="22">
        <f t="shared" si="286"/>
        <v>3.0972026439463634E-6</v>
      </c>
      <c r="X3599" s="33"/>
      <c r="Y3599" s="33"/>
    </row>
    <row r="3600" spans="1:25" hidden="1" x14ac:dyDescent="0.2">
      <c r="A3600" s="93" t="s">
        <v>1942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2111</v>
      </c>
      <c r="I3600" s="97" t="s">
        <v>2040</v>
      </c>
      <c r="J3600" s="97" t="s">
        <v>3950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3187</v>
      </c>
      <c r="T3600" s="95" t="str">
        <f t="shared" si="288"/>
        <v>2024 08</v>
      </c>
      <c r="U3600" s="32">
        <f t="shared" si="285"/>
        <v>1593.4700100454686</v>
      </c>
      <c r="V3600" s="22">
        <f t="shared" si="286"/>
        <v>0.9337486123451747</v>
      </c>
      <c r="X3600" s="33"/>
      <c r="Y3600" s="33"/>
    </row>
    <row r="3601" spans="1:25" hidden="1" x14ac:dyDescent="0.2">
      <c r="A3601" s="93" t="s">
        <v>1942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1949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3187</v>
      </c>
      <c r="T3601" s="95" t="str">
        <f t="shared" si="288"/>
        <v>2024 08</v>
      </c>
      <c r="U3601" s="32">
        <f t="shared" si="285"/>
        <v>2689.4513228296487</v>
      </c>
      <c r="V3601" s="22">
        <f t="shared" si="286"/>
        <v>0.72481230050338885</v>
      </c>
      <c r="X3601" s="33"/>
      <c r="Y3601" s="33"/>
    </row>
    <row r="3602" spans="1:25" hidden="1" x14ac:dyDescent="0.2">
      <c r="A3602" s="93" t="s">
        <v>1942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2518</v>
      </c>
      <c r="I3602" s="97" t="s">
        <v>2245</v>
      </c>
      <c r="J3602" s="97" t="s">
        <v>2519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3187</v>
      </c>
      <c r="T3602" s="95" t="str">
        <f t="shared" si="288"/>
        <v>2024 08</v>
      </c>
      <c r="U3602" s="32">
        <f t="shared" si="285"/>
        <v>2118.9380707412488</v>
      </c>
      <c r="V3602" s="22">
        <f t="shared" si="286"/>
        <v>0.7903353695850972</v>
      </c>
      <c r="X3602" s="33"/>
      <c r="Y3602" s="33"/>
    </row>
    <row r="3603" spans="1:25" hidden="1" x14ac:dyDescent="0.2">
      <c r="A3603" s="93" t="s">
        <v>1950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300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3187</v>
      </c>
      <c r="T3603" s="95" t="str">
        <f t="shared" si="288"/>
        <v>2024 07</v>
      </c>
      <c r="U3603" s="32">
        <f t="shared" si="285"/>
        <v>0</v>
      </c>
      <c r="V3603" s="22">
        <f t="shared" si="286"/>
        <v>0</v>
      </c>
      <c r="X3603" s="33"/>
      <c r="Y3603" s="33"/>
    </row>
    <row r="3604" spans="1:25" hidden="1" x14ac:dyDescent="0.2">
      <c r="A3604" s="93" t="s">
        <v>1950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300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3187</v>
      </c>
      <c r="T3604" s="95" t="str">
        <f t="shared" si="288"/>
        <v>2024 09</v>
      </c>
      <c r="U3604" s="32">
        <f t="shared" si="285"/>
        <v>925</v>
      </c>
      <c r="V3604" s="22">
        <f t="shared" si="286"/>
        <v>0.72549019607843135</v>
      </c>
      <c r="X3604" s="33"/>
      <c r="Y3604" s="33"/>
    </row>
    <row r="3605" spans="1:25" hidden="1" x14ac:dyDescent="0.2">
      <c r="A3605" s="93" t="s">
        <v>1951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617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si="285"/>
        <v>-1140</v>
      </c>
      <c r="V3605" s="22" t="str">
        <f t="shared" si="286"/>
        <v/>
      </c>
      <c r="X3605" s="33"/>
      <c r="Y3605" s="33"/>
    </row>
    <row r="3606" spans="1:25" hidden="1" x14ac:dyDescent="0.2">
      <c r="A3606" s="93" t="s">
        <v>1952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1618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3187</v>
      </c>
      <c r="T3606" s="95" t="str">
        <f t="shared" si="288"/>
        <v>2024 08</v>
      </c>
      <c r="U3606" s="32">
        <f t="shared" si="285"/>
        <v>1375</v>
      </c>
      <c r="V3606" s="22">
        <f t="shared" si="286"/>
        <v>0.44</v>
      </c>
      <c r="X3606" s="33"/>
      <c r="Y3606" s="33"/>
    </row>
    <row r="3607" spans="1:25" hidden="1" x14ac:dyDescent="0.2">
      <c r="A3607" s="93" t="s">
        <v>1952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1618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3187</v>
      </c>
      <c r="T3607" s="95" t="str">
        <f t="shared" si="288"/>
        <v>2024 09</v>
      </c>
      <c r="U3607" s="32">
        <f t="shared" si="285"/>
        <v>1375</v>
      </c>
      <c r="V3607" s="22">
        <f t="shared" si="286"/>
        <v>0.44</v>
      </c>
      <c r="X3607" s="33"/>
      <c r="Y3607" s="33"/>
    </row>
    <row r="3608" spans="1:25" hidden="1" x14ac:dyDescent="0.2">
      <c r="A3608" s="93" t="s">
        <v>1953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483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3187</v>
      </c>
      <c r="T3608" s="95" t="str">
        <f t="shared" si="288"/>
        <v>2024 08</v>
      </c>
      <c r="U3608" s="32">
        <f t="shared" si="285"/>
        <v>660</v>
      </c>
      <c r="V3608" s="22">
        <f t="shared" si="286"/>
        <v>0.34020618556701032</v>
      </c>
      <c r="X3608" s="33"/>
      <c r="Y3608" s="33"/>
    </row>
    <row r="3609" spans="1:25" hidden="1" x14ac:dyDescent="0.2">
      <c r="A3609" s="93" t="s">
        <v>1953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2278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3187</v>
      </c>
      <c r="T3609" s="95" t="str">
        <f t="shared" si="288"/>
        <v>2024 08</v>
      </c>
      <c r="U3609" s="32">
        <f t="shared" si="285"/>
        <v>660</v>
      </c>
      <c r="V3609" s="22">
        <f t="shared" si="286"/>
        <v>0.34020618556701032</v>
      </c>
      <c r="X3609" s="33"/>
      <c r="Y3609" s="33"/>
    </row>
    <row r="3610" spans="1:25" hidden="1" x14ac:dyDescent="0.2">
      <c r="A3610" s="93" t="s">
        <v>1954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1046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3187</v>
      </c>
      <c r="T3610" s="95" t="str">
        <f t="shared" si="288"/>
        <v>2024 08</v>
      </c>
      <c r="U3610" s="32">
        <f t="shared" si="285"/>
        <v>295</v>
      </c>
      <c r="V3610" s="22">
        <f t="shared" si="286"/>
        <v>0.58415841584158412</v>
      </c>
      <c r="X3610" s="33"/>
      <c r="Y3610" s="33"/>
    </row>
    <row r="3611" spans="1:25" hidden="1" x14ac:dyDescent="0.2">
      <c r="A3611" s="93" t="s">
        <v>1954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1046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3187</v>
      </c>
      <c r="T3611" s="95" t="str">
        <f t="shared" si="288"/>
        <v>2024 09</v>
      </c>
      <c r="U3611" s="32">
        <f t="shared" si="285"/>
        <v>295</v>
      </c>
      <c r="V3611" s="22">
        <f t="shared" si="286"/>
        <v>0.58415841584158412</v>
      </c>
      <c r="X3611" s="33"/>
      <c r="Y3611" s="33"/>
    </row>
    <row r="3612" spans="1:25" hidden="1" x14ac:dyDescent="0.2">
      <c r="A3612" s="93" t="s">
        <v>1954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1046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3187</v>
      </c>
      <c r="T3612" s="95" t="str">
        <f t="shared" si="288"/>
        <v>2024 09</v>
      </c>
      <c r="U3612" s="32">
        <f t="shared" si="285"/>
        <v>295</v>
      </c>
      <c r="V3612" s="22">
        <f t="shared" si="286"/>
        <v>0.58415841584158412</v>
      </c>
      <c r="X3612" s="33"/>
      <c r="Y3612" s="33"/>
    </row>
    <row r="3613" spans="1:25" hidden="1" x14ac:dyDescent="0.2">
      <c r="A3613" s="93" t="s">
        <v>1954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1047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3187</v>
      </c>
      <c r="T3613" s="95" t="str">
        <f t="shared" si="288"/>
        <v>2024 08</v>
      </c>
      <c r="U3613" s="32">
        <f t="shared" si="285"/>
        <v>307</v>
      </c>
      <c r="V3613" s="22">
        <f t="shared" si="286"/>
        <v>0.62271805273833669</v>
      </c>
      <c r="X3613" s="33"/>
      <c r="Y3613" s="33"/>
    </row>
    <row r="3614" spans="1:25" hidden="1" x14ac:dyDescent="0.2">
      <c r="A3614" s="93" t="s">
        <v>1954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1047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3187</v>
      </c>
      <c r="T3614" s="95" t="str">
        <f t="shared" si="288"/>
        <v>2024 09</v>
      </c>
      <c r="U3614" s="32">
        <f t="shared" si="285"/>
        <v>307</v>
      </c>
      <c r="V3614" s="22">
        <f t="shared" si="286"/>
        <v>0.62271805273833669</v>
      </c>
      <c r="X3614" s="33"/>
      <c r="Y3614" s="33"/>
    </row>
    <row r="3615" spans="1:25" hidden="1" x14ac:dyDescent="0.2">
      <c r="A3615" s="93" t="s">
        <v>1954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1047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3187</v>
      </c>
      <c r="T3615" s="95" t="str">
        <f t="shared" si="288"/>
        <v>2025 03</v>
      </c>
      <c r="U3615" s="32">
        <f t="shared" si="285"/>
        <v>107</v>
      </c>
      <c r="V3615" s="22">
        <f t="shared" si="286"/>
        <v>0.21703853955375255</v>
      </c>
      <c r="X3615" s="33"/>
      <c r="Y3615" s="33"/>
    </row>
    <row r="3616" spans="1:25" hidden="1" x14ac:dyDescent="0.2">
      <c r="A3616" s="93" t="s">
        <v>1955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276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3187</v>
      </c>
      <c r="T3616" s="95" t="str">
        <f t="shared" si="288"/>
        <v>2024 08</v>
      </c>
      <c r="U3616" s="32">
        <f t="shared" si="285"/>
        <v>1139</v>
      </c>
      <c r="V3616" s="22">
        <f t="shared" si="286"/>
        <v>0.98105081826012064</v>
      </c>
      <c r="X3616" s="33"/>
      <c r="Y3616" s="33"/>
    </row>
    <row r="3617" spans="1:25" hidden="1" x14ac:dyDescent="0.2">
      <c r="A3617" s="93" t="s">
        <v>1956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1959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3187</v>
      </c>
      <c r="T3617" s="95" t="str">
        <f t="shared" si="288"/>
        <v>2024 12</v>
      </c>
      <c r="U3617" s="32">
        <f t="shared" si="285"/>
        <v>377</v>
      </c>
      <c r="V3617" s="22">
        <f t="shared" si="286"/>
        <v>0.12471055243135958</v>
      </c>
      <c r="X3617" s="33"/>
      <c r="Y3617" s="33"/>
    </row>
    <row r="3618" spans="1:25" hidden="1" x14ac:dyDescent="0.2">
      <c r="A3618" s="93" t="s">
        <v>1960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1961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si="285"/>
        <v>-2061</v>
      </c>
      <c r="V3618" s="22" t="str">
        <f t="shared" si="286"/>
        <v/>
      </c>
      <c r="X3618" s="33"/>
      <c r="Y3618" s="33"/>
    </row>
    <row r="3619" spans="1:25" hidden="1" x14ac:dyDescent="0.2">
      <c r="A3619" s="93" t="s">
        <v>1944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4100</v>
      </c>
      <c r="I3619" s="97" t="s">
        <v>2040</v>
      </c>
      <c r="J3619" s="97" t="s">
        <v>4101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3187</v>
      </c>
      <c r="T3619" s="95" t="str">
        <f t="shared" si="288"/>
        <v>2024 08</v>
      </c>
      <c r="U3619" s="32">
        <f t="shared" si="285"/>
        <v>796.1425440172477</v>
      </c>
      <c r="V3619" s="22">
        <f t="shared" si="286"/>
        <v>0.61060550780619938</v>
      </c>
      <c r="X3619" s="33"/>
      <c r="Y3619" s="33"/>
    </row>
    <row r="3620" spans="1:25" hidden="1" x14ac:dyDescent="0.2">
      <c r="A3620" s="93" t="s">
        <v>1944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2802</v>
      </c>
      <c r="I3620" s="97" t="s">
        <v>2040</v>
      </c>
      <c r="J3620" s="97" t="s">
        <v>2803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3187</v>
      </c>
      <c r="T3620" s="95" t="str">
        <f t="shared" si="288"/>
        <v>2024 08</v>
      </c>
      <c r="U3620" s="32">
        <f t="shared" si="285"/>
        <v>1107.6948964696369</v>
      </c>
      <c r="V3620" s="22">
        <f t="shared" si="286"/>
        <v>0.79558344910245493</v>
      </c>
      <c r="X3620" s="33"/>
      <c r="Y3620" s="33"/>
    </row>
    <row r="3621" spans="1:25" hidden="1" x14ac:dyDescent="0.2">
      <c r="A3621" s="93" t="s">
        <v>1944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2802</v>
      </c>
      <c r="I3621" s="97" t="s">
        <v>2040</v>
      </c>
      <c r="J3621" s="97" t="s">
        <v>2803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3187</v>
      </c>
      <c r="T3621" s="95" t="str">
        <f t="shared" si="288"/>
        <v>2024 08</v>
      </c>
      <c r="U3621" s="32">
        <f t="shared" si="285"/>
        <v>1107.6948964696369</v>
      </c>
      <c r="V3621" s="22">
        <f t="shared" si="286"/>
        <v>0.79558344910245493</v>
      </c>
      <c r="X3621" s="33"/>
      <c r="Y3621" s="33"/>
    </row>
    <row r="3622" spans="1:25" hidden="1" x14ac:dyDescent="0.2">
      <c r="A3622" s="93" t="s">
        <v>1944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2706</v>
      </c>
      <c r="I3622" s="97" t="s">
        <v>2256</v>
      </c>
      <c r="J3622" s="97" t="s">
        <v>2707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3187</v>
      </c>
      <c r="T3622" s="95" t="str">
        <f t="shared" si="288"/>
        <v>2024 08</v>
      </c>
      <c r="U3622" s="32">
        <f t="shared" si="285"/>
        <v>825.46146245059276</v>
      </c>
      <c r="V3622" s="22">
        <f t="shared" si="286"/>
        <v>0.94388231851241677</v>
      </c>
      <c r="X3622" s="33"/>
      <c r="Y3622" s="33"/>
    </row>
    <row r="3623" spans="1:25" hidden="1" x14ac:dyDescent="0.2">
      <c r="A3623" s="93" t="s">
        <v>1944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2851</v>
      </c>
      <c r="I3623" s="97" t="s">
        <v>2256</v>
      </c>
      <c r="J3623" s="97" t="s">
        <v>2852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3187</v>
      </c>
      <c r="T3623" s="95" t="str">
        <f t="shared" si="288"/>
        <v>2024 08</v>
      </c>
      <c r="U3623" s="32">
        <f t="shared" si="285"/>
        <v>822.48008107258386</v>
      </c>
      <c r="V3623" s="22">
        <f t="shared" si="286"/>
        <v>0.93727796182438006</v>
      </c>
      <c r="X3623" s="33"/>
      <c r="Y3623" s="33"/>
    </row>
    <row r="3624" spans="1:25" hidden="1" x14ac:dyDescent="0.2">
      <c r="A3624" s="93" t="s">
        <v>1944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1963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si="285"/>
        <v>-1241.2484470445561</v>
      </c>
      <c r="V3624" s="22" t="str">
        <f t="shared" si="286"/>
        <v/>
      </c>
      <c r="X3624" s="33"/>
      <c r="Y3624" s="33"/>
    </row>
    <row r="3625" spans="1:25" hidden="1" x14ac:dyDescent="0.2">
      <c r="A3625" s="93" t="s">
        <v>1944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1964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3187</v>
      </c>
      <c r="T3625" s="95" t="str">
        <f t="shared" si="288"/>
        <v>2024 11</v>
      </c>
      <c r="U3625" s="32">
        <f t="shared" si="285"/>
        <v>843.844646065397</v>
      </c>
      <c r="V3625" s="22">
        <f t="shared" si="286"/>
        <v>0.67176774227985225</v>
      </c>
      <c r="X3625" s="33"/>
      <c r="Y3625" s="33"/>
    </row>
    <row r="3626" spans="1:25" hidden="1" x14ac:dyDescent="0.2">
      <c r="A3626" s="93" t="s">
        <v>1944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154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3187</v>
      </c>
      <c r="T3626" s="95" t="str">
        <f t="shared" si="288"/>
        <v>2024 10</v>
      </c>
      <c r="U3626" s="32">
        <f t="shared" si="285"/>
        <v>778.37998113546541</v>
      </c>
      <c r="V3626" s="22">
        <f t="shared" si="286"/>
        <v>0.76190752604924972</v>
      </c>
      <c r="X3626" s="33"/>
      <c r="Y3626" s="33"/>
    </row>
    <row r="3627" spans="1:25" hidden="1" x14ac:dyDescent="0.2">
      <c r="A3627" s="93" t="s">
        <v>1944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2468</v>
      </c>
      <c r="I3627" s="97" t="s">
        <v>2259</v>
      </c>
      <c r="J3627" s="97" t="s">
        <v>4447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3187</v>
      </c>
      <c r="T3627" s="95" t="str">
        <f t="shared" si="288"/>
        <v>2024 09</v>
      </c>
      <c r="U3627" s="32">
        <f t="shared" si="285"/>
        <v>979.87267337405683</v>
      </c>
      <c r="V3627" s="22">
        <f t="shared" si="286"/>
        <v>1.5801152945564512</v>
      </c>
      <c r="X3627" s="33"/>
      <c r="Y3627" s="33"/>
    </row>
    <row r="3628" spans="1:25" hidden="1" x14ac:dyDescent="0.2">
      <c r="A3628" s="93" t="s">
        <v>1944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2470</v>
      </c>
      <c r="I3628" s="97" t="s">
        <v>2259</v>
      </c>
      <c r="J3628" s="97" t="s">
        <v>4446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3187</v>
      </c>
      <c r="T3628" s="95" t="str">
        <f t="shared" si="288"/>
        <v>2024 08</v>
      </c>
      <c r="U3628" s="32">
        <f t="shared" si="285"/>
        <v>1216.7647659899387</v>
      </c>
      <c r="V3628" s="22">
        <f t="shared" si="286"/>
        <v>1.1232691919423268</v>
      </c>
      <c r="X3628" s="33"/>
      <c r="Y3628" s="33"/>
    </row>
    <row r="3629" spans="1:25" hidden="1" x14ac:dyDescent="0.2">
      <c r="A3629" s="93" t="s">
        <v>1965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1967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3187</v>
      </c>
      <c r="T3629" s="95" t="str">
        <f t="shared" si="288"/>
        <v>2024 09</v>
      </c>
      <c r="U3629" s="32">
        <f t="shared" si="285"/>
        <v>665.59288628715831</v>
      </c>
      <c r="V3629" s="22">
        <f t="shared" si="286"/>
        <v>0.24341396822340797</v>
      </c>
      <c r="X3629" s="33"/>
      <c r="Y3629" s="33"/>
    </row>
    <row r="3630" spans="1:25" hidden="1" x14ac:dyDescent="0.2">
      <c r="A3630" s="93" t="s">
        <v>1965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3076</v>
      </c>
      <c r="I3630" s="97" t="s">
        <v>2088</v>
      </c>
      <c r="J3630" s="97" t="s">
        <v>3077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3187</v>
      </c>
      <c r="T3630" s="95" t="str">
        <f t="shared" si="288"/>
        <v>2024 12</v>
      </c>
      <c r="U3630" s="32">
        <f t="shared" si="285"/>
        <v>641.42135305664624</v>
      </c>
      <c r="V3630" s="22">
        <f t="shared" si="286"/>
        <v>1.7887884806425032</v>
      </c>
      <c r="X3630" s="33"/>
      <c r="Y3630" s="33"/>
    </row>
    <row r="3631" spans="1:25" hidden="1" x14ac:dyDescent="0.2">
      <c r="A3631" s="93" t="s">
        <v>1965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3076</v>
      </c>
      <c r="I3631" s="97" t="s">
        <v>2088</v>
      </c>
      <c r="J3631" s="97" t="s">
        <v>3077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3187</v>
      </c>
      <c r="T3631" s="95" t="str">
        <f t="shared" si="288"/>
        <v>2025 01</v>
      </c>
      <c r="U3631" s="32">
        <f t="shared" si="285"/>
        <v>641.42135305664624</v>
      </c>
      <c r="V3631" s="22">
        <f t="shared" si="286"/>
        <v>1.7887884806425032</v>
      </c>
      <c r="X3631" s="33"/>
      <c r="Y3631" s="33"/>
    </row>
    <row r="3632" spans="1:25" hidden="1" x14ac:dyDescent="0.2">
      <c r="A3632" s="93" t="s">
        <v>1965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3076</v>
      </c>
      <c r="I3632" s="97" t="s">
        <v>2088</v>
      </c>
      <c r="J3632" s="97" t="s">
        <v>3077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3187</v>
      </c>
      <c r="T3632" s="95" t="str">
        <f t="shared" si="288"/>
        <v>2025 03</v>
      </c>
      <c r="U3632" s="32">
        <f t="shared" si="285"/>
        <v>641.42135305664624</v>
      </c>
      <c r="V3632" s="22">
        <f t="shared" si="286"/>
        <v>1.7887884806425032</v>
      </c>
      <c r="X3632" s="33"/>
      <c r="Y3632" s="33"/>
    </row>
    <row r="3633" spans="1:25" hidden="1" x14ac:dyDescent="0.2">
      <c r="A3633" s="93" t="s">
        <v>1965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1136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/>
      <c r="R3633" s="31"/>
      <c r="S3633" s="31"/>
      <c r="T3633" s="95" t="str">
        <f t="shared" si="288"/>
        <v/>
      </c>
      <c r="U3633" s="32">
        <f t="shared" si="285"/>
        <v>-686.78587843522098</v>
      </c>
      <c r="V3633" s="22" t="str">
        <f t="shared" si="286"/>
        <v/>
      </c>
      <c r="X3633" s="33"/>
      <c r="Y3633" s="33"/>
    </row>
    <row r="3634" spans="1:25" hidden="1" x14ac:dyDescent="0.2">
      <c r="A3634" s="93" t="s">
        <v>1965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95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3187</v>
      </c>
      <c r="T3634" s="95" t="str">
        <f t="shared" si="288"/>
        <v>2024 12</v>
      </c>
      <c r="U3634" s="32">
        <f t="shared" si="285"/>
        <v>1331.9653519349417</v>
      </c>
      <c r="V3634" s="22">
        <f t="shared" si="286"/>
        <v>1.5344610435816526</v>
      </c>
      <c r="X3634" s="33"/>
      <c r="Y3634" s="33"/>
    </row>
    <row r="3635" spans="1:25" hidden="1" x14ac:dyDescent="0.2">
      <c r="A3635" s="93" t="s">
        <v>1965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310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3187</v>
      </c>
      <c r="T3635" s="95" t="str">
        <f t="shared" si="288"/>
        <v>2024 08</v>
      </c>
      <c r="U3635" s="32">
        <f t="shared" si="285"/>
        <v>1062.4050133202472</v>
      </c>
      <c r="V3635" s="22">
        <f t="shared" si="286"/>
        <v>1.1331172077641718</v>
      </c>
      <c r="X3635" s="33"/>
      <c r="Y3635" s="33"/>
    </row>
    <row r="3636" spans="1:25" hidden="1" x14ac:dyDescent="0.2">
      <c r="A3636" s="93" t="s">
        <v>1965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310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3187</v>
      </c>
      <c r="T3636" s="95" t="str">
        <f t="shared" si="288"/>
        <v>2024 12</v>
      </c>
      <c r="U3636" s="32">
        <f t="shared" si="285"/>
        <v>1262.4050133202472</v>
      </c>
      <c r="V3636" s="22">
        <f t="shared" si="286"/>
        <v>1.3464289285405888</v>
      </c>
      <c r="X3636" s="33"/>
      <c r="Y3636" s="33"/>
    </row>
    <row r="3637" spans="1:25" hidden="1" x14ac:dyDescent="0.2">
      <c r="A3637" s="93" t="s">
        <v>1965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2756</v>
      </c>
      <c r="I3637" s="97" t="s">
        <v>2088</v>
      </c>
      <c r="J3637" s="97" t="s">
        <v>2757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3187</v>
      </c>
      <c r="T3637" s="95" t="str">
        <f t="shared" si="288"/>
        <v>2024 08</v>
      </c>
      <c r="U3637" s="32">
        <f t="shared" si="285"/>
        <v>1094.0144802766877</v>
      </c>
      <c r="V3637" s="22">
        <f t="shared" si="286"/>
        <v>1.3573624506954578</v>
      </c>
      <c r="X3637" s="33"/>
      <c r="Y3637" s="33"/>
    </row>
    <row r="3638" spans="1:25" hidden="1" x14ac:dyDescent="0.2">
      <c r="A3638" s="93" t="s">
        <v>1965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2756</v>
      </c>
      <c r="I3638" s="97" t="s">
        <v>2088</v>
      </c>
      <c r="J3638" s="97" t="s">
        <v>2757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3187</v>
      </c>
      <c r="T3638" s="95" t="str">
        <f t="shared" si="288"/>
        <v>2024 08</v>
      </c>
      <c r="U3638" s="32">
        <f t="shared" si="285"/>
        <v>994.01448027668755</v>
      </c>
      <c r="V3638" s="22">
        <f t="shared" si="286"/>
        <v>1.2332907427641178</v>
      </c>
      <c r="X3638" s="33"/>
      <c r="Y3638" s="33"/>
    </row>
    <row r="3639" spans="1:25" hidden="1" x14ac:dyDescent="0.2">
      <c r="A3639" s="93" t="s">
        <v>1965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2756</v>
      </c>
      <c r="I3639" s="97" t="s">
        <v>2088</v>
      </c>
      <c r="J3639" s="97" t="s">
        <v>2757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3187</v>
      </c>
      <c r="T3639" s="95" t="str">
        <f t="shared" si="288"/>
        <v>2025 05</v>
      </c>
      <c r="U3639" s="32">
        <f t="shared" si="285"/>
        <v>1094.0144802766877</v>
      </c>
      <c r="V3639" s="22">
        <f t="shared" si="286"/>
        <v>1.3573624506954578</v>
      </c>
      <c r="X3639" s="33"/>
      <c r="Y3639" s="33"/>
    </row>
    <row r="3640" spans="1:25" hidden="1" x14ac:dyDescent="0.2">
      <c r="A3640" s="93" t="s">
        <v>1965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1968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si="285"/>
        <v>-1388.2676030566452</v>
      </c>
      <c r="V3640" s="22" t="str">
        <f t="shared" si="286"/>
        <v/>
      </c>
      <c r="X3640" s="33"/>
      <c r="Y3640" s="33"/>
    </row>
    <row r="3641" spans="1:25" hidden="1" x14ac:dyDescent="0.2">
      <c r="A3641" s="93" t="s">
        <v>1965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1969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3391</v>
      </c>
      <c r="T3641" s="95" t="str">
        <f t="shared" si="288"/>
        <v>2025 09</v>
      </c>
      <c r="U3641" s="32">
        <f t="shared" si="285"/>
        <v>813.14587563095938</v>
      </c>
      <c r="V3641" s="22">
        <f t="shared" si="286"/>
        <v>1.3856013647432699</v>
      </c>
      <c r="X3641" s="33"/>
      <c r="Y3641" s="33"/>
    </row>
    <row r="3642" spans="1:25" hidden="1" x14ac:dyDescent="0.2">
      <c r="A3642" s="93" t="s">
        <v>1965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2605</v>
      </c>
      <c r="I3642" s="97" t="s">
        <v>2088</v>
      </c>
      <c r="J3642" s="97" t="s">
        <v>3901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3187</v>
      </c>
      <c r="T3642" s="95" t="str">
        <f t="shared" si="288"/>
        <v>2024 09</v>
      </c>
      <c r="U3642" s="32">
        <f t="shared" si="285"/>
        <v>1172.5313337773428</v>
      </c>
      <c r="V3642" s="22">
        <f t="shared" si="286"/>
        <v>0.55113917887175479</v>
      </c>
      <c r="X3642" s="33"/>
      <c r="Y3642" s="33"/>
    </row>
    <row r="3643" spans="1:25" hidden="1" x14ac:dyDescent="0.2">
      <c r="A3643" s="93" t="s">
        <v>1965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2605</v>
      </c>
      <c r="I3643" s="97" t="s">
        <v>2088</v>
      </c>
      <c r="J3643" s="97" t="s">
        <v>3901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3187</v>
      </c>
      <c r="T3643" s="95" t="str">
        <f t="shared" si="288"/>
        <v>2024 10</v>
      </c>
      <c r="U3643" s="32">
        <f t="shared" si="285"/>
        <v>1272.5313337773428</v>
      </c>
      <c r="V3643" s="22">
        <f t="shared" si="286"/>
        <v>0.59814339641332315</v>
      </c>
      <c r="X3643" s="33"/>
      <c r="Y3643" s="33"/>
    </row>
    <row r="3644" spans="1:25" hidden="1" x14ac:dyDescent="0.2">
      <c r="A3644" s="93" t="s">
        <v>1965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1970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si="285"/>
        <v>-463.4090164049353</v>
      </c>
      <c r="V3644" s="22" t="str">
        <f t="shared" si="286"/>
        <v/>
      </c>
      <c r="X3644" s="33"/>
      <c r="Y3644" s="33"/>
    </row>
    <row r="3645" spans="1:25" hidden="1" x14ac:dyDescent="0.2">
      <c r="A3645" s="93" t="s">
        <v>1965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3704</v>
      </c>
      <c r="I3645" s="176" t="s">
        <v>2084</v>
      </c>
      <c r="J3645" s="97" t="s">
        <v>3751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3187</v>
      </c>
      <c r="T3645" s="95" t="str">
        <f t="shared" si="288"/>
        <v>2024 11</v>
      </c>
      <c r="U3645" s="32">
        <f t="shared" si="285"/>
        <v>1483.1156898485704</v>
      </c>
      <c r="V3645" s="22">
        <f t="shared" si="286"/>
        <v>1.3279044896310579</v>
      </c>
      <c r="X3645" s="33"/>
      <c r="Y3645" s="33"/>
    </row>
    <row r="3646" spans="1:25" hidden="1" x14ac:dyDescent="0.2">
      <c r="A3646" s="93" t="s">
        <v>1971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2087</v>
      </c>
      <c r="I3646" s="97" t="s">
        <v>2088</v>
      </c>
      <c r="J3646" s="97" t="s">
        <v>3163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3187</v>
      </c>
      <c r="T3646" s="95" t="str">
        <f t="shared" si="288"/>
        <v>2024 08</v>
      </c>
      <c r="U3646" s="32">
        <f t="shared" si="285"/>
        <v>637.14511559359153</v>
      </c>
      <c r="V3646" s="22">
        <f t="shared" si="286"/>
        <v>0.40768027918061445</v>
      </c>
      <c r="X3646" s="33"/>
      <c r="Y3646" s="33"/>
    </row>
    <row r="3647" spans="1:25" hidden="1" x14ac:dyDescent="0.2">
      <c r="A3647" s="93" t="s">
        <v>1971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2087</v>
      </c>
      <c r="I3647" s="97" t="s">
        <v>2088</v>
      </c>
      <c r="J3647" s="97" t="s">
        <v>3163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3187</v>
      </c>
      <c r="T3647" s="95" t="str">
        <f t="shared" si="288"/>
        <v>2024 09</v>
      </c>
      <c r="U3647" s="32">
        <f t="shared" si="285"/>
        <v>737.14511559359153</v>
      </c>
      <c r="V3647" s="22">
        <f t="shared" si="286"/>
        <v>0.47166574641609693</v>
      </c>
      <c r="X3647" s="33"/>
      <c r="Y3647" s="33"/>
    </row>
    <row r="3648" spans="1:25" hidden="1" x14ac:dyDescent="0.2">
      <c r="A3648" s="93" t="s">
        <v>1971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2087</v>
      </c>
      <c r="I3648" s="97" t="s">
        <v>2088</v>
      </c>
      <c r="J3648" s="97" t="s">
        <v>3163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3187</v>
      </c>
      <c r="T3648" s="95" t="str">
        <f t="shared" si="288"/>
        <v>2024 09</v>
      </c>
      <c r="U3648" s="32">
        <f t="shared" si="285"/>
        <v>737.14511559359153</v>
      </c>
      <c r="V3648" s="22">
        <f t="shared" si="286"/>
        <v>0.47166574641609693</v>
      </c>
      <c r="X3648" s="33"/>
      <c r="Y3648" s="33"/>
    </row>
    <row r="3649" spans="1:25" hidden="1" x14ac:dyDescent="0.2">
      <c r="A3649" s="93" t="s">
        <v>1971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2087</v>
      </c>
      <c r="I3649" s="97" t="s">
        <v>2088</v>
      </c>
      <c r="J3649" s="97" t="s">
        <v>3163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3187</v>
      </c>
      <c r="T3649" s="95" t="str">
        <f t="shared" si="288"/>
        <v>2024 09</v>
      </c>
      <c r="U3649" s="32">
        <f t="shared" ref="U3649:U3712" si="290">Q3649-P3649</f>
        <v>737.14511559359153</v>
      </c>
      <c r="V3649" s="22">
        <f t="shared" ref="V3649:V3712" si="291">IF(Q3649&lt;&gt;0,IFERROR(U3649/P3649,""),"")</f>
        <v>0.47166574641609693</v>
      </c>
      <c r="X3649" s="33"/>
      <c r="Y3649" s="33"/>
    </row>
    <row r="3650" spans="1:25" hidden="1" x14ac:dyDescent="0.2">
      <c r="A3650" s="93" t="s">
        <v>1971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144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3391</v>
      </c>
      <c r="T3650" s="95" t="str">
        <f t="shared" si="288"/>
        <v>2025 09</v>
      </c>
      <c r="U3650" s="32">
        <f t="shared" si="290"/>
        <v>365.41353191306587</v>
      </c>
      <c r="V3650" s="22">
        <f t="shared" si="291"/>
        <v>0.57582937911466248</v>
      </c>
      <c r="X3650" s="33"/>
      <c r="Y3650" s="33"/>
    </row>
    <row r="3651" spans="1:25" hidden="1" x14ac:dyDescent="0.2">
      <c r="A3651" s="93" t="s">
        <v>1971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310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3187</v>
      </c>
      <c r="T3651" s="95" t="str">
        <f t="shared" si="288"/>
        <v>2025 01</v>
      </c>
      <c r="U3651" s="32">
        <f t="shared" si="290"/>
        <v>1015.7215746069924</v>
      </c>
      <c r="V3651" s="22">
        <f t="shared" si="291"/>
        <v>0.85767126448319875</v>
      </c>
      <c r="X3651" s="33"/>
      <c r="Y3651" s="33"/>
    </row>
    <row r="3652" spans="1:25" hidden="1" x14ac:dyDescent="0.2">
      <c r="A3652" s="93" t="s">
        <v>1971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1973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3187</v>
      </c>
      <c r="T3652" s="95" t="str">
        <f t="shared" ref="T3652:T3715" si="293">IF(R3652="","",TEXT(R3652,"ГГГГ ММ"))</f>
        <v>2024 08</v>
      </c>
      <c r="U3652" s="32">
        <f t="shared" si="290"/>
        <v>872.35731036852508</v>
      </c>
      <c r="V3652" s="22">
        <f t="shared" si="291"/>
        <v>0.6110473696984442</v>
      </c>
      <c r="X3652" s="33"/>
      <c r="Y3652" s="33"/>
    </row>
    <row r="3653" spans="1:25" hidden="1" x14ac:dyDescent="0.2">
      <c r="A3653" s="93" t="s">
        <v>1971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1973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3187</v>
      </c>
      <c r="T3653" s="95" t="str">
        <f t="shared" si="293"/>
        <v>2024 09</v>
      </c>
      <c r="U3653" s="32">
        <f t="shared" si="290"/>
        <v>1072.3573103685251</v>
      </c>
      <c r="V3653" s="22">
        <f t="shared" si="291"/>
        <v>0.75113844532439589</v>
      </c>
      <c r="X3653" s="33"/>
      <c r="Y3653" s="33"/>
    </row>
    <row r="3654" spans="1:25" hidden="1" x14ac:dyDescent="0.2">
      <c r="A3654" s="93" t="s">
        <v>1971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1973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3216</v>
      </c>
      <c r="T3654" s="95" t="str">
        <f t="shared" si="293"/>
        <v>2025 10</v>
      </c>
      <c r="U3654" s="32">
        <f t="shared" si="290"/>
        <v>572.35731036852508</v>
      </c>
      <c r="V3654" s="22">
        <f t="shared" si="291"/>
        <v>0.40091075625951667</v>
      </c>
      <c r="X3654" s="33"/>
      <c r="Y3654" s="33"/>
    </row>
    <row r="3655" spans="1:25" hidden="1" x14ac:dyDescent="0.2">
      <c r="A3655" s="93" t="s">
        <v>1974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1976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3187</v>
      </c>
      <c r="T3655" s="95" t="str">
        <f t="shared" si="293"/>
        <v>2024 08</v>
      </c>
      <c r="U3655" s="32">
        <f t="shared" si="290"/>
        <v>740.07195410873055</v>
      </c>
      <c r="V3655" s="22">
        <f t="shared" si="291"/>
        <v>0.47442698146111495</v>
      </c>
      <c r="X3655" s="33"/>
      <c r="Y3655" s="33"/>
    </row>
    <row r="3656" spans="1:25" hidden="1" x14ac:dyDescent="0.2">
      <c r="A3656" s="93" t="s">
        <v>1974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2586</v>
      </c>
      <c r="I3656" s="97" t="s">
        <v>2075</v>
      </c>
      <c r="J3656" s="97" t="s">
        <v>2587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3187</v>
      </c>
      <c r="T3656" s="95" t="str">
        <f t="shared" si="293"/>
        <v>2025 01</v>
      </c>
      <c r="U3656" s="32">
        <f t="shared" si="290"/>
        <v>853.405842782121</v>
      </c>
      <c r="V3656" s="22">
        <f t="shared" si="291"/>
        <v>0.95183069832869438</v>
      </c>
      <c r="X3656" s="33"/>
      <c r="Y3656" s="33"/>
    </row>
    <row r="3657" spans="1:25" hidden="1" x14ac:dyDescent="0.2">
      <c r="A3657" s="93" t="s">
        <v>1974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2586</v>
      </c>
      <c r="I3657" s="97" t="s">
        <v>2075</v>
      </c>
      <c r="J3657" s="97" t="s">
        <v>2587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3187</v>
      </c>
      <c r="T3657" s="95" t="str">
        <f t="shared" si="293"/>
        <v>2025 01</v>
      </c>
      <c r="U3657" s="32">
        <f t="shared" si="290"/>
        <v>853.405842782121</v>
      </c>
      <c r="V3657" s="22">
        <f t="shared" si="291"/>
        <v>0.95183069832869438</v>
      </c>
      <c r="X3657" s="33"/>
      <c r="Y3657" s="33"/>
    </row>
    <row r="3658" spans="1:25" hidden="1" x14ac:dyDescent="0.2">
      <c r="A3658" s="93" t="s">
        <v>1974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988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3187</v>
      </c>
      <c r="T3658" s="95" t="str">
        <f t="shared" si="293"/>
        <v>2024 08</v>
      </c>
      <c r="U3658" s="32">
        <f t="shared" si="290"/>
        <v>640.00932714686405</v>
      </c>
      <c r="V3658" s="22">
        <f t="shared" si="291"/>
        <v>0.47059832094596876</v>
      </c>
      <c r="X3658" s="33"/>
      <c r="Y3658" s="33"/>
    </row>
    <row r="3659" spans="1:25" hidden="1" x14ac:dyDescent="0.2">
      <c r="A3659" s="93" t="s">
        <v>1974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1222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3187</v>
      </c>
      <c r="T3659" s="95" t="str">
        <f t="shared" si="293"/>
        <v>2024 09</v>
      </c>
      <c r="U3659" s="32">
        <f t="shared" si="290"/>
        <v>807.63383168228211</v>
      </c>
      <c r="V3659" s="22">
        <f t="shared" si="291"/>
        <v>0.73934350505020352</v>
      </c>
      <c r="X3659" s="33"/>
      <c r="Y3659" s="33"/>
    </row>
    <row r="3660" spans="1:25" hidden="1" x14ac:dyDescent="0.2">
      <c r="A3660" s="93" t="s">
        <v>1974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881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3187</v>
      </c>
      <c r="T3660" s="95" t="str">
        <f t="shared" si="293"/>
        <v>2024 08</v>
      </c>
      <c r="U3660" s="32">
        <f t="shared" si="290"/>
        <v>1194.4721671540251</v>
      </c>
      <c r="V3660" s="22">
        <f t="shared" si="291"/>
        <v>0.51809054314453984</v>
      </c>
      <c r="X3660" s="33"/>
      <c r="Y3660" s="33"/>
    </row>
    <row r="3661" spans="1:25" hidden="1" x14ac:dyDescent="0.2">
      <c r="A3661" s="93" t="s">
        <v>1974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2464</v>
      </c>
      <c r="I3661" s="97" t="s">
        <v>2161</v>
      </c>
      <c r="J3661" s="97" t="s">
        <v>2465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3187</v>
      </c>
      <c r="T3661" s="95" t="str">
        <f t="shared" si="293"/>
        <v>2024 10</v>
      </c>
      <c r="U3661" s="32">
        <f t="shared" si="290"/>
        <v>857.12881818046185</v>
      </c>
      <c r="V3661" s="22">
        <f t="shared" si="291"/>
        <v>0.74997850310290204</v>
      </c>
      <c r="X3661" s="33"/>
      <c r="Y3661" s="33"/>
    </row>
    <row r="3662" spans="1:25" hidden="1" x14ac:dyDescent="0.2">
      <c r="A3662" s="93" t="s">
        <v>1974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2464</v>
      </c>
      <c r="I3662" s="97" t="s">
        <v>2161</v>
      </c>
      <c r="J3662" s="97" t="s">
        <v>2465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3187</v>
      </c>
      <c r="T3662" s="95" t="str">
        <f t="shared" si="293"/>
        <v>2024 10</v>
      </c>
      <c r="U3662" s="32">
        <f t="shared" si="290"/>
        <v>857.12881818046185</v>
      </c>
      <c r="V3662" s="22">
        <f t="shared" si="291"/>
        <v>0.74997850310290204</v>
      </c>
      <c r="X3662" s="33"/>
      <c r="Y3662" s="33"/>
    </row>
    <row r="3663" spans="1:25" hidden="1" x14ac:dyDescent="0.2">
      <c r="A3663" s="93" t="s">
        <v>1974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2534</v>
      </c>
      <c r="I3663" s="97" t="s">
        <v>2138</v>
      </c>
      <c r="J3663" s="97" t="s">
        <v>2535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3187</v>
      </c>
      <c r="T3663" s="95" t="str">
        <f t="shared" si="293"/>
        <v>2024 10</v>
      </c>
      <c r="U3663" s="32">
        <f t="shared" si="290"/>
        <v>612.68396670048344</v>
      </c>
      <c r="V3663" s="22">
        <f t="shared" si="291"/>
        <v>1.0431929863355696</v>
      </c>
      <c r="X3663" s="33"/>
      <c r="Y3663" s="33"/>
    </row>
    <row r="3664" spans="1:25" hidden="1" x14ac:dyDescent="0.2">
      <c r="A3664" s="93" t="s">
        <v>1974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1898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3187</v>
      </c>
      <c r="T3664" s="95" t="str">
        <f t="shared" si="293"/>
        <v>2024 08</v>
      </c>
      <c r="U3664" s="32">
        <f t="shared" si="290"/>
        <v>548.30873754251957</v>
      </c>
      <c r="V3664" s="22">
        <f t="shared" si="291"/>
        <v>0.43805429820290487</v>
      </c>
      <c r="X3664" s="33"/>
      <c r="Y3664" s="33"/>
    </row>
    <row r="3665" spans="1:25" hidden="1" x14ac:dyDescent="0.2">
      <c r="A3665" s="93" t="s">
        <v>1974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2085</v>
      </c>
      <c r="I3665" s="97" t="s">
        <v>2084</v>
      </c>
      <c r="J3665" s="97" t="s">
        <v>2086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3187</v>
      </c>
      <c r="T3665" s="95" t="str">
        <f t="shared" si="293"/>
        <v>2024 09</v>
      </c>
      <c r="U3665" s="32">
        <f t="shared" si="290"/>
        <v>1047.6314998955661</v>
      </c>
      <c r="V3665" s="22">
        <f t="shared" si="291"/>
        <v>1.3924446594323761</v>
      </c>
      <c r="X3665" s="33"/>
      <c r="Y3665" s="33"/>
    </row>
    <row r="3666" spans="1:25" hidden="1" x14ac:dyDescent="0.2">
      <c r="A3666" s="93" t="s">
        <v>1974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2085</v>
      </c>
      <c r="I3666" s="97" t="s">
        <v>2084</v>
      </c>
      <c r="J3666" s="97" t="s">
        <v>2086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3187</v>
      </c>
      <c r="T3666" s="95" t="str">
        <f t="shared" si="293"/>
        <v>2024 09</v>
      </c>
      <c r="U3666" s="32">
        <f t="shared" si="290"/>
        <v>947.63149989556609</v>
      </c>
      <c r="V3666" s="22">
        <f t="shared" si="291"/>
        <v>1.2595310672416886</v>
      </c>
      <c r="X3666" s="33"/>
      <c r="Y3666" s="33"/>
    </row>
    <row r="3667" spans="1:25" hidden="1" x14ac:dyDescent="0.2">
      <c r="A3667" s="93" t="s">
        <v>1974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2125</v>
      </c>
      <c r="I3667" s="97" t="s">
        <v>2040</v>
      </c>
      <c r="J3667" s="97" t="s">
        <v>3851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3187</v>
      </c>
      <c r="T3667" s="95" t="str">
        <f t="shared" si="293"/>
        <v>2025 05</v>
      </c>
      <c r="U3667" s="32">
        <f t="shared" si="290"/>
        <v>981.85082741540828</v>
      </c>
      <c r="V3667" s="22">
        <f t="shared" si="291"/>
        <v>0.51187407186502742</v>
      </c>
      <c r="X3667" s="33"/>
      <c r="Y3667" s="33"/>
    </row>
    <row r="3668" spans="1:25" hidden="1" x14ac:dyDescent="0.2">
      <c r="A3668" s="93" t="s">
        <v>1974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2671</v>
      </c>
      <c r="I3668" s="97" t="s">
        <v>2040</v>
      </c>
      <c r="J3668" s="97" t="s">
        <v>2672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3187</v>
      </c>
      <c r="T3668" s="95" t="str">
        <f t="shared" si="293"/>
        <v>2024 12</v>
      </c>
      <c r="U3668" s="32">
        <f t="shared" si="290"/>
        <v>1308.8943665333891</v>
      </c>
      <c r="V3668" s="22">
        <f t="shared" si="291"/>
        <v>0.73077452389007236</v>
      </c>
      <c r="X3668" s="33"/>
      <c r="Y3668" s="33"/>
    </row>
    <row r="3669" spans="1:25" hidden="1" x14ac:dyDescent="0.2">
      <c r="A3669" s="93" t="s">
        <v>1978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1982</v>
      </c>
      <c r="I3669" s="176" t="s">
        <v>562</v>
      </c>
      <c r="J3669" s="97" t="s">
        <v>1981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3187</v>
      </c>
      <c r="T3669" s="95" t="str">
        <f t="shared" si="293"/>
        <v>2024 08</v>
      </c>
      <c r="U3669" s="32">
        <f t="shared" si="290"/>
        <v>705</v>
      </c>
      <c r="V3669" s="22">
        <f t="shared" si="291"/>
        <v>0.70854271356783916</v>
      </c>
      <c r="X3669" s="33"/>
      <c r="Y3669" s="33"/>
    </row>
    <row r="3670" spans="1:25" hidden="1" x14ac:dyDescent="0.2">
      <c r="A3670" s="93" t="s">
        <v>1979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1983</v>
      </c>
      <c r="I3670" s="176" t="s">
        <v>562</v>
      </c>
      <c r="J3670" s="97" t="s">
        <v>3784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si="290"/>
        <v>-859.05999999999983</v>
      </c>
      <c r="V3670" s="22" t="str">
        <f t="shared" si="291"/>
        <v/>
      </c>
      <c r="X3670" s="33"/>
      <c r="Y3670" s="33"/>
    </row>
    <row r="3671" spans="1:25" hidden="1" x14ac:dyDescent="0.2">
      <c r="A3671" s="93" t="s">
        <v>1979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3914</v>
      </c>
      <c r="I3671" s="96" t="str">
        <f t="shared" si="289"/>
        <v>SOUL WAY</v>
      </c>
      <c r="J3671" s="97" t="s">
        <v>1980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3541</v>
      </c>
      <c r="T3671" s="95" t="str">
        <f t="shared" si="293"/>
        <v>2025 10</v>
      </c>
      <c r="U3671" s="32">
        <f t="shared" si="290"/>
        <v>370.0200000000001</v>
      </c>
      <c r="V3671" s="22">
        <f t="shared" si="291"/>
        <v>0.44581797151738611</v>
      </c>
      <c r="X3671" s="33"/>
      <c r="Y3671" s="33"/>
    </row>
    <row r="3672" spans="1:25" hidden="1" x14ac:dyDescent="0.2">
      <c r="A3672" s="93" t="s">
        <v>1979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1982</v>
      </c>
      <c r="I3672" s="176" t="s">
        <v>562</v>
      </c>
      <c r="J3672" s="97" t="s">
        <v>1981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si="290"/>
        <v>482.68000000000006</v>
      </c>
      <c r="V3672" s="22">
        <f t="shared" si="291"/>
        <v>0.67289354820721592</v>
      </c>
      <c r="X3672" s="33"/>
      <c r="Y3672" s="33"/>
    </row>
    <row r="3673" spans="1:25" hidden="1" x14ac:dyDescent="0.2">
      <c r="A3673" s="93" t="s">
        <v>1979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1983</v>
      </c>
      <c r="I3673" s="176" t="s">
        <v>562</v>
      </c>
      <c r="J3673" s="97" t="s">
        <v>3784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si="290"/>
        <v>482.68000000000006</v>
      </c>
      <c r="V3673" s="22">
        <f t="shared" si="291"/>
        <v>0.67289354820721592</v>
      </c>
      <c r="X3673" s="33"/>
      <c r="Y3673" s="33"/>
    </row>
    <row r="3674" spans="1:25" hidden="1" x14ac:dyDescent="0.2">
      <c r="A3674" s="93" t="s">
        <v>1979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1984</v>
      </c>
      <c r="I3674" s="176" t="s">
        <v>562</v>
      </c>
      <c r="J3674" s="97" t="s">
        <v>1985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4707</v>
      </c>
      <c r="T3674" s="95" t="str">
        <f t="shared" si="293"/>
        <v>2025 10</v>
      </c>
      <c r="U3674" s="32">
        <f t="shared" si="290"/>
        <v>482.68000000000006</v>
      </c>
      <c r="V3674" s="22">
        <f t="shared" si="291"/>
        <v>0.67289354820721592</v>
      </c>
      <c r="X3674" s="33"/>
      <c r="Y3674" s="33"/>
    </row>
    <row r="3675" spans="1:25" hidden="1" x14ac:dyDescent="0.2">
      <c r="A3675" s="93" t="s">
        <v>1990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1987</v>
      </c>
      <c r="I3675" s="96" t="str">
        <f t="shared" si="289"/>
        <v>Maxler</v>
      </c>
      <c r="J3675" s="97" t="s">
        <v>1986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3187</v>
      </c>
      <c r="T3675" s="95" t="str">
        <f t="shared" si="293"/>
        <v>2024 08</v>
      </c>
      <c r="U3675" s="32">
        <f t="shared" si="290"/>
        <v>776</v>
      </c>
      <c r="V3675" s="22">
        <f t="shared" si="291"/>
        <v>0.27478753541076489</v>
      </c>
      <c r="X3675" s="33"/>
      <c r="Y3675" s="33"/>
    </row>
    <row r="3676" spans="1:25" hidden="1" x14ac:dyDescent="0.2">
      <c r="A3676" s="93" t="s">
        <v>1990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1987</v>
      </c>
      <c r="I3676" s="96" t="str">
        <f t="shared" si="289"/>
        <v>Maxler</v>
      </c>
      <c r="J3676" s="97" t="s">
        <v>1986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3187</v>
      </c>
      <c r="T3676" s="95" t="str">
        <f t="shared" si="293"/>
        <v>2024 08</v>
      </c>
      <c r="U3676" s="32">
        <f t="shared" si="290"/>
        <v>776</v>
      </c>
      <c r="V3676" s="22">
        <f t="shared" si="291"/>
        <v>0.27478753541076489</v>
      </c>
      <c r="X3676" s="33"/>
      <c r="Y3676" s="33"/>
    </row>
    <row r="3677" spans="1:25" hidden="1" x14ac:dyDescent="0.2">
      <c r="A3677" s="93" t="s">
        <v>1990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3682</v>
      </c>
      <c r="I3677" s="96" t="str">
        <f t="shared" si="289"/>
        <v>Maxler</v>
      </c>
      <c r="J3677" s="97" t="s">
        <v>1988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3187</v>
      </c>
      <c r="T3677" s="95" t="str">
        <f t="shared" si="293"/>
        <v>2024 12</v>
      </c>
      <c r="U3677" s="32">
        <f t="shared" si="290"/>
        <v>592</v>
      </c>
      <c r="V3677" s="22">
        <f t="shared" si="291"/>
        <v>0.19680851063829788</v>
      </c>
      <c r="X3677" s="33"/>
      <c r="Y3677" s="33"/>
    </row>
    <row r="3678" spans="1:25" hidden="1" x14ac:dyDescent="0.2">
      <c r="A3678" s="93" t="s">
        <v>1991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3681</v>
      </c>
      <c r="I3678" s="96" t="str">
        <f t="shared" si="289"/>
        <v>Maxler</v>
      </c>
      <c r="J3678" s="97" t="s">
        <v>1989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3187</v>
      </c>
      <c r="T3678" s="95" t="str">
        <f t="shared" si="293"/>
        <v>2024 08</v>
      </c>
      <c r="U3678" s="32">
        <f t="shared" si="290"/>
        <v>455</v>
      </c>
      <c r="V3678" s="22">
        <f t="shared" si="291"/>
        <v>0.22249388753056235</v>
      </c>
      <c r="X3678" s="33"/>
      <c r="Y3678" s="33"/>
    </row>
    <row r="3679" spans="1:25" hidden="1" x14ac:dyDescent="0.2">
      <c r="A3679" s="93" t="s">
        <v>1992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1987</v>
      </c>
      <c r="I3679" s="96" t="str">
        <f t="shared" si="289"/>
        <v>Maxler</v>
      </c>
      <c r="J3679" s="97" t="s">
        <v>1986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3187</v>
      </c>
      <c r="T3679" s="95" t="str">
        <f t="shared" si="293"/>
        <v>2024 08</v>
      </c>
      <c r="U3679" s="32">
        <f t="shared" si="290"/>
        <v>776</v>
      </c>
      <c r="V3679" s="22">
        <f t="shared" si="291"/>
        <v>0.27478753541076489</v>
      </c>
      <c r="X3679" s="33"/>
      <c r="Y3679" s="33"/>
    </row>
    <row r="3680" spans="1:25" hidden="1" x14ac:dyDescent="0.2">
      <c r="A3680" s="93" t="s">
        <v>1994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2802</v>
      </c>
      <c r="I3680" s="97" t="s">
        <v>2040</v>
      </c>
      <c r="J3680" s="97" t="s">
        <v>2803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3187</v>
      </c>
      <c r="T3680" s="95" t="str">
        <f t="shared" si="293"/>
        <v>2024 09</v>
      </c>
      <c r="U3680" s="32">
        <f t="shared" si="290"/>
        <v>922.49314140604088</v>
      </c>
      <c r="V3680" s="22">
        <f t="shared" si="291"/>
        <v>0.62435794192110461</v>
      </c>
      <c r="X3680" s="33"/>
      <c r="Y3680" s="33"/>
    </row>
    <row r="3681" spans="1:25" hidden="1" x14ac:dyDescent="0.2">
      <c r="A3681" s="93" t="s">
        <v>1994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2225</v>
      </c>
      <c r="I3681" s="97" t="s">
        <v>2040</v>
      </c>
      <c r="J3681" s="97" t="s">
        <v>4404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3187</v>
      </c>
      <c r="T3681" s="95" t="str">
        <f t="shared" si="293"/>
        <v>2024 09</v>
      </c>
      <c r="U3681" s="32">
        <f t="shared" si="290"/>
        <v>878.8638677715403</v>
      </c>
      <c r="V3681" s="22">
        <f t="shared" si="291"/>
        <v>0.34181926688176167</v>
      </c>
      <c r="X3681" s="33"/>
      <c r="Y3681" s="33"/>
    </row>
    <row r="3682" spans="1:25" hidden="1" x14ac:dyDescent="0.2">
      <c r="A3682" s="93" t="s">
        <v>1994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455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3187</v>
      </c>
      <c r="T3682" s="95" t="str">
        <f t="shared" si="293"/>
        <v>2024 09</v>
      </c>
      <c r="U3682" s="32">
        <f t="shared" si="290"/>
        <v>747.73137271674204</v>
      </c>
      <c r="V3682" s="22">
        <f t="shared" si="291"/>
        <v>0.36434381093013646</v>
      </c>
      <c r="X3682" s="33"/>
      <c r="Y3682" s="33"/>
    </row>
    <row r="3683" spans="1:25" hidden="1" x14ac:dyDescent="0.2">
      <c r="A3683" s="93" t="s">
        <v>1994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2885</v>
      </c>
      <c r="I3683" s="97" t="s">
        <v>2886</v>
      </c>
      <c r="J3683" s="97" t="s">
        <v>2887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3187</v>
      </c>
      <c r="T3683" s="95" t="str">
        <f t="shared" si="293"/>
        <v>2024 10</v>
      </c>
      <c r="U3683" s="32">
        <f t="shared" si="290"/>
        <v>795.26114514835604</v>
      </c>
      <c r="V3683" s="22">
        <f t="shared" si="291"/>
        <v>0.56612739257671096</v>
      </c>
      <c r="X3683" s="33"/>
      <c r="Y3683" s="33"/>
    </row>
    <row r="3684" spans="1:25" hidden="1" x14ac:dyDescent="0.2">
      <c r="A3684" s="93" t="s">
        <v>1994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2885</v>
      </c>
      <c r="I3684" s="97" t="s">
        <v>2886</v>
      </c>
      <c r="J3684" s="97" t="s">
        <v>2887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3187</v>
      </c>
      <c r="T3684" s="95" t="str">
        <f t="shared" si="293"/>
        <v>2024 10</v>
      </c>
      <c r="U3684" s="32">
        <f t="shared" si="290"/>
        <v>795.26114514835604</v>
      </c>
      <c r="V3684" s="22">
        <f t="shared" si="291"/>
        <v>0.56612739257671096</v>
      </c>
      <c r="X3684" s="33"/>
      <c r="Y3684" s="33"/>
    </row>
    <row r="3685" spans="1:25" hidden="1" x14ac:dyDescent="0.2">
      <c r="A3685" s="93" t="s">
        <v>1994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2885</v>
      </c>
      <c r="I3685" s="97" t="s">
        <v>2886</v>
      </c>
      <c r="J3685" s="97" t="s">
        <v>2887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3187</v>
      </c>
      <c r="T3685" s="95" t="str">
        <f t="shared" si="293"/>
        <v>2024 10</v>
      </c>
      <c r="U3685" s="32">
        <f t="shared" si="290"/>
        <v>795.26114514835604</v>
      </c>
      <c r="V3685" s="22">
        <f t="shared" si="291"/>
        <v>0.56612739257671096</v>
      </c>
      <c r="X3685" s="33"/>
      <c r="Y3685" s="33"/>
    </row>
    <row r="3686" spans="1:25" hidden="1" x14ac:dyDescent="0.2">
      <c r="A3686" s="93" t="s">
        <v>1994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4387</v>
      </c>
      <c r="I3686" s="97" t="s">
        <v>2713</v>
      </c>
      <c r="J3686" s="97" t="s">
        <v>4388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3187</v>
      </c>
      <c r="T3686" s="95" t="str">
        <f t="shared" si="293"/>
        <v>2025 03</v>
      </c>
      <c r="U3686" s="32">
        <f t="shared" si="290"/>
        <v>910.58916136505377</v>
      </c>
      <c r="V3686" s="22">
        <f t="shared" si="291"/>
        <v>0.8358546923454887</v>
      </c>
      <c r="X3686" s="33"/>
      <c r="Y3686" s="33"/>
    </row>
    <row r="3687" spans="1:25" hidden="1" x14ac:dyDescent="0.2">
      <c r="A3687" s="93" t="s">
        <v>1994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4387</v>
      </c>
      <c r="I3687" s="97" t="s">
        <v>2713</v>
      </c>
      <c r="J3687" s="97" t="s">
        <v>4388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3187</v>
      </c>
      <c r="T3687" s="95" t="str">
        <f t="shared" si="293"/>
        <v>2025 04</v>
      </c>
      <c r="U3687" s="32">
        <f t="shared" si="290"/>
        <v>810.58916136505377</v>
      </c>
      <c r="V3687" s="22">
        <f t="shared" si="291"/>
        <v>0.74406195772821426</v>
      </c>
      <c r="X3687" s="33"/>
      <c r="Y3687" s="33"/>
    </row>
    <row r="3688" spans="1:25" hidden="1" x14ac:dyDescent="0.2">
      <c r="A3688" s="93" t="s">
        <v>1994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1996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si="290"/>
        <v>803.77039383409067</v>
      </c>
      <c r="V3688" s="22">
        <f t="shared" si="291"/>
        <v>1.009470619542135</v>
      </c>
      <c r="X3688" s="33"/>
      <c r="Y3688" s="33"/>
    </row>
    <row r="3689" spans="1:25" hidden="1" x14ac:dyDescent="0.2">
      <c r="A3689" s="93" t="s">
        <v>1994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605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3187</v>
      </c>
      <c r="T3689" s="95" t="str">
        <f t="shared" si="293"/>
        <v>2024 11</v>
      </c>
      <c r="U3689" s="32">
        <f t="shared" si="290"/>
        <v>736.95438011226952</v>
      </c>
      <c r="V3689" s="22">
        <f t="shared" si="291"/>
        <v>0.69324812249365197</v>
      </c>
      <c r="X3689" s="33"/>
      <c r="Y3689" s="33"/>
    </row>
    <row r="3690" spans="1:25" hidden="1" x14ac:dyDescent="0.2">
      <c r="A3690" s="93" t="s">
        <v>1994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2617</v>
      </c>
      <c r="I3690" s="97" t="s">
        <v>2618</v>
      </c>
      <c r="J3690" s="97" t="s">
        <v>2619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3187</v>
      </c>
      <c r="T3690" s="95" t="str">
        <f t="shared" si="293"/>
        <v>2024 09</v>
      </c>
      <c r="U3690" s="32">
        <f t="shared" si="290"/>
        <v>931.53657898957454</v>
      </c>
      <c r="V3690" s="22">
        <f t="shared" si="291"/>
        <v>0.4106465065126097</v>
      </c>
      <c r="X3690" s="33"/>
      <c r="Y3690" s="33"/>
    </row>
    <row r="3691" spans="1:25" hidden="1" x14ac:dyDescent="0.2">
      <c r="A3691" s="93" t="s">
        <v>1994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2051</v>
      </c>
      <c r="I3691" s="97" t="s">
        <v>2040</v>
      </c>
      <c r="J3691" s="97" t="s">
        <v>2052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3187</v>
      </c>
      <c r="T3691" s="95" t="str">
        <f t="shared" si="293"/>
        <v>2025 03</v>
      </c>
      <c r="U3691" s="32">
        <f t="shared" si="290"/>
        <v>1395.2318403278982</v>
      </c>
      <c r="V3691" s="22">
        <f t="shared" si="291"/>
        <v>0.44938358311277266</v>
      </c>
      <c r="X3691" s="33"/>
      <c r="Y3691" s="33"/>
    </row>
    <row r="3692" spans="1:25" hidden="1" x14ac:dyDescent="0.2">
      <c r="A3692" s="93" t="s">
        <v>1997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1999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3187</v>
      </c>
      <c r="T3692" s="95" t="str">
        <f t="shared" si="293"/>
        <v>2024 09</v>
      </c>
      <c r="U3692" s="32">
        <f t="shared" si="290"/>
        <v>604.14329100282885</v>
      </c>
      <c r="V3692" s="22">
        <f t="shared" si="291"/>
        <v>0.24205848389652629</v>
      </c>
      <c r="X3692" s="33"/>
      <c r="Y3692" s="33"/>
    </row>
    <row r="3693" spans="1:25" hidden="1" x14ac:dyDescent="0.2">
      <c r="A3693" s="93" t="s">
        <v>1997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1999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3187</v>
      </c>
      <c r="T3693" s="95" t="str">
        <f t="shared" si="293"/>
        <v>2024 09</v>
      </c>
      <c r="U3693" s="32">
        <f t="shared" si="290"/>
        <v>604.14329100282885</v>
      </c>
      <c r="V3693" s="22">
        <f t="shared" si="291"/>
        <v>0.24205848389652629</v>
      </c>
      <c r="X3693" s="33"/>
      <c r="Y3693" s="33"/>
    </row>
    <row r="3694" spans="1:25" hidden="1" x14ac:dyDescent="0.2">
      <c r="A3694" s="93" t="s">
        <v>1997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3106</v>
      </c>
      <c r="I3694" s="97" t="s">
        <v>2797</v>
      </c>
      <c r="J3694" s="97" t="s">
        <v>3107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3187</v>
      </c>
      <c r="T3694" s="95" t="str">
        <f t="shared" si="293"/>
        <v>2024 09</v>
      </c>
      <c r="U3694" s="32">
        <f t="shared" si="290"/>
        <v>778.69682236706103</v>
      </c>
      <c r="V3694" s="22">
        <f t="shared" si="291"/>
        <v>0.3670841728696092</v>
      </c>
      <c r="X3694" s="33"/>
      <c r="Y3694" s="33"/>
    </row>
    <row r="3695" spans="1:25" hidden="1" x14ac:dyDescent="0.2">
      <c r="A3695" s="93" t="s">
        <v>1997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2706</v>
      </c>
      <c r="I3695" s="97" t="s">
        <v>2256</v>
      </c>
      <c r="J3695" s="97" t="s">
        <v>2707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3187</v>
      </c>
      <c r="T3695" s="95" t="str">
        <f t="shared" si="293"/>
        <v>2024 09</v>
      </c>
      <c r="U3695" s="32">
        <f t="shared" si="290"/>
        <v>709.85848851644994</v>
      </c>
      <c r="V3695" s="22">
        <f t="shared" si="291"/>
        <v>0.71692629819433984</v>
      </c>
      <c r="X3695" s="33"/>
      <c r="Y3695" s="33"/>
    </row>
    <row r="3696" spans="1:25" hidden="1" x14ac:dyDescent="0.2">
      <c r="A3696" s="93" t="s">
        <v>1997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2706</v>
      </c>
      <c r="I3696" s="97" t="s">
        <v>2256</v>
      </c>
      <c r="J3696" s="97" t="s">
        <v>2707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3187</v>
      </c>
      <c r="T3696" s="95" t="str">
        <f t="shared" si="293"/>
        <v>2024 09</v>
      </c>
      <c r="U3696" s="32">
        <f t="shared" si="290"/>
        <v>709.85848851644994</v>
      </c>
      <c r="V3696" s="22">
        <f t="shared" si="291"/>
        <v>0.71692629819433984</v>
      </c>
      <c r="X3696" s="33"/>
      <c r="Y3696" s="33"/>
    </row>
    <row r="3697" spans="1:25" hidden="1" x14ac:dyDescent="0.2">
      <c r="A3697" s="93" t="s">
        <v>1997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2851</v>
      </c>
      <c r="I3697" s="97" t="s">
        <v>2256</v>
      </c>
      <c r="J3697" s="97" t="s">
        <v>2852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3187</v>
      </c>
      <c r="T3697" s="95" t="str">
        <f t="shared" si="293"/>
        <v>2024 09</v>
      </c>
      <c r="U3697" s="32">
        <f t="shared" si="290"/>
        <v>605.8579167528801</v>
      </c>
      <c r="V3697" s="22">
        <f t="shared" si="291"/>
        <v>0.60942789462648506</v>
      </c>
      <c r="X3697" s="33"/>
      <c r="Y3697" s="33"/>
    </row>
    <row r="3698" spans="1:25" hidden="1" x14ac:dyDescent="0.2">
      <c r="A3698" s="93" t="s">
        <v>1997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2255</v>
      </c>
      <c r="I3698" s="97" t="s">
        <v>2256</v>
      </c>
      <c r="J3698" s="97" t="s">
        <v>2257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3187</v>
      </c>
      <c r="T3698" s="95" t="str">
        <f t="shared" si="293"/>
        <v>2024 09</v>
      </c>
      <c r="U3698" s="32">
        <f t="shared" si="290"/>
        <v>748.63535778329697</v>
      </c>
      <c r="V3698" s="22">
        <f t="shared" si="291"/>
        <v>0.29342546549240406</v>
      </c>
      <c r="X3698" s="33"/>
      <c r="Y3698" s="33"/>
    </row>
    <row r="3699" spans="1:25" hidden="1" x14ac:dyDescent="0.2">
      <c r="A3699" s="93" t="s">
        <v>1997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2605</v>
      </c>
      <c r="I3699" s="97" t="s">
        <v>2088</v>
      </c>
      <c r="J3699" s="97" t="s">
        <v>3901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3187</v>
      </c>
      <c r="T3699" s="95" t="str">
        <f t="shared" si="293"/>
        <v>2024 11</v>
      </c>
      <c r="U3699" s="32">
        <f t="shared" si="290"/>
        <v>1228.1896038519908</v>
      </c>
      <c r="V3699" s="22">
        <f t="shared" si="291"/>
        <v>0.56551419314980089</v>
      </c>
      <c r="X3699" s="33"/>
      <c r="Y3699" s="33"/>
    </row>
    <row r="3700" spans="1:25" hidden="1" x14ac:dyDescent="0.2">
      <c r="A3700" s="93" t="s">
        <v>1997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2605</v>
      </c>
      <c r="I3700" s="97" t="s">
        <v>2088</v>
      </c>
      <c r="J3700" s="97" t="s">
        <v>3901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3187</v>
      </c>
      <c r="T3700" s="95" t="str">
        <f t="shared" si="293"/>
        <v>2025 01</v>
      </c>
      <c r="U3700" s="32">
        <f t="shared" si="290"/>
        <v>1828.1896038519908</v>
      </c>
      <c r="V3700" s="22">
        <f t="shared" si="291"/>
        <v>0.84178140370564802</v>
      </c>
      <c r="X3700" s="33"/>
      <c r="Y3700" s="33"/>
    </row>
    <row r="3701" spans="1:25" hidden="1" x14ac:dyDescent="0.2">
      <c r="A3701" s="93" t="s">
        <v>1997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3640</v>
      </c>
      <c r="I3701" s="97" t="s">
        <v>2088</v>
      </c>
      <c r="J3701" s="97" t="s">
        <v>3641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3187</v>
      </c>
      <c r="T3701" s="95" t="str">
        <f t="shared" si="293"/>
        <v>2025 04</v>
      </c>
      <c r="U3701" s="32">
        <f t="shared" si="290"/>
        <v>1223.8319015104494</v>
      </c>
      <c r="V3701" s="22">
        <f t="shared" si="291"/>
        <v>1.0405246521157214</v>
      </c>
      <c r="X3701" s="33"/>
      <c r="Y3701" s="33"/>
    </row>
    <row r="3702" spans="1:25" hidden="1" x14ac:dyDescent="0.2">
      <c r="A3702" s="93" t="s">
        <v>1997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3640</v>
      </c>
      <c r="I3702" s="97" t="s">
        <v>2088</v>
      </c>
      <c r="J3702" s="97" t="s">
        <v>3641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3187</v>
      </c>
      <c r="T3702" s="95" t="str">
        <f t="shared" si="293"/>
        <v>2025 04</v>
      </c>
      <c r="U3702" s="32">
        <f t="shared" si="290"/>
        <v>1323.8319015104494</v>
      </c>
      <c r="V3702" s="22">
        <f t="shared" si="291"/>
        <v>1.1255465126205433</v>
      </c>
      <c r="X3702" s="33"/>
      <c r="Y3702" s="33"/>
    </row>
    <row r="3703" spans="1:25" hidden="1" x14ac:dyDescent="0.2">
      <c r="A3703" s="93" t="s">
        <v>2001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2119</v>
      </c>
      <c r="I3703" s="97" t="s">
        <v>2040</v>
      </c>
      <c r="J3703" s="97" t="s">
        <v>2120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3187</v>
      </c>
      <c r="T3703" s="95" t="str">
        <f t="shared" si="293"/>
        <v>2024 09</v>
      </c>
      <c r="U3703" s="32">
        <f t="shared" si="290"/>
        <v>1141.8386185173267</v>
      </c>
      <c r="V3703" s="22">
        <f t="shared" si="291"/>
        <v>0.22574183233802345</v>
      </c>
      <c r="X3703" s="33"/>
      <c r="Y3703" s="33"/>
    </row>
    <row r="3704" spans="1:25" hidden="1" x14ac:dyDescent="0.2">
      <c r="A3704" s="93" t="s">
        <v>2001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2087</v>
      </c>
      <c r="I3704" s="97" t="s">
        <v>2088</v>
      </c>
      <c r="J3704" s="97" t="s">
        <v>3163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3187</v>
      </c>
      <c r="T3704" s="95" t="str">
        <f t="shared" si="293"/>
        <v>2024 09</v>
      </c>
      <c r="U3704" s="32">
        <f t="shared" si="290"/>
        <v>795.53784827069171</v>
      </c>
      <c r="V3704" s="22">
        <f t="shared" si="291"/>
        <v>0.56643594652312224</v>
      </c>
      <c r="X3704" s="33"/>
      <c r="Y3704" s="33"/>
    </row>
    <row r="3705" spans="1:25" hidden="1" x14ac:dyDescent="0.2">
      <c r="A3705" s="93" t="s">
        <v>2001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2087</v>
      </c>
      <c r="I3705" s="97" t="s">
        <v>2088</v>
      </c>
      <c r="J3705" s="97" t="s">
        <v>3163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3187</v>
      </c>
      <c r="T3705" s="95" t="str">
        <f t="shared" si="293"/>
        <v>2024 09</v>
      </c>
      <c r="U3705" s="32">
        <f t="shared" si="290"/>
        <v>895.53784827069171</v>
      </c>
      <c r="V3705" s="22">
        <f t="shared" si="291"/>
        <v>0.6376375804559915</v>
      </c>
      <c r="X3705" s="33"/>
      <c r="Y3705" s="33"/>
    </row>
    <row r="3706" spans="1:25" hidden="1" x14ac:dyDescent="0.2">
      <c r="A3706" s="93" t="s">
        <v>2001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2003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3187</v>
      </c>
      <c r="T3706" s="95" t="str">
        <f t="shared" si="293"/>
        <v>2024 09</v>
      </c>
      <c r="U3706" s="32">
        <f t="shared" si="290"/>
        <v>617.81090141699633</v>
      </c>
      <c r="V3706" s="22">
        <f t="shared" si="291"/>
        <v>0.57088996943874715</v>
      </c>
      <c r="X3706" s="33"/>
      <c r="Y3706" s="33"/>
    </row>
    <row r="3707" spans="1:25" hidden="1" x14ac:dyDescent="0.2">
      <c r="A3707" s="93" t="s">
        <v>2001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3688</v>
      </c>
      <c r="I3707" s="176" t="s">
        <v>2256</v>
      </c>
      <c r="J3707" s="97" t="s">
        <v>3730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3187</v>
      </c>
      <c r="T3707" s="95" t="str">
        <f t="shared" si="293"/>
        <v>2024 09</v>
      </c>
      <c r="U3707" s="32">
        <f t="shared" si="290"/>
        <v>608.41601218307881</v>
      </c>
      <c r="V3707" s="22">
        <f t="shared" si="291"/>
        <v>0.87974276863122092</v>
      </c>
      <c r="X3707" s="33"/>
      <c r="Y3707" s="33"/>
    </row>
    <row r="3708" spans="1:25" hidden="1" x14ac:dyDescent="0.2">
      <c r="A3708" s="93" t="s">
        <v>2001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3688</v>
      </c>
      <c r="I3708" s="176" t="s">
        <v>2256</v>
      </c>
      <c r="J3708" s="97" t="s">
        <v>3730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3187</v>
      </c>
      <c r="T3708" s="95" t="str">
        <f t="shared" si="293"/>
        <v>2024 09</v>
      </c>
      <c r="U3708" s="32">
        <f t="shared" si="290"/>
        <v>608.41601218307881</v>
      </c>
      <c r="V3708" s="22">
        <f t="shared" si="291"/>
        <v>0.87974276863122092</v>
      </c>
      <c r="X3708" s="33"/>
      <c r="Y3708" s="33"/>
    </row>
    <row r="3709" spans="1:25" hidden="1" x14ac:dyDescent="0.2">
      <c r="A3709" s="93" t="s">
        <v>2001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3688</v>
      </c>
      <c r="I3709" s="176" t="s">
        <v>2256</v>
      </c>
      <c r="J3709" s="97" t="s">
        <v>3730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3187</v>
      </c>
      <c r="T3709" s="95" t="str">
        <f t="shared" si="293"/>
        <v>2024 09</v>
      </c>
      <c r="U3709" s="32">
        <f t="shared" si="290"/>
        <v>608.41601218307881</v>
      </c>
      <c r="V3709" s="22">
        <f t="shared" si="291"/>
        <v>0.87974276863122092</v>
      </c>
      <c r="X3709" s="33"/>
      <c r="Y3709" s="33"/>
    </row>
    <row r="3710" spans="1:25" hidden="1" x14ac:dyDescent="0.2">
      <c r="A3710" s="93" t="s">
        <v>2001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2004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3187</v>
      </c>
      <c r="T3710" s="95" t="str">
        <f t="shared" si="293"/>
        <v>2024 09</v>
      </c>
      <c r="U3710" s="32">
        <f t="shared" si="290"/>
        <v>753.54695256451407</v>
      </c>
      <c r="V3710" s="22">
        <f t="shared" si="291"/>
        <v>1.1656638568785087</v>
      </c>
      <c r="X3710" s="33"/>
      <c r="Y3710" s="33"/>
    </row>
    <row r="3711" spans="1:25" hidden="1" x14ac:dyDescent="0.2">
      <c r="A3711" s="93" t="s">
        <v>2001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2507</v>
      </c>
      <c r="I3711" s="97" t="s">
        <v>2040</v>
      </c>
      <c r="J3711" s="97" t="s">
        <v>4359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3187</v>
      </c>
      <c r="T3711" s="95" t="str">
        <f t="shared" si="293"/>
        <v>2024 10</v>
      </c>
      <c r="U3711" s="32">
        <f t="shared" si="290"/>
        <v>1118.8025625513069</v>
      </c>
      <c r="V3711" s="22">
        <f t="shared" si="291"/>
        <v>0.59472894247009123</v>
      </c>
      <c r="X3711" s="33"/>
      <c r="Y3711" s="33"/>
    </row>
    <row r="3712" spans="1:25" hidden="1" x14ac:dyDescent="0.2">
      <c r="A3712" s="93" t="s">
        <v>2001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2233</v>
      </c>
      <c r="I3712" s="97" t="s">
        <v>2041</v>
      </c>
      <c r="J3712" s="97" t="s">
        <v>2234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3187</v>
      </c>
      <c r="T3712" s="95" t="str">
        <f t="shared" si="293"/>
        <v>2024 11</v>
      </c>
      <c r="U3712" s="32">
        <f t="shared" si="290"/>
        <v>1187.0710231288137</v>
      </c>
      <c r="V3712" s="22">
        <f t="shared" si="291"/>
        <v>0.90413955670145851</v>
      </c>
      <c r="X3712" s="33"/>
      <c r="Y3712" s="33"/>
    </row>
    <row r="3713" spans="1:25" hidden="1" x14ac:dyDescent="0.2">
      <c r="A3713" s="93" t="s">
        <v>2001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2895</v>
      </c>
      <c r="I3713" s="97" t="s">
        <v>2040</v>
      </c>
      <c r="J3713" s="97" t="s">
        <v>3983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3187</v>
      </c>
      <c r="T3713" s="95" t="str">
        <f t="shared" si="293"/>
        <v>2025 01</v>
      </c>
      <c r="U3713" s="32">
        <f t="shared" ref="U3713:U3776" si="295">Q3713-P3713</f>
        <v>964.53095941749575</v>
      </c>
      <c r="V3713" s="22">
        <f t="shared" ref="V3713:V3776" si="296">IF(Q3713&lt;&gt;0,IFERROR(U3713/P3713,""),"")</f>
        <v>0.93149183762645171</v>
      </c>
      <c r="X3713" s="33"/>
      <c r="Y3713" s="33"/>
    </row>
    <row r="3714" spans="1:25" hidden="1" x14ac:dyDescent="0.2">
      <c r="A3714" s="93" t="s">
        <v>2001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2727</v>
      </c>
      <c r="I3714" s="97" t="s">
        <v>2728</v>
      </c>
      <c r="J3714" s="97" t="s">
        <v>3925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3187</v>
      </c>
      <c r="T3714" s="95" t="str">
        <f t="shared" si="293"/>
        <v>2024 09</v>
      </c>
      <c r="U3714" s="32">
        <f t="shared" si="295"/>
        <v>606.10224399471713</v>
      </c>
      <c r="V3714" s="22">
        <f t="shared" si="296"/>
        <v>1.2271816112244782</v>
      </c>
      <c r="X3714" s="33"/>
      <c r="Y3714" s="33"/>
    </row>
    <row r="3715" spans="1:25" hidden="1" x14ac:dyDescent="0.2">
      <c r="A3715" s="93" t="s">
        <v>2001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2000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si="295"/>
        <v>-1414.9503280151346</v>
      </c>
      <c r="V3715" s="22" t="str">
        <f t="shared" si="296"/>
        <v/>
      </c>
      <c r="X3715" s="33"/>
      <c r="Y3715" s="33"/>
    </row>
    <row r="3716" spans="1:25" hidden="1" x14ac:dyDescent="0.2">
      <c r="A3716" s="93" t="s">
        <v>2006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2053</v>
      </c>
      <c r="I3716" s="97" t="s">
        <v>2040</v>
      </c>
      <c r="J3716" s="97" t="s">
        <v>2054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3187</v>
      </c>
      <c r="T3716" s="95" t="str">
        <f t="shared" ref="T3716:T3779" si="298">IF(R3716="","",TEXT(R3716,"ГГГГ ММ"))</f>
        <v>2024 09</v>
      </c>
      <c r="U3716" s="32">
        <f t="shared" si="295"/>
        <v>655.93610964841605</v>
      </c>
      <c r="V3716" s="22">
        <f t="shared" si="296"/>
        <v>0.33740460532384559</v>
      </c>
      <c r="X3716" s="33"/>
      <c r="Y3716" s="33"/>
    </row>
    <row r="3717" spans="1:25" hidden="1" x14ac:dyDescent="0.2">
      <c r="A3717" s="93" t="s">
        <v>2006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2512</v>
      </c>
      <c r="I3717" s="97" t="s">
        <v>2040</v>
      </c>
      <c r="J3717" s="97" t="s">
        <v>2513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3187</v>
      </c>
      <c r="T3717" s="95" t="str">
        <f t="shared" si="298"/>
        <v>2024 09</v>
      </c>
      <c r="U3717" s="32">
        <f t="shared" si="295"/>
        <v>768.88847276700176</v>
      </c>
      <c r="V3717" s="22">
        <f t="shared" si="296"/>
        <v>0.37855551625688694</v>
      </c>
      <c r="X3717" s="33"/>
      <c r="Y3717" s="33"/>
    </row>
    <row r="3718" spans="1:25" hidden="1" x14ac:dyDescent="0.2">
      <c r="A3718" s="93" t="s">
        <v>2006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2139</v>
      </c>
      <c r="I3718" s="97" t="s">
        <v>2075</v>
      </c>
      <c r="J3718" s="97" t="s">
        <v>2140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3187</v>
      </c>
      <c r="T3718" s="95" t="str">
        <f t="shared" si="298"/>
        <v>2024 09</v>
      </c>
      <c r="U3718" s="32">
        <f t="shared" si="295"/>
        <v>760.43800512241887</v>
      </c>
      <c r="V3718" s="22">
        <f t="shared" si="296"/>
        <v>0.52824262367879871</v>
      </c>
      <c r="X3718" s="33"/>
      <c r="Y3718" s="33"/>
    </row>
    <row r="3719" spans="1:25" hidden="1" x14ac:dyDescent="0.2">
      <c r="A3719" s="93" t="s">
        <v>2006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2141</v>
      </c>
      <c r="I3719" s="97" t="s">
        <v>2075</v>
      </c>
      <c r="J3719" s="97" t="s">
        <v>2142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3187</v>
      </c>
      <c r="T3719" s="95" t="str">
        <f t="shared" si="298"/>
        <v>2024 09</v>
      </c>
      <c r="U3719" s="32">
        <f t="shared" si="295"/>
        <v>728.58763509035896</v>
      </c>
      <c r="V3719" s="22">
        <f t="shared" si="296"/>
        <v>0.83609972090068752</v>
      </c>
      <c r="X3719" s="33"/>
      <c r="Y3719" s="33"/>
    </row>
    <row r="3720" spans="1:25" hidden="1" x14ac:dyDescent="0.2">
      <c r="A3720" s="93" t="s">
        <v>2006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2109</v>
      </c>
      <c r="I3720" s="97" t="s">
        <v>2040</v>
      </c>
      <c r="J3720" s="97" t="s">
        <v>2110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3187</v>
      </c>
      <c r="T3720" s="95" t="str">
        <f t="shared" si="298"/>
        <v>2024 09</v>
      </c>
      <c r="U3720" s="32">
        <f t="shared" si="295"/>
        <v>733.61495131314223</v>
      </c>
      <c r="V3720" s="22">
        <f t="shared" si="296"/>
        <v>0.44024335905512618</v>
      </c>
      <c r="X3720" s="33"/>
      <c r="Y3720" s="33"/>
    </row>
    <row r="3721" spans="1:25" hidden="1" x14ac:dyDescent="0.2">
      <c r="A3721" s="93" t="s">
        <v>2006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2109</v>
      </c>
      <c r="I3721" s="97" t="s">
        <v>2040</v>
      </c>
      <c r="J3721" s="97" t="s">
        <v>2110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3187</v>
      </c>
      <c r="T3721" s="95" t="str">
        <f t="shared" si="298"/>
        <v>2024 10</v>
      </c>
      <c r="U3721" s="32">
        <f t="shared" si="295"/>
        <v>733.61495131314223</v>
      </c>
      <c r="V3721" s="22">
        <f t="shared" si="296"/>
        <v>0.44024335905512618</v>
      </c>
      <c r="X3721" s="33"/>
      <c r="Y3721" s="33"/>
    </row>
    <row r="3722" spans="1:25" hidden="1" x14ac:dyDescent="0.2">
      <c r="A3722" s="93" t="s">
        <v>2006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2109</v>
      </c>
      <c r="I3722" s="97" t="s">
        <v>2040</v>
      </c>
      <c r="J3722" s="97" t="s">
        <v>2110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3187</v>
      </c>
      <c r="T3722" s="95" t="str">
        <f t="shared" si="298"/>
        <v>2025 01</v>
      </c>
      <c r="U3722" s="32">
        <f t="shared" si="295"/>
        <v>1033.6149513131422</v>
      </c>
      <c r="V3722" s="22">
        <f t="shared" si="296"/>
        <v>0.62027377893701696</v>
      </c>
      <c r="X3722" s="33"/>
      <c r="Y3722" s="33"/>
    </row>
    <row r="3723" spans="1:25" hidden="1" x14ac:dyDescent="0.2">
      <c r="A3723" s="93" t="s">
        <v>2006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2008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3187</v>
      </c>
      <c r="T3723" s="95" t="str">
        <f t="shared" si="298"/>
        <v>2024 09</v>
      </c>
      <c r="U3723" s="32">
        <f t="shared" si="295"/>
        <v>823.90765461286333</v>
      </c>
      <c r="V3723" s="22">
        <f t="shared" si="296"/>
        <v>0.94043471438936788</v>
      </c>
      <c r="X3723" s="33"/>
      <c r="Y3723" s="33"/>
    </row>
    <row r="3724" spans="1:25" hidden="1" x14ac:dyDescent="0.2">
      <c r="A3724" s="93" t="s">
        <v>2006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2005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si="295"/>
        <v>-1234.5788499632831</v>
      </c>
      <c r="V3724" s="22" t="str">
        <f t="shared" si="296"/>
        <v/>
      </c>
      <c r="X3724" s="33"/>
      <c r="Y3724" s="33"/>
    </row>
    <row r="3725" spans="1:25" hidden="1" x14ac:dyDescent="0.2">
      <c r="A3725" s="93" t="s">
        <v>2006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2087</v>
      </c>
      <c r="I3725" s="97" t="s">
        <v>2088</v>
      </c>
      <c r="J3725" s="97" t="s">
        <v>3163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3187</v>
      </c>
      <c r="T3725" s="95" t="str">
        <f t="shared" si="298"/>
        <v>2024 10</v>
      </c>
      <c r="U3725" s="32">
        <f t="shared" si="295"/>
        <v>821.2777513298588</v>
      </c>
      <c r="V3725" s="22">
        <f t="shared" si="296"/>
        <v>0.59568034977460438</v>
      </c>
      <c r="X3725" s="33"/>
      <c r="Y3725" s="33"/>
    </row>
    <row r="3726" spans="1:25" hidden="1" x14ac:dyDescent="0.2">
      <c r="A3726" s="93" t="s">
        <v>2006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2087</v>
      </c>
      <c r="I3726" s="97" t="s">
        <v>2088</v>
      </c>
      <c r="J3726" s="97" t="s">
        <v>3163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3187</v>
      </c>
      <c r="T3726" s="95" t="str">
        <f t="shared" si="298"/>
        <v>2024 10</v>
      </c>
      <c r="U3726" s="32">
        <f t="shared" si="295"/>
        <v>821.2777513298588</v>
      </c>
      <c r="V3726" s="22">
        <f t="shared" si="296"/>
        <v>0.59568034977460438</v>
      </c>
      <c r="X3726" s="33"/>
      <c r="Y3726" s="33"/>
    </row>
    <row r="3727" spans="1:25" hidden="1" x14ac:dyDescent="0.2">
      <c r="A3727" s="93" t="s">
        <v>2006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1898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3187</v>
      </c>
      <c r="T3727" s="95" t="str">
        <f t="shared" si="298"/>
        <v>2024 09</v>
      </c>
      <c r="U3727" s="32">
        <f t="shared" si="295"/>
        <v>633.59728278974808</v>
      </c>
      <c r="V3727" s="22">
        <f t="shared" si="296"/>
        <v>0.50031263687233263</v>
      </c>
      <c r="X3727" s="33"/>
      <c r="Y3727" s="33"/>
    </row>
    <row r="3728" spans="1:25" hidden="1" x14ac:dyDescent="0.2">
      <c r="A3728" s="93" t="s">
        <v>2009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2010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3187</v>
      </c>
      <c r="T3728" s="95" t="str">
        <f t="shared" si="298"/>
        <v>2024 08</v>
      </c>
      <c r="U3728" s="32">
        <f t="shared" si="295"/>
        <v>800</v>
      </c>
      <c r="V3728" s="22">
        <f t="shared" si="296"/>
        <v>0.5714285714285714</v>
      </c>
      <c r="X3728" s="33"/>
      <c r="Y3728" s="33"/>
    </row>
    <row r="3729" spans="1:25" hidden="1" x14ac:dyDescent="0.2">
      <c r="A3729" s="93" t="s">
        <v>2009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2010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3187</v>
      </c>
      <c r="T3729" s="95" t="str">
        <f t="shared" si="298"/>
        <v>2024 08</v>
      </c>
      <c r="U3729" s="32">
        <f t="shared" si="295"/>
        <v>800</v>
      </c>
      <c r="V3729" s="22">
        <f t="shared" si="296"/>
        <v>0.5714285714285714</v>
      </c>
      <c r="X3729" s="33"/>
      <c r="Y3729" s="33"/>
    </row>
    <row r="3730" spans="1:25" hidden="1" x14ac:dyDescent="0.2">
      <c r="A3730" s="93" t="s">
        <v>2009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2010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3187</v>
      </c>
      <c r="T3730" s="95" t="str">
        <f t="shared" si="298"/>
        <v>2024 08</v>
      </c>
      <c r="U3730" s="32">
        <f t="shared" si="295"/>
        <v>800</v>
      </c>
      <c r="V3730" s="22">
        <f t="shared" si="296"/>
        <v>0.5714285714285714</v>
      </c>
      <c r="X3730" s="33"/>
      <c r="Y3730" s="33"/>
    </row>
    <row r="3731" spans="1:25" hidden="1" x14ac:dyDescent="0.2">
      <c r="A3731" s="93" t="s">
        <v>2009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3746</v>
      </c>
      <c r="I3731" s="97" t="s">
        <v>1385</v>
      </c>
      <c r="J3731" s="97" t="s">
        <v>3747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3187</v>
      </c>
      <c r="T3731" s="95" t="str">
        <f t="shared" si="298"/>
        <v>2024 08</v>
      </c>
      <c r="U3731" s="32">
        <f t="shared" si="295"/>
        <v>955</v>
      </c>
      <c r="V3731" s="22">
        <f t="shared" si="296"/>
        <v>0.40724946695095948</v>
      </c>
      <c r="X3731" s="33"/>
      <c r="Y3731" s="33"/>
    </row>
    <row r="3732" spans="1:25" hidden="1" x14ac:dyDescent="0.2">
      <c r="A3732" s="93" t="s">
        <v>2009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741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3187</v>
      </c>
      <c r="T3732" s="95" t="str">
        <f t="shared" si="298"/>
        <v>2024 08</v>
      </c>
      <c r="U3732" s="32">
        <f t="shared" si="295"/>
        <v>1219</v>
      </c>
      <c r="V3732" s="22">
        <f t="shared" si="296"/>
        <v>1.560819462227913</v>
      </c>
      <c r="X3732" s="33"/>
      <c r="Y3732" s="33"/>
    </row>
    <row r="3733" spans="1:25" hidden="1" x14ac:dyDescent="0.2">
      <c r="A3733" s="93" t="s">
        <v>2011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741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3187</v>
      </c>
      <c r="T3733" s="95" t="str">
        <f t="shared" si="298"/>
        <v>2024 09</v>
      </c>
      <c r="U3733" s="32">
        <f t="shared" si="295"/>
        <v>1219</v>
      </c>
      <c r="V3733" s="22">
        <f t="shared" si="296"/>
        <v>1.560819462227913</v>
      </c>
      <c r="X3733" s="33"/>
      <c r="Y3733" s="33"/>
    </row>
    <row r="3734" spans="1:25" hidden="1" x14ac:dyDescent="0.2">
      <c r="A3734" s="93" t="s">
        <v>2011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2012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3187</v>
      </c>
      <c r="T3734" s="95" t="str">
        <f t="shared" si="298"/>
        <v>2024 08</v>
      </c>
      <c r="U3734" s="32">
        <f t="shared" si="295"/>
        <v>1407</v>
      </c>
      <c r="V3734" s="22">
        <f t="shared" si="296"/>
        <v>0.67224080267558528</v>
      </c>
      <c r="X3734" s="33"/>
      <c r="Y3734" s="33"/>
    </row>
    <row r="3735" spans="1:25" hidden="1" x14ac:dyDescent="0.2">
      <c r="A3735" s="93" t="s">
        <v>2011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2012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3187</v>
      </c>
      <c r="T3735" s="95" t="str">
        <f t="shared" si="298"/>
        <v>2024 09</v>
      </c>
      <c r="U3735" s="32">
        <f t="shared" si="295"/>
        <v>907</v>
      </c>
      <c r="V3735" s="22">
        <f t="shared" si="296"/>
        <v>0.43334925943621594</v>
      </c>
      <c r="X3735" s="33"/>
      <c r="Y3735" s="33"/>
    </row>
    <row r="3736" spans="1:25" hidden="1" x14ac:dyDescent="0.2">
      <c r="A3736" s="93" t="s">
        <v>2011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4382</v>
      </c>
      <c r="I3736" s="97" t="s">
        <v>2040</v>
      </c>
      <c r="J3736" s="97" t="s">
        <v>4383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3187</v>
      </c>
      <c r="T3736" s="95" t="str">
        <f t="shared" si="298"/>
        <v>2024 09</v>
      </c>
      <c r="U3736" s="32">
        <f t="shared" si="295"/>
        <v>389</v>
      </c>
      <c r="V3736" s="22">
        <f t="shared" si="296"/>
        <v>0.32122213047068537</v>
      </c>
      <c r="X3736" s="33"/>
      <c r="Y3736" s="33"/>
    </row>
    <row r="3737" spans="1:25" hidden="1" x14ac:dyDescent="0.2">
      <c r="A3737" s="93" t="s">
        <v>2015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3689</v>
      </c>
      <c r="I3737" s="176" t="s">
        <v>2256</v>
      </c>
      <c r="J3737" s="97" t="s">
        <v>3731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3187</v>
      </c>
      <c r="T3737" s="95" t="str">
        <f t="shared" si="298"/>
        <v>2024 09</v>
      </c>
      <c r="U3737" s="32">
        <f t="shared" si="295"/>
        <v>737.97645721125105</v>
      </c>
      <c r="V3737" s="22">
        <f t="shared" si="296"/>
        <v>0.76710852114073835</v>
      </c>
      <c r="X3737" s="33"/>
      <c r="Y3737" s="33"/>
    </row>
    <row r="3738" spans="1:25" hidden="1" x14ac:dyDescent="0.2">
      <c r="A3738" s="93" t="s">
        <v>2015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2460</v>
      </c>
      <c r="I3738" s="97" t="s">
        <v>2040</v>
      </c>
      <c r="J3738" s="97" t="s">
        <v>2461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3187</v>
      </c>
      <c r="T3738" s="95" t="str">
        <f t="shared" si="298"/>
        <v>2024 10</v>
      </c>
      <c r="U3738" s="32">
        <f t="shared" si="295"/>
        <v>1104.043061789348</v>
      </c>
      <c r="V3738" s="22">
        <f t="shared" si="296"/>
        <v>0.36851099149934458</v>
      </c>
      <c r="X3738" s="33"/>
      <c r="Y3738" s="33"/>
    </row>
    <row r="3739" spans="1:25" hidden="1" x14ac:dyDescent="0.2">
      <c r="A3739" s="93" t="s">
        <v>2015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2743</v>
      </c>
      <c r="I3739" s="97" t="s">
        <v>2088</v>
      </c>
      <c r="J3739" s="97" t="s">
        <v>2744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3187</v>
      </c>
      <c r="T3739" s="95" t="str">
        <f t="shared" si="298"/>
        <v>2024 10</v>
      </c>
      <c r="U3739" s="32">
        <f t="shared" si="295"/>
        <v>507.58493230101749</v>
      </c>
      <c r="V3739" s="22">
        <f t="shared" si="296"/>
        <v>1.0308070682583346</v>
      </c>
      <c r="X3739" s="33"/>
      <c r="Y3739" s="33"/>
    </row>
    <row r="3740" spans="1:25" hidden="1" x14ac:dyDescent="0.2">
      <c r="A3740" s="93" t="s">
        <v>2015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2743</v>
      </c>
      <c r="I3740" s="97" t="s">
        <v>2088</v>
      </c>
      <c r="J3740" s="97" t="s">
        <v>2744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3187</v>
      </c>
      <c r="T3740" s="95" t="str">
        <f t="shared" si="298"/>
        <v>2024 10</v>
      </c>
      <c r="U3740" s="32">
        <f t="shared" si="295"/>
        <v>507.58493230101749</v>
      </c>
      <c r="V3740" s="22">
        <f t="shared" si="296"/>
        <v>1.0308070682583346</v>
      </c>
      <c r="X3740" s="33"/>
      <c r="Y3740" s="33"/>
    </row>
    <row r="3741" spans="1:25" hidden="1" x14ac:dyDescent="0.2">
      <c r="A3741" s="93" t="s">
        <v>2015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2710</v>
      </c>
      <c r="I3741" s="97" t="s">
        <v>2040</v>
      </c>
      <c r="J3741" s="97" t="s">
        <v>2711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3187</v>
      </c>
      <c r="T3741" s="95" t="str">
        <f t="shared" si="298"/>
        <v>2024 10</v>
      </c>
      <c r="U3741" s="32">
        <f t="shared" si="295"/>
        <v>1154.915580490725</v>
      </c>
      <c r="V3741" s="22">
        <f t="shared" si="296"/>
        <v>0.42072133457272087</v>
      </c>
      <c r="X3741" s="33"/>
      <c r="Y3741" s="33"/>
    </row>
    <row r="3742" spans="1:25" hidden="1" x14ac:dyDescent="0.2">
      <c r="A3742" s="93" t="s">
        <v>2015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2710</v>
      </c>
      <c r="I3742" s="97" t="s">
        <v>2040</v>
      </c>
      <c r="J3742" s="97" t="s">
        <v>2711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3187</v>
      </c>
      <c r="T3742" s="95" t="str">
        <f t="shared" si="298"/>
        <v>2024 10</v>
      </c>
      <c r="U3742" s="32">
        <f t="shared" si="295"/>
        <v>1154.915580490725</v>
      </c>
      <c r="V3742" s="22">
        <f t="shared" si="296"/>
        <v>0.42072133457272087</v>
      </c>
      <c r="X3742" s="33"/>
      <c r="Y3742" s="33"/>
    </row>
    <row r="3743" spans="1:25" hidden="1" x14ac:dyDescent="0.2">
      <c r="A3743" s="93" t="s">
        <v>2015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2198</v>
      </c>
      <c r="I3743" s="97" t="s">
        <v>2199</v>
      </c>
      <c r="J3743" s="97" t="s">
        <v>2200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3187</v>
      </c>
      <c r="T3743" s="95" t="str">
        <f t="shared" si="298"/>
        <v>2024 10</v>
      </c>
      <c r="U3743" s="32">
        <f t="shared" si="295"/>
        <v>806.64850725613451</v>
      </c>
      <c r="V3743" s="22">
        <f t="shared" si="296"/>
        <v>0.50625898361385913</v>
      </c>
      <c r="X3743" s="33"/>
      <c r="Y3743" s="33"/>
    </row>
    <row r="3744" spans="1:25" hidden="1" x14ac:dyDescent="0.2">
      <c r="A3744" s="93" t="s">
        <v>2015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2014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3187</v>
      </c>
      <c r="T3744" s="95" t="str">
        <f t="shared" si="298"/>
        <v>2024 10</v>
      </c>
      <c r="U3744" s="32">
        <f t="shared" si="295"/>
        <v>770.99764886295657</v>
      </c>
      <c r="V3744" s="22">
        <f t="shared" si="296"/>
        <v>0.58013264476418758</v>
      </c>
      <c r="X3744" s="33"/>
      <c r="Y3744" s="33"/>
    </row>
    <row r="3745" spans="1:25" hidden="1" x14ac:dyDescent="0.2">
      <c r="A3745" s="93" t="s">
        <v>2015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1949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3187</v>
      </c>
      <c r="T3745" s="95" t="str">
        <f t="shared" si="298"/>
        <v>2024 10</v>
      </c>
      <c r="U3745" s="32">
        <f t="shared" si="295"/>
        <v>1377.8466326301641</v>
      </c>
      <c r="V3745" s="22">
        <f t="shared" si="296"/>
        <v>0.26899753556923889</v>
      </c>
      <c r="X3745" s="33"/>
      <c r="Y3745" s="33"/>
    </row>
    <row r="3746" spans="1:25" hidden="1" x14ac:dyDescent="0.2">
      <c r="A3746" s="93" t="s">
        <v>2017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648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3187</v>
      </c>
      <c r="T3746" s="95" t="str">
        <f t="shared" si="298"/>
        <v>2024 09</v>
      </c>
      <c r="U3746" s="32">
        <f t="shared" si="295"/>
        <v>674.94029953788709</v>
      </c>
      <c r="V3746" s="22">
        <f t="shared" si="296"/>
        <v>0.93087548391907249</v>
      </c>
      <c r="X3746" s="33"/>
      <c r="Y3746" s="33"/>
    </row>
    <row r="3747" spans="1:25" hidden="1" x14ac:dyDescent="0.2">
      <c r="A3747" s="93" t="s">
        <v>2017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988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3187</v>
      </c>
      <c r="T3747" s="95" t="str">
        <f t="shared" si="298"/>
        <v>2024 10</v>
      </c>
      <c r="U3747" s="32">
        <f t="shared" si="295"/>
        <v>606.38255627934518</v>
      </c>
      <c r="V3747" s="22">
        <f t="shared" si="296"/>
        <v>0.46874952036460643</v>
      </c>
      <c r="X3747" s="33"/>
      <c r="Y3747" s="33"/>
    </row>
    <row r="3748" spans="1:25" hidden="1" x14ac:dyDescent="0.2">
      <c r="A3748" s="93" t="s">
        <v>2017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2019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3187</v>
      </c>
      <c r="T3748" s="95" t="str">
        <f t="shared" si="298"/>
        <v>2024 11</v>
      </c>
      <c r="U3748" s="32">
        <f t="shared" si="295"/>
        <v>707.41546536013107</v>
      </c>
      <c r="V3748" s="22">
        <f t="shared" si="296"/>
        <v>0.59317846644200622</v>
      </c>
      <c r="X3748" s="33"/>
      <c r="Y3748" s="33"/>
    </row>
    <row r="3749" spans="1:25" hidden="1" x14ac:dyDescent="0.2">
      <c r="A3749" s="93" t="s">
        <v>2017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2244</v>
      </c>
      <c r="I3749" s="97" t="s">
        <v>2245</v>
      </c>
      <c r="J3749" s="97" t="s">
        <v>2246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3187</v>
      </c>
      <c r="T3749" s="95" t="str">
        <f t="shared" si="298"/>
        <v>2024 09</v>
      </c>
      <c r="U3749" s="32">
        <f t="shared" si="295"/>
        <v>566.2107328842103</v>
      </c>
      <c r="V3749" s="22">
        <f t="shared" si="296"/>
        <v>0.21497951258046413</v>
      </c>
      <c r="X3749" s="33"/>
      <c r="Y3749" s="33"/>
    </row>
    <row r="3750" spans="1:25" hidden="1" x14ac:dyDescent="0.2">
      <c r="A3750" s="93" t="s">
        <v>2017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2212</v>
      </c>
      <c r="I3750" s="97" t="s">
        <v>2040</v>
      </c>
      <c r="J3750" s="97" t="s">
        <v>2213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3187</v>
      </c>
      <c r="T3750" s="95" t="str">
        <f t="shared" si="298"/>
        <v>2024 11</v>
      </c>
      <c r="U3750" s="32">
        <f t="shared" si="295"/>
        <v>995.52924076239174</v>
      </c>
      <c r="V3750" s="22">
        <f t="shared" si="296"/>
        <v>0.8265283595531453</v>
      </c>
      <c r="X3750" s="33"/>
      <c r="Y3750" s="33"/>
    </row>
    <row r="3751" spans="1:25" hidden="1" x14ac:dyDescent="0.2">
      <c r="A3751" s="93" t="s">
        <v>2017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2210</v>
      </c>
      <c r="I3751" s="97" t="s">
        <v>2040</v>
      </c>
      <c r="J3751" s="97" t="s">
        <v>2211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3187</v>
      </c>
      <c r="T3751" s="95" t="str">
        <f t="shared" si="298"/>
        <v>2025 06</v>
      </c>
      <c r="U3751" s="32">
        <f t="shared" si="295"/>
        <v>510.68375405972165</v>
      </c>
      <c r="V3751" s="22">
        <f t="shared" si="296"/>
        <v>1.0436680946049177</v>
      </c>
      <c r="X3751" s="33"/>
      <c r="Y3751" s="33"/>
    </row>
    <row r="3752" spans="1:25" hidden="1" x14ac:dyDescent="0.2">
      <c r="A3752" s="93" t="s">
        <v>2017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2853</v>
      </c>
      <c r="I3752" s="97" t="s">
        <v>2713</v>
      </c>
      <c r="J3752" s="97" t="s">
        <v>4389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3187</v>
      </c>
      <c r="T3752" s="95" t="str">
        <f t="shared" si="298"/>
        <v>2024 12</v>
      </c>
      <c r="U3752" s="32">
        <f t="shared" si="295"/>
        <v>1073.9497808214087</v>
      </c>
      <c r="V3752" s="22">
        <f t="shared" si="296"/>
        <v>1.4791673529641101</v>
      </c>
      <c r="X3752" s="33"/>
      <c r="Y3752" s="33"/>
    </row>
    <row r="3753" spans="1:25" hidden="1" x14ac:dyDescent="0.2">
      <c r="A3753" s="93" t="s">
        <v>2017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2462</v>
      </c>
      <c r="I3753" s="97" t="s">
        <v>2040</v>
      </c>
      <c r="J3753" s="97" t="s">
        <v>2463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3187</v>
      </c>
      <c r="T3753" s="95" t="str">
        <f t="shared" si="298"/>
        <v>2024 10</v>
      </c>
      <c r="U3753" s="32">
        <f t="shared" si="295"/>
        <v>1483.6161661377405</v>
      </c>
      <c r="V3753" s="22">
        <f t="shared" si="296"/>
        <v>0.41024853397634348</v>
      </c>
      <c r="X3753" s="33"/>
      <c r="Y3753" s="33"/>
    </row>
    <row r="3754" spans="1:25" hidden="1" x14ac:dyDescent="0.2">
      <c r="A3754" s="93" t="s">
        <v>2017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605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3187</v>
      </c>
      <c r="T3754" s="95" t="str">
        <f t="shared" si="298"/>
        <v>2025 05</v>
      </c>
      <c r="U3754" s="32">
        <f t="shared" si="295"/>
        <v>801.5571337898773</v>
      </c>
      <c r="V3754" s="22">
        <f t="shared" si="296"/>
        <v>0.80280721202648087</v>
      </c>
      <c r="X3754" s="33"/>
      <c r="Y3754" s="33"/>
    </row>
    <row r="3755" spans="1:25" hidden="1" x14ac:dyDescent="0.2">
      <c r="A3755" s="93" t="s">
        <v>2017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4089</v>
      </c>
      <c r="I3755" s="97" t="s">
        <v>2245</v>
      </c>
      <c r="J3755" s="97" t="s">
        <v>4090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3187</v>
      </c>
      <c r="T3755" s="95" t="str">
        <f t="shared" si="298"/>
        <v>2024 08</v>
      </c>
      <c r="U3755" s="32">
        <f t="shared" si="295"/>
        <v>-1.2348978361842455E-3</v>
      </c>
      <c r="V3755" s="22">
        <f t="shared" si="296"/>
        <v>-3.1222597698616541E-7</v>
      </c>
      <c r="X3755" s="33"/>
      <c r="Y3755" s="33"/>
    </row>
    <row r="3756" spans="1:25" hidden="1" x14ac:dyDescent="0.2">
      <c r="A3756" s="93" t="s">
        <v>2017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2890</v>
      </c>
      <c r="I3756" s="97" t="s">
        <v>2245</v>
      </c>
      <c r="J3756" s="97" t="s">
        <v>2891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3187</v>
      </c>
      <c r="T3756" s="95" t="str">
        <f t="shared" si="298"/>
        <v>2024 09</v>
      </c>
      <c r="U3756" s="32">
        <f t="shared" si="295"/>
        <v>666.02563108958248</v>
      </c>
      <c r="V3756" s="22">
        <f t="shared" si="296"/>
        <v>0.90742355496458993</v>
      </c>
      <c r="X3756" s="33"/>
      <c r="Y3756" s="33"/>
    </row>
    <row r="3757" spans="1:25" hidden="1" x14ac:dyDescent="0.2">
      <c r="A3757" s="93" t="s">
        <v>2017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2020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si="295"/>
        <v>-221.87619249113828</v>
      </c>
      <c r="V3757" s="22" t="str">
        <f t="shared" si="296"/>
        <v/>
      </c>
      <c r="X3757" s="33"/>
      <c r="Y3757" s="33"/>
    </row>
    <row r="3758" spans="1:25" hidden="1" x14ac:dyDescent="0.2">
      <c r="A3758" s="93" t="s">
        <v>2021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2023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3187</v>
      </c>
      <c r="T3758" s="95" t="str">
        <f t="shared" si="298"/>
        <v>2024 10</v>
      </c>
      <c r="U3758" s="32">
        <f t="shared" si="295"/>
        <v>860.87867611228808</v>
      </c>
      <c r="V3758" s="22">
        <f t="shared" si="296"/>
        <v>0.6428683202601847</v>
      </c>
      <c r="X3758" s="33"/>
      <c r="Y3758" s="33"/>
    </row>
    <row r="3759" spans="1:25" hidden="1" x14ac:dyDescent="0.2">
      <c r="A3759" s="93" t="s">
        <v>2021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1927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3187</v>
      </c>
      <c r="T3759" s="95" t="str">
        <f t="shared" si="298"/>
        <v>2024 10</v>
      </c>
      <c r="U3759" s="32">
        <f t="shared" si="295"/>
        <v>1039.3609845074152</v>
      </c>
      <c r="V3759" s="22">
        <f t="shared" si="296"/>
        <v>0.48104332887391676</v>
      </c>
      <c r="X3759" s="33"/>
      <c r="Y3759" s="33"/>
    </row>
    <row r="3760" spans="1:25" hidden="1" x14ac:dyDescent="0.2">
      <c r="A3760" s="93" t="s">
        <v>2021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1927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3187</v>
      </c>
      <c r="T3760" s="95" t="str">
        <f t="shared" si="298"/>
        <v>2024 10</v>
      </c>
      <c r="U3760" s="32">
        <f t="shared" si="295"/>
        <v>1039.3609845074152</v>
      </c>
      <c r="V3760" s="22">
        <f t="shared" si="296"/>
        <v>0.48104332887391676</v>
      </c>
      <c r="X3760" s="33"/>
      <c r="Y3760" s="33"/>
    </row>
    <row r="3761" spans="1:25" hidden="1" x14ac:dyDescent="0.2">
      <c r="A3761" s="93" t="s">
        <v>2021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2062</v>
      </c>
      <c r="I3761" s="97" t="s">
        <v>2040</v>
      </c>
      <c r="J3761" s="97" t="s">
        <v>4360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3187</v>
      </c>
      <c r="T3761" s="95" t="str">
        <f t="shared" si="298"/>
        <v>2024 11</v>
      </c>
      <c r="U3761" s="32">
        <f t="shared" si="295"/>
        <v>563.67993829449165</v>
      </c>
      <c r="V3761" s="22">
        <f t="shared" si="296"/>
        <v>0.88584341782919485</v>
      </c>
      <c r="X3761" s="33"/>
      <c r="Y3761" s="33"/>
    </row>
    <row r="3762" spans="1:25" hidden="1" x14ac:dyDescent="0.2">
      <c r="A3762" s="93" t="s">
        <v>2021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2117</v>
      </c>
      <c r="I3762" s="97" t="s">
        <v>2040</v>
      </c>
      <c r="J3762" s="97" t="s">
        <v>2118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3187</v>
      </c>
      <c r="T3762" s="95" t="str">
        <f t="shared" si="298"/>
        <v>2025 04</v>
      </c>
      <c r="U3762" s="32">
        <f t="shared" si="295"/>
        <v>833.88330879237299</v>
      </c>
      <c r="V3762" s="22">
        <f t="shared" si="296"/>
        <v>1.0884546941248934</v>
      </c>
      <c r="X3762" s="33"/>
      <c r="Y3762" s="33"/>
    </row>
    <row r="3763" spans="1:25" hidden="1" x14ac:dyDescent="0.2">
      <c r="A3763" s="93" t="s">
        <v>2021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994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3187</v>
      </c>
      <c r="T3763" s="95" t="str">
        <f t="shared" si="298"/>
        <v>2024 10</v>
      </c>
      <c r="U3763" s="32">
        <f t="shared" si="295"/>
        <v>964.54330614406786</v>
      </c>
      <c r="V3763" s="22">
        <f t="shared" si="296"/>
        <v>0.84947608426046239</v>
      </c>
      <c r="X3763" s="33"/>
      <c r="Y3763" s="33"/>
    </row>
    <row r="3764" spans="1:25" hidden="1" x14ac:dyDescent="0.2">
      <c r="A3764" s="93" t="s">
        <v>2021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2895</v>
      </c>
      <c r="I3764" s="97" t="s">
        <v>2040</v>
      </c>
      <c r="J3764" s="97" t="s">
        <v>3983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3450</v>
      </c>
      <c r="T3764" s="95" t="str">
        <f t="shared" si="298"/>
        <v>2025 06</v>
      </c>
      <c r="U3764" s="32">
        <f t="shared" si="295"/>
        <v>869.01376403601716</v>
      </c>
      <c r="V3764" s="22">
        <f t="shared" si="296"/>
        <v>0.84289560201885749</v>
      </c>
      <c r="X3764" s="33"/>
      <c r="Y3764" s="33"/>
    </row>
    <row r="3765" spans="1:25" hidden="1" x14ac:dyDescent="0.2">
      <c r="A3765" s="93" t="s">
        <v>2021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2895</v>
      </c>
      <c r="I3765" s="97" t="s">
        <v>2040</v>
      </c>
      <c r="J3765" s="97" t="s">
        <v>3983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3575</v>
      </c>
      <c r="T3765" s="95" t="str">
        <f t="shared" si="298"/>
        <v>2025 07</v>
      </c>
      <c r="U3765" s="32">
        <f t="shared" si="295"/>
        <v>869.01376403601716</v>
      </c>
      <c r="V3765" s="22">
        <f t="shared" si="296"/>
        <v>0.84289560201885749</v>
      </c>
      <c r="X3765" s="33"/>
      <c r="Y3765" s="33"/>
    </row>
    <row r="3766" spans="1:25" hidden="1" x14ac:dyDescent="0.2">
      <c r="A3766" s="93" t="s">
        <v>2021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2057</v>
      </c>
      <c r="I3766" s="97" t="s">
        <v>2040</v>
      </c>
      <c r="J3766" s="97" t="s">
        <v>2058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3187</v>
      </c>
      <c r="T3766" s="95" t="str">
        <f t="shared" si="298"/>
        <v>2024 10</v>
      </c>
      <c r="U3766" s="32">
        <f t="shared" si="295"/>
        <v>1320.0881565148306</v>
      </c>
      <c r="V3766" s="22">
        <f t="shared" si="296"/>
        <v>0.6346846673572698</v>
      </c>
      <c r="X3766" s="33"/>
      <c r="Y3766" s="33"/>
    </row>
    <row r="3767" spans="1:25" hidden="1" x14ac:dyDescent="0.2">
      <c r="A3767" s="93" t="s">
        <v>2021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2019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3187</v>
      </c>
      <c r="T3767" s="95" t="str">
        <f t="shared" si="298"/>
        <v>2025 02</v>
      </c>
      <c r="U3767" s="32">
        <f t="shared" si="295"/>
        <v>756.10124894067803</v>
      </c>
      <c r="V3767" s="22">
        <f t="shared" si="296"/>
        <v>0.66098616528821352</v>
      </c>
      <c r="X3767" s="33"/>
      <c r="Y3767" s="33"/>
    </row>
    <row r="3768" spans="1:25" hidden="1" x14ac:dyDescent="0.2">
      <c r="A3768" s="93" t="s">
        <v>2021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3119</v>
      </c>
      <c r="I3768" s="97" t="s">
        <v>2044</v>
      </c>
      <c r="J3768" s="97" t="s">
        <v>3120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3187</v>
      </c>
      <c r="T3768" s="95" t="str">
        <f t="shared" si="298"/>
        <v>2024 10</v>
      </c>
      <c r="U3768" s="32">
        <f t="shared" si="295"/>
        <v>854.24016393008469</v>
      </c>
      <c r="V3768" s="22">
        <f t="shared" si="296"/>
        <v>0.81686074992171875</v>
      </c>
      <c r="X3768" s="33"/>
      <c r="Y3768" s="33"/>
    </row>
    <row r="3769" spans="1:25" hidden="1" x14ac:dyDescent="0.2">
      <c r="A3769" s="93" t="s">
        <v>2021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1708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3187</v>
      </c>
      <c r="T3769" s="95" t="str">
        <f t="shared" si="298"/>
        <v>2024 10</v>
      </c>
      <c r="U3769" s="32">
        <f t="shared" si="295"/>
        <v>851.63079104872895</v>
      </c>
      <c r="V3769" s="22">
        <f t="shared" si="296"/>
        <v>0.68219464637722538</v>
      </c>
      <c r="X3769" s="33"/>
      <c r="Y3769" s="33"/>
    </row>
    <row r="3770" spans="1:25" hidden="1" x14ac:dyDescent="0.2">
      <c r="A3770" s="93" t="s">
        <v>2021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2080</v>
      </c>
      <c r="I3770" s="97" t="s">
        <v>2081</v>
      </c>
      <c r="J3770" s="97" t="s">
        <v>2082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3187</v>
      </c>
      <c r="T3770" s="95" t="str">
        <f t="shared" si="298"/>
        <v>2024 10</v>
      </c>
      <c r="U3770" s="32">
        <f t="shared" si="295"/>
        <v>976.70753336864368</v>
      </c>
      <c r="V3770" s="22">
        <f t="shared" si="296"/>
        <v>0.7380889395184137</v>
      </c>
      <c r="X3770" s="33"/>
      <c r="Y3770" s="33"/>
    </row>
    <row r="3771" spans="1:25" hidden="1" x14ac:dyDescent="0.2">
      <c r="A3771" s="93" t="s">
        <v>2021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2060</v>
      </c>
      <c r="I3771" s="97" t="s">
        <v>2043</v>
      </c>
      <c r="J3771" s="97" t="s">
        <v>2061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3187</v>
      </c>
      <c r="T3771" s="95" t="str">
        <f t="shared" si="298"/>
        <v>2024 10</v>
      </c>
      <c r="U3771" s="32">
        <f t="shared" si="295"/>
        <v>955.60239036016947</v>
      </c>
      <c r="V3771" s="22">
        <f t="shared" si="296"/>
        <v>0.7108033988666338</v>
      </c>
      <c r="X3771" s="33"/>
      <c r="Y3771" s="33"/>
    </row>
    <row r="3772" spans="1:25" hidden="1" x14ac:dyDescent="0.2">
      <c r="A3772" s="93" t="s">
        <v>2021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2096</v>
      </c>
      <c r="I3772" s="97" t="s">
        <v>2042</v>
      </c>
      <c r="J3772" s="97" t="s">
        <v>2097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3187</v>
      </c>
      <c r="T3772" s="95" t="str">
        <f t="shared" si="298"/>
        <v>2024 10</v>
      </c>
      <c r="U3772" s="32">
        <f t="shared" si="295"/>
        <v>1922.6399894067797</v>
      </c>
      <c r="V3772" s="22">
        <f t="shared" si="296"/>
        <v>1.3014024852579849</v>
      </c>
      <c r="X3772" s="33"/>
      <c r="Y3772" s="33"/>
    </row>
    <row r="3773" spans="1:25" hidden="1" x14ac:dyDescent="0.2">
      <c r="A3773" s="93" t="s">
        <v>2024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2012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3187</v>
      </c>
      <c r="T3773" s="95" t="str">
        <f t="shared" si="298"/>
        <v>2024 10</v>
      </c>
      <c r="U3773" s="32">
        <f t="shared" si="295"/>
        <v>923</v>
      </c>
      <c r="V3773" s="22">
        <f t="shared" si="296"/>
        <v>0.4443909484833895</v>
      </c>
      <c r="X3773" s="33"/>
      <c r="Y3773" s="33"/>
    </row>
    <row r="3774" spans="1:25" hidden="1" x14ac:dyDescent="0.2">
      <c r="A3774" s="93" t="s">
        <v>2024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2012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3187</v>
      </c>
      <c r="T3774" s="95" t="str">
        <f t="shared" si="298"/>
        <v>2025 01</v>
      </c>
      <c r="U3774" s="32">
        <f t="shared" si="295"/>
        <v>923</v>
      </c>
      <c r="V3774" s="22">
        <f t="shared" si="296"/>
        <v>0.4443909484833895</v>
      </c>
      <c r="X3774" s="33"/>
      <c r="Y3774" s="33"/>
    </row>
    <row r="3775" spans="1:25" hidden="1" x14ac:dyDescent="0.2">
      <c r="A3775" s="93" t="s">
        <v>2024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2012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3187</v>
      </c>
      <c r="T3775" s="95" t="str">
        <f t="shared" si="298"/>
        <v>2025 04</v>
      </c>
      <c r="U3775" s="32">
        <f t="shared" si="295"/>
        <v>823</v>
      </c>
      <c r="V3775" s="22">
        <f t="shared" si="296"/>
        <v>0.39624458353394321</v>
      </c>
      <c r="X3775" s="33"/>
      <c r="Y3775" s="33"/>
    </row>
    <row r="3776" spans="1:25" hidden="1" x14ac:dyDescent="0.2">
      <c r="A3776" s="93" t="s">
        <v>2024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3746</v>
      </c>
      <c r="I3776" s="97" t="s">
        <v>1385</v>
      </c>
      <c r="J3776" s="97" t="s">
        <v>3747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3187</v>
      </c>
      <c r="T3776" s="95" t="str">
        <f t="shared" si="298"/>
        <v>2024 09</v>
      </c>
      <c r="U3776" s="32">
        <f t="shared" si="295"/>
        <v>793</v>
      </c>
      <c r="V3776" s="22">
        <f t="shared" si="296"/>
        <v>0.30418105101649406</v>
      </c>
      <c r="X3776" s="33"/>
      <c r="Y3776" s="33"/>
    </row>
    <row r="3777" spans="1:25" hidden="1" x14ac:dyDescent="0.2">
      <c r="A3777" s="93" t="s">
        <v>2024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3746</v>
      </c>
      <c r="I3777" s="97" t="s">
        <v>1385</v>
      </c>
      <c r="J3777" s="97" t="s">
        <v>3747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3187</v>
      </c>
      <c r="T3777" s="95" t="str">
        <f t="shared" si="298"/>
        <v>2024 09</v>
      </c>
      <c r="U3777" s="32">
        <f t="shared" ref="U3777:U3840" si="300">Q3777-P3777</f>
        <v>793</v>
      </c>
      <c r="V3777" s="22">
        <f t="shared" ref="V3777:V3840" si="301">IF(Q3777&lt;&gt;0,IFERROR(U3777/P3777,""),"")</f>
        <v>0.30418105101649406</v>
      </c>
      <c r="X3777" s="33"/>
      <c r="Y3777" s="33"/>
    </row>
    <row r="3778" spans="1:25" hidden="1" x14ac:dyDescent="0.2">
      <c r="A3778" s="93" t="s">
        <v>2025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3679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3187</v>
      </c>
      <c r="T3778" s="95" t="str">
        <f t="shared" si="298"/>
        <v>2025 02</v>
      </c>
      <c r="U3778" s="32">
        <f t="shared" si="300"/>
        <v>941</v>
      </c>
      <c r="V3778" s="22">
        <f t="shared" si="301"/>
        <v>0.36772176631496678</v>
      </c>
      <c r="X3778" s="33"/>
      <c r="Y3778" s="33"/>
    </row>
    <row r="3779" spans="1:25" hidden="1" x14ac:dyDescent="0.2">
      <c r="A3779" s="93" t="s">
        <v>2026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2853</v>
      </c>
      <c r="I3779" s="97" t="s">
        <v>2713</v>
      </c>
      <c r="J3779" s="97" t="s">
        <v>4389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3187</v>
      </c>
      <c r="T3779" s="95" t="str">
        <f t="shared" si="298"/>
        <v>2025 01</v>
      </c>
      <c r="U3779" s="32">
        <f t="shared" si="300"/>
        <v>791</v>
      </c>
      <c r="V3779" s="22">
        <f t="shared" si="301"/>
        <v>0.78394449950445988</v>
      </c>
      <c r="X3779" s="33"/>
      <c r="Y3779" s="33"/>
    </row>
    <row r="3780" spans="1:25" hidden="1" x14ac:dyDescent="0.2">
      <c r="A3780" s="93" t="s">
        <v>2029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709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3187</v>
      </c>
      <c r="T3780" s="95" t="str">
        <f t="shared" ref="T3780:T3843" si="303">IF(R3780="","",TEXT(R3780,"ГГГГ ММ"))</f>
        <v>2024 09</v>
      </c>
      <c r="U3780" s="32">
        <f t="shared" si="300"/>
        <v>960</v>
      </c>
      <c r="V3780" s="22">
        <f t="shared" si="301"/>
        <v>0.42857142857142855</v>
      </c>
      <c r="X3780" s="33"/>
      <c r="Y3780" s="33"/>
    </row>
    <row r="3781" spans="1:25" hidden="1" x14ac:dyDescent="0.2">
      <c r="A3781" s="93" t="s">
        <v>2029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709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3187</v>
      </c>
      <c r="T3781" s="95" t="str">
        <f t="shared" si="303"/>
        <v>2024 09</v>
      </c>
      <c r="U3781" s="32">
        <f t="shared" si="300"/>
        <v>860</v>
      </c>
      <c r="V3781" s="22">
        <f t="shared" si="301"/>
        <v>0.38392857142857145</v>
      </c>
      <c r="X3781" s="33"/>
      <c r="Y3781" s="33"/>
    </row>
    <row r="3782" spans="1:25" hidden="1" x14ac:dyDescent="0.2">
      <c r="A3782" s="93" t="s">
        <v>2029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2030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3187</v>
      </c>
      <c r="T3782" s="95" t="str">
        <f t="shared" si="303"/>
        <v>2024 09</v>
      </c>
      <c r="U3782" s="32">
        <f t="shared" si="300"/>
        <v>1060</v>
      </c>
      <c r="V3782" s="22">
        <f t="shared" si="301"/>
        <v>0.4732142857142857</v>
      </c>
      <c r="X3782" s="33"/>
      <c r="Y3782" s="33"/>
    </row>
    <row r="3783" spans="1:25" hidden="1" x14ac:dyDescent="0.2">
      <c r="A3783" s="93" t="s">
        <v>2031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2012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3187</v>
      </c>
      <c r="T3783" s="95" t="str">
        <f t="shared" si="303"/>
        <v>2024 09</v>
      </c>
      <c r="U3783" s="32">
        <f t="shared" si="300"/>
        <v>945</v>
      </c>
      <c r="V3783" s="22">
        <f t="shared" si="301"/>
        <v>0.38492871690427699</v>
      </c>
      <c r="X3783" s="33"/>
      <c r="Y3783" s="33"/>
    </row>
    <row r="3784" spans="1:25" hidden="1" x14ac:dyDescent="0.2">
      <c r="A3784" s="93" t="s">
        <v>2031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2012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3187</v>
      </c>
      <c r="T3784" s="95" t="str">
        <f t="shared" si="303"/>
        <v>2024 09</v>
      </c>
      <c r="U3784" s="32">
        <f t="shared" si="300"/>
        <v>945</v>
      </c>
      <c r="V3784" s="22">
        <f t="shared" si="301"/>
        <v>0.38492871690427699</v>
      </c>
      <c r="X3784" s="33"/>
      <c r="Y3784" s="33"/>
    </row>
    <row r="3785" spans="1:25" hidden="1" x14ac:dyDescent="0.2">
      <c r="A3785" s="93" t="s">
        <v>2031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3746</v>
      </c>
      <c r="I3785" s="97" t="s">
        <v>1385</v>
      </c>
      <c r="J3785" s="97" t="s">
        <v>3747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3187</v>
      </c>
      <c r="T3785" s="95" t="str">
        <f t="shared" si="303"/>
        <v>2024 09</v>
      </c>
      <c r="U3785" s="32">
        <f t="shared" si="300"/>
        <v>921</v>
      </c>
      <c r="V3785" s="22">
        <f t="shared" si="301"/>
        <v>0.35711516091508338</v>
      </c>
      <c r="X3785" s="33"/>
      <c r="Y3785" s="33"/>
    </row>
    <row r="3786" spans="1:25" hidden="1" x14ac:dyDescent="0.2">
      <c r="A3786" s="93" t="s">
        <v>2031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3746</v>
      </c>
      <c r="I3786" s="97" t="s">
        <v>1385</v>
      </c>
      <c r="J3786" s="97" t="s">
        <v>3747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3187</v>
      </c>
      <c r="T3786" s="95" t="str">
        <f t="shared" si="303"/>
        <v>2024 09</v>
      </c>
      <c r="U3786" s="32">
        <f t="shared" si="300"/>
        <v>921</v>
      </c>
      <c r="V3786" s="22">
        <f t="shared" si="301"/>
        <v>0.35711516091508338</v>
      </c>
      <c r="X3786" s="33"/>
      <c r="Y3786" s="33"/>
    </row>
    <row r="3787" spans="1:25" hidden="1" x14ac:dyDescent="0.2">
      <c r="A3787" s="93" t="s">
        <v>2031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2032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3187</v>
      </c>
      <c r="T3787" s="95" t="str">
        <f t="shared" si="303"/>
        <v>2024 09</v>
      </c>
      <c r="U3787" s="32">
        <f t="shared" si="300"/>
        <v>1000</v>
      </c>
      <c r="V3787" s="22">
        <f t="shared" si="301"/>
        <v>0.16949152542372881</v>
      </c>
      <c r="X3787" s="33"/>
      <c r="Y3787" s="33"/>
    </row>
    <row r="3788" spans="1:25" hidden="1" x14ac:dyDescent="0.2">
      <c r="A3788" s="93" t="s">
        <v>2031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2032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3187</v>
      </c>
      <c r="T3788" s="95" t="str">
        <f t="shared" si="303"/>
        <v>2024 09</v>
      </c>
      <c r="U3788" s="32">
        <f t="shared" si="300"/>
        <v>1000</v>
      </c>
      <c r="V3788" s="22">
        <f t="shared" si="301"/>
        <v>0.16949152542372881</v>
      </c>
      <c r="X3788" s="33"/>
      <c r="Y3788" s="33"/>
    </row>
    <row r="3789" spans="1:25" hidden="1" x14ac:dyDescent="0.2">
      <c r="A3789" s="93" t="s">
        <v>2031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2032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3187</v>
      </c>
      <c r="T3789" s="95" t="str">
        <f t="shared" si="303"/>
        <v>2024 09</v>
      </c>
      <c r="U3789" s="32">
        <f t="shared" si="300"/>
        <v>1000</v>
      </c>
      <c r="V3789" s="22">
        <f t="shared" si="301"/>
        <v>0.16949152542372881</v>
      </c>
      <c r="X3789" s="33"/>
      <c r="Y3789" s="33"/>
    </row>
    <row r="3790" spans="1:25" hidden="1" x14ac:dyDescent="0.2">
      <c r="A3790" s="93" t="s">
        <v>2034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1910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3187</v>
      </c>
      <c r="T3790" s="95" t="str">
        <f t="shared" si="303"/>
        <v>2024 09</v>
      </c>
      <c r="U3790" s="32">
        <f t="shared" si="300"/>
        <v>496</v>
      </c>
      <c r="V3790" s="22">
        <f t="shared" si="301"/>
        <v>0.24750499001996007</v>
      </c>
      <c r="X3790" s="33"/>
      <c r="Y3790" s="33"/>
    </row>
    <row r="3791" spans="1:25" hidden="1" x14ac:dyDescent="0.2">
      <c r="A3791" s="93" t="s">
        <v>2034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2033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3187</v>
      </c>
      <c r="T3791" s="95" t="str">
        <f t="shared" si="303"/>
        <v>2025 01</v>
      </c>
      <c r="U3791" s="32">
        <f t="shared" si="300"/>
        <v>357</v>
      </c>
      <c r="V3791" s="22">
        <f t="shared" si="301"/>
        <v>0.17474302496328928</v>
      </c>
      <c r="X3791" s="33"/>
      <c r="Y3791" s="33"/>
    </row>
    <row r="3792" spans="1:25" hidden="1" x14ac:dyDescent="0.2">
      <c r="A3792" s="93" t="s">
        <v>2035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2012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si="300"/>
        <v>465.00000000000045</v>
      </c>
      <c r="V3792" s="22">
        <f t="shared" si="301"/>
        <v>0.15321252059308091</v>
      </c>
      <c r="X3792" s="33"/>
      <c r="Y3792" s="33"/>
    </row>
    <row r="3793" spans="1:25" hidden="1" x14ac:dyDescent="0.2">
      <c r="A3793" s="93" t="s">
        <v>2035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2012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3187</v>
      </c>
      <c r="T3793" s="95" t="str">
        <f t="shared" si="303"/>
        <v>2024 09</v>
      </c>
      <c r="U3793" s="32">
        <f t="shared" si="300"/>
        <v>1423.0000000000005</v>
      </c>
      <c r="V3793" s="22">
        <f t="shared" si="301"/>
        <v>0.68512277323062143</v>
      </c>
      <c r="X3793" s="33"/>
      <c r="Y3793" s="33"/>
    </row>
    <row r="3794" spans="1:25" hidden="1" x14ac:dyDescent="0.2">
      <c r="A3794" s="93" t="s">
        <v>2035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2012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si="300"/>
        <v>0</v>
      </c>
      <c r="V3794" s="22">
        <f t="shared" si="301"/>
        <v>0</v>
      </c>
      <c r="X3794" s="33"/>
      <c r="Y3794" s="33"/>
    </row>
    <row r="3795" spans="1:25" hidden="1" x14ac:dyDescent="0.2">
      <c r="A3795" s="93" t="s">
        <v>2035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2012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si="300"/>
        <v>0</v>
      </c>
      <c r="V3795" s="22">
        <f t="shared" si="301"/>
        <v>0</v>
      </c>
      <c r="X3795" s="33"/>
      <c r="Y3795" s="33"/>
    </row>
    <row r="3796" spans="1:25" hidden="1" x14ac:dyDescent="0.2">
      <c r="A3796" s="93" t="s">
        <v>2035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300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3187</v>
      </c>
      <c r="T3796" s="95" t="str">
        <f t="shared" si="303"/>
        <v>2024 09</v>
      </c>
      <c r="U3796" s="32">
        <f t="shared" si="300"/>
        <v>497.66666666666697</v>
      </c>
      <c r="V3796" s="22">
        <f t="shared" si="301"/>
        <v>0.29234384178578443</v>
      </c>
      <c r="X3796" s="33"/>
      <c r="Y3796" s="33"/>
    </row>
    <row r="3797" spans="1:25" hidden="1" x14ac:dyDescent="0.2">
      <c r="A3797" s="93" t="s">
        <v>2035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300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3187</v>
      </c>
      <c r="T3797" s="95" t="str">
        <f t="shared" si="303"/>
        <v>2024 10</v>
      </c>
      <c r="U3797" s="32">
        <f t="shared" si="300"/>
        <v>497.66666666666697</v>
      </c>
      <c r="V3797" s="22">
        <f t="shared" si="301"/>
        <v>0.29234384178578443</v>
      </c>
      <c r="X3797" s="33"/>
      <c r="Y3797" s="33"/>
    </row>
    <row r="3798" spans="1:25" hidden="1" x14ac:dyDescent="0.2">
      <c r="A3798" s="93" t="s">
        <v>2035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300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si="300"/>
        <v>-1702.333333333333</v>
      </c>
      <c r="V3798" s="22" t="str">
        <f t="shared" si="301"/>
        <v/>
      </c>
      <c r="X3798" s="33"/>
      <c r="Y3798" s="33"/>
    </row>
    <row r="3799" spans="1:25" hidden="1" x14ac:dyDescent="0.2">
      <c r="A3799" s="93" t="s">
        <v>2036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3746</v>
      </c>
      <c r="I3799" s="97" t="s">
        <v>1385</v>
      </c>
      <c r="J3799" s="97" t="s">
        <v>3747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3187</v>
      </c>
      <c r="T3799" s="95" t="str">
        <f t="shared" si="303"/>
        <v>2024 10</v>
      </c>
      <c r="U3799" s="32">
        <f t="shared" si="300"/>
        <v>631</v>
      </c>
      <c r="V3799" s="22">
        <f t="shared" si="301"/>
        <v>0.22788010111953774</v>
      </c>
      <c r="X3799" s="33"/>
      <c r="Y3799" s="33"/>
    </row>
    <row r="3800" spans="1:25" hidden="1" x14ac:dyDescent="0.2">
      <c r="A3800" s="93" t="s">
        <v>2036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3746</v>
      </c>
      <c r="I3800" s="97" t="s">
        <v>1385</v>
      </c>
      <c r="J3800" s="97" t="s">
        <v>3747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3187</v>
      </c>
      <c r="T3800" s="95" t="str">
        <f t="shared" si="303"/>
        <v>2024 10</v>
      </c>
      <c r="U3800" s="32">
        <f t="shared" si="300"/>
        <v>731</v>
      </c>
      <c r="V3800" s="22">
        <f t="shared" si="301"/>
        <v>0.26399422174070064</v>
      </c>
      <c r="X3800" s="33"/>
      <c r="Y3800" s="33"/>
    </row>
    <row r="3801" spans="1:25" hidden="1" x14ac:dyDescent="0.2">
      <c r="A3801" s="93" t="s">
        <v>2038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741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3187</v>
      </c>
      <c r="T3801" s="95" t="str">
        <f t="shared" si="303"/>
        <v>2024 10</v>
      </c>
      <c r="U3801" s="32">
        <f t="shared" si="300"/>
        <v>1086</v>
      </c>
      <c r="V3801" s="22">
        <f t="shared" si="301"/>
        <v>1.3341523341523343</v>
      </c>
      <c r="X3801" s="33"/>
      <c r="Y3801" s="33"/>
    </row>
    <row r="3802" spans="1:25" hidden="1" x14ac:dyDescent="0.2">
      <c r="A3802" s="93" t="s">
        <v>2037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741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3187</v>
      </c>
      <c r="T3802" s="95" t="str">
        <f t="shared" si="303"/>
        <v>2024 10</v>
      </c>
      <c r="U3802" s="32">
        <f t="shared" si="300"/>
        <v>1086</v>
      </c>
      <c r="V3802" s="22">
        <f t="shared" si="301"/>
        <v>1.3341523341523343</v>
      </c>
      <c r="X3802" s="33"/>
      <c r="Y3802" s="33"/>
    </row>
    <row r="3803" spans="1:25" hidden="1" x14ac:dyDescent="0.2">
      <c r="A3803" s="93" t="s">
        <v>2068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2066</v>
      </c>
      <c r="I3803" s="97" t="s">
        <v>2039</v>
      </c>
      <c r="J3803" s="97" t="s">
        <v>2067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3187</v>
      </c>
      <c r="T3803" s="95" t="str">
        <f t="shared" si="303"/>
        <v>2024 10</v>
      </c>
      <c r="U3803" s="32">
        <f t="shared" si="300"/>
        <v>1260.5963134495198</v>
      </c>
      <c r="V3803" s="22">
        <f t="shared" si="301"/>
        <v>0.87577677147022537</v>
      </c>
      <c r="X3803" s="33"/>
      <c r="Y3803" s="33"/>
    </row>
    <row r="3804" spans="1:25" hidden="1" x14ac:dyDescent="0.2">
      <c r="A3804" s="93" t="s">
        <v>2068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2045</v>
      </c>
      <c r="I3804" s="97" t="s">
        <v>2040</v>
      </c>
      <c r="J3804" s="97" t="s">
        <v>2046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3187</v>
      </c>
      <c r="T3804" s="95" t="str">
        <f t="shared" si="303"/>
        <v>2024 11</v>
      </c>
      <c r="U3804" s="32">
        <f t="shared" si="300"/>
        <v>914.36056094710625</v>
      </c>
      <c r="V3804" s="22">
        <f t="shared" si="301"/>
        <v>1.1638424899460098</v>
      </c>
      <c r="X3804" s="33"/>
      <c r="Y3804" s="33"/>
    </row>
    <row r="3805" spans="1:25" hidden="1" x14ac:dyDescent="0.2">
      <c r="A3805" s="93" t="s">
        <v>2068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2047</v>
      </c>
      <c r="I3805" s="97" t="s">
        <v>2041</v>
      </c>
      <c r="J3805" s="97" t="s">
        <v>2048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3187</v>
      </c>
      <c r="T3805" s="95" t="str">
        <f t="shared" si="303"/>
        <v>2025 01</v>
      </c>
      <c r="U3805" s="32">
        <f t="shared" si="300"/>
        <v>1159.8120283522178</v>
      </c>
      <c r="V3805" s="22">
        <f t="shared" si="301"/>
        <v>0.93519051536294739</v>
      </c>
      <c r="X3805" s="33"/>
      <c r="Y3805" s="33"/>
    </row>
    <row r="3806" spans="1:25" hidden="1" x14ac:dyDescent="0.2">
      <c r="A3806" s="93" t="s">
        <v>2068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2049</v>
      </c>
      <c r="I3806" s="97" t="s">
        <v>2042</v>
      </c>
      <c r="J3806" s="97" t="s">
        <v>2050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3187</v>
      </c>
      <c r="T3806" s="95" t="str">
        <f t="shared" si="303"/>
        <v>2024 12</v>
      </c>
      <c r="U3806" s="32">
        <f t="shared" si="300"/>
        <v>2590.600934911844</v>
      </c>
      <c r="V3806" s="22">
        <f t="shared" si="301"/>
        <v>1.9784655449845081</v>
      </c>
      <c r="X3806" s="33"/>
      <c r="Y3806" s="33"/>
    </row>
    <row r="3807" spans="1:25" hidden="1" x14ac:dyDescent="0.2">
      <c r="A3807" s="93" t="s">
        <v>2068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2051</v>
      </c>
      <c r="I3807" s="97" t="s">
        <v>2040</v>
      </c>
      <c r="J3807" s="97" t="s">
        <v>2052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3187</v>
      </c>
      <c r="T3807" s="95" t="str">
        <f t="shared" si="303"/>
        <v>2024 12</v>
      </c>
      <c r="U3807" s="32">
        <f t="shared" si="300"/>
        <v>2021.4946267974192</v>
      </c>
      <c r="V3807" s="22">
        <f t="shared" si="301"/>
        <v>0.81561034672495425</v>
      </c>
      <c r="X3807" s="33"/>
      <c r="Y3807" s="33"/>
    </row>
    <row r="3808" spans="1:25" hidden="1" x14ac:dyDescent="0.2">
      <c r="A3808" s="93" t="s">
        <v>2068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2053</v>
      </c>
      <c r="I3808" s="97" t="s">
        <v>2040</v>
      </c>
      <c r="J3808" s="97" t="s">
        <v>2054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3187</v>
      </c>
      <c r="T3808" s="95" t="str">
        <f t="shared" si="303"/>
        <v>2024 10</v>
      </c>
      <c r="U3808" s="32">
        <f t="shared" si="300"/>
        <v>1145.5562527310606</v>
      </c>
      <c r="V3808" s="22">
        <f t="shared" si="301"/>
        <v>0.73695574686683341</v>
      </c>
      <c r="X3808" s="33"/>
      <c r="Y3808" s="33"/>
    </row>
    <row r="3809" spans="1:25" hidden="1" x14ac:dyDescent="0.2">
      <c r="A3809" s="93" t="s">
        <v>2068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2053</v>
      </c>
      <c r="I3809" s="97" t="s">
        <v>2040</v>
      </c>
      <c r="J3809" s="97" t="s">
        <v>2054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3187</v>
      </c>
      <c r="T3809" s="95" t="str">
        <f t="shared" si="303"/>
        <v>2024 10</v>
      </c>
      <c r="U3809" s="32">
        <f t="shared" si="300"/>
        <v>1345.5562527310606</v>
      </c>
      <c r="V3809" s="22">
        <f t="shared" si="301"/>
        <v>0.8656191355236359</v>
      </c>
      <c r="X3809" s="33"/>
      <c r="Y3809" s="33"/>
    </row>
    <row r="3810" spans="1:25" hidden="1" x14ac:dyDescent="0.2">
      <c r="A3810" s="93" t="s">
        <v>2068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2055</v>
      </c>
      <c r="I3810" s="97" t="s">
        <v>2039</v>
      </c>
      <c r="J3810" s="97" t="s">
        <v>2056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3187</v>
      </c>
      <c r="T3810" s="95" t="str">
        <f t="shared" si="303"/>
        <v>2025 02</v>
      </c>
      <c r="U3810" s="32">
        <f t="shared" si="300"/>
        <v>1340.39754229968</v>
      </c>
      <c r="V3810" s="22">
        <f t="shared" si="301"/>
        <v>1.3968258746563995</v>
      </c>
      <c r="X3810" s="33"/>
      <c r="Y3810" s="33"/>
    </row>
    <row r="3811" spans="1:25" hidden="1" x14ac:dyDescent="0.2">
      <c r="A3811" s="93" t="s">
        <v>2068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2057</v>
      </c>
      <c r="I3811" s="97" t="s">
        <v>2040</v>
      </c>
      <c r="J3811" s="97" t="s">
        <v>2058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3187</v>
      </c>
      <c r="T3811" s="95" t="str">
        <f t="shared" si="303"/>
        <v>2024 11</v>
      </c>
      <c r="U3811" s="32">
        <f t="shared" si="300"/>
        <v>1356.5531733651746</v>
      </c>
      <c r="V3811" s="22">
        <f t="shared" si="301"/>
        <v>0.73587865609421177</v>
      </c>
      <c r="X3811" s="33"/>
      <c r="Y3811" s="33"/>
    </row>
    <row r="3812" spans="1:25" hidden="1" x14ac:dyDescent="0.2">
      <c r="A3812" s="93" t="s">
        <v>2068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2059</v>
      </c>
      <c r="I3812" s="97" t="s">
        <v>2040</v>
      </c>
      <c r="J3812" s="97" t="s">
        <v>4390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3187</v>
      </c>
      <c r="T3812" s="95" t="str">
        <f t="shared" si="303"/>
        <v>2025 01</v>
      </c>
      <c r="U3812" s="32">
        <f t="shared" si="300"/>
        <v>1248.1209652710738</v>
      </c>
      <c r="V3812" s="22">
        <f t="shared" si="301"/>
        <v>0.99699805703778233</v>
      </c>
      <c r="X3812" s="33"/>
      <c r="Y3812" s="33"/>
    </row>
    <row r="3813" spans="1:25" hidden="1" x14ac:dyDescent="0.2">
      <c r="A3813" s="93" t="s">
        <v>2068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2059</v>
      </c>
      <c r="I3813" s="97" t="s">
        <v>2040</v>
      </c>
      <c r="J3813" s="97" t="s">
        <v>4390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3187</v>
      </c>
      <c r="T3813" s="95" t="str">
        <f t="shared" si="303"/>
        <v>2025 02</v>
      </c>
      <c r="U3813" s="32">
        <f t="shared" si="300"/>
        <v>1248.1209652710738</v>
      </c>
      <c r="V3813" s="22">
        <f t="shared" si="301"/>
        <v>0.99699805703778233</v>
      </c>
      <c r="X3813" s="33"/>
      <c r="Y3813" s="33"/>
    </row>
    <row r="3814" spans="1:25" hidden="1" x14ac:dyDescent="0.2">
      <c r="A3814" s="93" t="s">
        <v>2068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2060</v>
      </c>
      <c r="I3814" s="97" t="s">
        <v>2043</v>
      </c>
      <c r="J3814" s="97" t="s">
        <v>2061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3187</v>
      </c>
      <c r="T3814" s="95" t="str">
        <f t="shared" si="303"/>
        <v>2025 01</v>
      </c>
      <c r="U3814" s="32">
        <f t="shared" si="300"/>
        <v>1308.4468507697777</v>
      </c>
      <c r="V3814" s="22">
        <f t="shared" si="301"/>
        <v>1.0981019618093177</v>
      </c>
      <c r="X3814" s="33"/>
      <c r="Y3814" s="33"/>
    </row>
    <row r="3815" spans="1:25" hidden="1" x14ac:dyDescent="0.2">
      <c r="A3815" s="93" t="s">
        <v>2068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2062</v>
      </c>
      <c r="I3815" s="97" t="s">
        <v>2040</v>
      </c>
      <c r="J3815" s="97" t="s">
        <v>4360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3187</v>
      </c>
      <c r="T3815" s="95" t="str">
        <f t="shared" si="303"/>
        <v>2024 11</v>
      </c>
      <c r="U3815" s="32">
        <f t="shared" si="300"/>
        <v>636.02311696560139</v>
      </c>
      <c r="V3815" s="22">
        <f t="shared" si="301"/>
        <v>1.1277467855483156</v>
      </c>
      <c r="X3815" s="33"/>
      <c r="Y3815" s="33"/>
    </row>
    <row r="3816" spans="1:25" hidden="1" x14ac:dyDescent="0.2">
      <c r="A3816" s="93" t="s">
        <v>2068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2064</v>
      </c>
      <c r="I3816" s="97" t="s">
        <v>2044</v>
      </c>
      <c r="J3816" s="97" t="s">
        <v>2065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3187</v>
      </c>
      <c r="T3816" s="95" t="str">
        <f t="shared" si="303"/>
        <v>2024 10</v>
      </c>
      <c r="U3816" s="32">
        <f t="shared" si="300"/>
        <v>917.01541613739141</v>
      </c>
      <c r="V3816" s="22">
        <f t="shared" si="301"/>
        <v>0.93288890913630274</v>
      </c>
      <c r="X3816" s="33"/>
      <c r="Y3816" s="33"/>
    </row>
    <row r="3817" spans="1:25" hidden="1" x14ac:dyDescent="0.2">
      <c r="A3817" s="93" t="s">
        <v>2089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2070</v>
      </c>
      <c r="I3817" s="97" t="s">
        <v>2043</v>
      </c>
      <c r="J3817" s="97" t="s">
        <v>3006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3187</v>
      </c>
      <c r="T3817" s="95" t="str">
        <f t="shared" si="303"/>
        <v>2024 10</v>
      </c>
      <c r="U3817" s="32">
        <f t="shared" si="300"/>
        <v>718.47916109916923</v>
      </c>
      <c r="V3817" s="22">
        <f t="shared" si="301"/>
        <v>0.31491238162230034</v>
      </c>
      <c r="X3817" s="33"/>
      <c r="Y3817" s="33"/>
    </row>
    <row r="3818" spans="1:25" hidden="1" x14ac:dyDescent="0.2">
      <c r="A3818" s="93" t="s">
        <v>2089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2070</v>
      </c>
      <c r="I3818" s="97" t="s">
        <v>2043</v>
      </c>
      <c r="J3818" s="97" t="s">
        <v>3006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3187</v>
      </c>
      <c r="T3818" s="95" t="str">
        <f t="shared" si="303"/>
        <v>2024 10</v>
      </c>
      <c r="U3818" s="32">
        <f t="shared" si="300"/>
        <v>718.47916109916923</v>
      </c>
      <c r="V3818" s="22">
        <f t="shared" si="301"/>
        <v>0.31491238162230034</v>
      </c>
      <c r="X3818" s="33"/>
      <c r="Y3818" s="33"/>
    </row>
    <row r="3819" spans="1:25" hidden="1" x14ac:dyDescent="0.2">
      <c r="A3819" s="93" t="s">
        <v>2089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2070</v>
      </c>
      <c r="I3819" s="97" t="s">
        <v>2043</v>
      </c>
      <c r="J3819" s="97" t="s">
        <v>3006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3187</v>
      </c>
      <c r="T3819" s="95" t="str">
        <f t="shared" si="303"/>
        <v>2024 10</v>
      </c>
      <c r="U3819" s="32">
        <f t="shared" si="300"/>
        <v>718.47916109916923</v>
      </c>
      <c r="V3819" s="22">
        <f t="shared" si="301"/>
        <v>0.31491238162230034</v>
      </c>
      <c r="X3819" s="33"/>
      <c r="Y3819" s="33"/>
    </row>
    <row r="3820" spans="1:25" hidden="1" x14ac:dyDescent="0.2">
      <c r="A3820" s="93" t="s">
        <v>2089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2071</v>
      </c>
      <c r="I3820" s="97" t="s">
        <v>2072</v>
      </c>
      <c r="J3820" s="97" t="s">
        <v>2073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3187</v>
      </c>
      <c r="T3820" s="95" t="str">
        <f t="shared" si="303"/>
        <v>2024 10</v>
      </c>
      <c r="U3820" s="32">
        <f t="shared" si="300"/>
        <v>710.12590629175611</v>
      </c>
      <c r="V3820" s="22">
        <f t="shared" si="301"/>
        <v>0.39674629002564316</v>
      </c>
      <c r="X3820" s="33"/>
      <c r="Y3820" s="33"/>
    </row>
    <row r="3821" spans="1:25" hidden="1" x14ac:dyDescent="0.2">
      <c r="A3821" s="93" t="s">
        <v>2089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2074</v>
      </c>
      <c r="I3821" s="97" t="s">
        <v>2075</v>
      </c>
      <c r="J3821" s="97" t="s">
        <v>2076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3187</v>
      </c>
      <c r="T3821" s="95" t="str">
        <f t="shared" si="303"/>
        <v>2024 10</v>
      </c>
      <c r="U3821" s="32">
        <f t="shared" si="300"/>
        <v>783.06858333817468</v>
      </c>
      <c r="V3821" s="22">
        <f t="shared" si="301"/>
        <v>0.51621884466036261</v>
      </c>
      <c r="X3821" s="33"/>
      <c r="Y3821" s="33"/>
    </row>
    <row r="3822" spans="1:25" hidden="1" x14ac:dyDescent="0.2">
      <c r="A3822" s="93" t="s">
        <v>2089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2077</v>
      </c>
      <c r="I3822" s="97" t="s">
        <v>2078</v>
      </c>
      <c r="J3822" s="97" t="s">
        <v>2079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3187</v>
      </c>
      <c r="T3822" s="95" t="str">
        <f t="shared" si="303"/>
        <v>2024 10</v>
      </c>
      <c r="U3822" s="32">
        <f t="shared" si="300"/>
        <v>512.97029977342709</v>
      </c>
      <c r="V3822" s="22">
        <f t="shared" si="301"/>
        <v>0.39856912368309927</v>
      </c>
      <c r="X3822" s="33"/>
      <c r="Y3822" s="33"/>
    </row>
    <row r="3823" spans="1:25" hidden="1" x14ac:dyDescent="0.2">
      <c r="A3823" s="93" t="s">
        <v>2089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2080</v>
      </c>
      <c r="I3823" s="97" t="s">
        <v>2081</v>
      </c>
      <c r="J3823" s="97" t="s">
        <v>2082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3187</v>
      </c>
      <c r="T3823" s="95" t="str">
        <f t="shared" si="303"/>
        <v>2024 10</v>
      </c>
      <c r="U3823" s="32">
        <f t="shared" si="300"/>
        <v>553.94570150467666</v>
      </c>
      <c r="V3823" s="22">
        <f t="shared" si="301"/>
        <v>0.33652942190974178</v>
      </c>
      <c r="X3823" s="33"/>
      <c r="Y3823" s="33"/>
    </row>
    <row r="3824" spans="1:25" hidden="1" x14ac:dyDescent="0.2">
      <c r="A3824" s="93" t="s">
        <v>2089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2083</v>
      </c>
      <c r="I3824" s="97" t="s">
        <v>2084</v>
      </c>
      <c r="J3824" s="97" t="s">
        <v>3900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3187</v>
      </c>
      <c r="T3824" s="95" t="str">
        <f t="shared" si="303"/>
        <v>2024 10</v>
      </c>
      <c r="U3824" s="32">
        <f t="shared" si="300"/>
        <v>1518.8630877824899</v>
      </c>
      <c r="V3824" s="22">
        <f t="shared" si="301"/>
        <v>0.5664996370984543</v>
      </c>
      <c r="X3824" s="33"/>
      <c r="Y3824" s="33"/>
    </row>
    <row r="3825" spans="1:25" hidden="1" x14ac:dyDescent="0.2">
      <c r="A3825" s="93" t="s">
        <v>2089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2085</v>
      </c>
      <c r="I3825" s="97" t="s">
        <v>2084</v>
      </c>
      <c r="J3825" s="97" t="s">
        <v>2086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si="300"/>
        <v>942.05918143263807</v>
      </c>
      <c r="V3825" s="22">
        <f t="shared" si="301"/>
        <v>1.242919180963616</v>
      </c>
      <c r="X3825" s="33"/>
      <c r="Y3825" s="33"/>
    </row>
    <row r="3826" spans="1:25" hidden="1" x14ac:dyDescent="0.2">
      <c r="A3826" s="93" t="s">
        <v>2089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2087</v>
      </c>
      <c r="I3826" s="97" t="s">
        <v>2088</v>
      </c>
      <c r="J3826" s="97" t="s">
        <v>3163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3187</v>
      </c>
      <c r="T3826" s="95" t="str">
        <f t="shared" si="303"/>
        <v>2024 10</v>
      </c>
      <c r="U3826" s="32">
        <f t="shared" si="300"/>
        <v>753.6747565793296</v>
      </c>
      <c r="V3826" s="22">
        <f t="shared" si="301"/>
        <v>0.48739730518277258</v>
      </c>
      <c r="X3826" s="33"/>
      <c r="Y3826" s="33"/>
    </row>
    <row r="3827" spans="1:25" hidden="1" x14ac:dyDescent="0.2">
      <c r="A3827" s="93" t="s">
        <v>2098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2091</v>
      </c>
      <c r="I3827" s="97" t="s">
        <v>2092</v>
      </c>
      <c r="J3827" s="97" t="s">
        <v>2093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3187</v>
      </c>
      <c r="T3827" s="95" t="str">
        <f t="shared" si="303"/>
        <v>2024 10</v>
      </c>
      <c r="U3827" s="32">
        <f t="shared" si="300"/>
        <v>325.97971843503092</v>
      </c>
      <c r="V3827" s="22">
        <f t="shared" si="301"/>
        <v>6.4244859173974309E-2</v>
      </c>
      <c r="X3827" s="33"/>
      <c r="Y3827" s="33"/>
    </row>
    <row r="3828" spans="1:25" hidden="1" x14ac:dyDescent="0.2">
      <c r="A3828" s="93" t="s">
        <v>2098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2091</v>
      </c>
      <c r="I3828" s="97" t="s">
        <v>2092</v>
      </c>
      <c r="J3828" s="97" t="s">
        <v>2093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3187</v>
      </c>
      <c r="T3828" s="95" t="str">
        <f t="shared" si="303"/>
        <v>2024 10</v>
      </c>
      <c r="U3828" s="32">
        <f t="shared" si="300"/>
        <v>325.97971843503092</v>
      </c>
      <c r="V3828" s="22">
        <f t="shared" si="301"/>
        <v>6.4244859173974309E-2</v>
      </c>
      <c r="X3828" s="33"/>
      <c r="Y3828" s="33"/>
    </row>
    <row r="3829" spans="1:25" hidden="1" x14ac:dyDescent="0.2">
      <c r="A3829" s="93" t="s">
        <v>2098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2087</v>
      </c>
      <c r="I3829" s="97" t="s">
        <v>2088</v>
      </c>
      <c r="J3829" s="97" t="s">
        <v>3163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3187</v>
      </c>
      <c r="T3829" s="95" t="str">
        <f t="shared" si="303"/>
        <v>2024 10</v>
      </c>
      <c r="U3829" s="32">
        <f t="shared" si="300"/>
        <v>816.76287462885489</v>
      </c>
      <c r="V3829" s="22">
        <f t="shared" si="301"/>
        <v>0.55066237262937934</v>
      </c>
      <c r="X3829" s="33"/>
      <c r="Y3829" s="33"/>
    </row>
    <row r="3830" spans="1:25" hidden="1" x14ac:dyDescent="0.2">
      <c r="A3830" s="93" t="s">
        <v>2098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2087</v>
      </c>
      <c r="I3830" s="97" t="s">
        <v>2088</v>
      </c>
      <c r="J3830" s="97" t="s">
        <v>3163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3187</v>
      </c>
      <c r="T3830" s="95" t="str">
        <f t="shared" si="303"/>
        <v>2024 11</v>
      </c>
      <c r="U3830" s="32">
        <f t="shared" si="300"/>
        <v>916.76287462885489</v>
      </c>
      <c r="V3830" s="22">
        <f t="shared" si="301"/>
        <v>0.61808247578717834</v>
      </c>
      <c r="X3830" s="33"/>
      <c r="Y3830" s="33"/>
    </row>
    <row r="3831" spans="1:25" hidden="1" x14ac:dyDescent="0.2">
      <c r="A3831" s="93" t="s">
        <v>2098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2094</v>
      </c>
      <c r="I3831" s="97" t="s">
        <v>2042</v>
      </c>
      <c r="J3831" s="97" t="s">
        <v>2095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3187</v>
      </c>
      <c r="T3831" s="95" t="str">
        <f t="shared" si="303"/>
        <v>2024 10</v>
      </c>
      <c r="U3831" s="32">
        <f t="shared" si="300"/>
        <v>1006.5512670423554</v>
      </c>
      <c r="V3831" s="22">
        <f t="shared" si="301"/>
        <v>0.48081008681798004</v>
      </c>
      <c r="X3831" s="33"/>
      <c r="Y3831" s="33"/>
    </row>
    <row r="3832" spans="1:25" hidden="1" x14ac:dyDescent="0.2">
      <c r="A3832" s="93" t="s">
        <v>2098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2096</v>
      </c>
      <c r="I3832" s="97" t="s">
        <v>2042</v>
      </c>
      <c r="J3832" s="97" t="s">
        <v>2097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3187</v>
      </c>
      <c r="T3832" s="95" t="str">
        <f t="shared" si="303"/>
        <v>2025 01</v>
      </c>
      <c r="U3832" s="32">
        <f t="shared" si="300"/>
        <v>2190.2702134965357</v>
      </c>
      <c r="V3832" s="22">
        <f t="shared" si="301"/>
        <v>1.5536808787512648</v>
      </c>
      <c r="X3832" s="33"/>
      <c r="Y3832" s="33"/>
    </row>
    <row r="3833" spans="1:25" hidden="1" x14ac:dyDescent="0.2">
      <c r="A3833" s="93" t="s">
        <v>2116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2100</v>
      </c>
      <c r="I3833" s="97" t="s">
        <v>2040</v>
      </c>
      <c r="J3833" s="97" t="s">
        <v>2101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3187</v>
      </c>
      <c r="T3833" s="95" t="str">
        <f t="shared" si="303"/>
        <v>2024 10</v>
      </c>
      <c r="U3833" s="32">
        <f t="shared" si="300"/>
        <v>1320.7538426110186</v>
      </c>
      <c r="V3833" s="22">
        <f t="shared" si="301"/>
        <v>0.62029175820169702</v>
      </c>
      <c r="X3833" s="33"/>
      <c r="Y3833" s="33"/>
    </row>
    <row r="3834" spans="1:25" hidden="1" x14ac:dyDescent="0.2">
      <c r="A3834" s="93" t="s">
        <v>2116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2102</v>
      </c>
      <c r="I3834" s="97" t="s">
        <v>2103</v>
      </c>
      <c r="J3834" s="97" t="s">
        <v>2104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si="300"/>
        <v>-807.03718200943888</v>
      </c>
      <c r="V3834" s="22" t="str">
        <f t="shared" si="301"/>
        <v/>
      </c>
      <c r="X3834" s="33"/>
      <c r="Y3834" s="33"/>
    </row>
    <row r="3835" spans="1:25" hidden="1" x14ac:dyDescent="0.2">
      <c r="A3835" s="93" t="s">
        <v>2116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2105</v>
      </c>
      <c r="I3835" s="97" t="s">
        <v>2040</v>
      </c>
      <c r="J3835" s="97" t="s">
        <v>2106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3187</v>
      </c>
      <c r="T3835" s="95" t="str">
        <f t="shared" si="303"/>
        <v>2024 10</v>
      </c>
      <c r="U3835" s="32">
        <f t="shared" si="300"/>
        <v>1435.3045284869495</v>
      </c>
      <c r="V3835" s="22">
        <f t="shared" si="301"/>
        <v>0.58234558592580654</v>
      </c>
      <c r="X3835" s="33"/>
      <c r="Y3835" s="33"/>
    </row>
    <row r="3836" spans="1:25" hidden="1" x14ac:dyDescent="0.2">
      <c r="A3836" s="93" t="s">
        <v>2116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2105</v>
      </c>
      <c r="I3836" s="97" t="s">
        <v>2040</v>
      </c>
      <c r="J3836" s="97" t="s">
        <v>2106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3187</v>
      </c>
      <c r="T3836" s="95" t="str">
        <f t="shared" si="303"/>
        <v>2025 05</v>
      </c>
      <c r="U3836" s="32">
        <f t="shared" si="300"/>
        <v>1635.3045284869495</v>
      </c>
      <c r="V3836" s="22">
        <f t="shared" si="301"/>
        <v>0.66349151340918122</v>
      </c>
      <c r="X3836" s="33"/>
      <c r="Y3836" s="33"/>
    </row>
    <row r="3837" spans="1:25" hidden="1" x14ac:dyDescent="0.2">
      <c r="A3837" s="93" t="s">
        <v>2116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2053</v>
      </c>
      <c r="I3837" s="97" t="s">
        <v>2040</v>
      </c>
      <c r="J3837" s="97" t="s">
        <v>2054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3187</v>
      </c>
      <c r="T3837" s="95" t="str">
        <f t="shared" si="303"/>
        <v>2024 10</v>
      </c>
      <c r="U3837" s="32">
        <f t="shared" si="300"/>
        <v>1272.2138391994083</v>
      </c>
      <c r="V3837" s="22">
        <f t="shared" si="301"/>
        <v>0.78156079086806907</v>
      </c>
      <c r="X3837" s="33"/>
      <c r="Y3837" s="33"/>
    </row>
    <row r="3838" spans="1:25" hidden="1" x14ac:dyDescent="0.2">
      <c r="A3838" s="93" t="s">
        <v>2116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2107</v>
      </c>
      <c r="I3838" s="97" t="s">
        <v>2040</v>
      </c>
      <c r="J3838" s="97" t="s">
        <v>2108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3187</v>
      </c>
      <c r="T3838" s="95" t="str">
        <f t="shared" si="303"/>
        <v>2024 12</v>
      </c>
      <c r="U3838" s="32">
        <f t="shared" si="300"/>
        <v>1417.2668857678964</v>
      </c>
      <c r="V3838" s="22">
        <f t="shared" si="301"/>
        <v>0.89545538222691023</v>
      </c>
      <c r="X3838" s="33"/>
      <c r="Y3838" s="33"/>
    </row>
    <row r="3839" spans="1:25" hidden="1" x14ac:dyDescent="0.2">
      <c r="A3839" s="93" t="s">
        <v>2116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2109</v>
      </c>
      <c r="I3839" s="97" t="s">
        <v>2040</v>
      </c>
      <c r="J3839" s="97" t="s">
        <v>2110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3187</v>
      </c>
      <c r="T3839" s="95" t="str">
        <f t="shared" si="303"/>
        <v>2025 03</v>
      </c>
      <c r="U3839" s="32">
        <f t="shared" si="300"/>
        <v>1005.3143844885421</v>
      </c>
      <c r="V3839" s="22">
        <f t="shared" si="301"/>
        <v>0.72081792004420597</v>
      </c>
      <c r="X3839" s="33"/>
      <c r="Y3839" s="33"/>
    </row>
    <row r="3840" spans="1:25" hidden="1" x14ac:dyDescent="0.2">
      <c r="A3840" s="93" t="s">
        <v>2116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2111</v>
      </c>
      <c r="I3840" s="97" t="s">
        <v>2040</v>
      </c>
      <c r="J3840" s="97" t="s">
        <v>3950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3187</v>
      </c>
      <c r="T3840" s="95" t="str">
        <f t="shared" si="303"/>
        <v>2024 10</v>
      </c>
      <c r="U3840" s="32">
        <f t="shared" si="300"/>
        <v>1397.0982558139528</v>
      </c>
      <c r="V3840" s="22">
        <f t="shared" si="301"/>
        <v>0.69753709080807413</v>
      </c>
      <c r="X3840" s="33"/>
      <c r="Y3840" s="33"/>
    </row>
    <row r="3841" spans="1:25" hidden="1" x14ac:dyDescent="0.2">
      <c r="A3841" s="93" t="s">
        <v>2116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2112</v>
      </c>
      <c r="I3841" s="97" t="s">
        <v>2040</v>
      </c>
      <c r="J3841" s="97" t="s">
        <v>2113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3187</v>
      </c>
      <c r="T3841" s="95" t="str">
        <f t="shared" si="303"/>
        <v>2024 10</v>
      </c>
      <c r="U3841" s="32">
        <f t="shared" ref="U3841:U3904" si="304">Q3841-P3841</f>
        <v>1133.7173921078065</v>
      </c>
      <c r="V3841" s="22">
        <f t="shared" ref="V3841:V3904" si="305">IF(Q3841&lt;&gt;0,IFERROR(U3841/P3841,""),"")</f>
        <v>0.82978249562645567</v>
      </c>
      <c r="X3841" s="33"/>
      <c r="Y3841" s="33"/>
    </row>
    <row r="3842" spans="1:25" hidden="1" x14ac:dyDescent="0.2">
      <c r="A3842" s="93" t="s">
        <v>2116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2114</v>
      </c>
      <c r="I3842" s="97" t="s">
        <v>2040</v>
      </c>
      <c r="J3842" s="97" t="s">
        <v>2115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3187</v>
      </c>
      <c r="T3842" s="95" t="str">
        <f t="shared" si="303"/>
        <v>2024 11</v>
      </c>
      <c r="U3842" s="32">
        <f t="shared" si="304"/>
        <v>1215.1085250469091</v>
      </c>
      <c r="V3842" s="22">
        <f t="shared" si="305"/>
        <v>0.87740342620570133</v>
      </c>
      <c r="X3842" s="33"/>
      <c r="Y3842" s="33"/>
    </row>
    <row r="3843" spans="1:25" hidden="1" x14ac:dyDescent="0.2">
      <c r="A3843" s="93" t="s">
        <v>2126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2117</v>
      </c>
      <c r="I3843" s="97" t="s">
        <v>2040</v>
      </c>
      <c r="J3843" s="97" t="s">
        <v>2118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3187</v>
      </c>
      <c r="T3843" s="95" t="str">
        <f t="shared" si="303"/>
        <v>2024 10</v>
      </c>
      <c r="U3843" s="32">
        <f t="shared" si="304"/>
        <v>779.03203040283734</v>
      </c>
      <c r="V3843" s="22">
        <f t="shared" si="305"/>
        <v>1.0805362557758533</v>
      </c>
      <c r="X3843" s="33"/>
      <c r="Y3843" s="33"/>
    </row>
    <row r="3844" spans="1:25" hidden="1" x14ac:dyDescent="0.2">
      <c r="A3844" s="93" t="s">
        <v>2126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2117</v>
      </c>
      <c r="I3844" s="97" t="s">
        <v>2040</v>
      </c>
      <c r="J3844" s="97" t="s">
        <v>2118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3187</v>
      </c>
      <c r="T3844" s="95" t="str">
        <f t="shared" ref="T3844:T3907" si="307">IF(R3844="","",TEXT(R3844,"ГГГГ ММ"))</f>
        <v>2025 05</v>
      </c>
      <c r="U3844" s="32">
        <f t="shared" si="304"/>
        <v>979.03203040283734</v>
      </c>
      <c r="V3844" s="22">
        <f t="shared" si="305"/>
        <v>1.3579410898793003</v>
      </c>
      <c r="X3844" s="33"/>
      <c r="Y3844" s="33"/>
    </row>
    <row r="3845" spans="1:25" hidden="1" x14ac:dyDescent="0.2">
      <c r="A3845" s="93" t="s">
        <v>2126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2119</v>
      </c>
      <c r="I3845" s="97" t="s">
        <v>2040</v>
      </c>
      <c r="J3845" s="97" t="s">
        <v>2120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3187</v>
      </c>
      <c r="T3845" s="95" t="str">
        <f t="shared" si="307"/>
        <v>2024 10</v>
      </c>
      <c r="U3845" s="32">
        <f t="shared" si="304"/>
        <v>2185.4158912254015</v>
      </c>
      <c r="V3845" s="22">
        <f t="shared" si="305"/>
        <v>0.51853654709973673</v>
      </c>
      <c r="X3845" s="33"/>
      <c r="Y3845" s="33"/>
    </row>
    <row r="3846" spans="1:25" hidden="1" x14ac:dyDescent="0.2">
      <c r="A3846" s="93" t="s">
        <v>2126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2121</v>
      </c>
      <c r="I3846" s="97" t="s">
        <v>2040</v>
      </c>
      <c r="J3846" s="97" t="s">
        <v>2122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3187</v>
      </c>
      <c r="T3846" s="95" t="str">
        <f t="shared" si="307"/>
        <v>2024 10</v>
      </c>
      <c r="U3846" s="32">
        <f t="shared" si="304"/>
        <v>983.98721932269154</v>
      </c>
      <c r="V3846" s="22">
        <f t="shared" si="305"/>
        <v>0.80919151094334663</v>
      </c>
      <c r="X3846" s="33"/>
      <c r="Y3846" s="33"/>
    </row>
    <row r="3847" spans="1:25" hidden="1" x14ac:dyDescent="0.2">
      <c r="A3847" s="93" t="s">
        <v>2126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2121</v>
      </c>
      <c r="I3847" s="97" t="s">
        <v>2040</v>
      </c>
      <c r="J3847" s="97" t="s">
        <v>2122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3187</v>
      </c>
      <c r="T3847" s="95" t="str">
        <f t="shared" si="307"/>
        <v>2024 10</v>
      </c>
      <c r="U3847" s="32">
        <f t="shared" si="304"/>
        <v>983.98721932269154</v>
      </c>
      <c r="V3847" s="22">
        <f t="shared" si="305"/>
        <v>0.80919151094334663</v>
      </c>
      <c r="X3847" s="33"/>
      <c r="Y3847" s="33"/>
    </row>
    <row r="3848" spans="1:25" hidden="1" x14ac:dyDescent="0.2">
      <c r="A3848" s="93" t="s">
        <v>2126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2123</v>
      </c>
      <c r="I3848" s="97" t="s">
        <v>2040</v>
      </c>
      <c r="J3848" s="97" t="s">
        <v>2124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3187</v>
      </c>
      <c r="T3848" s="95" t="str">
        <f t="shared" si="307"/>
        <v>2025 06</v>
      </c>
      <c r="U3848" s="32">
        <f t="shared" si="304"/>
        <v>894.70423849336999</v>
      </c>
      <c r="V3848" s="22">
        <f t="shared" si="305"/>
        <v>0.55734541879912314</v>
      </c>
      <c r="X3848" s="33"/>
      <c r="Y3848" s="33"/>
    </row>
    <row r="3849" spans="1:25" hidden="1" x14ac:dyDescent="0.2">
      <c r="A3849" s="93" t="s">
        <v>2126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2123</v>
      </c>
      <c r="I3849" s="97" t="s">
        <v>2040</v>
      </c>
      <c r="J3849" s="97" t="s">
        <v>2124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/>
      <c r="R3849" s="31"/>
      <c r="S3849" s="31"/>
      <c r="T3849" s="95" t="str">
        <f t="shared" si="307"/>
        <v/>
      </c>
      <c r="U3849" s="32">
        <f t="shared" si="304"/>
        <v>-1605.29576150663</v>
      </c>
      <c r="V3849" s="22" t="str">
        <f t="shared" si="305"/>
        <v/>
      </c>
      <c r="X3849" s="33"/>
      <c r="Y3849" s="33"/>
    </row>
    <row r="3850" spans="1:25" hidden="1" x14ac:dyDescent="0.2">
      <c r="A3850" s="93" t="s">
        <v>2126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2049</v>
      </c>
      <c r="I3850" s="97" t="s">
        <v>2042</v>
      </c>
      <c r="J3850" s="97" t="s">
        <v>2050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3187</v>
      </c>
      <c r="T3850" s="95" t="str">
        <f t="shared" si="307"/>
        <v>2025 04</v>
      </c>
      <c r="U3850" s="32">
        <f t="shared" si="304"/>
        <v>2109.7036398952787</v>
      </c>
      <c r="V3850" s="22">
        <f t="shared" si="305"/>
        <v>1.5174488694887827</v>
      </c>
      <c r="X3850" s="33"/>
      <c r="Y3850" s="33"/>
    </row>
    <row r="3851" spans="1:25" hidden="1" x14ac:dyDescent="0.2">
      <c r="A3851" s="93" t="s">
        <v>2126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2051</v>
      </c>
      <c r="I3851" s="97" t="s">
        <v>2040</v>
      </c>
      <c r="J3851" s="97" t="s">
        <v>2052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3187</v>
      </c>
      <c r="T3851" s="95" t="str">
        <f t="shared" si="307"/>
        <v>2025 04</v>
      </c>
      <c r="U3851" s="32">
        <f t="shared" si="304"/>
        <v>1568.864138501815</v>
      </c>
      <c r="V3851" s="22">
        <f t="shared" si="305"/>
        <v>0.59626876797175121</v>
      </c>
      <c r="X3851" s="33"/>
      <c r="Y3851" s="33"/>
    </row>
    <row r="3852" spans="1:25" hidden="1" x14ac:dyDescent="0.2">
      <c r="A3852" s="93" t="s">
        <v>2126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2051</v>
      </c>
      <c r="I3852" s="97" t="s">
        <v>2040</v>
      </c>
      <c r="J3852" s="97" t="s">
        <v>2052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3187</v>
      </c>
      <c r="T3852" s="95" t="str">
        <f t="shared" si="307"/>
        <v>2025 05</v>
      </c>
      <c r="U3852" s="32">
        <f t="shared" si="304"/>
        <v>1768.864138501815</v>
      </c>
      <c r="V3852" s="22">
        <f t="shared" si="305"/>
        <v>0.67228156644659653</v>
      </c>
      <c r="X3852" s="33"/>
      <c r="Y3852" s="33"/>
    </row>
    <row r="3853" spans="1:25" hidden="1" x14ac:dyDescent="0.2">
      <c r="A3853" s="93" t="s">
        <v>2126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2125</v>
      </c>
      <c r="I3853" s="97" t="s">
        <v>2040</v>
      </c>
      <c r="J3853" s="97" t="s">
        <v>3851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3187</v>
      </c>
      <c r="T3853" s="95" t="str">
        <f t="shared" si="307"/>
        <v>2025 06</v>
      </c>
      <c r="U3853" s="32">
        <f t="shared" si="304"/>
        <v>1353.491882104551</v>
      </c>
      <c r="V3853" s="22">
        <f t="shared" si="305"/>
        <v>0.82203778250092774</v>
      </c>
      <c r="X3853" s="33"/>
      <c r="Y3853" s="33"/>
    </row>
    <row r="3854" spans="1:25" hidden="1" x14ac:dyDescent="0.2">
      <c r="A3854" s="93" t="s">
        <v>2135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2128</v>
      </c>
      <c r="I3854" s="97" t="s">
        <v>2088</v>
      </c>
      <c r="J3854" s="97" t="s">
        <v>2129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3187</v>
      </c>
      <c r="T3854" s="95" t="str">
        <f t="shared" si="307"/>
        <v>2024 10</v>
      </c>
      <c r="U3854" s="32">
        <f t="shared" si="304"/>
        <v>2443.3701052632077</v>
      </c>
      <c r="V3854" s="22">
        <f t="shared" si="305"/>
        <v>0.44778006799031161</v>
      </c>
      <c r="X3854" s="33"/>
      <c r="Y3854" s="33"/>
    </row>
    <row r="3855" spans="1:25" hidden="1" x14ac:dyDescent="0.2">
      <c r="A3855" s="93" t="s">
        <v>2135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2130</v>
      </c>
      <c r="I3855" s="97" t="s">
        <v>2078</v>
      </c>
      <c r="J3855" s="97" t="s">
        <v>2131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3187</v>
      </c>
      <c r="T3855" s="95" t="str">
        <f t="shared" si="307"/>
        <v>2024 10</v>
      </c>
      <c r="U3855" s="32">
        <f t="shared" si="304"/>
        <v>663.25446107578205</v>
      </c>
      <c r="V3855" s="22">
        <f t="shared" si="305"/>
        <v>0.38189501352432886</v>
      </c>
      <c r="X3855" s="33"/>
      <c r="Y3855" s="33"/>
    </row>
    <row r="3856" spans="1:25" hidden="1" x14ac:dyDescent="0.2">
      <c r="A3856" s="93" t="s">
        <v>2135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2132</v>
      </c>
      <c r="I3856" s="97" t="s">
        <v>2133</v>
      </c>
      <c r="J3856" s="97" t="s">
        <v>2134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si="304"/>
        <v>-2265.5098743782328</v>
      </c>
      <c r="V3856" s="22" t="str">
        <f t="shared" si="305"/>
        <v/>
      </c>
      <c r="X3856" s="33"/>
      <c r="Y3856" s="33"/>
    </row>
    <row r="3857" spans="1:25" hidden="1" x14ac:dyDescent="0.2">
      <c r="A3857" s="93" t="s">
        <v>2135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2096</v>
      </c>
      <c r="I3857" s="97" t="s">
        <v>2042</v>
      </c>
      <c r="J3857" s="97" t="s">
        <v>2097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3187</v>
      </c>
      <c r="T3857" s="95" t="str">
        <f t="shared" si="307"/>
        <v>2025 05</v>
      </c>
      <c r="U3857" s="32">
        <f t="shared" si="304"/>
        <v>1973.6699595141838</v>
      </c>
      <c r="V3857" s="22">
        <f t="shared" si="305"/>
        <v>1.2930820380669332</v>
      </c>
      <c r="X3857" s="33"/>
      <c r="Y3857" s="33"/>
    </row>
    <row r="3858" spans="1:25" hidden="1" x14ac:dyDescent="0.2">
      <c r="A3858" s="93" t="s">
        <v>2152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2137</v>
      </c>
      <c r="I3858" s="97" t="s">
        <v>2138</v>
      </c>
      <c r="J3858" s="97" t="s">
        <v>4088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3187</v>
      </c>
      <c r="T3858" s="95" t="str">
        <f t="shared" si="307"/>
        <v>2024 10</v>
      </c>
      <c r="U3858" s="32">
        <f t="shared" si="304"/>
        <v>1751.5668538764785</v>
      </c>
      <c r="V3858" s="22">
        <f t="shared" si="305"/>
        <v>0.49016359961192701</v>
      </c>
      <c r="X3858" s="33"/>
      <c r="Y3858" s="33"/>
    </row>
    <row r="3859" spans="1:25" hidden="1" x14ac:dyDescent="0.2">
      <c r="A3859" s="93" t="s">
        <v>2152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2137</v>
      </c>
      <c r="I3859" s="97" t="s">
        <v>2138</v>
      </c>
      <c r="J3859" s="97" t="s">
        <v>4088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3187</v>
      </c>
      <c r="T3859" s="95" t="str">
        <f t="shared" si="307"/>
        <v>2024 10</v>
      </c>
      <c r="U3859" s="32">
        <f t="shared" si="304"/>
        <v>1751.5668538764785</v>
      </c>
      <c r="V3859" s="22">
        <f t="shared" si="305"/>
        <v>0.49016359961192701</v>
      </c>
      <c r="X3859" s="33"/>
      <c r="Y3859" s="33"/>
    </row>
    <row r="3860" spans="1:25" hidden="1" x14ac:dyDescent="0.2">
      <c r="A3860" s="93" t="s">
        <v>2152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2137</v>
      </c>
      <c r="I3860" s="97" t="s">
        <v>2138</v>
      </c>
      <c r="J3860" s="97" t="s">
        <v>4088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3187</v>
      </c>
      <c r="T3860" s="95" t="str">
        <f t="shared" si="307"/>
        <v>2024 10</v>
      </c>
      <c r="U3860" s="32">
        <f t="shared" si="304"/>
        <v>1726.5668538764785</v>
      </c>
      <c r="V3860" s="22">
        <f t="shared" si="305"/>
        <v>0.48316752637431232</v>
      </c>
      <c r="X3860" s="33"/>
      <c r="Y3860" s="33"/>
    </row>
    <row r="3861" spans="1:25" hidden="1" x14ac:dyDescent="0.2">
      <c r="A3861" s="93" t="s">
        <v>2152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2139</v>
      </c>
      <c r="I3861" s="97" t="s">
        <v>2075</v>
      </c>
      <c r="J3861" s="97" t="s">
        <v>2140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3187</v>
      </c>
      <c r="T3861" s="95" t="str">
        <f t="shared" si="307"/>
        <v>2024 11</v>
      </c>
      <c r="U3861" s="32">
        <f t="shared" si="304"/>
        <v>669.64066977660946</v>
      </c>
      <c r="V3861" s="22">
        <f t="shared" si="305"/>
        <v>0.43757087407626044</v>
      </c>
      <c r="X3861" s="33"/>
      <c r="Y3861" s="33"/>
    </row>
    <row r="3862" spans="1:25" hidden="1" x14ac:dyDescent="0.2">
      <c r="A3862" s="93" t="s">
        <v>2152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2139</v>
      </c>
      <c r="I3862" s="97" t="s">
        <v>2075</v>
      </c>
      <c r="J3862" s="97" t="s">
        <v>2140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3187</v>
      </c>
      <c r="T3862" s="95" t="str">
        <f t="shared" si="307"/>
        <v>2025 01</v>
      </c>
      <c r="U3862" s="32">
        <f t="shared" si="304"/>
        <v>769.64066977660946</v>
      </c>
      <c r="V3862" s="22">
        <f t="shared" si="305"/>
        <v>0.50291500471609041</v>
      </c>
      <c r="X3862" s="33"/>
      <c r="Y3862" s="33"/>
    </row>
    <row r="3863" spans="1:25" hidden="1" x14ac:dyDescent="0.2">
      <c r="A3863" s="93" t="s">
        <v>2152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2141</v>
      </c>
      <c r="I3863" s="97" t="s">
        <v>2075</v>
      </c>
      <c r="J3863" s="97" t="s">
        <v>2142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3187</v>
      </c>
      <c r="T3863" s="95" t="str">
        <f t="shared" si="307"/>
        <v>2024 11</v>
      </c>
      <c r="U3863" s="32">
        <f t="shared" si="304"/>
        <v>658.63959816031536</v>
      </c>
      <c r="V3863" s="22">
        <f t="shared" si="305"/>
        <v>0.69966783909026464</v>
      </c>
      <c r="X3863" s="33"/>
      <c r="Y3863" s="33"/>
    </row>
    <row r="3864" spans="1:25" hidden="1" x14ac:dyDescent="0.2">
      <c r="A3864" s="93" t="s">
        <v>2152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2141</v>
      </c>
      <c r="I3864" s="97" t="s">
        <v>2075</v>
      </c>
      <c r="J3864" s="97" t="s">
        <v>2142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3187</v>
      </c>
      <c r="T3864" s="95" t="str">
        <f t="shared" si="307"/>
        <v>2025 01</v>
      </c>
      <c r="U3864" s="32">
        <f t="shared" si="304"/>
        <v>758.63959816031536</v>
      </c>
      <c r="V3864" s="22">
        <f t="shared" si="305"/>
        <v>0.80589707903340624</v>
      </c>
      <c r="X3864" s="33"/>
      <c r="Y3864" s="33"/>
    </row>
    <row r="3865" spans="1:25" hidden="1" x14ac:dyDescent="0.2">
      <c r="A3865" s="93" t="s">
        <v>2152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2143</v>
      </c>
      <c r="I3865" s="97" t="s">
        <v>2144</v>
      </c>
      <c r="J3865" s="97" t="s">
        <v>2145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3187</v>
      </c>
      <c r="T3865" s="95" t="str">
        <f t="shared" si="307"/>
        <v>2024 10</v>
      </c>
      <c r="U3865" s="32">
        <f t="shared" si="304"/>
        <v>1192.0068136662285</v>
      </c>
      <c r="V3865" s="22">
        <f t="shared" si="305"/>
        <v>0.65929828866411089</v>
      </c>
      <c r="X3865" s="33"/>
      <c r="Y3865" s="33"/>
    </row>
    <row r="3866" spans="1:25" hidden="1" x14ac:dyDescent="0.2">
      <c r="A3866" s="93" t="s">
        <v>2152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2146</v>
      </c>
      <c r="I3866" s="97" t="s">
        <v>2147</v>
      </c>
      <c r="J3866" s="97" t="s">
        <v>2148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3187</v>
      </c>
      <c r="T3866" s="95" t="str">
        <f t="shared" si="307"/>
        <v>2024 10</v>
      </c>
      <c r="U3866" s="32">
        <f t="shared" si="304"/>
        <v>888.11516215505935</v>
      </c>
      <c r="V3866" s="22">
        <f t="shared" si="305"/>
        <v>0.67697646663405597</v>
      </c>
      <c r="X3866" s="33"/>
      <c r="Y3866" s="33"/>
    </row>
    <row r="3867" spans="1:25" hidden="1" x14ac:dyDescent="0.2">
      <c r="A3867" s="93" t="s">
        <v>2152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2149</v>
      </c>
      <c r="I3867" s="97" t="s">
        <v>2150</v>
      </c>
      <c r="J3867" s="97" t="s">
        <v>2151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3187</v>
      </c>
      <c r="T3867" s="95" t="str">
        <f t="shared" si="307"/>
        <v>2024 10</v>
      </c>
      <c r="U3867" s="32">
        <f t="shared" si="304"/>
        <v>837.88192667542694</v>
      </c>
      <c r="V3867" s="22">
        <f t="shared" si="305"/>
        <v>0.87087224521222073</v>
      </c>
      <c r="X3867" s="33"/>
      <c r="Y3867" s="33"/>
    </row>
    <row r="3868" spans="1:25" hidden="1" x14ac:dyDescent="0.2">
      <c r="A3868" s="93" t="s">
        <v>2158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2062</v>
      </c>
      <c r="I3868" s="97" t="s">
        <v>2040</v>
      </c>
      <c r="J3868" s="97" t="s">
        <v>4360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3187</v>
      </c>
      <c r="T3868" s="95" t="str">
        <f t="shared" si="307"/>
        <v>2024 12</v>
      </c>
      <c r="U3868" s="32">
        <f t="shared" si="304"/>
        <v>479.6265301428308</v>
      </c>
      <c r="V3868" s="22">
        <f t="shared" si="305"/>
        <v>0.66580260130613622</v>
      </c>
      <c r="X3868" s="33"/>
      <c r="Y3868" s="33"/>
    </row>
    <row r="3869" spans="1:25" hidden="1" x14ac:dyDescent="0.2">
      <c r="A3869" s="93" t="s">
        <v>2158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2062</v>
      </c>
      <c r="I3869" s="97" t="s">
        <v>2040</v>
      </c>
      <c r="J3869" s="97" t="s">
        <v>4360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3187</v>
      </c>
      <c r="T3869" s="95" t="str">
        <f t="shared" si="307"/>
        <v>2024 12</v>
      </c>
      <c r="U3869" s="32">
        <f t="shared" si="304"/>
        <v>579.6265301428308</v>
      </c>
      <c r="V3869" s="22">
        <f t="shared" si="305"/>
        <v>0.80461948474831435</v>
      </c>
      <c r="X3869" s="33"/>
      <c r="Y3869" s="33"/>
    </row>
    <row r="3870" spans="1:25" hidden="1" x14ac:dyDescent="0.2">
      <c r="A3870" s="93" t="s">
        <v>2158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2062</v>
      </c>
      <c r="I3870" s="97" t="s">
        <v>2040</v>
      </c>
      <c r="J3870" s="97" t="s">
        <v>4360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3187</v>
      </c>
      <c r="T3870" s="95" t="str">
        <f t="shared" si="307"/>
        <v>2025 03</v>
      </c>
      <c r="U3870" s="32">
        <f t="shared" si="304"/>
        <v>479.6265301428308</v>
      </c>
      <c r="V3870" s="22">
        <f t="shared" si="305"/>
        <v>0.66580260130613622</v>
      </c>
      <c r="X3870" s="33"/>
      <c r="Y3870" s="33"/>
    </row>
    <row r="3871" spans="1:25" hidden="1" x14ac:dyDescent="0.2">
      <c r="A3871" s="93" t="s">
        <v>2158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2154</v>
      </c>
      <c r="I3871" s="97" t="s">
        <v>2040</v>
      </c>
      <c r="J3871" s="97" t="s">
        <v>2155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3187</v>
      </c>
      <c r="T3871" s="95" t="str">
        <f t="shared" si="307"/>
        <v>2024 12</v>
      </c>
      <c r="U3871" s="32">
        <f t="shared" si="304"/>
        <v>762.45575366351295</v>
      </c>
      <c r="V3871" s="22">
        <f t="shared" si="305"/>
        <v>0.61610383299071314</v>
      </c>
      <c r="X3871" s="33"/>
      <c r="Y3871" s="33"/>
    </row>
    <row r="3872" spans="1:25" hidden="1" x14ac:dyDescent="0.2">
      <c r="A3872" s="93" t="s">
        <v>2158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2154</v>
      </c>
      <c r="I3872" s="97" t="s">
        <v>2040</v>
      </c>
      <c r="J3872" s="97" t="s">
        <v>2155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3187</v>
      </c>
      <c r="T3872" s="95" t="str">
        <f t="shared" si="307"/>
        <v>2024 12</v>
      </c>
      <c r="U3872" s="32">
        <f t="shared" si="304"/>
        <v>762.45575366351295</v>
      </c>
      <c r="V3872" s="22">
        <f t="shared" si="305"/>
        <v>0.61610383299071314</v>
      </c>
      <c r="X3872" s="33"/>
      <c r="Y3872" s="33"/>
    </row>
    <row r="3873" spans="1:25" hidden="1" x14ac:dyDescent="0.2">
      <c r="A3873" s="93" t="s">
        <v>2158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2154</v>
      </c>
      <c r="I3873" s="97" t="s">
        <v>2040</v>
      </c>
      <c r="J3873" s="97" t="s">
        <v>2155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3187</v>
      </c>
      <c r="T3873" s="95" t="str">
        <f t="shared" si="307"/>
        <v>2025 04</v>
      </c>
      <c r="U3873" s="32">
        <f t="shared" si="304"/>
        <v>762.45575366351295</v>
      </c>
      <c r="V3873" s="22">
        <f t="shared" si="305"/>
        <v>0.61610383299071314</v>
      </c>
      <c r="X3873" s="33"/>
      <c r="Y3873" s="33"/>
    </row>
    <row r="3874" spans="1:25" hidden="1" x14ac:dyDescent="0.2">
      <c r="A3874" s="93" t="s">
        <v>2158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2156</v>
      </c>
      <c r="I3874" s="97" t="s">
        <v>2040</v>
      </c>
      <c r="J3874" s="97" t="s">
        <v>2157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si="304"/>
        <v>-1286.1535180856984</v>
      </c>
      <c r="V3874" s="22" t="str">
        <f t="shared" si="305"/>
        <v/>
      </c>
      <c r="X3874" s="33"/>
      <c r="Y3874" s="33"/>
    </row>
    <row r="3875" spans="1:25" hidden="1" x14ac:dyDescent="0.2">
      <c r="A3875" s="93" t="s">
        <v>2180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2160</v>
      </c>
      <c r="I3875" s="97" t="s">
        <v>2161</v>
      </c>
      <c r="J3875" s="97" t="s">
        <v>2162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si="304"/>
        <v>-1024.324183544873</v>
      </c>
      <c r="V3875" s="22" t="str">
        <f t="shared" si="305"/>
        <v/>
      </c>
      <c r="X3875" s="33"/>
      <c r="Y3875" s="33"/>
    </row>
    <row r="3876" spans="1:25" hidden="1" x14ac:dyDescent="0.2">
      <c r="A3876" s="93" t="s">
        <v>2180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2160</v>
      </c>
      <c r="I3876" s="97" t="s">
        <v>2161</v>
      </c>
      <c r="J3876" s="97" t="s">
        <v>2162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si="304"/>
        <v>-1024.324183544873</v>
      </c>
      <c r="V3876" s="22" t="str">
        <f t="shared" si="305"/>
        <v/>
      </c>
      <c r="X3876" s="33"/>
      <c r="Y3876" s="33"/>
    </row>
    <row r="3877" spans="1:25" hidden="1" x14ac:dyDescent="0.2">
      <c r="A3877" s="93" t="s">
        <v>2180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2160</v>
      </c>
      <c r="I3877" s="97" t="s">
        <v>2161</v>
      </c>
      <c r="J3877" s="97" t="s">
        <v>2162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si="304"/>
        <v>-1024.324183544873</v>
      </c>
      <c r="V3877" s="22" t="str">
        <f t="shared" si="305"/>
        <v/>
      </c>
      <c r="X3877" s="33"/>
      <c r="Y3877" s="33"/>
    </row>
    <row r="3878" spans="1:25" hidden="1" x14ac:dyDescent="0.2">
      <c r="A3878" s="93" t="s">
        <v>2180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2163</v>
      </c>
      <c r="I3878" s="97" t="s">
        <v>2161</v>
      </c>
      <c r="J3878" s="97" t="s">
        <v>2164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3187</v>
      </c>
      <c r="T3878" s="95" t="str">
        <f t="shared" si="307"/>
        <v>2025 04</v>
      </c>
      <c r="U3878" s="32">
        <f t="shared" si="304"/>
        <v>1098.1225065262406</v>
      </c>
      <c r="V3878" s="22">
        <f t="shared" si="305"/>
        <v>1.5645501055908917</v>
      </c>
      <c r="X3878" s="33"/>
      <c r="Y3878" s="33"/>
    </row>
    <row r="3879" spans="1:25" hidden="1" x14ac:dyDescent="0.2">
      <c r="A3879" s="93" t="s">
        <v>2180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2163</v>
      </c>
      <c r="I3879" s="97" t="s">
        <v>2161</v>
      </c>
      <c r="J3879" s="97" t="s">
        <v>2164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si="304"/>
        <v>898.12250652624061</v>
      </c>
      <c r="V3879" s="22">
        <f t="shared" si="305"/>
        <v>1.2796000938585703</v>
      </c>
      <c r="X3879" s="33"/>
      <c r="Y3879" s="33"/>
    </row>
    <row r="3880" spans="1:25" hidden="1" x14ac:dyDescent="0.2">
      <c r="A3880" s="93" t="s">
        <v>2180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2163</v>
      </c>
      <c r="I3880" s="97" t="s">
        <v>2161</v>
      </c>
      <c r="J3880" s="97" t="s">
        <v>2164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si="304"/>
        <v>-701.87749347375939</v>
      </c>
      <c r="V3880" s="22" t="str">
        <f t="shared" si="305"/>
        <v/>
      </c>
      <c r="X3880" s="33"/>
      <c r="Y3880" s="33"/>
    </row>
    <row r="3881" spans="1:25" hidden="1" x14ac:dyDescent="0.2">
      <c r="A3881" s="93" t="s">
        <v>2180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2165</v>
      </c>
      <c r="I3881" s="97" t="s">
        <v>2161</v>
      </c>
      <c r="J3881" s="97" t="s">
        <v>2166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3187</v>
      </c>
      <c r="T3881" s="95" t="str">
        <f t="shared" si="307"/>
        <v>2025 04</v>
      </c>
      <c r="U3881" s="32">
        <f t="shared" si="304"/>
        <v>886.41279655009521</v>
      </c>
      <c r="V3881" s="22">
        <f t="shared" si="305"/>
        <v>1.0895117238710041</v>
      </c>
      <c r="X3881" s="33"/>
      <c r="Y3881" s="33"/>
    </row>
    <row r="3882" spans="1:25" hidden="1" x14ac:dyDescent="0.2">
      <c r="A3882" s="93" t="s">
        <v>2180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2165</v>
      </c>
      <c r="I3882" s="97" t="s">
        <v>2161</v>
      </c>
      <c r="J3882" s="97" t="s">
        <v>2166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3187</v>
      </c>
      <c r="T3882" s="95" t="str">
        <f t="shared" si="307"/>
        <v>2025 04</v>
      </c>
      <c r="U3882" s="32">
        <f t="shared" si="304"/>
        <v>986.41279655009521</v>
      </c>
      <c r="V3882" s="22">
        <f t="shared" si="305"/>
        <v>1.2124241782163574</v>
      </c>
      <c r="X3882" s="33"/>
      <c r="Y3882" s="33"/>
    </row>
    <row r="3883" spans="1:25" hidden="1" x14ac:dyDescent="0.2">
      <c r="A3883" s="93" t="s">
        <v>2180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2167</v>
      </c>
      <c r="I3883" s="97" t="s">
        <v>2161</v>
      </c>
      <c r="J3883" s="97" t="s">
        <v>2168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3187</v>
      </c>
      <c r="T3883" s="95" t="str">
        <f t="shared" si="307"/>
        <v>2024 10</v>
      </c>
      <c r="U3883" s="32">
        <f t="shared" si="304"/>
        <v>544.47455745341654</v>
      </c>
      <c r="V3883" s="22">
        <f t="shared" si="305"/>
        <v>1.1952670621635735</v>
      </c>
      <c r="X3883" s="33"/>
      <c r="Y3883" s="33"/>
    </row>
    <row r="3884" spans="1:25" hidden="1" x14ac:dyDescent="0.2">
      <c r="A3884" s="93" t="s">
        <v>2180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2169</v>
      </c>
      <c r="I3884" s="97" t="s">
        <v>2161</v>
      </c>
      <c r="J3884" s="97" t="s">
        <v>2170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si="304"/>
        <v>-455.52544254658352</v>
      </c>
      <c r="V3884" s="22" t="str">
        <f t="shared" si="305"/>
        <v/>
      </c>
      <c r="X3884" s="33"/>
      <c r="Y3884" s="33"/>
    </row>
    <row r="3885" spans="1:25" hidden="1" x14ac:dyDescent="0.2">
      <c r="A3885" s="93" t="s">
        <v>2180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2171</v>
      </c>
      <c r="I3885" s="97" t="s">
        <v>2161</v>
      </c>
      <c r="J3885" s="97" t="s">
        <v>2172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3187</v>
      </c>
      <c r="T3885" s="95" t="str">
        <f t="shared" si="307"/>
        <v>2025 04</v>
      </c>
      <c r="U3885" s="32">
        <f t="shared" si="304"/>
        <v>1348.780907372402</v>
      </c>
      <c r="V3885" s="22">
        <f t="shared" si="305"/>
        <v>0.77019541018630522</v>
      </c>
      <c r="X3885" s="33"/>
      <c r="Y3885" s="33"/>
    </row>
    <row r="3886" spans="1:25" hidden="1" x14ac:dyDescent="0.2">
      <c r="A3886" s="93" t="s">
        <v>2180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2173</v>
      </c>
      <c r="I3886" s="97" t="s">
        <v>2161</v>
      </c>
      <c r="J3886" s="97" t="s">
        <v>2174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/>
      <c r="R3886" s="31"/>
      <c r="S3886" s="31"/>
      <c r="T3886" s="95" t="str">
        <f t="shared" si="307"/>
        <v/>
      </c>
      <c r="U3886" s="32">
        <f t="shared" si="304"/>
        <v>-1608.4113451930855</v>
      </c>
      <c r="V3886" s="22" t="str">
        <f t="shared" si="305"/>
        <v/>
      </c>
      <c r="X3886" s="33"/>
      <c r="Y3886" s="33"/>
    </row>
    <row r="3887" spans="1:25" hidden="1" x14ac:dyDescent="0.2">
      <c r="A3887" s="93" t="s">
        <v>2180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2175</v>
      </c>
      <c r="I3887" s="97" t="s">
        <v>2161</v>
      </c>
      <c r="J3887" s="97" t="s">
        <v>2176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si="304"/>
        <v>1.0903321981459158E-4</v>
      </c>
      <c r="V3887" s="22">
        <f t="shared" si="305"/>
        <v>2.6340726465234986E-8</v>
      </c>
      <c r="X3887" s="33"/>
      <c r="Y3887" s="33"/>
    </row>
    <row r="3888" spans="1:25" hidden="1" x14ac:dyDescent="0.2">
      <c r="A3888" s="93" t="s">
        <v>2180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2177</v>
      </c>
      <c r="I3888" s="97" t="s">
        <v>2178</v>
      </c>
      <c r="J3888" s="97" t="s">
        <v>2179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si="304"/>
        <v>-224.1143481636509</v>
      </c>
      <c r="V3888" s="22" t="str">
        <f t="shared" si="305"/>
        <v/>
      </c>
      <c r="X3888" s="33"/>
      <c r="Y3888" s="33"/>
    </row>
    <row r="3889" spans="1:25" hidden="1" x14ac:dyDescent="0.2">
      <c r="A3889" s="93" t="s">
        <v>2208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2182</v>
      </c>
      <c r="I3889" s="97" t="s">
        <v>2183</v>
      </c>
      <c r="J3889" s="97" t="s">
        <v>2184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3272</v>
      </c>
      <c r="T3889" s="95" t="str">
        <f t="shared" si="307"/>
        <v>2025 12</v>
      </c>
      <c r="U3889" s="32">
        <f t="shared" si="304"/>
        <v>963.61945890096649</v>
      </c>
      <c r="V3889" s="22">
        <f t="shared" si="305"/>
        <v>0.41244114216414413</v>
      </c>
      <c r="X3889" s="33"/>
      <c r="Y3889" s="33"/>
    </row>
    <row r="3890" spans="1:25" hidden="1" x14ac:dyDescent="0.2">
      <c r="A3890" s="93" t="s">
        <v>2208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2185</v>
      </c>
      <c r="I3890" s="97" t="s">
        <v>2186</v>
      </c>
      <c r="J3890" s="97" t="s">
        <v>2187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3187</v>
      </c>
      <c r="T3890" s="95" t="str">
        <f t="shared" si="307"/>
        <v>2025 02</v>
      </c>
      <c r="U3890" s="32">
        <f t="shared" si="304"/>
        <v>1309.2122210316868</v>
      </c>
      <c r="V3890" s="22">
        <f t="shared" si="305"/>
        <v>0.69241626987140958</v>
      </c>
      <c r="X3890" s="33"/>
      <c r="Y3890" s="33"/>
    </row>
    <row r="3891" spans="1:25" hidden="1" x14ac:dyDescent="0.2">
      <c r="A3891" s="93" t="s">
        <v>2208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2188</v>
      </c>
      <c r="I3891" s="97" t="s">
        <v>2189</v>
      </c>
      <c r="J3891" s="97" t="s">
        <v>2691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si="304"/>
        <v>-1021.2856007959581</v>
      </c>
      <c r="V3891" s="22" t="str">
        <f t="shared" si="305"/>
        <v/>
      </c>
      <c r="X3891" s="33"/>
      <c r="Y3891" s="33"/>
    </row>
    <row r="3892" spans="1:25" hidden="1" x14ac:dyDescent="0.2">
      <c r="A3892" s="93" t="s">
        <v>2208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2188</v>
      </c>
      <c r="I3892" s="97" t="s">
        <v>2189</v>
      </c>
      <c r="J3892" s="97" t="s">
        <v>2691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si="304"/>
        <v>-1021.2856007959581</v>
      </c>
      <c r="V3892" s="22" t="str">
        <f t="shared" si="305"/>
        <v/>
      </c>
      <c r="X3892" s="33"/>
      <c r="Y3892" s="33"/>
    </row>
    <row r="3893" spans="1:25" hidden="1" x14ac:dyDescent="0.2">
      <c r="A3893" s="93" t="s">
        <v>2208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2190</v>
      </c>
      <c r="I3893" s="97" t="s">
        <v>2189</v>
      </c>
      <c r="J3893" s="97" t="s">
        <v>2191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si="304"/>
        <v>-591.95534823205219</v>
      </c>
      <c r="V3893" s="22" t="str">
        <f t="shared" si="305"/>
        <v/>
      </c>
      <c r="X3893" s="33"/>
      <c r="Y3893" s="33"/>
    </row>
    <row r="3894" spans="1:25" hidden="1" x14ac:dyDescent="0.2">
      <c r="A3894" s="93" t="s">
        <v>2208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2192</v>
      </c>
      <c r="I3894" s="97" t="s">
        <v>2189</v>
      </c>
      <c r="J3894" s="97" t="s">
        <v>2193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si="304"/>
        <v>-1534.0967358028461</v>
      </c>
      <c r="V3894" s="22" t="str">
        <f t="shared" si="305"/>
        <v/>
      </c>
      <c r="X3894" s="33"/>
      <c r="Y3894" s="33"/>
    </row>
    <row r="3895" spans="1:25" hidden="1" x14ac:dyDescent="0.2">
      <c r="A3895" s="93" t="s">
        <v>2208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2194</v>
      </c>
      <c r="I3895" s="97" t="s">
        <v>2195</v>
      </c>
      <c r="J3895" s="97" t="s">
        <v>2916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3187</v>
      </c>
      <c r="T3895" s="95" t="str">
        <f t="shared" si="307"/>
        <v>2024 11</v>
      </c>
      <c r="U3895" s="32">
        <f t="shared" si="304"/>
        <v>1134.7190203581829</v>
      </c>
      <c r="V3895" s="22">
        <f t="shared" si="305"/>
        <v>0.681397934781101</v>
      </c>
      <c r="X3895" s="33"/>
      <c r="Y3895" s="33"/>
    </row>
    <row r="3896" spans="1:25" hidden="1" x14ac:dyDescent="0.2">
      <c r="A3896" s="93" t="s">
        <v>2208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2196</v>
      </c>
      <c r="I3896" s="97" t="s">
        <v>2195</v>
      </c>
      <c r="J3896" s="97" t="s">
        <v>2197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3187</v>
      </c>
      <c r="T3896" s="95" t="str">
        <f t="shared" si="307"/>
        <v>2024 10</v>
      </c>
      <c r="U3896" s="32">
        <f t="shared" si="304"/>
        <v>1129.5547918261148</v>
      </c>
      <c r="V3896" s="22">
        <f t="shared" si="305"/>
        <v>0.63800607136054044</v>
      </c>
      <c r="X3896" s="33"/>
      <c r="Y3896" s="33"/>
    </row>
    <row r="3897" spans="1:25" hidden="1" x14ac:dyDescent="0.2">
      <c r="A3897" s="93" t="s">
        <v>2208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2198</v>
      </c>
      <c r="I3897" s="97" t="s">
        <v>2199</v>
      </c>
      <c r="J3897" s="97" t="s">
        <v>2200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3187</v>
      </c>
      <c r="T3897" s="95" t="str">
        <f t="shared" si="307"/>
        <v>2024 10</v>
      </c>
      <c r="U3897" s="32">
        <f t="shared" si="304"/>
        <v>900.59661793969167</v>
      </c>
      <c r="V3897" s="22">
        <f t="shared" si="305"/>
        <v>0.60063664569183173</v>
      </c>
      <c r="X3897" s="33"/>
      <c r="Y3897" s="33"/>
    </row>
    <row r="3898" spans="1:25" hidden="1" x14ac:dyDescent="0.2">
      <c r="A3898" s="93" t="s">
        <v>2208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2198</v>
      </c>
      <c r="I3898" s="97" t="s">
        <v>2199</v>
      </c>
      <c r="J3898" s="97" t="s">
        <v>2200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3187</v>
      </c>
      <c r="T3898" s="95" t="str">
        <f t="shared" si="307"/>
        <v>2024 10</v>
      </c>
      <c r="U3898" s="32">
        <f t="shared" si="304"/>
        <v>900.59661793969167</v>
      </c>
      <c r="V3898" s="22">
        <f t="shared" si="305"/>
        <v>0.60063664569183173</v>
      </c>
      <c r="X3898" s="33"/>
      <c r="Y3898" s="33"/>
    </row>
    <row r="3899" spans="1:25" hidden="1" x14ac:dyDescent="0.2">
      <c r="A3899" s="93" t="s">
        <v>2208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2201</v>
      </c>
      <c r="I3899" s="97" t="s">
        <v>2202</v>
      </c>
      <c r="J3899" s="97" t="s">
        <v>2203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3187</v>
      </c>
      <c r="T3899" s="95" t="str">
        <f t="shared" si="307"/>
        <v>2025 01</v>
      </c>
      <c r="U3899" s="32">
        <f t="shared" si="304"/>
        <v>1385.6171483238952</v>
      </c>
      <c r="V3899" s="22">
        <f t="shared" si="305"/>
        <v>0.68786186656174453</v>
      </c>
      <c r="X3899" s="33"/>
      <c r="Y3899" s="33"/>
    </row>
    <row r="3900" spans="1:25" hidden="1" x14ac:dyDescent="0.2">
      <c r="A3900" s="93" t="s">
        <v>2208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2204</v>
      </c>
      <c r="I3900" s="97" t="s">
        <v>2044</v>
      </c>
      <c r="J3900" s="97" t="s">
        <v>2205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si="304"/>
        <v>1070.4965414051746</v>
      </c>
      <c r="V3900" s="22">
        <f t="shared" si="305"/>
        <v>0.65694646780823596</v>
      </c>
      <c r="X3900" s="33"/>
      <c r="Y3900" s="33"/>
    </row>
    <row r="3901" spans="1:25" hidden="1" x14ac:dyDescent="0.2">
      <c r="A3901" s="93" t="s">
        <v>2208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2206</v>
      </c>
      <c r="I3901" s="97" t="s">
        <v>2138</v>
      </c>
      <c r="J3901" s="97" t="s">
        <v>2207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/>
      <c r="R3901" s="31"/>
      <c r="S3901" s="31"/>
      <c r="T3901" s="95" t="str">
        <f t="shared" si="307"/>
        <v/>
      </c>
      <c r="U3901" s="32">
        <f t="shared" si="304"/>
        <v>-1387.1920660492872</v>
      </c>
      <c r="V3901" s="22" t="str">
        <f t="shared" si="305"/>
        <v/>
      </c>
      <c r="X3901" s="33"/>
      <c r="Y3901" s="33"/>
    </row>
    <row r="3902" spans="1:25" hidden="1" x14ac:dyDescent="0.2">
      <c r="A3902" s="93" t="s">
        <v>2208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2206</v>
      </c>
      <c r="I3902" s="97" t="s">
        <v>2138</v>
      </c>
      <c r="J3902" s="97" t="s">
        <v>2207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si="304"/>
        <v>-1387.1920660492872</v>
      </c>
      <c r="V3902" s="22" t="str">
        <f t="shared" si="305"/>
        <v/>
      </c>
      <c r="X3902" s="33"/>
      <c r="Y3902" s="33"/>
    </row>
    <row r="3903" spans="1:25" hidden="1" x14ac:dyDescent="0.2">
      <c r="A3903" s="93" t="s">
        <v>2229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2210</v>
      </c>
      <c r="I3903" s="97" t="s">
        <v>2040</v>
      </c>
      <c r="J3903" s="97" t="s">
        <v>2211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3292</v>
      </c>
      <c r="T3903" s="95" t="str">
        <f t="shared" si="307"/>
        <v>2025 08</v>
      </c>
      <c r="U3903" s="32">
        <f t="shared" si="304"/>
        <v>616.4615829815599</v>
      </c>
      <c r="V3903" s="22">
        <f t="shared" si="305"/>
        <v>1.2748968050620282</v>
      </c>
      <c r="X3903" s="33"/>
      <c r="Y3903" s="33"/>
    </row>
    <row r="3904" spans="1:25" hidden="1" x14ac:dyDescent="0.2">
      <c r="A3904" s="93" t="s">
        <v>2229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2210</v>
      </c>
      <c r="I3904" s="97" t="s">
        <v>2040</v>
      </c>
      <c r="J3904" s="97" t="s">
        <v>2211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3292</v>
      </c>
      <c r="T3904" s="95" t="str">
        <f t="shared" si="307"/>
        <v>2025 10</v>
      </c>
      <c r="U3904" s="32">
        <f t="shared" si="304"/>
        <v>516.4615829815599</v>
      </c>
      <c r="V3904" s="22">
        <f t="shared" si="305"/>
        <v>1.0680880046018437</v>
      </c>
      <c r="X3904" s="33"/>
      <c r="Y3904" s="33"/>
    </row>
    <row r="3905" spans="1:25" hidden="1" x14ac:dyDescent="0.2">
      <c r="A3905" s="93" t="s">
        <v>2229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2212</v>
      </c>
      <c r="I3905" s="97" t="s">
        <v>2040</v>
      </c>
      <c r="J3905" s="97" t="s">
        <v>2213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3187</v>
      </c>
      <c r="T3905" s="95" t="str">
        <f t="shared" si="307"/>
        <v>2025 01</v>
      </c>
      <c r="U3905" s="32">
        <f t="shared" ref="U3905:U3968" si="308">Q3905-P3905</f>
        <v>1008.0342400299935</v>
      </c>
      <c r="V3905" s="22">
        <f t="shared" ref="V3905:V3968" si="309">IF(Q3905&lt;&gt;0,IFERROR(U3905/P3905,""),"")</f>
        <v>0.84569060109189609</v>
      </c>
      <c r="X3905" s="33"/>
      <c r="Y3905" s="33"/>
    </row>
    <row r="3906" spans="1:25" hidden="1" x14ac:dyDescent="0.2">
      <c r="A3906" s="93" t="s">
        <v>2229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2212</v>
      </c>
      <c r="I3906" s="97" t="s">
        <v>2040</v>
      </c>
      <c r="J3906" s="97" t="s">
        <v>2213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3187</v>
      </c>
      <c r="T3906" s="95" t="str">
        <f t="shared" si="307"/>
        <v>2025 05</v>
      </c>
      <c r="U3906" s="32">
        <f t="shared" si="308"/>
        <v>708.0342400299935</v>
      </c>
      <c r="V3906" s="22">
        <f t="shared" si="309"/>
        <v>0.59400551912481936</v>
      </c>
      <c r="X3906" s="33"/>
      <c r="Y3906" s="33"/>
    </row>
    <row r="3907" spans="1:25" hidden="1" x14ac:dyDescent="0.2">
      <c r="A3907" s="93" t="s">
        <v>2229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2214</v>
      </c>
      <c r="I3907" s="97" t="s">
        <v>2040</v>
      </c>
      <c r="J3907" s="97" t="s">
        <v>2215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3187</v>
      </c>
      <c r="T3907" s="95" t="str">
        <f t="shared" si="307"/>
        <v>2024 10</v>
      </c>
      <c r="U3907" s="32">
        <f t="shared" si="308"/>
        <v>996.82135803154893</v>
      </c>
      <c r="V3907" s="22">
        <f t="shared" si="309"/>
        <v>0.60297256008862232</v>
      </c>
      <c r="X3907" s="33"/>
      <c r="Y3907" s="33"/>
    </row>
    <row r="3908" spans="1:25" hidden="1" x14ac:dyDescent="0.2">
      <c r="A3908" s="93" t="s">
        <v>2229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2216</v>
      </c>
      <c r="I3908" s="97" t="s">
        <v>2040</v>
      </c>
      <c r="J3908" s="97" t="s">
        <v>2217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3187</v>
      </c>
      <c r="T3908" s="95" t="str">
        <f t="shared" ref="T3908:T3971" si="311">IF(R3908="","",TEXT(R3908,"ГГГГ ММ"))</f>
        <v>2024 10</v>
      </c>
      <c r="U3908" s="32">
        <f t="shared" si="308"/>
        <v>782.02676044212399</v>
      </c>
      <c r="V3908" s="22">
        <f t="shared" si="309"/>
        <v>0.9009802662124341</v>
      </c>
      <c r="X3908" s="33"/>
      <c r="Y3908" s="33"/>
    </row>
    <row r="3909" spans="1:25" hidden="1" x14ac:dyDescent="0.2">
      <c r="A3909" s="93" t="s">
        <v>2229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2218</v>
      </c>
      <c r="I3909" s="97" t="s">
        <v>2040</v>
      </c>
      <c r="J3909" s="97" t="s">
        <v>2219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3187</v>
      </c>
      <c r="T3909" s="95" t="str">
        <f t="shared" si="311"/>
        <v>2024 10</v>
      </c>
      <c r="U3909" s="32">
        <f t="shared" si="308"/>
        <v>991.47242807153998</v>
      </c>
      <c r="V3909" s="22">
        <f t="shared" si="309"/>
        <v>0.61638509987296397</v>
      </c>
      <c r="X3909" s="33"/>
      <c r="Y3909" s="33"/>
    </row>
    <row r="3910" spans="1:25" hidden="1" x14ac:dyDescent="0.2">
      <c r="A3910" s="93" t="s">
        <v>2229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2220</v>
      </c>
      <c r="I3910" s="97" t="s">
        <v>2040</v>
      </c>
      <c r="J3910" s="97" t="s">
        <v>2221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3187</v>
      </c>
      <c r="T3910" s="95" t="str">
        <f t="shared" si="311"/>
        <v>2024 10</v>
      </c>
      <c r="U3910" s="32">
        <f t="shared" si="308"/>
        <v>808.38612030659897</v>
      </c>
      <c r="V3910" s="22">
        <f t="shared" si="309"/>
        <v>0.62587289670384383</v>
      </c>
      <c r="X3910" s="33"/>
      <c r="Y3910" s="33"/>
    </row>
    <row r="3911" spans="1:25" hidden="1" x14ac:dyDescent="0.2">
      <c r="A3911" s="93" t="s">
        <v>2229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2220</v>
      </c>
      <c r="I3911" s="97" t="s">
        <v>2040</v>
      </c>
      <c r="J3911" s="97" t="s">
        <v>2221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3187</v>
      </c>
      <c r="T3911" s="95" t="str">
        <f t="shared" si="311"/>
        <v>2024 10</v>
      </c>
      <c r="U3911" s="32">
        <f t="shared" si="308"/>
        <v>808.38612030659897</v>
      </c>
      <c r="V3911" s="22">
        <f t="shared" si="309"/>
        <v>0.62587289670384383</v>
      </c>
      <c r="X3911" s="33"/>
      <c r="Y3911" s="33"/>
    </row>
    <row r="3912" spans="1:25" hidden="1" x14ac:dyDescent="0.2">
      <c r="A3912" s="93" t="s">
        <v>2229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2059</v>
      </c>
      <c r="I3912" s="97" t="s">
        <v>2040</v>
      </c>
      <c r="J3912" s="97" t="s">
        <v>4390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3187</v>
      </c>
      <c r="T3912" s="95" t="str">
        <f t="shared" si="311"/>
        <v>2025 03</v>
      </c>
      <c r="U3912" s="32">
        <f t="shared" si="308"/>
        <v>942.30592076760763</v>
      </c>
      <c r="V3912" s="22">
        <f t="shared" si="309"/>
        <v>0.64643599380181116</v>
      </c>
      <c r="X3912" s="33"/>
      <c r="Y3912" s="33"/>
    </row>
    <row r="3913" spans="1:25" hidden="1" x14ac:dyDescent="0.2">
      <c r="A3913" s="93" t="s">
        <v>2229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2059</v>
      </c>
      <c r="I3913" s="97" t="s">
        <v>2040</v>
      </c>
      <c r="J3913" s="97" t="s">
        <v>4390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3187</v>
      </c>
      <c r="T3913" s="95" t="str">
        <f t="shared" si="311"/>
        <v>2025 03</v>
      </c>
      <c r="U3913" s="32">
        <f t="shared" si="308"/>
        <v>942.30592076760763</v>
      </c>
      <c r="V3913" s="22">
        <f t="shared" si="309"/>
        <v>0.64643599380181116</v>
      </c>
      <c r="X3913" s="33"/>
      <c r="Y3913" s="33"/>
    </row>
    <row r="3914" spans="1:25" hidden="1" x14ac:dyDescent="0.2">
      <c r="A3914" s="93" t="s">
        <v>2229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2222</v>
      </c>
      <c r="I3914" s="97" t="s">
        <v>2223</v>
      </c>
      <c r="J3914" s="97" t="s">
        <v>2224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si="308"/>
        <v>-728.57477699400113</v>
      </c>
      <c r="V3914" s="22" t="str">
        <f t="shared" si="309"/>
        <v/>
      </c>
      <c r="X3914" s="33"/>
      <c r="Y3914" s="33"/>
    </row>
    <row r="3915" spans="1:25" hidden="1" x14ac:dyDescent="0.2">
      <c r="A3915" s="93" t="s">
        <v>2229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2225</v>
      </c>
      <c r="I3915" s="97" t="s">
        <v>2040</v>
      </c>
      <c r="J3915" s="97" t="s">
        <v>4404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3187</v>
      </c>
      <c r="T3915" s="95" t="str">
        <f t="shared" si="311"/>
        <v>2024 11</v>
      </c>
      <c r="U3915" s="32">
        <f t="shared" si="308"/>
        <v>1210.0787023716957</v>
      </c>
      <c r="V3915" s="22">
        <f t="shared" si="309"/>
        <v>0.50632575372776767</v>
      </c>
      <c r="X3915" s="33"/>
      <c r="Y3915" s="33"/>
    </row>
    <row r="3916" spans="1:25" hidden="1" x14ac:dyDescent="0.2">
      <c r="A3916" s="93" t="s">
        <v>2229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2225</v>
      </c>
      <c r="I3916" s="97" t="s">
        <v>2040</v>
      </c>
      <c r="J3916" s="97" t="s">
        <v>4404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3187</v>
      </c>
      <c r="T3916" s="95" t="str">
        <f t="shared" si="311"/>
        <v>2024 12</v>
      </c>
      <c r="U3916" s="32">
        <f t="shared" si="308"/>
        <v>1310.0787023716957</v>
      </c>
      <c r="V3916" s="22">
        <f t="shared" si="309"/>
        <v>0.54816813577576118</v>
      </c>
      <c r="X3916" s="33"/>
      <c r="Y3916" s="33"/>
    </row>
    <row r="3917" spans="1:25" hidden="1" x14ac:dyDescent="0.2">
      <c r="A3917" s="93" t="s">
        <v>2229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2227</v>
      </c>
      <c r="I3917" s="97" t="s">
        <v>2040</v>
      </c>
      <c r="J3917" s="97" t="s">
        <v>2228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3187</v>
      </c>
      <c r="T3917" s="95" t="str">
        <f t="shared" si="311"/>
        <v>2025 02</v>
      </c>
      <c r="U3917" s="32">
        <f t="shared" si="308"/>
        <v>880.45609753388158</v>
      </c>
      <c r="V3917" s="22">
        <f t="shared" si="309"/>
        <v>0.78644177829419915</v>
      </c>
      <c r="X3917" s="33"/>
      <c r="Y3917" s="33"/>
    </row>
    <row r="3918" spans="1:25" hidden="1" x14ac:dyDescent="0.2">
      <c r="A3918" s="93" t="s">
        <v>2247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2231</v>
      </c>
      <c r="I3918" s="97" t="s">
        <v>2202</v>
      </c>
      <c r="J3918" s="97" t="s">
        <v>2232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3187</v>
      </c>
      <c r="T3918" s="95" t="str">
        <f t="shared" si="311"/>
        <v>2024 10</v>
      </c>
      <c r="U3918" s="32">
        <f t="shared" si="308"/>
        <v>1106.1589750845342</v>
      </c>
      <c r="V3918" s="22">
        <f t="shared" si="309"/>
        <v>0.52829176710261128</v>
      </c>
      <c r="X3918" s="33"/>
      <c r="Y3918" s="33"/>
    </row>
    <row r="3919" spans="1:25" hidden="1" x14ac:dyDescent="0.2">
      <c r="A3919" s="93" t="s">
        <v>2247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2233</v>
      </c>
      <c r="I3919" s="97" t="s">
        <v>2041</v>
      </c>
      <c r="J3919" s="97" t="s">
        <v>2234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3187</v>
      </c>
      <c r="T3919" s="95" t="str">
        <f t="shared" si="311"/>
        <v>2025 01</v>
      </c>
      <c r="U3919" s="32">
        <f t="shared" si="308"/>
        <v>1153.7265024025623</v>
      </c>
      <c r="V3919" s="22">
        <f t="shared" si="309"/>
        <v>0.85697780165880477</v>
      </c>
      <c r="X3919" s="33"/>
      <c r="Y3919" s="33"/>
    </row>
    <row r="3920" spans="1:25" hidden="1" x14ac:dyDescent="0.2">
      <c r="A3920" s="93" t="s">
        <v>2247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2233</v>
      </c>
      <c r="I3920" s="97" t="s">
        <v>2041</v>
      </c>
      <c r="J3920" s="97" t="s">
        <v>2234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3187</v>
      </c>
      <c r="T3920" s="95" t="str">
        <f t="shared" si="311"/>
        <v>2025 02</v>
      </c>
      <c r="U3920" s="32">
        <f t="shared" si="308"/>
        <v>1053.7265024025623</v>
      </c>
      <c r="V3920" s="22">
        <f t="shared" si="309"/>
        <v>0.78269868959245259</v>
      </c>
      <c r="X3920" s="33"/>
      <c r="Y3920" s="33"/>
    </row>
    <row r="3921" spans="1:25" hidden="1" x14ac:dyDescent="0.2">
      <c r="A3921" s="93" t="s">
        <v>2247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2194</v>
      </c>
      <c r="I3921" s="97" t="s">
        <v>2195</v>
      </c>
      <c r="J3921" s="97" t="s">
        <v>2916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3187</v>
      </c>
      <c r="T3921" s="95" t="str">
        <f t="shared" si="311"/>
        <v>2024 12</v>
      </c>
      <c r="U3921" s="32">
        <f t="shared" si="308"/>
        <v>1131.0120320341694</v>
      </c>
      <c r="V3921" s="22">
        <f t="shared" si="309"/>
        <v>0.67766338268612647</v>
      </c>
      <c r="X3921" s="33"/>
      <c r="Y3921" s="33"/>
    </row>
    <row r="3922" spans="1:25" hidden="1" x14ac:dyDescent="0.2">
      <c r="A3922" s="93" t="s">
        <v>2247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2235</v>
      </c>
      <c r="I3922" s="97" t="s">
        <v>2044</v>
      </c>
      <c r="J3922" s="97" t="s">
        <v>2236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3187</v>
      </c>
      <c r="T3922" s="95" t="str">
        <f t="shared" si="311"/>
        <v>2024 11</v>
      </c>
      <c r="U3922" s="32">
        <f t="shared" si="308"/>
        <v>1107.1418312867054</v>
      </c>
      <c r="V3922" s="22">
        <f t="shared" si="309"/>
        <v>0.61752895494309135</v>
      </c>
      <c r="X3922" s="33"/>
      <c r="Y3922" s="33"/>
    </row>
    <row r="3923" spans="1:25" hidden="1" x14ac:dyDescent="0.2">
      <c r="A3923" s="93" t="s">
        <v>2247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2237</v>
      </c>
      <c r="I3923" s="97" t="s">
        <v>2040</v>
      </c>
      <c r="J3923" s="97" t="s">
        <v>2238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3187</v>
      </c>
      <c r="T3923" s="95" t="str">
        <f t="shared" si="311"/>
        <v>2024 11</v>
      </c>
      <c r="U3923" s="32">
        <f t="shared" si="308"/>
        <v>833.99517547606308</v>
      </c>
      <c r="V3923" s="22">
        <f t="shared" si="309"/>
        <v>0.96303756267700902</v>
      </c>
      <c r="X3923" s="33"/>
      <c r="Y3923" s="33"/>
    </row>
    <row r="3924" spans="1:25" hidden="1" x14ac:dyDescent="0.2">
      <c r="A3924" s="93" t="s">
        <v>2247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2225</v>
      </c>
      <c r="I3924" s="97" t="s">
        <v>2040</v>
      </c>
      <c r="J3924" s="97" t="s">
        <v>4404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3187</v>
      </c>
      <c r="T3924" s="95" t="str">
        <f t="shared" si="311"/>
        <v>2025 01</v>
      </c>
      <c r="U3924" s="32">
        <f t="shared" si="308"/>
        <v>1615.4986356113182</v>
      </c>
      <c r="V3924" s="22">
        <f t="shared" si="309"/>
        <v>0.67749956436929359</v>
      </c>
      <c r="X3924" s="33"/>
      <c r="Y3924" s="33"/>
    </row>
    <row r="3925" spans="1:25" hidden="1" x14ac:dyDescent="0.2">
      <c r="A3925" s="93" t="s">
        <v>2247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2225</v>
      </c>
      <c r="I3925" s="97" t="s">
        <v>2040</v>
      </c>
      <c r="J3925" s="97" t="s">
        <v>4404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3187</v>
      </c>
      <c r="T3925" s="95" t="str">
        <f t="shared" si="311"/>
        <v>2025 01</v>
      </c>
      <c r="U3925" s="32">
        <f t="shared" si="308"/>
        <v>1615.4986356113182</v>
      </c>
      <c r="V3925" s="22">
        <f t="shared" si="309"/>
        <v>0.67749956436929359</v>
      </c>
      <c r="X3925" s="33"/>
      <c r="Y3925" s="33"/>
    </row>
    <row r="3926" spans="1:25" hidden="1" x14ac:dyDescent="0.2">
      <c r="A3926" s="93" t="s">
        <v>2247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2239</v>
      </c>
      <c r="I3926" s="97" t="s">
        <v>2040</v>
      </c>
      <c r="J3926" s="97" t="s">
        <v>3761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3541</v>
      </c>
      <c r="T3926" s="95" t="str">
        <f t="shared" si="311"/>
        <v>2025 09</v>
      </c>
      <c r="U3926" s="32">
        <f t="shared" si="308"/>
        <v>900.44947285993931</v>
      </c>
      <c r="V3926" s="22">
        <f t="shared" si="309"/>
        <v>0.69289300727811731</v>
      </c>
      <c r="X3926" s="33"/>
      <c r="Y3926" s="33"/>
    </row>
    <row r="3927" spans="1:25" hidden="1" x14ac:dyDescent="0.2">
      <c r="A3927" s="93" t="s">
        <v>2247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2240</v>
      </c>
      <c r="I3927" s="97" t="s">
        <v>2202</v>
      </c>
      <c r="J3927" s="97" t="s">
        <v>4349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3187</v>
      </c>
      <c r="T3927" s="95" t="str">
        <f t="shared" si="311"/>
        <v>2024 11</v>
      </c>
      <c r="U3927" s="32">
        <f t="shared" si="308"/>
        <v>657.86537622352716</v>
      </c>
      <c r="V3927" s="22">
        <f t="shared" si="309"/>
        <v>0.88645018726639124</v>
      </c>
      <c r="X3927" s="33"/>
      <c r="Y3927" s="33"/>
    </row>
    <row r="3928" spans="1:25" hidden="1" x14ac:dyDescent="0.2">
      <c r="A3928" s="93" t="s">
        <v>2247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2242</v>
      </c>
      <c r="I3928" s="97" t="s">
        <v>2040</v>
      </c>
      <c r="J3928" s="97" t="s">
        <v>2243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3541</v>
      </c>
      <c r="T3928" s="95" t="str">
        <f t="shared" si="311"/>
        <v>2025 04</v>
      </c>
      <c r="U3928" s="32">
        <f t="shared" si="308"/>
        <v>1273.4578293290613</v>
      </c>
      <c r="V3928" s="22">
        <f t="shared" si="309"/>
        <v>0.69719596392416472</v>
      </c>
      <c r="X3928" s="33"/>
      <c r="Y3928" s="33"/>
    </row>
    <row r="3929" spans="1:25" hidden="1" x14ac:dyDescent="0.2">
      <c r="A3929" s="93" t="s">
        <v>2247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2244</v>
      </c>
      <c r="I3929" s="97" t="s">
        <v>2245</v>
      </c>
      <c r="J3929" s="97" t="s">
        <v>2246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3297</v>
      </c>
      <c r="T3929" s="95" t="str">
        <f t="shared" si="311"/>
        <v>2025 05</v>
      </c>
      <c r="U3929" s="32">
        <f t="shared" si="308"/>
        <v>1299.8123650115676</v>
      </c>
      <c r="V3929" s="22">
        <f t="shared" si="309"/>
        <v>0.49989175685675091</v>
      </c>
      <c r="X3929" s="33"/>
      <c r="Y3929" s="33"/>
    </row>
    <row r="3930" spans="1:25" hidden="1" x14ac:dyDescent="0.2">
      <c r="A3930" s="93" t="s">
        <v>2269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2249</v>
      </c>
      <c r="I3930" s="97" t="s">
        <v>2250</v>
      </c>
      <c r="J3930" s="97" t="s">
        <v>2251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3187</v>
      </c>
      <c r="T3930" s="95" t="str">
        <f t="shared" si="311"/>
        <v>2024 09</v>
      </c>
      <c r="U3930" s="32">
        <f t="shared" si="308"/>
        <v>-9.0842511432538231</v>
      </c>
      <c r="V3930" s="22">
        <f t="shared" si="309"/>
        <v>-3.9943165395978581E-3</v>
      </c>
      <c r="X3930" s="33"/>
      <c r="Y3930" s="33"/>
    </row>
    <row r="3931" spans="1:25" hidden="1" x14ac:dyDescent="0.2">
      <c r="A3931" s="93" t="s">
        <v>2269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2249</v>
      </c>
      <c r="I3931" s="97" t="s">
        <v>2250</v>
      </c>
      <c r="J3931" s="97" t="s">
        <v>2251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3187</v>
      </c>
      <c r="T3931" s="95" t="str">
        <f t="shared" si="311"/>
        <v>2024 11</v>
      </c>
      <c r="U3931" s="32">
        <f t="shared" si="308"/>
        <v>1125.7057488567461</v>
      </c>
      <c r="V3931" s="22">
        <f t="shared" si="309"/>
        <v>0.49496926279036702</v>
      </c>
      <c r="X3931" s="33"/>
      <c r="Y3931" s="33"/>
    </row>
    <row r="3932" spans="1:25" hidden="1" x14ac:dyDescent="0.2">
      <c r="A3932" s="93" t="s">
        <v>2269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2252</v>
      </c>
      <c r="I3932" s="97" t="s">
        <v>2253</v>
      </c>
      <c r="J3932" s="97" t="s">
        <v>2254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si="308"/>
        <v>-1746.5747155232857</v>
      </c>
      <c r="V3932" s="22" t="str">
        <f t="shared" si="309"/>
        <v/>
      </c>
      <c r="X3932" s="33"/>
      <c r="Y3932" s="33"/>
    </row>
    <row r="3933" spans="1:25" hidden="1" x14ac:dyDescent="0.2">
      <c r="A3933" s="93" t="s">
        <v>2269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2255</v>
      </c>
      <c r="I3933" s="97" t="s">
        <v>2256</v>
      </c>
      <c r="J3933" s="97" t="s">
        <v>2257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3187</v>
      </c>
      <c r="T3933" s="95" t="str">
        <f t="shared" si="311"/>
        <v>2024 10</v>
      </c>
      <c r="U3933" s="32">
        <f t="shared" si="308"/>
        <v>1176.1110208431078</v>
      </c>
      <c r="V3933" s="22">
        <f t="shared" si="309"/>
        <v>0.55375353061532517</v>
      </c>
      <c r="X3933" s="33"/>
      <c r="Y3933" s="33"/>
    </row>
    <row r="3934" spans="1:25" hidden="1" x14ac:dyDescent="0.2">
      <c r="A3934" s="93" t="s">
        <v>2269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2255</v>
      </c>
      <c r="I3934" s="97" t="s">
        <v>2256</v>
      </c>
      <c r="J3934" s="97" t="s">
        <v>2257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3187</v>
      </c>
      <c r="T3934" s="95" t="str">
        <f t="shared" si="311"/>
        <v>2024 12</v>
      </c>
      <c r="U3934" s="32">
        <f t="shared" si="308"/>
        <v>1276.1110208431078</v>
      </c>
      <c r="V3934" s="22">
        <f t="shared" si="309"/>
        <v>0.60083697093700161</v>
      </c>
      <c r="X3934" s="33"/>
      <c r="Y3934" s="33"/>
    </row>
    <row r="3935" spans="1:25" hidden="1" x14ac:dyDescent="0.2">
      <c r="A3935" s="93" t="s">
        <v>2269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2258</v>
      </c>
      <c r="I3935" s="97" t="s">
        <v>2259</v>
      </c>
      <c r="J3935" s="97" t="s">
        <v>2260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3187</v>
      </c>
      <c r="T3935" s="95" t="str">
        <f t="shared" si="311"/>
        <v>2024 12</v>
      </c>
      <c r="U3935" s="32">
        <f t="shared" si="308"/>
        <v>995.40985989302737</v>
      </c>
      <c r="V3935" s="22">
        <f t="shared" si="309"/>
        <v>1.2371638804331915</v>
      </c>
      <c r="X3935" s="33"/>
      <c r="Y3935" s="33"/>
    </row>
    <row r="3936" spans="1:25" hidden="1" x14ac:dyDescent="0.2">
      <c r="A3936" s="93" t="s">
        <v>2269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2060</v>
      </c>
      <c r="I3936" s="97" t="s">
        <v>2043</v>
      </c>
      <c r="J3936" s="97" t="s">
        <v>2061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3187</v>
      </c>
      <c r="T3936" s="95" t="str">
        <f t="shared" si="311"/>
        <v>2025 03</v>
      </c>
      <c r="U3936" s="32">
        <f t="shared" si="308"/>
        <v>1074.4559593451104</v>
      </c>
      <c r="V3936" s="22">
        <f t="shared" si="309"/>
        <v>0.81057733759964079</v>
      </c>
      <c r="X3936" s="33"/>
      <c r="Y3936" s="33"/>
    </row>
    <row r="3937" spans="1:25" hidden="1" x14ac:dyDescent="0.2">
      <c r="A3937" s="93" t="s">
        <v>2269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2060</v>
      </c>
      <c r="I3937" s="97" t="s">
        <v>2043</v>
      </c>
      <c r="J3937" s="97" t="s">
        <v>2061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3187</v>
      </c>
      <c r="T3937" s="95" t="str">
        <f t="shared" si="311"/>
        <v>2025 04</v>
      </c>
      <c r="U3937" s="32">
        <f t="shared" si="308"/>
        <v>1074.4559593451104</v>
      </c>
      <c r="V3937" s="22">
        <f t="shared" si="309"/>
        <v>0.81057733759964079</v>
      </c>
      <c r="X3937" s="33"/>
      <c r="Y3937" s="33"/>
    </row>
    <row r="3938" spans="1:25" hidden="1" x14ac:dyDescent="0.2">
      <c r="A3938" s="93" t="s">
        <v>2269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2261</v>
      </c>
      <c r="I3938" s="97" t="s">
        <v>2043</v>
      </c>
      <c r="J3938" s="97" t="s">
        <v>2262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3187</v>
      </c>
      <c r="T3938" s="95" t="str">
        <f t="shared" si="311"/>
        <v>2025 01</v>
      </c>
      <c r="U3938" s="32">
        <f t="shared" si="308"/>
        <v>927.30985002591729</v>
      </c>
      <c r="V3938" s="22">
        <f t="shared" si="309"/>
        <v>0.95334557469367343</v>
      </c>
      <c r="X3938" s="33"/>
      <c r="Y3938" s="33"/>
    </row>
    <row r="3939" spans="1:25" hidden="1" x14ac:dyDescent="0.2">
      <c r="A3939" s="93" t="s">
        <v>2269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2261</v>
      </c>
      <c r="I3939" s="97" t="s">
        <v>2043</v>
      </c>
      <c r="J3939" s="97" t="s">
        <v>2262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3187</v>
      </c>
      <c r="T3939" s="95" t="str">
        <f t="shared" si="311"/>
        <v>2025 01</v>
      </c>
      <c r="U3939" s="32">
        <f t="shared" si="308"/>
        <v>827.30985002591729</v>
      </c>
      <c r="V3939" s="22">
        <f t="shared" si="309"/>
        <v>0.85053791286769065</v>
      </c>
      <c r="X3939" s="33"/>
      <c r="Y3939" s="33"/>
    </row>
    <row r="3940" spans="1:25" hidden="1" x14ac:dyDescent="0.2">
      <c r="A3940" s="93" t="s">
        <v>2269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2263</v>
      </c>
      <c r="I3940" s="97" t="s">
        <v>2264</v>
      </c>
      <c r="J3940" s="97" t="s">
        <v>2265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3187</v>
      </c>
      <c r="T3940" s="95" t="str">
        <f t="shared" si="311"/>
        <v>2024 12</v>
      </c>
      <c r="U3940" s="32">
        <f t="shared" si="308"/>
        <v>1233.5720384071631</v>
      </c>
      <c r="V3940" s="22">
        <f t="shared" si="309"/>
        <v>0.74024924379453327</v>
      </c>
      <c r="X3940" s="33"/>
      <c r="Y3940" s="33"/>
    </row>
    <row r="3941" spans="1:25" hidden="1" x14ac:dyDescent="0.2">
      <c r="A3941" s="93" t="s">
        <v>2269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2266</v>
      </c>
      <c r="I3941" s="97" t="s">
        <v>2267</v>
      </c>
      <c r="J3941" s="97" t="s">
        <v>2268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3187</v>
      </c>
      <c r="T3941" s="95" t="str">
        <f t="shared" si="311"/>
        <v>2024 10</v>
      </c>
      <c r="U3941" s="32">
        <f t="shared" si="308"/>
        <v>1400</v>
      </c>
      <c r="V3941" s="22" t="str">
        <f t="shared" si="309"/>
        <v/>
      </c>
      <c r="X3941" s="33"/>
      <c r="Y3941" s="33"/>
    </row>
    <row r="3942" spans="1:25" hidden="1" x14ac:dyDescent="0.2">
      <c r="A3942" s="93" t="s">
        <v>2269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2266</v>
      </c>
      <c r="I3942" s="97" t="s">
        <v>2267</v>
      </c>
      <c r="J3942" s="97" t="s">
        <v>2268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3187</v>
      </c>
      <c r="T3942" s="95" t="str">
        <f t="shared" si="311"/>
        <v>2024 11</v>
      </c>
      <c r="U3942" s="32">
        <f t="shared" si="308"/>
        <v>1000</v>
      </c>
      <c r="V3942" s="22" t="str">
        <f t="shared" si="309"/>
        <v/>
      </c>
      <c r="X3942" s="33"/>
      <c r="Y3942" s="33"/>
    </row>
    <row r="3943" spans="1:25" hidden="1" x14ac:dyDescent="0.2">
      <c r="A3943" s="93" t="s">
        <v>2274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3746</v>
      </c>
      <c r="I3943" s="97" t="s">
        <v>1385</v>
      </c>
      <c r="J3943" s="97" t="s">
        <v>3747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3187</v>
      </c>
      <c r="T3943" s="95" t="str">
        <f t="shared" si="311"/>
        <v>2024 10</v>
      </c>
      <c r="U3943" s="32">
        <f t="shared" si="308"/>
        <v>1027</v>
      </c>
      <c r="V3943" s="22">
        <f t="shared" si="309"/>
        <v>0.43278550358196377</v>
      </c>
      <c r="X3943" s="33"/>
      <c r="Y3943" s="33"/>
    </row>
    <row r="3944" spans="1:25" hidden="1" x14ac:dyDescent="0.2">
      <c r="A3944" s="93" t="s">
        <v>2274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3746</v>
      </c>
      <c r="I3944" s="97" t="s">
        <v>1385</v>
      </c>
      <c r="J3944" s="97" t="s">
        <v>3747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si="308"/>
        <v>1627</v>
      </c>
      <c r="V3944" s="22">
        <f t="shared" si="309"/>
        <v>0.68563000421407505</v>
      </c>
      <c r="X3944" s="33"/>
      <c r="Y3944" s="33"/>
    </row>
    <row r="3945" spans="1:25" hidden="1" x14ac:dyDescent="0.2">
      <c r="A3945" s="93" t="s">
        <v>2275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2276</v>
      </c>
      <c r="I3945" s="97" t="s">
        <v>2277</v>
      </c>
      <c r="J3945" s="97" t="s">
        <v>276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3187</v>
      </c>
      <c r="T3945" s="95" t="str">
        <f t="shared" si="311"/>
        <v>2024 10</v>
      </c>
      <c r="U3945" s="32">
        <f t="shared" si="308"/>
        <v>668</v>
      </c>
      <c r="V3945" s="22">
        <f t="shared" si="309"/>
        <v>0.46648044692737428</v>
      </c>
      <c r="X3945" s="33"/>
      <c r="Y3945" s="33"/>
    </row>
    <row r="3946" spans="1:25" hidden="1" x14ac:dyDescent="0.2">
      <c r="A3946" s="93" t="s">
        <v>2279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2280</v>
      </c>
      <c r="I3946" s="97" t="s">
        <v>2281</v>
      </c>
      <c r="J3946" s="97" t="s">
        <v>2282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3187</v>
      </c>
      <c r="T3946" s="95" t="str">
        <f t="shared" si="311"/>
        <v>2024 10</v>
      </c>
      <c r="U3946" s="32">
        <f t="shared" si="308"/>
        <v>1045.2866285743094</v>
      </c>
      <c r="V3946" s="22">
        <f t="shared" si="309"/>
        <v>0.9052347140344662</v>
      </c>
      <c r="X3946" s="33"/>
      <c r="Y3946" s="33"/>
    </row>
    <row r="3947" spans="1:25" hidden="1" x14ac:dyDescent="0.2">
      <c r="A3947" s="93" t="s">
        <v>2279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2283</v>
      </c>
      <c r="I3947" s="97" t="s">
        <v>2281</v>
      </c>
      <c r="J3947" s="97" t="s">
        <v>2290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3187</v>
      </c>
      <c r="T3947" s="95" t="str">
        <f t="shared" si="311"/>
        <v>2025 03</v>
      </c>
      <c r="U3947" s="32">
        <f t="shared" si="308"/>
        <v>1345.2866285743094</v>
      </c>
      <c r="V3947" s="22">
        <f t="shared" si="309"/>
        <v>1.1650394477664388</v>
      </c>
      <c r="X3947" s="33"/>
      <c r="Y3947" s="33"/>
    </row>
    <row r="3948" spans="1:25" hidden="1" x14ac:dyDescent="0.2">
      <c r="A3948" s="93" t="s">
        <v>2279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2284</v>
      </c>
      <c r="I3948" s="97" t="s">
        <v>2281</v>
      </c>
      <c r="J3948" s="97" t="s">
        <v>2291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si="308"/>
        <v>-1154.7133714256906</v>
      </c>
      <c r="V3948" s="22" t="str">
        <f t="shared" si="309"/>
        <v/>
      </c>
      <c r="X3948" s="33"/>
      <c r="Y3948" s="33"/>
    </row>
    <row r="3949" spans="1:25" hidden="1" x14ac:dyDescent="0.2">
      <c r="A3949" s="93" t="s">
        <v>2279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2285</v>
      </c>
      <c r="I3949" s="97" t="s">
        <v>2281</v>
      </c>
      <c r="J3949" s="97" t="s">
        <v>2292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si="308"/>
        <v>-1154.7133714256906</v>
      </c>
      <c r="V3949" s="22" t="str">
        <f t="shared" si="309"/>
        <v/>
      </c>
      <c r="X3949" s="33"/>
      <c r="Y3949" s="33"/>
    </row>
    <row r="3950" spans="1:25" hidden="1" x14ac:dyDescent="0.2">
      <c r="A3950" s="93" t="s">
        <v>2279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2286</v>
      </c>
      <c r="I3950" s="97" t="s">
        <v>2281</v>
      </c>
      <c r="J3950" s="97" t="s">
        <v>2293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si="308"/>
        <v>-1154.7133714256906</v>
      </c>
      <c r="V3950" s="22" t="str">
        <f t="shared" si="309"/>
        <v/>
      </c>
      <c r="X3950" s="33"/>
      <c r="Y3950" s="33"/>
    </row>
    <row r="3951" spans="1:25" hidden="1" x14ac:dyDescent="0.2">
      <c r="A3951" s="93" t="s">
        <v>2279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2287</v>
      </c>
      <c r="I3951" s="97" t="s">
        <v>2281</v>
      </c>
      <c r="J3951" s="97" t="s">
        <v>2294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si="308"/>
        <v>-1154.7133714256906</v>
      </c>
      <c r="V3951" s="22" t="str">
        <f t="shared" si="309"/>
        <v/>
      </c>
      <c r="X3951" s="33"/>
      <c r="Y3951" s="33"/>
    </row>
    <row r="3952" spans="1:25" hidden="1" x14ac:dyDescent="0.2">
      <c r="A3952" s="93" t="s">
        <v>2279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2288</v>
      </c>
      <c r="I3952" s="97" t="s">
        <v>2281</v>
      </c>
      <c r="J3952" s="97" t="s">
        <v>2295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si="308"/>
        <v>-35.884885722927528</v>
      </c>
      <c r="V3952" s="22" t="str">
        <f t="shared" si="309"/>
        <v/>
      </c>
      <c r="X3952" s="33"/>
      <c r="Y3952" s="33"/>
    </row>
    <row r="3953" spans="1:25" hidden="1" x14ac:dyDescent="0.2">
      <c r="A3953" s="93" t="s">
        <v>2279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2289</v>
      </c>
      <c r="I3953" s="97" t="s">
        <v>2281</v>
      </c>
      <c r="J3953" s="97" t="s">
        <v>2296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si="308"/>
        <v>-35.884885722927528</v>
      </c>
      <c r="V3953" s="22" t="str">
        <f t="shared" si="309"/>
        <v/>
      </c>
      <c r="X3953" s="33"/>
      <c r="Y3953" s="33"/>
    </row>
    <row r="3954" spans="1:25" hidden="1" x14ac:dyDescent="0.2">
      <c r="A3954" s="93" t="s">
        <v>2297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2298</v>
      </c>
      <c r="I3954" s="97" t="s">
        <v>2281</v>
      </c>
      <c r="J3954" s="97" t="s">
        <v>2306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3187</v>
      </c>
      <c r="T3954" s="95" t="str">
        <f t="shared" si="311"/>
        <v>2024 10</v>
      </c>
      <c r="U3954" s="32">
        <f t="shared" si="308"/>
        <v>1046.2962504746315</v>
      </c>
      <c r="V3954" s="22">
        <f t="shared" si="309"/>
        <v>0.90690201094091594</v>
      </c>
      <c r="X3954" s="33"/>
      <c r="Y3954" s="33"/>
    </row>
    <row r="3955" spans="1:25" hidden="1" x14ac:dyDescent="0.2">
      <c r="A3955" s="93" t="s">
        <v>2297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2299</v>
      </c>
      <c r="I3955" s="97" t="s">
        <v>2281</v>
      </c>
      <c r="J3955" s="97" t="s">
        <v>2307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3187</v>
      </c>
      <c r="T3955" s="95" t="str">
        <f t="shared" si="311"/>
        <v>2025 03</v>
      </c>
      <c r="U3955" s="32">
        <f t="shared" si="308"/>
        <v>1346.2962504746315</v>
      </c>
      <c r="V3955" s="22">
        <f t="shared" si="309"/>
        <v>1.16693410334195</v>
      </c>
      <c r="X3955" s="33"/>
      <c r="Y3955" s="33"/>
    </row>
    <row r="3956" spans="1:25" hidden="1" x14ac:dyDescent="0.2">
      <c r="A3956" s="93" t="s">
        <v>2297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2300</v>
      </c>
      <c r="I3956" s="97" t="s">
        <v>2281</v>
      </c>
      <c r="J3956" s="97" t="s">
        <v>2308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3187</v>
      </c>
      <c r="T3956" s="95" t="str">
        <f t="shared" si="311"/>
        <v>2024 10</v>
      </c>
      <c r="U3956" s="32">
        <f t="shared" si="308"/>
        <v>1046.2962504746315</v>
      </c>
      <c r="V3956" s="22">
        <f t="shared" si="309"/>
        <v>0.90690201094091594</v>
      </c>
      <c r="X3956" s="33"/>
      <c r="Y3956" s="33"/>
    </row>
    <row r="3957" spans="1:25" hidden="1" x14ac:dyDescent="0.2">
      <c r="A3957" s="93" t="s">
        <v>2297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2301</v>
      </c>
      <c r="I3957" s="97" t="s">
        <v>2281</v>
      </c>
      <c r="J3957" s="97" t="s">
        <v>2309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si="308"/>
        <v>-1153.7037495253685</v>
      </c>
      <c r="V3957" s="22" t="str">
        <f t="shared" si="309"/>
        <v/>
      </c>
      <c r="X3957" s="33"/>
      <c r="Y3957" s="33"/>
    </row>
    <row r="3958" spans="1:25" hidden="1" x14ac:dyDescent="0.2">
      <c r="A3958" s="93" t="s">
        <v>2297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2302</v>
      </c>
      <c r="I3958" s="97" t="s">
        <v>2281</v>
      </c>
      <c r="J3958" s="97" t="s">
        <v>2310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si="308"/>
        <v>-1153.7037495253685</v>
      </c>
      <c r="V3958" s="22" t="str">
        <f t="shared" si="309"/>
        <v/>
      </c>
      <c r="X3958" s="33"/>
      <c r="Y3958" s="33"/>
    </row>
    <row r="3959" spans="1:25" hidden="1" x14ac:dyDescent="0.2">
      <c r="A3959" s="93" t="s">
        <v>2297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2303</v>
      </c>
      <c r="I3959" s="97" t="s">
        <v>2281</v>
      </c>
      <c r="J3959" s="97" t="s">
        <v>2313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si="308"/>
        <v>-126.95127329543122</v>
      </c>
      <c r="V3959" s="22" t="str">
        <f t="shared" si="309"/>
        <v/>
      </c>
      <c r="X3959" s="33"/>
      <c r="Y3959" s="33"/>
    </row>
    <row r="3960" spans="1:25" hidden="1" x14ac:dyDescent="0.2">
      <c r="A3960" s="93" t="s">
        <v>2297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2304</v>
      </c>
      <c r="I3960" s="97" t="s">
        <v>2281</v>
      </c>
      <c r="J3960" s="97" t="s">
        <v>2311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si="308"/>
        <v>-1153.7037495253685</v>
      </c>
      <c r="V3960" s="22" t="str">
        <f t="shared" si="309"/>
        <v/>
      </c>
      <c r="X3960" s="33"/>
      <c r="Y3960" s="33"/>
    </row>
    <row r="3961" spans="1:25" hidden="1" x14ac:dyDescent="0.2">
      <c r="A3961" s="93" t="s">
        <v>2297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2305</v>
      </c>
      <c r="I3961" s="97" t="s">
        <v>2281</v>
      </c>
      <c r="J3961" s="97" t="s">
        <v>2312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si="308"/>
        <v>-29.876229552358275</v>
      </c>
      <c r="V3961" s="22" t="str">
        <f t="shared" si="309"/>
        <v/>
      </c>
      <c r="X3961" s="33"/>
      <c r="Y3961" s="33"/>
    </row>
    <row r="3962" spans="1:25" hidden="1" x14ac:dyDescent="0.2">
      <c r="A3962" s="93" t="s">
        <v>2314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2315</v>
      </c>
      <c r="I3962" s="97" t="s">
        <v>2040</v>
      </c>
      <c r="J3962" s="97" t="s">
        <v>2316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3187</v>
      </c>
      <c r="T3962" s="95" t="str">
        <f t="shared" si="311"/>
        <v>2024 10</v>
      </c>
      <c r="U3962" s="32">
        <f t="shared" si="308"/>
        <v>425</v>
      </c>
      <c r="V3962" s="22">
        <f t="shared" si="309"/>
        <v>0.30909090909090908</v>
      </c>
      <c r="X3962" s="33"/>
      <c r="Y3962" s="33"/>
    </row>
    <row r="3963" spans="1:25" hidden="1" x14ac:dyDescent="0.2">
      <c r="A3963" s="93" t="s">
        <v>2317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2318</v>
      </c>
      <c r="I3963" s="97" t="s">
        <v>2319</v>
      </c>
      <c r="J3963" s="97" t="s">
        <v>741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3187</v>
      </c>
      <c r="T3963" s="95" t="str">
        <f t="shared" si="311"/>
        <v>2024 10</v>
      </c>
      <c r="U3963" s="32">
        <f t="shared" si="308"/>
        <v>819</v>
      </c>
      <c r="V3963" s="22">
        <f t="shared" si="309"/>
        <v>0.75763182238667903</v>
      </c>
      <c r="X3963" s="33"/>
      <c r="Y3963" s="33"/>
    </row>
    <row r="3964" spans="1:25" hidden="1" x14ac:dyDescent="0.2">
      <c r="A3964" s="93" t="s">
        <v>2317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2318</v>
      </c>
      <c r="I3964" s="97" t="s">
        <v>2319</v>
      </c>
      <c r="J3964" s="97" t="s">
        <v>741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3187</v>
      </c>
      <c r="T3964" s="95" t="str">
        <f t="shared" si="311"/>
        <v>2024 10</v>
      </c>
      <c r="U3964" s="32">
        <f t="shared" si="308"/>
        <v>919</v>
      </c>
      <c r="V3964" s="22">
        <f t="shared" si="309"/>
        <v>0.85013876040703051</v>
      </c>
      <c r="X3964" s="33"/>
      <c r="Y3964" s="33"/>
    </row>
    <row r="3965" spans="1:25" hidden="1" x14ac:dyDescent="0.2">
      <c r="A3965" s="93" t="s">
        <v>2320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2087</v>
      </c>
      <c r="I3965" s="97" t="s">
        <v>2088</v>
      </c>
      <c r="J3965" s="97" t="s">
        <v>3163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3187</v>
      </c>
      <c r="T3965" s="95" t="str">
        <f t="shared" si="311"/>
        <v>2024 10</v>
      </c>
      <c r="U3965" s="32">
        <f t="shared" si="308"/>
        <v>698</v>
      </c>
      <c r="V3965" s="22">
        <f t="shared" si="309"/>
        <v>0.43570536828963796</v>
      </c>
      <c r="X3965" s="33"/>
      <c r="Y3965" s="33"/>
    </row>
    <row r="3966" spans="1:25" hidden="1" x14ac:dyDescent="0.2">
      <c r="A3966" s="93" t="s">
        <v>2320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2087</v>
      </c>
      <c r="I3966" s="97" t="s">
        <v>2088</v>
      </c>
      <c r="J3966" s="97" t="s">
        <v>3163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3187</v>
      </c>
      <c r="T3966" s="95" t="str">
        <f t="shared" si="311"/>
        <v>2024 10</v>
      </c>
      <c r="U3966" s="32">
        <f t="shared" si="308"/>
        <v>698</v>
      </c>
      <c r="V3966" s="22">
        <f t="shared" si="309"/>
        <v>0.43570536828963796</v>
      </c>
      <c r="X3966" s="33"/>
      <c r="Y3966" s="33"/>
    </row>
    <row r="3967" spans="1:25" hidden="1" x14ac:dyDescent="0.2">
      <c r="A3967" s="93" t="s">
        <v>2321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2325</v>
      </c>
      <c r="I3967" s="97" t="s">
        <v>2322</v>
      </c>
      <c r="J3967" s="97" t="s">
        <v>2324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3187</v>
      </c>
      <c r="T3967" s="95" t="str">
        <f t="shared" si="311"/>
        <v>2024 10</v>
      </c>
      <c r="U3967" s="32">
        <f t="shared" si="308"/>
        <v>587</v>
      </c>
      <c r="V3967" s="22">
        <f t="shared" si="309"/>
        <v>6.9772970402947818E-2</v>
      </c>
      <c r="X3967" s="33"/>
      <c r="Y3967" s="33"/>
    </row>
    <row r="3968" spans="1:25" hidden="1" x14ac:dyDescent="0.2">
      <c r="A3968" s="93" t="s">
        <v>2321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2326</v>
      </c>
      <c r="I3968" s="97" t="s">
        <v>2322</v>
      </c>
      <c r="J3968" s="97" t="s">
        <v>2323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3187</v>
      </c>
      <c r="T3968" s="95" t="str">
        <f t="shared" si="311"/>
        <v>2024 10</v>
      </c>
      <c r="U3968" s="32">
        <f t="shared" si="308"/>
        <v>587</v>
      </c>
      <c r="V3968" s="22">
        <f t="shared" si="309"/>
        <v>6.9772970402947818E-2</v>
      </c>
      <c r="X3968" s="33"/>
      <c r="Y3968" s="33"/>
    </row>
    <row r="3969" spans="1:25" hidden="1" x14ac:dyDescent="0.2">
      <c r="A3969" s="93" t="s">
        <v>2476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2460</v>
      </c>
      <c r="I3969" s="97" t="s">
        <v>2040</v>
      </c>
      <c r="J3969" s="97" t="s">
        <v>2461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3187</v>
      </c>
      <c r="T3969" s="95" t="str">
        <f t="shared" si="311"/>
        <v>2024 11</v>
      </c>
      <c r="U3969" s="32">
        <f t="shared" ref="U3969:U4032" si="312">Q3969-P3969</f>
        <v>1048.3161884991396</v>
      </c>
      <c r="V3969" s="22">
        <f t="shared" ref="V3969:V4032" si="313">IF(Q3969&lt;&gt;0,IFERROR(U3969/P3969,""),"")</f>
        <v>0.34352057855678148</v>
      </c>
      <c r="X3969" s="33"/>
      <c r="Y3969" s="33"/>
    </row>
    <row r="3970" spans="1:25" hidden="1" x14ac:dyDescent="0.2">
      <c r="A3970" s="93" t="s">
        <v>2476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2462</v>
      </c>
      <c r="I3970" s="97" t="s">
        <v>2040</v>
      </c>
      <c r="J3970" s="97" t="s">
        <v>2463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3187</v>
      </c>
      <c r="T3970" s="95" t="str">
        <f t="shared" si="311"/>
        <v>2025 03</v>
      </c>
      <c r="U3970" s="32">
        <f t="shared" si="312"/>
        <v>1144.7413163357646</v>
      </c>
      <c r="V3970" s="22">
        <f t="shared" si="313"/>
        <v>0.29692983279859803</v>
      </c>
      <c r="X3970" s="33"/>
      <c r="Y3970" s="33"/>
    </row>
    <row r="3971" spans="1:25" hidden="1" x14ac:dyDescent="0.2">
      <c r="A3971" s="93" t="s">
        <v>2476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2464</v>
      </c>
      <c r="I3971" s="97" t="s">
        <v>2161</v>
      </c>
      <c r="J3971" s="97" t="s">
        <v>2465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3187</v>
      </c>
      <c r="T3971" s="95" t="str">
        <f t="shared" si="311"/>
        <v>2024 12</v>
      </c>
      <c r="U3971" s="32">
        <f t="shared" si="312"/>
        <v>940.92332280595929</v>
      </c>
      <c r="V3971" s="22">
        <f t="shared" si="313"/>
        <v>0.81178695190709937</v>
      </c>
      <c r="X3971" s="33"/>
      <c r="Y3971" s="33"/>
    </row>
    <row r="3972" spans="1:25" hidden="1" x14ac:dyDescent="0.2">
      <c r="A3972" s="93" t="s">
        <v>2476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2464</v>
      </c>
      <c r="I3972" s="97" t="s">
        <v>2161</v>
      </c>
      <c r="J3972" s="97" t="s">
        <v>2465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4733</v>
      </c>
      <c r="T3972" s="95" t="str">
        <f t="shared" ref="T3972:T4035" si="315">IF(R3972="","",TEXT(R3972,"ГГГГ ММ"))</f>
        <v>2025 09</v>
      </c>
      <c r="U3972" s="32">
        <f t="shared" si="312"/>
        <v>540.92332280595929</v>
      </c>
      <c r="V3972" s="22">
        <f t="shared" si="313"/>
        <v>0.46668467535336616</v>
      </c>
      <c r="X3972" s="33"/>
      <c r="Y3972" s="33"/>
    </row>
    <row r="3973" spans="1:25" hidden="1" x14ac:dyDescent="0.2">
      <c r="A3973" s="93" t="s">
        <v>2476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2464</v>
      </c>
      <c r="I3973" s="97" t="s">
        <v>2161</v>
      </c>
      <c r="J3973" s="97" t="s">
        <v>2465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3532</v>
      </c>
      <c r="T3973" s="95" t="str">
        <f t="shared" si="315"/>
        <v>2025 11</v>
      </c>
      <c r="U3973" s="32">
        <f t="shared" si="312"/>
        <v>490.92332280595929</v>
      </c>
      <c r="V3973" s="22">
        <f t="shared" si="313"/>
        <v>0.42354689078414953</v>
      </c>
      <c r="X3973" s="33"/>
      <c r="Y3973" s="33"/>
    </row>
    <row r="3974" spans="1:25" hidden="1" x14ac:dyDescent="0.2">
      <c r="A3974" s="93" t="s">
        <v>2476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2466</v>
      </c>
      <c r="I3974" s="97" t="s">
        <v>2161</v>
      </c>
      <c r="J3974" s="97" t="s">
        <v>2467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3187</v>
      </c>
      <c r="T3974" s="95" t="str">
        <f t="shared" si="315"/>
        <v>2024 12</v>
      </c>
      <c r="U3974" s="32">
        <f t="shared" si="312"/>
        <v>782.80917904224566</v>
      </c>
      <c r="V3974" s="22">
        <f t="shared" si="313"/>
        <v>0.70069424520616153</v>
      </c>
      <c r="X3974" s="33"/>
      <c r="Y3974" s="33"/>
    </row>
    <row r="3975" spans="1:25" hidden="1" x14ac:dyDescent="0.2">
      <c r="A3975" s="93" t="s">
        <v>2476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2468</v>
      </c>
      <c r="I3975" s="97" t="s">
        <v>2259</v>
      </c>
      <c r="J3975" s="97" t="s">
        <v>4447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3187</v>
      </c>
      <c r="T3975" s="95" t="str">
        <f t="shared" si="315"/>
        <v>2024 11</v>
      </c>
      <c r="U3975" s="32">
        <f t="shared" si="312"/>
        <v>1041.0897237451431</v>
      </c>
      <c r="V3975" s="22">
        <f t="shared" si="313"/>
        <v>1.5800174337279036</v>
      </c>
      <c r="X3975" s="33"/>
      <c r="Y3975" s="33"/>
    </row>
    <row r="3976" spans="1:25" hidden="1" x14ac:dyDescent="0.2">
      <c r="A3976" s="93" t="s">
        <v>2476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2470</v>
      </c>
      <c r="I3976" s="97" t="s">
        <v>2259</v>
      </c>
      <c r="J3976" s="97" t="s">
        <v>4446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3187</v>
      </c>
      <c r="T3976" s="95" t="str">
        <f t="shared" si="315"/>
        <v>2024 11</v>
      </c>
      <c r="U3976" s="32">
        <f t="shared" si="312"/>
        <v>1148.490935487305</v>
      </c>
      <c r="V3976" s="22">
        <f t="shared" si="313"/>
        <v>0.9973789793598653</v>
      </c>
      <c r="X3976" s="33"/>
      <c r="Y3976" s="33"/>
    </row>
    <row r="3977" spans="1:25" hidden="1" x14ac:dyDescent="0.2">
      <c r="A3977" s="93" t="s">
        <v>2476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2470</v>
      </c>
      <c r="I3977" s="97" t="s">
        <v>2259</v>
      </c>
      <c r="J3977" s="97" t="s">
        <v>4446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3187</v>
      </c>
      <c r="T3977" s="95" t="str">
        <f t="shared" si="315"/>
        <v>2024 11</v>
      </c>
      <c r="U3977" s="32">
        <f t="shared" si="312"/>
        <v>1148.490935487305</v>
      </c>
      <c r="V3977" s="22">
        <f t="shared" si="313"/>
        <v>0.9973789793598653</v>
      </c>
      <c r="X3977" s="33"/>
      <c r="Y3977" s="33"/>
    </row>
    <row r="3978" spans="1:25" hidden="1" x14ac:dyDescent="0.2">
      <c r="A3978" s="93" t="s">
        <v>2476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2053</v>
      </c>
      <c r="I3978" s="97" t="s">
        <v>2040</v>
      </c>
      <c r="J3978" s="97" t="s">
        <v>2054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3187</v>
      </c>
      <c r="T3978" s="95" t="str">
        <f t="shared" si="315"/>
        <v>2024 11</v>
      </c>
      <c r="U3978" s="32">
        <f t="shared" si="312"/>
        <v>950.72376607938168</v>
      </c>
      <c r="V3978" s="22">
        <f t="shared" si="313"/>
        <v>0.48773167678096191</v>
      </c>
      <c r="X3978" s="33"/>
      <c r="Y3978" s="33"/>
    </row>
    <row r="3979" spans="1:25" hidden="1" x14ac:dyDescent="0.2">
      <c r="A3979" s="93" t="s">
        <v>2476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2471</v>
      </c>
      <c r="I3979" s="97" t="s">
        <v>2040</v>
      </c>
      <c r="J3979" s="97" t="s">
        <v>2472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3187</v>
      </c>
      <c r="T3979" s="95" t="str">
        <f t="shared" si="315"/>
        <v>2024 12</v>
      </c>
      <c r="U3979" s="32">
        <f t="shared" si="312"/>
        <v>1116.8221468746119</v>
      </c>
      <c r="V3979" s="22">
        <f t="shared" si="313"/>
        <v>0.66351998679215896</v>
      </c>
      <c r="X3979" s="33"/>
      <c r="Y3979" s="33"/>
    </row>
    <row r="3980" spans="1:25" hidden="1" x14ac:dyDescent="0.2">
      <c r="A3980" s="93" t="s">
        <v>2476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2473</v>
      </c>
      <c r="I3980" s="97" t="s">
        <v>2474</v>
      </c>
      <c r="J3980" s="97" t="s">
        <v>2475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si="312"/>
        <v>-527.97297776831476</v>
      </c>
      <c r="V3980" s="22" t="str">
        <f t="shared" si="313"/>
        <v/>
      </c>
      <c r="X3980" s="33"/>
      <c r="Y3980" s="33"/>
    </row>
    <row r="3981" spans="1:25" hidden="1" x14ac:dyDescent="0.2">
      <c r="A3981" s="93" t="s">
        <v>2476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2154</v>
      </c>
      <c r="I3981" s="97" t="s">
        <v>2040</v>
      </c>
      <c r="J3981" s="97" t="s">
        <v>2155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3187</v>
      </c>
      <c r="T3981" s="95" t="str">
        <f t="shared" si="315"/>
        <v>2025 05</v>
      </c>
      <c r="U3981" s="32">
        <f t="shared" si="312"/>
        <v>785.66215113287581</v>
      </c>
      <c r="V3981" s="22">
        <f t="shared" si="313"/>
        <v>0.64698811114701971</v>
      </c>
      <c r="X3981" s="33"/>
      <c r="Y3981" s="33"/>
    </row>
    <row r="3982" spans="1:25" hidden="1" x14ac:dyDescent="0.2">
      <c r="A3982" s="93" t="s">
        <v>2483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2478</v>
      </c>
      <c r="I3982" s="97" t="s">
        <v>2078</v>
      </c>
      <c r="J3982" s="97" t="s">
        <v>2479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3187</v>
      </c>
      <c r="T3982" s="95" t="str">
        <f t="shared" si="315"/>
        <v>2024 11</v>
      </c>
      <c r="U3982" s="32">
        <f t="shared" si="312"/>
        <v>877.10081176094627</v>
      </c>
      <c r="V3982" s="22">
        <f t="shared" si="313"/>
        <v>0.22943341390201979</v>
      </c>
      <c r="X3982" s="33"/>
      <c r="Y3982" s="33"/>
    </row>
    <row r="3983" spans="1:25" hidden="1" x14ac:dyDescent="0.2">
      <c r="A3983" s="93" t="s">
        <v>2483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2478</v>
      </c>
      <c r="I3983" s="97" t="s">
        <v>2078</v>
      </c>
      <c r="J3983" s="97" t="s">
        <v>2479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3187</v>
      </c>
      <c r="T3983" s="95" t="str">
        <f t="shared" si="315"/>
        <v>2024 11</v>
      </c>
      <c r="U3983" s="32">
        <f t="shared" si="312"/>
        <v>877.10081176094627</v>
      </c>
      <c r="V3983" s="22">
        <f t="shared" si="313"/>
        <v>0.22943341390201979</v>
      </c>
      <c r="X3983" s="33"/>
      <c r="Y3983" s="33"/>
    </row>
    <row r="3984" spans="1:25" hidden="1" x14ac:dyDescent="0.2">
      <c r="A3984" s="93" t="s">
        <v>2483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2478</v>
      </c>
      <c r="I3984" s="97" t="s">
        <v>2078</v>
      </c>
      <c r="J3984" s="97" t="s">
        <v>2479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3187</v>
      </c>
      <c r="T3984" s="95" t="str">
        <f t="shared" si="315"/>
        <v>2024 11</v>
      </c>
      <c r="U3984" s="32">
        <f t="shared" si="312"/>
        <v>877.10081176094627</v>
      </c>
      <c r="V3984" s="22">
        <f t="shared" si="313"/>
        <v>0.22943341390201979</v>
      </c>
      <c r="X3984" s="33"/>
      <c r="Y3984" s="33"/>
    </row>
    <row r="3985" spans="1:25" hidden="1" x14ac:dyDescent="0.2">
      <c r="A3985" s="93" t="s">
        <v>2483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2478</v>
      </c>
      <c r="I3985" s="97" t="s">
        <v>2078</v>
      </c>
      <c r="J3985" s="97" t="s">
        <v>2479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3187</v>
      </c>
      <c r="T3985" s="95" t="str">
        <f t="shared" si="315"/>
        <v>2024 11</v>
      </c>
      <c r="U3985" s="32">
        <f t="shared" si="312"/>
        <v>877.10081176094627</v>
      </c>
      <c r="V3985" s="22">
        <f t="shared" si="313"/>
        <v>0.22943341390201979</v>
      </c>
      <c r="X3985" s="33"/>
      <c r="Y3985" s="33"/>
    </row>
    <row r="3986" spans="1:25" hidden="1" x14ac:dyDescent="0.2">
      <c r="A3986" s="93" t="s">
        <v>2483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2087</v>
      </c>
      <c r="I3986" s="97" t="s">
        <v>2088</v>
      </c>
      <c r="J3986" s="97" t="s">
        <v>3163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3187</v>
      </c>
      <c r="T3986" s="95" t="str">
        <f t="shared" si="315"/>
        <v>2024 11</v>
      </c>
      <c r="U3986" s="32">
        <f t="shared" si="312"/>
        <v>723.53569309178988</v>
      </c>
      <c r="V3986" s="22">
        <f t="shared" si="313"/>
        <v>0.458961036999817</v>
      </c>
      <c r="X3986" s="33"/>
      <c r="Y3986" s="33"/>
    </row>
    <row r="3987" spans="1:25" hidden="1" x14ac:dyDescent="0.2">
      <c r="A3987" s="93" t="s">
        <v>2483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2480</v>
      </c>
      <c r="I3987" s="97" t="s">
        <v>2481</v>
      </c>
      <c r="J3987" s="97" t="s">
        <v>2482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3187</v>
      </c>
      <c r="T3987" s="95" t="str">
        <f t="shared" si="315"/>
        <v>2025 01</v>
      </c>
      <c r="U3987" s="32">
        <f t="shared" si="312"/>
        <v>1409.5502768666634</v>
      </c>
      <c r="V3987" s="22">
        <f t="shared" si="313"/>
        <v>0.5659822255288296</v>
      </c>
      <c r="X3987" s="33"/>
      <c r="Y3987" s="33"/>
    </row>
    <row r="3988" spans="1:25" hidden="1" x14ac:dyDescent="0.2">
      <c r="A3988" s="93" t="s">
        <v>2483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2198</v>
      </c>
      <c r="I3988" s="97" t="s">
        <v>2199</v>
      </c>
      <c r="J3988" s="97" t="s">
        <v>2200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3187</v>
      </c>
      <c r="T3988" s="95" t="str">
        <f t="shared" si="315"/>
        <v>2024 11</v>
      </c>
      <c r="U3988" s="32">
        <f t="shared" si="312"/>
        <v>749.55411633109611</v>
      </c>
      <c r="V3988" s="22">
        <f t="shared" si="313"/>
        <v>0.40506675874516529</v>
      </c>
      <c r="X3988" s="33"/>
      <c r="Y3988" s="33"/>
    </row>
    <row r="3989" spans="1:25" hidden="1" x14ac:dyDescent="0.2">
      <c r="A3989" s="93" t="s">
        <v>2497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2485</v>
      </c>
      <c r="I3989" s="97" t="s">
        <v>2486</v>
      </c>
      <c r="J3989" s="97" t="s">
        <v>2487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3187</v>
      </c>
      <c r="T3989" s="95" t="str">
        <f t="shared" si="315"/>
        <v>2024 11</v>
      </c>
      <c r="U3989" s="32">
        <f t="shared" si="312"/>
        <v>866.18128412419424</v>
      </c>
      <c r="V3989" s="22">
        <f t="shared" si="313"/>
        <v>0.56472207253619755</v>
      </c>
      <c r="X3989" s="33"/>
      <c r="Y3989" s="33"/>
    </row>
    <row r="3990" spans="1:25" hidden="1" x14ac:dyDescent="0.2">
      <c r="A3990" s="93" t="s">
        <v>2497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2488</v>
      </c>
      <c r="I3990" s="97" t="s">
        <v>2499</v>
      </c>
      <c r="J3990" s="97" t="s">
        <v>2500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3187</v>
      </c>
      <c r="T3990" s="95" t="str">
        <f t="shared" si="315"/>
        <v>2024 11</v>
      </c>
      <c r="U3990" s="32">
        <f t="shared" si="312"/>
        <v>535.94190041007596</v>
      </c>
      <c r="V3990" s="22">
        <f t="shared" si="313"/>
        <v>0.20902096582592666</v>
      </c>
      <c r="X3990" s="33"/>
      <c r="Y3990" s="33"/>
    </row>
    <row r="3991" spans="1:25" hidden="1" x14ac:dyDescent="0.2">
      <c r="A3991" s="93" t="s">
        <v>2497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2087</v>
      </c>
      <c r="I3991" s="97" t="s">
        <v>2088</v>
      </c>
      <c r="J3991" s="97" t="s">
        <v>3163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3187</v>
      </c>
      <c r="T3991" s="95" t="str">
        <f t="shared" si="315"/>
        <v>2024 11</v>
      </c>
      <c r="U3991" s="32">
        <f t="shared" si="312"/>
        <v>754.90320533098975</v>
      </c>
      <c r="V3991" s="22">
        <f t="shared" si="313"/>
        <v>0.48857987922543367</v>
      </c>
      <c r="X3991" s="33"/>
      <c r="Y3991" s="33"/>
    </row>
    <row r="3992" spans="1:25" hidden="1" x14ac:dyDescent="0.2">
      <c r="A3992" s="93" t="s">
        <v>2497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2087</v>
      </c>
      <c r="I3992" s="97" t="s">
        <v>2088</v>
      </c>
      <c r="J3992" s="97" t="s">
        <v>3163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3187</v>
      </c>
      <c r="T3992" s="95" t="str">
        <f t="shared" si="315"/>
        <v>2024 11</v>
      </c>
      <c r="U3992" s="32">
        <f t="shared" si="312"/>
        <v>754.90320533098975</v>
      </c>
      <c r="V3992" s="22">
        <f t="shared" si="313"/>
        <v>0.48857987922543367</v>
      </c>
      <c r="X3992" s="33"/>
      <c r="Y3992" s="33"/>
    </row>
    <row r="3993" spans="1:25" hidden="1" x14ac:dyDescent="0.2">
      <c r="A3993" s="93" t="s">
        <v>2497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2087</v>
      </c>
      <c r="I3993" s="97" t="s">
        <v>2088</v>
      </c>
      <c r="J3993" s="97" t="s">
        <v>3163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3187</v>
      </c>
      <c r="T3993" s="95" t="str">
        <f t="shared" si="315"/>
        <v>2024 11</v>
      </c>
      <c r="U3993" s="32">
        <f t="shared" si="312"/>
        <v>754.90320533098975</v>
      </c>
      <c r="V3993" s="22">
        <f t="shared" si="313"/>
        <v>0.48857987922543367</v>
      </c>
      <c r="X3993" s="33"/>
      <c r="Y3993" s="33"/>
    </row>
    <row r="3994" spans="1:25" hidden="1" x14ac:dyDescent="0.2">
      <c r="A3994" s="93" t="s">
        <v>2497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2087</v>
      </c>
      <c r="I3994" s="97" t="s">
        <v>2088</v>
      </c>
      <c r="J3994" s="97" t="s">
        <v>3163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3187</v>
      </c>
      <c r="T3994" s="95" t="str">
        <f t="shared" si="315"/>
        <v>2024 12</v>
      </c>
      <c r="U3994" s="32">
        <f t="shared" si="312"/>
        <v>854.90320533098975</v>
      </c>
      <c r="V3994" s="22">
        <f t="shared" si="313"/>
        <v>0.55330074353958303</v>
      </c>
      <c r="X3994" s="33"/>
      <c r="Y3994" s="33"/>
    </row>
    <row r="3995" spans="1:25" hidden="1" x14ac:dyDescent="0.2">
      <c r="A3995" s="93" t="s">
        <v>2497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2489</v>
      </c>
      <c r="I3995" s="97" t="s">
        <v>2490</v>
      </c>
      <c r="J3995" s="97" t="s">
        <v>2491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3187</v>
      </c>
      <c r="T3995" s="95" t="str">
        <f t="shared" si="315"/>
        <v>2024 11</v>
      </c>
      <c r="U3995" s="32">
        <f t="shared" si="312"/>
        <v>515.87270298769749</v>
      </c>
      <c r="V3995" s="22">
        <f t="shared" si="313"/>
        <v>0.40173018998034365</v>
      </c>
      <c r="X3995" s="33"/>
      <c r="Y3995" s="33"/>
    </row>
    <row r="3996" spans="1:25" hidden="1" x14ac:dyDescent="0.2">
      <c r="A3996" s="93" t="s">
        <v>2497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2489</v>
      </c>
      <c r="I3996" s="97" t="s">
        <v>2490</v>
      </c>
      <c r="J3996" s="97" t="s">
        <v>2491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3187</v>
      </c>
      <c r="T3996" s="95" t="str">
        <f t="shared" si="315"/>
        <v>2024 11</v>
      </c>
      <c r="U3996" s="32">
        <f t="shared" si="312"/>
        <v>715.87270298769749</v>
      </c>
      <c r="V3996" s="22">
        <f t="shared" si="313"/>
        <v>0.55747798886704858</v>
      </c>
      <c r="X3996" s="33"/>
      <c r="Y3996" s="33"/>
    </row>
    <row r="3997" spans="1:25" hidden="1" x14ac:dyDescent="0.2">
      <c r="A3997" s="93" t="s">
        <v>2497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2053</v>
      </c>
      <c r="I3997" s="97" t="s">
        <v>2040</v>
      </c>
      <c r="J3997" s="97" t="s">
        <v>2054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3187</v>
      </c>
      <c r="T3997" s="95" t="str">
        <f t="shared" si="315"/>
        <v>2024 12</v>
      </c>
      <c r="U3997" s="32">
        <f t="shared" si="312"/>
        <v>920.97026479203259</v>
      </c>
      <c r="V3997" s="22">
        <f t="shared" si="313"/>
        <v>0.42265153609945338</v>
      </c>
      <c r="X3997" s="33"/>
      <c r="Y3997" s="33"/>
    </row>
    <row r="3998" spans="1:25" hidden="1" x14ac:dyDescent="0.2">
      <c r="A3998" s="93" t="s">
        <v>2497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2053</v>
      </c>
      <c r="I3998" s="97" t="s">
        <v>2040</v>
      </c>
      <c r="J3998" s="97" t="s">
        <v>2054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3187</v>
      </c>
      <c r="T3998" s="95" t="str">
        <f t="shared" si="315"/>
        <v>2024 12</v>
      </c>
      <c r="U3998" s="32">
        <f t="shared" si="312"/>
        <v>1020.9702647920326</v>
      </c>
      <c r="V3998" s="22">
        <f t="shared" si="313"/>
        <v>0.46854352113491965</v>
      </c>
      <c r="X3998" s="33"/>
      <c r="Y3998" s="33"/>
    </row>
    <row r="3999" spans="1:25" hidden="1" x14ac:dyDescent="0.2">
      <c r="A3999" s="93" t="s">
        <v>2497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2492</v>
      </c>
      <c r="I3999" s="97" t="s">
        <v>2088</v>
      </c>
      <c r="J3999" s="97" t="s">
        <v>2493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3187</v>
      </c>
      <c r="T3999" s="95" t="str">
        <f t="shared" si="315"/>
        <v>2025 03</v>
      </c>
      <c r="U3999" s="32">
        <f t="shared" si="312"/>
        <v>1246.1985834797892</v>
      </c>
      <c r="V3999" s="22">
        <f t="shared" si="313"/>
        <v>0.67223952488883143</v>
      </c>
      <c r="X3999" s="33"/>
      <c r="Y3999" s="33"/>
    </row>
    <row r="4000" spans="1:25" hidden="1" x14ac:dyDescent="0.2">
      <c r="A4000" s="93" t="s">
        <v>2497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2494</v>
      </c>
      <c r="I4000" s="97" t="s">
        <v>2495</v>
      </c>
      <c r="J4000" s="97" t="s">
        <v>2496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3187</v>
      </c>
      <c r="T4000" s="95" t="str">
        <f t="shared" si="315"/>
        <v>2025 02</v>
      </c>
      <c r="U4000" s="32">
        <f t="shared" si="312"/>
        <v>-234.91719156414797</v>
      </c>
      <c r="V4000" s="22">
        <f t="shared" si="313"/>
        <v>-0.12802604534098691</v>
      </c>
      <c r="X4000" s="33"/>
      <c r="Y4000" s="33"/>
    </row>
    <row r="4001" spans="1:25" hidden="1" x14ac:dyDescent="0.2">
      <c r="A4001" s="93" t="s">
        <v>2515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2501</v>
      </c>
      <c r="I4001" s="97" t="s">
        <v>2040</v>
      </c>
      <c r="J4001" s="97" t="s">
        <v>2502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3187</v>
      </c>
      <c r="T4001" s="95" t="str">
        <f t="shared" si="315"/>
        <v>2024 11</v>
      </c>
      <c r="U4001" s="32">
        <f t="shared" si="312"/>
        <v>560.22360303107507</v>
      </c>
      <c r="V4001" s="22">
        <f t="shared" si="313"/>
        <v>0.75728774982071756</v>
      </c>
      <c r="X4001" s="33"/>
      <c r="Y4001" s="33"/>
    </row>
    <row r="4002" spans="1:25" hidden="1" x14ac:dyDescent="0.2">
      <c r="A4002" s="93" t="s">
        <v>2515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2503</v>
      </c>
      <c r="I4002" s="97" t="s">
        <v>2088</v>
      </c>
      <c r="J4002" s="97" t="s">
        <v>2504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3187</v>
      </c>
      <c r="T4002" s="95" t="str">
        <f t="shared" si="315"/>
        <v>2024 11</v>
      </c>
      <c r="U4002" s="32">
        <f t="shared" si="312"/>
        <v>1388.3090361691293</v>
      </c>
      <c r="V4002" s="22">
        <f t="shared" si="313"/>
        <v>0.69012043158227798</v>
      </c>
      <c r="X4002" s="33"/>
      <c r="Y4002" s="33"/>
    </row>
    <row r="4003" spans="1:25" hidden="1" x14ac:dyDescent="0.2">
      <c r="A4003" s="93" t="s">
        <v>2515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2505</v>
      </c>
      <c r="I4003" s="97" t="s">
        <v>2138</v>
      </c>
      <c r="J4003" s="97" t="s">
        <v>2506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3187</v>
      </c>
      <c r="T4003" s="95" t="str">
        <f t="shared" si="315"/>
        <v>2024 11</v>
      </c>
      <c r="U4003" s="32">
        <f t="shared" si="312"/>
        <v>871.69510264900737</v>
      </c>
      <c r="V4003" s="22">
        <f t="shared" si="313"/>
        <v>0.27001634925012274</v>
      </c>
      <c r="X4003" s="33"/>
      <c r="Y4003" s="33"/>
    </row>
    <row r="4004" spans="1:25" hidden="1" x14ac:dyDescent="0.2">
      <c r="A4004" s="93" t="s">
        <v>2515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2507</v>
      </c>
      <c r="I4004" s="97" t="s">
        <v>2040</v>
      </c>
      <c r="J4004" s="97" t="s">
        <v>4359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3187</v>
      </c>
      <c r="T4004" s="95" t="str">
        <f t="shared" si="315"/>
        <v>2024 12</v>
      </c>
      <c r="U4004" s="32">
        <f t="shared" si="312"/>
        <v>784.15555278909869</v>
      </c>
      <c r="V4004" s="22">
        <f t="shared" si="313"/>
        <v>0.338604587079888</v>
      </c>
      <c r="X4004" s="33"/>
      <c r="Y4004" s="33"/>
    </row>
    <row r="4005" spans="1:25" hidden="1" x14ac:dyDescent="0.2">
      <c r="A4005" s="93" t="s">
        <v>2515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2507</v>
      </c>
      <c r="I4005" s="97" t="s">
        <v>2040</v>
      </c>
      <c r="J4005" s="97" t="s">
        <v>4359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3187</v>
      </c>
      <c r="T4005" s="95" t="str">
        <f t="shared" si="315"/>
        <v>2025 01</v>
      </c>
      <c r="U4005" s="32">
        <f t="shared" si="312"/>
        <v>784.15555278909869</v>
      </c>
      <c r="V4005" s="22">
        <f t="shared" si="313"/>
        <v>0.338604587079888</v>
      </c>
      <c r="X4005" s="33"/>
      <c r="Y4005" s="33"/>
    </row>
    <row r="4006" spans="1:25" hidden="1" x14ac:dyDescent="0.2">
      <c r="A4006" s="93" t="s">
        <v>2515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2508</v>
      </c>
      <c r="I4006" s="97" t="s">
        <v>2040</v>
      </c>
      <c r="J4006" s="97" t="s">
        <v>2509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3187</v>
      </c>
      <c r="T4006" s="95" t="str">
        <f t="shared" si="315"/>
        <v>2024 11</v>
      </c>
      <c r="U4006" s="32">
        <f t="shared" si="312"/>
        <v>894.31571268466678</v>
      </c>
      <c r="V4006" s="22">
        <f t="shared" si="313"/>
        <v>0.26259501387594764</v>
      </c>
      <c r="X4006" s="33"/>
      <c r="Y4006" s="33"/>
    </row>
    <row r="4007" spans="1:25" hidden="1" x14ac:dyDescent="0.2">
      <c r="A4007" s="93" t="s">
        <v>2515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2510</v>
      </c>
      <c r="I4007" s="97" t="s">
        <v>2075</v>
      </c>
      <c r="J4007" s="97" t="s">
        <v>2511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4707</v>
      </c>
      <c r="T4007" s="95" t="str">
        <f t="shared" si="315"/>
        <v>2025 08</v>
      </c>
      <c r="U4007" s="32">
        <f t="shared" si="312"/>
        <v>642.56626133469217</v>
      </c>
      <c r="V4007" s="22">
        <f t="shared" si="313"/>
        <v>0.32826973840393248</v>
      </c>
      <c r="X4007" s="33"/>
      <c r="Y4007" s="33"/>
    </row>
    <row r="4008" spans="1:25" hidden="1" x14ac:dyDescent="0.2">
      <c r="A4008" s="93" t="s">
        <v>2515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2512</v>
      </c>
      <c r="I4008" s="97" t="s">
        <v>2040</v>
      </c>
      <c r="J4008" s="97" t="s">
        <v>2513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3187</v>
      </c>
      <c r="T4008" s="95" t="str">
        <f t="shared" si="315"/>
        <v>2024 11</v>
      </c>
      <c r="U4008" s="32">
        <f t="shared" si="312"/>
        <v>735.80425751400981</v>
      </c>
      <c r="V4008" s="22">
        <f t="shared" si="313"/>
        <v>0.32497378371806679</v>
      </c>
      <c r="X4008" s="33"/>
      <c r="Y4008" s="33"/>
    </row>
    <row r="4009" spans="1:25" hidden="1" x14ac:dyDescent="0.2">
      <c r="A4009" s="93" t="s">
        <v>2515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2514</v>
      </c>
      <c r="I4009" s="97" t="s">
        <v>2040</v>
      </c>
      <c r="J4009" s="97" t="s">
        <v>3824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3187</v>
      </c>
      <c r="T4009" s="95" t="str">
        <f t="shared" si="315"/>
        <v>2025 04</v>
      </c>
      <c r="U4009" s="32">
        <f t="shared" si="312"/>
        <v>456.25745389709664</v>
      </c>
      <c r="V4009" s="22">
        <f t="shared" si="313"/>
        <v>0.36684236245412427</v>
      </c>
      <c r="X4009" s="33"/>
      <c r="Y4009" s="33"/>
    </row>
    <row r="4010" spans="1:25" hidden="1" x14ac:dyDescent="0.2">
      <c r="A4010" s="93" t="s">
        <v>2515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4337</v>
      </c>
      <c r="I4010" s="97" t="s">
        <v>4284</v>
      </c>
      <c r="J4010" s="97" t="s">
        <v>4338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si="312"/>
        <v>1400.4149671421296</v>
      </c>
      <c r="V4010" s="22">
        <f t="shared" si="313"/>
        <v>1.4009963345872272</v>
      </c>
      <c r="X4010" s="33"/>
      <c r="Y4010" s="33"/>
    </row>
    <row r="4011" spans="1:25" hidden="1" x14ac:dyDescent="0.2">
      <c r="A4011" s="93" t="s">
        <v>2525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2489</v>
      </c>
      <c r="I4011" s="97" t="s">
        <v>2490</v>
      </c>
      <c r="J4011" s="97" t="s">
        <v>2491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3187</v>
      </c>
      <c r="T4011" s="95" t="str">
        <f t="shared" si="315"/>
        <v>2025 01</v>
      </c>
      <c r="U4011" s="32">
        <f t="shared" si="312"/>
        <v>1012.9538352430749</v>
      </c>
      <c r="V4011" s="22">
        <f t="shared" si="313"/>
        <v>1.0262476785901193</v>
      </c>
      <c r="X4011" s="33"/>
      <c r="Y4011" s="33"/>
    </row>
    <row r="4012" spans="1:25" hidden="1" x14ac:dyDescent="0.2">
      <c r="A4012" s="93" t="s">
        <v>2525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2489</v>
      </c>
      <c r="I4012" s="97" t="s">
        <v>2490</v>
      </c>
      <c r="J4012" s="97" t="s">
        <v>2491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si="312"/>
        <v>912.95383524307488</v>
      </c>
      <c r="V4012" s="22">
        <f t="shared" si="313"/>
        <v>0.92493529466061342</v>
      </c>
      <c r="X4012" s="33"/>
      <c r="Y4012" s="33"/>
    </row>
    <row r="4013" spans="1:25" hidden="1" x14ac:dyDescent="0.2">
      <c r="A4013" s="93" t="s">
        <v>2525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2518</v>
      </c>
      <c r="I4013" s="97" t="s">
        <v>2245</v>
      </c>
      <c r="J4013" s="97" t="s">
        <v>2519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3187</v>
      </c>
      <c r="T4013" s="95" t="str">
        <f t="shared" si="315"/>
        <v>2024 11</v>
      </c>
      <c r="U4013" s="32">
        <f t="shared" si="312"/>
        <v>1761.7789385638002</v>
      </c>
      <c r="V4013" s="22">
        <f t="shared" si="313"/>
        <v>0.54405764928921341</v>
      </c>
      <c r="X4013" s="33"/>
      <c r="Y4013" s="33"/>
    </row>
    <row r="4014" spans="1:25" hidden="1" x14ac:dyDescent="0.2">
      <c r="A4014" s="93" t="s">
        <v>2525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2518</v>
      </c>
      <c r="I4014" s="97" t="s">
        <v>2245</v>
      </c>
      <c r="J4014" s="97" t="s">
        <v>2519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3187</v>
      </c>
      <c r="T4014" s="95" t="str">
        <f t="shared" si="315"/>
        <v>2024 11</v>
      </c>
      <c r="U4014" s="32">
        <f t="shared" si="312"/>
        <v>1761.7789385638002</v>
      </c>
      <c r="V4014" s="22">
        <f t="shared" si="313"/>
        <v>0.54405764928921341</v>
      </c>
      <c r="X4014" s="33"/>
      <c r="Y4014" s="33"/>
    </row>
    <row r="4015" spans="1:25" hidden="1" x14ac:dyDescent="0.2">
      <c r="A4015" s="93" t="s">
        <v>2525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2518</v>
      </c>
      <c r="I4015" s="97" t="s">
        <v>2245</v>
      </c>
      <c r="J4015" s="97" t="s">
        <v>2519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3187</v>
      </c>
      <c r="T4015" s="95" t="str">
        <f t="shared" si="315"/>
        <v>2024 11</v>
      </c>
      <c r="U4015" s="32">
        <f t="shared" si="312"/>
        <v>1761.7789385638002</v>
      </c>
      <c r="V4015" s="22">
        <f t="shared" si="313"/>
        <v>0.54405764928921341</v>
      </c>
      <c r="X4015" s="33"/>
      <c r="Y4015" s="33"/>
    </row>
    <row r="4016" spans="1:25" hidden="1" x14ac:dyDescent="0.2">
      <c r="A4016" s="93" t="s">
        <v>2525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2137</v>
      </c>
      <c r="I4016" s="97" t="s">
        <v>2138</v>
      </c>
      <c r="J4016" s="97" t="s">
        <v>4088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3187</v>
      </c>
      <c r="T4016" s="95" t="str">
        <f t="shared" si="315"/>
        <v>2024 12</v>
      </c>
      <c r="U4016" s="32">
        <f t="shared" si="312"/>
        <v>2529.8553462565351</v>
      </c>
      <c r="V4016" s="22">
        <f t="shared" si="313"/>
        <v>0.72903455005180251</v>
      </c>
      <c r="X4016" s="33"/>
      <c r="Y4016" s="33"/>
    </row>
    <row r="4017" spans="1:25" hidden="1" x14ac:dyDescent="0.2">
      <c r="A4017" s="93" t="s">
        <v>2525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2520</v>
      </c>
      <c r="I4017" s="97" t="s">
        <v>2040</v>
      </c>
      <c r="J4017" s="97" t="s">
        <v>2521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3187</v>
      </c>
      <c r="T4017" s="95" t="str">
        <f t="shared" si="315"/>
        <v>2024 12</v>
      </c>
      <c r="U4017" s="32">
        <f t="shared" si="312"/>
        <v>946.81537573701178</v>
      </c>
      <c r="V4017" s="22">
        <f t="shared" si="313"/>
        <v>1.1788265700502183</v>
      </c>
      <c r="X4017" s="33"/>
      <c r="Y4017" s="33"/>
    </row>
    <row r="4018" spans="1:25" hidden="1" x14ac:dyDescent="0.2">
      <c r="A4018" s="93" t="s">
        <v>2525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2522</v>
      </c>
      <c r="I4018" s="97" t="s">
        <v>2523</v>
      </c>
      <c r="J4018" s="97" t="s">
        <v>2524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3187</v>
      </c>
      <c r="T4018" s="95" t="str">
        <f t="shared" si="315"/>
        <v>2024 12</v>
      </c>
      <c r="U4018" s="32">
        <f t="shared" si="312"/>
        <v>1264.912291828902</v>
      </c>
      <c r="V4018" s="22">
        <f t="shared" si="313"/>
        <v>0.88141810749736638</v>
      </c>
      <c r="X4018" s="33"/>
      <c r="Y4018" s="33"/>
    </row>
    <row r="4019" spans="1:25" hidden="1" x14ac:dyDescent="0.2">
      <c r="A4019" s="93" t="s">
        <v>2539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2057</v>
      </c>
      <c r="I4019" s="97" t="s">
        <v>2040</v>
      </c>
      <c r="J4019" s="97" t="s">
        <v>2058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3187</v>
      </c>
      <c r="T4019" s="95" t="str">
        <f t="shared" si="315"/>
        <v>2024 12</v>
      </c>
      <c r="U4019" s="32">
        <f t="shared" si="312"/>
        <v>1360.9951755946204</v>
      </c>
      <c r="V4019" s="22">
        <f t="shared" si="313"/>
        <v>0.63627494434144738</v>
      </c>
      <c r="X4019" s="33"/>
      <c r="Y4019" s="33"/>
    </row>
    <row r="4020" spans="1:25" hidden="1" x14ac:dyDescent="0.2">
      <c r="A4020" s="93" t="s">
        <v>2539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2057</v>
      </c>
      <c r="I4020" s="97" t="s">
        <v>2040</v>
      </c>
      <c r="J4020" s="97" t="s">
        <v>2058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3187</v>
      </c>
      <c r="T4020" s="95" t="str">
        <f t="shared" si="315"/>
        <v>2024 12</v>
      </c>
      <c r="U4020" s="32">
        <f t="shared" si="312"/>
        <v>1360.9951755946204</v>
      </c>
      <c r="V4020" s="22">
        <f t="shared" si="313"/>
        <v>0.63627494434144738</v>
      </c>
      <c r="X4020" s="33"/>
      <c r="Y4020" s="33"/>
    </row>
    <row r="4021" spans="1:25" hidden="1" x14ac:dyDescent="0.2">
      <c r="A4021" s="93" t="s">
        <v>2539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2527</v>
      </c>
      <c r="I4021" s="97" t="s">
        <v>2040</v>
      </c>
      <c r="J4021" s="97" t="s">
        <v>2528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3187</v>
      </c>
      <c r="T4021" s="95" t="str">
        <f t="shared" si="315"/>
        <v>2024 11</v>
      </c>
      <c r="U4021" s="32">
        <f t="shared" si="312"/>
        <v>848.47933481771975</v>
      </c>
      <c r="V4021" s="22">
        <f t="shared" si="313"/>
        <v>0.54686950284225588</v>
      </c>
      <c r="X4021" s="33"/>
      <c r="Y4021" s="33"/>
    </row>
    <row r="4022" spans="1:25" hidden="1" x14ac:dyDescent="0.2">
      <c r="A4022" s="93" t="s">
        <v>2539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2527</v>
      </c>
      <c r="I4022" s="97" t="s">
        <v>2040</v>
      </c>
      <c r="J4022" s="97" t="s">
        <v>2528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3187</v>
      </c>
      <c r="T4022" s="95" t="str">
        <f t="shared" si="315"/>
        <v>2024 12</v>
      </c>
      <c r="U4022" s="32">
        <f t="shared" si="312"/>
        <v>1048.4793348177197</v>
      </c>
      <c r="V4022" s="22">
        <f t="shared" si="313"/>
        <v>0.67577529474577724</v>
      </c>
      <c r="X4022" s="33"/>
      <c r="Y4022" s="33"/>
    </row>
    <row r="4023" spans="1:25" hidden="1" x14ac:dyDescent="0.2">
      <c r="A4023" s="93" t="s">
        <v>2539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2529</v>
      </c>
      <c r="I4023" s="97" t="s">
        <v>2530</v>
      </c>
      <c r="J4023" s="97" t="s">
        <v>2531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3541</v>
      </c>
      <c r="T4023" s="95" t="str">
        <f t="shared" si="315"/>
        <v>2025 04</v>
      </c>
      <c r="U4023" s="32">
        <f t="shared" si="312"/>
        <v>2074.0237467542588</v>
      </c>
      <c r="V4023" s="22">
        <f t="shared" si="313"/>
        <v>0.8549233505395607</v>
      </c>
      <c r="X4023" s="33"/>
      <c r="Y4023" s="33"/>
    </row>
    <row r="4024" spans="1:25" hidden="1" x14ac:dyDescent="0.2">
      <c r="A4024" s="93" t="s">
        <v>2539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2249</v>
      </c>
      <c r="I4024" s="97" t="s">
        <v>2250</v>
      </c>
      <c r="J4024" s="97" t="s">
        <v>2251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3187</v>
      </c>
      <c r="T4024" s="95" t="str">
        <f t="shared" si="315"/>
        <v>2025 04</v>
      </c>
      <c r="U4024" s="32">
        <f t="shared" si="312"/>
        <v>1129.2305915039474</v>
      </c>
      <c r="V4024" s="22">
        <f t="shared" si="313"/>
        <v>0.47631397109189905</v>
      </c>
      <c r="X4024" s="33"/>
      <c r="Y4024" s="33"/>
    </row>
    <row r="4025" spans="1:25" hidden="1" x14ac:dyDescent="0.2">
      <c r="A4025" s="93" t="s">
        <v>2539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2053</v>
      </c>
      <c r="I4025" s="97" t="s">
        <v>2040</v>
      </c>
      <c r="J4025" s="97" t="s">
        <v>2054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3187</v>
      </c>
      <c r="T4025" s="95" t="str">
        <f t="shared" si="315"/>
        <v>2025 01</v>
      </c>
      <c r="U4025" s="32">
        <f t="shared" si="312"/>
        <v>1296.9236177035734</v>
      </c>
      <c r="V4025" s="22">
        <f t="shared" si="313"/>
        <v>0.71928379209969517</v>
      </c>
      <c r="X4025" s="33"/>
      <c r="Y4025" s="33"/>
    </row>
    <row r="4026" spans="1:25" hidden="1" x14ac:dyDescent="0.2">
      <c r="A4026" s="93" t="s">
        <v>2539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2532</v>
      </c>
      <c r="I4026" s="97" t="s">
        <v>2044</v>
      </c>
      <c r="J4026" s="97" t="s">
        <v>2533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3187</v>
      </c>
      <c r="T4026" s="95" t="str">
        <f t="shared" si="315"/>
        <v>2025 04</v>
      </c>
      <c r="U4026" s="32">
        <f t="shared" si="312"/>
        <v>1482.3379812785633</v>
      </c>
      <c r="V4026" s="22">
        <f t="shared" si="313"/>
        <v>0.86299747279849637</v>
      </c>
      <c r="X4026" s="33"/>
      <c r="Y4026" s="33"/>
    </row>
    <row r="4027" spans="1:25" hidden="1" x14ac:dyDescent="0.2">
      <c r="A4027" s="93" t="s">
        <v>2539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2534</v>
      </c>
      <c r="I4027" s="97" t="s">
        <v>2138</v>
      </c>
      <c r="J4027" s="97" t="s">
        <v>2535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si="312"/>
        <v>-551.02680891670116</v>
      </c>
      <c r="V4027" s="22" t="str">
        <f t="shared" si="313"/>
        <v/>
      </c>
      <c r="X4027" s="33"/>
      <c r="Y4027" s="33"/>
    </row>
    <row r="4028" spans="1:25" hidden="1" x14ac:dyDescent="0.2">
      <c r="A4028" s="93" t="s">
        <v>2539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2536</v>
      </c>
      <c r="I4028" s="97" t="s">
        <v>2537</v>
      </c>
      <c r="J4028" s="97" t="s">
        <v>2538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3187</v>
      </c>
      <c r="T4028" s="95" t="str">
        <f t="shared" si="315"/>
        <v>2024 11</v>
      </c>
      <c r="U4028" s="32">
        <f t="shared" si="312"/>
        <v>1363.5965757426263</v>
      </c>
      <c r="V4028" s="22">
        <f t="shared" si="313"/>
        <v>0.669610235133</v>
      </c>
      <c r="X4028" s="33"/>
      <c r="Y4028" s="33"/>
    </row>
    <row r="4029" spans="1:25" hidden="1" x14ac:dyDescent="0.2">
      <c r="A4029" s="93" t="s">
        <v>2539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2196</v>
      </c>
      <c r="I4029" s="97" t="s">
        <v>2195</v>
      </c>
      <c r="J4029" s="97" t="s">
        <v>2197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3187</v>
      </c>
      <c r="T4029" s="95" t="str">
        <f t="shared" si="315"/>
        <v>2024 12</v>
      </c>
      <c r="U4029" s="32">
        <f t="shared" si="312"/>
        <v>1428.1727751090571</v>
      </c>
      <c r="V4029" s="22">
        <f t="shared" si="313"/>
        <v>0.80604516910330348</v>
      </c>
      <c r="X4029" s="33"/>
      <c r="Y4029" s="33"/>
    </row>
    <row r="4030" spans="1:25" hidden="1" x14ac:dyDescent="0.2">
      <c r="A4030" s="93" t="s">
        <v>2544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2541</v>
      </c>
      <c r="I4030" s="97" t="s">
        <v>2040</v>
      </c>
      <c r="J4030" s="97" t="s">
        <v>2542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3187</v>
      </c>
      <c r="T4030" s="95" t="str">
        <f t="shared" si="315"/>
        <v>2025 02</v>
      </c>
      <c r="U4030" s="32">
        <f t="shared" si="312"/>
        <v>1570.8337018120758</v>
      </c>
      <c r="V4030" s="22">
        <f t="shared" si="313"/>
        <v>0.9641948176556745</v>
      </c>
      <c r="X4030" s="33"/>
      <c r="Y4030" s="33"/>
    </row>
    <row r="4031" spans="1:25" hidden="1" x14ac:dyDescent="0.2">
      <c r="A4031" s="93" t="s">
        <v>2544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2543</v>
      </c>
      <c r="I4031" s="97" t="s">
        <v>2072</v>
      </c>
      <c r="J4031" s="97" t="s">
        <v>3808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3187</v>
      </c>
      <c r="T4031" s="95" t="str">
        <f t="shared" si="315"/>
        <v>2024 11</v>
      </c>
      <c r="U4031" s="32">
        <f t="shared" si="312"/>
        <v>1402.5228580423984</v>
      </c>
      <c r="V4031" s="22">
        <f t="shared" si="313"/>
        <v>1.277951771770552</v>
      </c>
      <c r="X4031" s="33"/>
      <c r="Y4031" s="33"/>
    </row>
    <row r="4032" spans="1:25" hidden="1" x14ac:dyDescent="0.2">
      <c r="A4032" s="93" t="s">
        <v>2544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2543</v>
      </c>
      <c r="I4032" s="97" t="s">
        <v>2072</v>
      </c>
      <c r="J4032" s="97" t="s">
        <v>3808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3187</v>
      </c>
      <c r="T4032" s="95" t="str">
        <f t="shared" si="315"/>
        <v>2024 11</v>
      </c>
      <c r="U4032" s="32">
        <f t="shared" si="312"/>
        <v>1402.5228580423984</v>
      </c>
      <c r="V4032" s="22">
        <f t="shared" si="313"/>
        <v>1.277951771770552</v>
      </c>
      <c r="X4032" s="33"/>
      <c r="Y4032" s="33"/>
    </row>
    <row r="4033" spans="1:25" hidden="1" x14ac:dyDescent="0.2">
      <c r="A4033" s="93" t="s">
        <v>2544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2543</v>
      </c>
      <c r="I4033" s="97" t="s">
        <v>2072</v>
      </c>
      <c r="J4033" s="97" t="s">
        <v>3808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3187</v>
      </c>
      <c r="T4033" s="95" t="str">
        <f t="shared" si="315"/>
        <v>2024 11</v>
      </c>
      <c r="U4033" s="32">
        <f t="shared" ref="U4033:U4096" si="316">Q4033-P4033</f>
        <v>1402.5228580423984</v>
      </c>
      <c r="V4033" s="22">
        <f t="shared" ref="V4033:V4096" si="317">IF(Q4033&lt;&gt;0,IFERROR(U4033/P4033,""),"")</f>
        <v>1.277951771770552</v>
      </c>
      <c r="X4033" s="33"/>
      <c r="Y4033" s="33"/>
    </row>
    <row r="4034" spans="1:25" hidden="1" x14ac:dyDescent="0.2">
      <c r="A4034" s="93" t="s">
        <v>2544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2536</v>
      </c>
      <c r="I4034" s="97" t="s">
        <v>2537</v>
      </c>
      <c r="J4034" s="97" t="s">
        <v>2538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3187</v>
      </c>
      <c r="T4034" s="95" t="str">
        <f t="shared" si="315"/>
        <v>2024 11</v>
      </c>
      <c r="U4034" s="32">
        <f t="shared" si="316"/>
        <v>1548.0073229465472</v>
      </c>
      <c r="V4034" s="22">
        <f t="shared" si="317"/>
        <v>0.83586039087878539</v>
      </c>
      <c r="X4034" s="33"/>
      <c r="Y4034" s="33"/>
    </row>
    <row r="4035" spans="1:25" hidden="1" x14ac:dyDescent="0.2">
      <c r="A4035" s="93" t="s">
        <v>2544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2536</v>
      </c>
      <c r="I4035" s="97" t="s">
        <v>2537</v>
      </c>
      <c r="J4035" s="97" t="s">
        <v>2538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3187</v>
      </c>
      <c r="T4035" s="95" t="str">
        <f t="shared" si="315"/>
        <v>2024 11</v>
      </c>
      <c r="U4035" s="32">
        <f t="shared" si="316"/>
        <v>1548.0073229465472</v>
      </c>
      <c r="V4035" s="22">
        <f t="shared" si="317"/>
        <v>0.83586039087878539</v>
      </c>
      <c r="X4035" s="33"/>
      <c r="Y4035" s="33"/>
    </row>
    <row r="4036" spans="1:25" hidden="1" x14ac:dyDescent="0.2">
      <c r="A4036" s="93" t="s">
        <v>2544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2536</v>
      </c>
      <c r="I4036" s="97" t="s">
        <v>2537</v>
      </c>
      <c r="J4036" s="97" t="s">
        <v>2538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3187</v>
      </c>
      <c r="T4036" s="95" t="str">
        <f t="shared" ref="T4036:T4099" si="319">IF(R4036="","",TEXT(R4036,"ГГГГ ММ"))</f>
        <v>2024 11</v>
      </c>
      <c r="U4036" s="32">
        <f t="shared" si="316"/>
        <v>1548.0073229465472</v>
      </c>
      <c r="V4036" s="22">
        <f t="shared" si="317"/>
        <v>0.83586039087878539</v>
      </c>
      <c r="X4036" s="33"/>
      <c r="Y4036" s="33"/>
    </row>
    <row r="4037" spans="1:25" hidden="1" x14ac:dyDescent="0.2">
      <c r="A4037" s="93" t="s">
        <v>2544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2536</v>
      </c>
      <c r="I4037" s="97" t="s">
        <v>2537</v>
      </c>
      <c r="J4037" s="97" t="s">
        <v>2538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3187</v>
      </c>
      <c r="T4037" s="95" t="str">
        <f t="shared" si="319"/>
        <v>2025 02</v>
      </c>
      <c r="U4037" s="32">
        <f t="shared" si="316"/>
        <v>1248.0073229465472</v>
      </c>
      <c r="V4037" s="22">
        <f t="shared" si="317"/>
        <v>0.67387270933065724</v>
      </c>
      <c r="X4037" s="33"/>
      <c r="Y4037" s="33"/>
    </row>
    <row r="4038" spans="1:25" hidden="1" x14ac:dyDescent="0.2">
      <c r="A4038" s="93" t="s">
        <v>2544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2121</v>
      </c>
      <c r="I4038" s="97" t="s">
        <v>2040</v>
      </c>
      <c r="J4038" s="97" t="s">
        <v>2122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3187</v>
      </c>
      <c r="T4038" s="95" t="str">
        <f t="shared" si="319"/>
        <v>2024 11</v>
      </c>
      <c r="U4038" s="32">
        <f t="shared" si="316"/>
        <v>1091.38593227454</v>
      </c>
      <c r="V4038" s="22">
        <f t="shared" si="317"/>
        <v>0.90300614680785862</v>
      </c>
      <c r="X4038" s="33"/>
      <c r="Y4038" s="33"/>
    </row>
    <row r="4039" spans="1:25" hidden="1" x14ac:dyDescent="0.2">
      <c r="A4039" s="93" t="s">
        <v>2548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2550</v>
      </c>
      <c r="I4039" s="97" t="s">
        <v>2281</v>
      </c>
      <c r="J4039" s="97" t="s">
        <v>2553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si="316"/>
        <v>-1324.6427310649813</v>
      </c>
      <c r="V4039" s="22" t="str">
        <f t="shared" si="317"/>
        <v/>
      </c>
      <c r="X4039" s="33"/>
      <c r="Y4039" s="33"/>
    </row>
    <row r="4040" spans="1:25" hidden="1" x14ac:dyDescent="0.2">
      <c r="A4040" s="93" t="s">
        <v>2548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2551</v>
      </c>
      <c r="I4040" s="97" t="s">
        <v>2281</v>
      </c>
      <c r="J4040" s="97" t="s">
        <v>2552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si="316"/>
        <v>-1324.6427310649813</v>
      </c>
      <c r="V4040" s="22" t="str">
        <f t="shared" si="317"/>
        <v/>
      </c>
      <c r="X4040" s="33"/>
      <c r="Y4040" s="33"/>
    </row>
    <row r="4041" spans="1:25" hidden="1" x14ac:dyDescent="0.2">
      <c r="A4041" s="93" t="s">
        <v>2548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2558</v>
      </c>
      <c r="I4041" s="97" t="s">
        <v>2281</v>
      </c>
      <c r="J4041" s="97" t="s">
        <v>2554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si="316"/>
        <v>-1324.6427310649813</v>
      </c>
      <c r="V4041" s="22" t="str">
        <f t="shared" si="317"/>
        <v/>
      </c>
      <c r="X4041" s="33"/>
      <c r="Y4041" s="33"/>
    </row>
    <row r="4042" spans="1:25" hidden="1" x14ac:dyDescent="0.2">
      <c r="A4042" s="93" t="s">
        <v>2548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2559</v>
      </c>
      <c r="I4042" s="97" t="s">
        <v>2281</v>
      </c>
      <c r="J4042" s="97" t="s">
        <v>2555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si="316"/>
        <v>-1324.6427310649813</v>
      </c>
      <c r="V4042" s="22" t="str">
        <f t="shared" si="317"/>
        <v/>
      </c>
      <c r="X4042" s="33"/>
      <c r="Y4042" s="33"/>
    </row>
    <row r="4043" spans="1:25" hidden="1" x14ac:dyDescent="0.2">
      <c r="A4043" s="93" t="s">
        <v>2548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2560</v>
      </c>
      <c r="I4043" s="97" t="s">
        <v>2281</v>
      </c>
      <c r="J4043" s="97" t="s">
        <v>2556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3187</v>
      </c>
      <c r="T4043" s="95" t="str">
        <f t="shared" si="319"/>
        <v>2024 11</v>
      </c>
      <c r="U4043" s="32">
        <f t="shared" si="316"/>
        <v>1175.3572689350187</v>
      </c>
      <c r="V4043" s="22">
        <f t="shared" si="317"/>
        <v>0.88730133897315799</v>
      </c>
      <c r="X4043" s="33"/>
      <c r="Y4043" s="33"/>
    </row>
    <row r="4044" spans="1:25" hidden="1" x14ac:dyDescent="0.2">
      <c r="A4044" s="93" t="s">
        <v>2548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2560</v>
      </c>
      <c r="I4044" s="97" t="s">
        <v>2281</v>
      </c>
      <c r="J4044" s="97" t="s">
        <v>2556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si="316"/>
        <v>-1324.6427310649813</v>
      </c>
      <c r="V4044" s="22" t="str">
        <f t="shared" si="317"/>
        <v/>
      </c>
      <c r="X4044" s="33"/>
      <c r="Y4044" s="33"/>
    </row>
    <row r="4045" spans="1:25" hidden="1" x14ac:dyDescent="0.2">
      <c r="A4045" s="93" t="s">
        <v>2548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2561</v>
      </c>
      <c r="I4045" s="97" t="s">
        <v>2281</v>
      </c>
      <c r="J4045" s="97" t="s">
        <v>2557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si="316"/>
        <v>-30.193613610112322</v>
      </c>
      <c r="V4045" s="22" t="str">
        <f t="shared" si="317"/>
        <v/>
      </c>
      <c r="X4045" s="33"/>
      <c r="Y4045" s="33"/>
    </row>
    <row r="4046" spans="1:25" hidden="1" x14ac:dyDescent="0.2">
      <c r="A4046" s="93" t="s">
        <v>2562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2318</v>
      </c>
      <c r="I4046" s="97" t="s">
        <v>2319</v>
      </c>
      <c r="J4046" s="97" t="s">
        <v>741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3187</v>
      </c>
      <c r="T4046" s="95" t="str">
        <f t="shared" si="319"/>
        <v>2024 11</v>
      </c>
      <c r="U4046" s="32">
        <f t="shared" si="316"/>
        <v>1218</v>
      </c>
      <c r="V4046" s="22">
        <f t="shared" si="317"/>
        <v>1.7859237536656891</v>
      </c>
      <c r="X4046" s="33"/>
      <c r="Y4046" s="33"/>
    </row>
    <row r="4047" spans="1:25" hidden="1" x14ac:dyDescent="0.2">
      <c r="A4047" s="93" t="s">
        <v>2562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2318</v>
      </c>
      <c r="I4047" s="97" t="s">
        <v>2319</v>
      </c>
      <c r="J4047" s="97" t="s">
        <v>741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3187</v>
      </c>
      <c r="T4047" s="95" t="str">
        <f t="shared" si="319"/>
        <v>2024 11</v>
      </c>
      <c r="U4047" s="32">
        <f t="shared" si="316"/>
        <v>1318</v>
      </c>
      <c r="V4047" s="22">
        <f t="shared" si="317"/>
        <v>1.9325513196480939</v>
      </c>
      <c r="X4047" s="33"/>
      <c r="Y4047" s="33"/>
    </row>
    <row r="4048" spans="1:25" hidden="1" x14ac:dyDescent="0.2">
      <c r="A4048" s="93" t="s">
        <v>2563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2564</v>
      </c>
      <c r="I4048" s="97" t="s">
        <v>1385</v>
      </c>
      <c r="J4048" s="97" t="s">
        <v>296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3187</v>
      </c>
      <c r="T4048" s="95" t="str">
        <f t="shared" si="319"/>
        <v>2024 11</v>
      </c>
      <c r="U4048" s="32">
        <f t="shared" si="316"/>
        <v>798</v>
      </c>
      <c r="V4048" s="22">
        <f t="shared" si="317"/>
        <v>0.36239782016348776</v>
      </c>
      <c r="X4048" s="33"/>
      <c r="Y4048" s="33"/>
    </row>
    <row r="4049" spans="1:25" hidden="1" x14ac:dyDescent="0.2">
      <c r="A4049" s="93" t="s">
        <v>2563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2564</v>
      </c>
      <c r="I4049" s="97" t="s">
        <v>1385</v>
      </c>
      <c r="J4049" s="97" t="s">
        <v>296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3187</v>
      </c>
      <c r="T4049" s="95" t="str">
        <f t="shared" si="319"/>
        <v>2025 01</v>
      </c>
      <c r="U4049" s="32">
        <f t="shared" si="316"/>
        <v>798</v>
      </c>
      <c r="V4049" s="22">
        <f t="shared" si="317"/>
        <v>0.36239782016348776</v>
      </c>
      <c r="X4049" s="33"/>
      <c r="Y4049" s="33"/>
    </row>
    <row r="4050" spans="1:25" hidden="1" x14ac:dyDescent="0.2">
      <c r="A4050" s="93" t="s">
        <v>2563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2564</v>
      </c>
      <c r="I4050" s="97" t="s">
        <v>1385</v>
      </c>
      <c r="J4050" s="97" t="s">
        <v>296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3187</v>
      </c>
      <c r="T4050" s="95" t="str">
        <f t="shared" si="319"/>
        <v>2024 10</v>
      </c>
      <c r="U4050" s="32">
        <f t="shared" si="316"/>
        <v>0</v>
      </c>
      <c r="V4050" s="22">
        <f t="shared" si="317"/>
        <v>0</v>
      </c>
      <c r="X4050" s="33"/>
      <c r="Y4050" s="33"/>
    </row>
    <row r="4051" spans="1:25" hidden="1" x14ac:dyDescent="0.2">
      <c r="A4051" s="93" t="s">
        <v>2563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2564</v>
      </c>
      <c r="I4051" s="97" t="s">
        <v>1385</v>
      </c>
      <c r="J4051" s="97" t="s">
        <v>296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3187</v>
      </c>
      <c r="T4051" s="95" t="str">
        <f t="shared" si="319"/>
        <v>2025 02</v>
      </c>
      <c r="U4051" s="32">
        <f t="shared" si="316"/>
        <v>798</v>
      </c>
      <c r="V4051" s="22">
        <f t="shared" si="317"/>
        <v>0.36239782016348776</v>
      </c>
      <c r="X4051" s="33"/>
      <c r="Y4051" s="33"/>
    </row>
    <row r="4052" spans="1:25" hidden="1" x14ac:dyDescent="0.2">
      <c r="A4052" s="93" t="s">
        <v>2563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2565</v>
      </c>
      <c r="I4052" s="97" t="s">
        <v>1385</v>
      </c>
      <c r="J4052" s="97" t="s">
        <v>297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3187</v>
      </c>
      <c r="T4052" s="95" t="str">
        <f t="shared" si="319"/>
        <v>2024 10</v>
      </c>
      <c r="U4052" s="32">
        <f t="shared" si="316"/>
        <v>0</v>
      </c>
      <c r="V4052" s="22">
        <f t="shared" si="317"/>
        <v>0</v>
      </c>
      <c r="X4052" s="33"/>
      <c r="Y4052" s="33"/>
    </row>
    <row r="4053" spans="1:25" hidden="1" x14ac:dyDescent="0.2">
      <c r="A4053" s="93" t="s">
        <v>2563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2565</v>
      </c>
      <c r="I4053" s="97" t="s">
        <v>1385</v>
      </c>
      <c r="J4053" s="97" t="s">
        <v>297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si="316"/>
        <v>0</v>
      </c>
      <c r="V4053" s="22">
        <f t="shared" si="317"/>
        <v>0</v>
      </c>
      <c r="X4053" s="33"/>
      <c r="Y4053" s="33"/>
    </row>
    <row r="4054" spans="1:25" hidden="1" x14ac:dyDescent="0.2">
      <c r="A4054" s="93" t="s">
        <v>2581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2468</v>
      </c>
      <c r="I4054" s="97" t="s">
        <v>2259</v>
      </c>
      <c r="J4054" s="97" t="s">
        <v>4447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3187</v>
      </c>
      <c r="T4054" s="95" t="str">
        <f t="shared" si="319"/>
        <v>2025 02</v>
      </c>
      <c r="U4054" s="32">
        <f t="shared" si="316"/>
        <v>1260.6018008525698</v>
      </c>
      <c r="V4054" s="22">
        <f t="shared" si="317"/>
        <v>2.337052297996304</v>
      </c>
      <c r="X4054" s="33"/>
      <c r="Y4054" s="33"/>
    </row>
    <row r="4055" spans="1:25" hidden="1" x14ac:dyDescent="0.2">
      <c r="A4055" s="93" t="s">
        <v>2581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2470</v>
      </c>
      <c r="I4055" s="97" t="s">
        <v>2259</v>
      </c>
      <c r="J4055" s="97" t="s">
        <v>4446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3187</v>
      </c>
      <c r="T4055" s="95" t="str">
        <f t="shared" si="319"/>
        <v>2025 01</v>
      </c>
      <c r="U4055" s="32">
        <f t="shared" si="316"/>
        <v>1457.6449674254</v>
      </c>
      <c r="V4055" s="22">
        <f t="shared" si="317"/>
        <v>1.5468108271709238</v>
      </c>
      <c r="X4055" s="33"/>
      <c r="Y4055" s="33"/>
    </row>
    <row r="4056" spans="1:25" hidden="1" x14ac:dyDescent="0.2">
      <c r="A4056" s="93" t="s">
        <v>2581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2569</v>
      </c>
      <c r="I4056" s="97" t="s">
        <v>2570</v>
      </c>
      <c r="J4056" s="97" t="s">
        <v>2571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si="316"/>
        <v>-1070.6099163516449</v>
      </c>
      <c r="V4056" s="22" t="str">
        <f t="shared" si="317"/>
        <v/>
      </c>
      <c r="X4056" s="33"/>
      <c r="Y4056" s="33"/>
    </row>
    <row r="4057" spans="1:25" hidden="1" x14ac:dyDescent="0.2">
      <c r="A4057" s="93" t="s">
        <v>2581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2572</v>
      </c>
      <c r="I4057" s="97" t="s">
        <v>2573</v>
      </c>
      <c r="J4057" s="97" t="s">
        <v>2574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si="316"/>
        <v>-172.82572991233008</v>
      </c>
      <c r="V4057" s="22" t="str">
        <f t="shared" si="317"/>
        <v/>
      </c>
      <c r="X4057" s="33"/>
      <c r="Y4057" s="33"/>
    </row>
    <row r="4058" spans="1:25" hidden="1" x14ac:dyDescent="0.2">
      <c r="A4058" s="93" t="s">
        <v>2581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2240</v>
      </c>
      <c r="I4058" s="97" t="s">
        <v>2202</v>
      </c>
      <c r="J4058" s="97" t="s">
        <v>4349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3187</v>
      </c>
      <c r="T4058" s="95" t="str">
        <f t="shared" si="319"/>
        <v>2024 11</v>
      </c>
      <c r="U4058" s="32">
        <f t="shared" si="316"/>
        <v>1.4445427489135909E-3</v>
      </c>
      <c r="V4058" s="22">
        <f t="shared" si="317"/>
        <v>2.2056830378016088E-6</v>
      </c>
      <c r="X4058" s="33"/>
      <c r="Y4058" s="33"/>
    </row>
    <row r="4059" spans="1:25" hidden="1" x14ac:dyDescent="0.2">
      <c r="A4059" s="93" t="s">
        <v>2581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2575</v>
      </c>
      <c r="I4059" s="97" t="s">
        <v>2202</v>
      </c>
      <c r="J4059" s="97" t="s">
        <v>2576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3187</v>
      </c>
      <c r="T4059" s="95" t="str">
        <f t="shared" si="319"/>
        <v>2024 11</v>
      </c>
      <c r="U4059" s="32">
        <f t="shared" si="316"/>
        <v>-4.7164803349915019E-3</v>
      </c>
      <c r="V4059" s="22">
        <f t="shared" si="317"/>
        <v>-2.0782255474104424E-6</v>
      </c>
      <c r="X4059" s="33"/>
      <c r="Y4059" s="33"/>
    </row>
    <row r="4060" spans="1:25" hidden="1" x14ac:dyDescent="0.2">
      <c r="A4060" s="93" t="s">
        <v>2581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2577</v>
      </c>
      <c r="I4060" s="97" t="s">
        <v>2530</v>
      </c>
      <c r="J4060" s="97" t="s">
        <v>2578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si="316"/>
        <v>210.96748009329986</v>
      </c>
      <c r="V4060" s="22">
        <f t="shared" si="317"/>
        <v>6.8295648794164152E-2</v>
      </c>
      <c r="X4060" s="33"/>
      <c r="Y4060" s="33"/>
    </row>
    <row r="4061" spans="1:25" hidden="1" x14ac:dyDescent="0.2">
      <c r="A4061" s="93" t="s">
        <v>2581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2579</v>
      </c>
      <c r="I4061" s="97" t="s">
        <v>2040</v>
      </c>
      <c r="J4061" s="97" t="s">
        <v>2580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3187</v>
      </c>
      <c r="T4061" s="95" t="str">
        <f t="shared" si="319"/>
        <v>2025 01</v>
      </c>
      <c r="U4061" s="32">
        <f t="shared" si="316"/>
        <v>2029.44466983029</v>
      </c>
      <c r="V4061" s="22">
        <f t="shared" si="317"/>
        <v>0.78949659087723445</v>
      </c>
      <c r="X4061" s="33"/>
      <c r="Y4061" s="33"/>
    </row>
    <row r="4062" spans="1:25" hidden="1" x14ac:dyDescent="0.2">
      <c r="A4062" s="93" t="s">
        <v>2600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2583</v>
      </c>
      <c r="I4062" s="97" t="s">
        <v>2584</v>
      </c>
      <c r="J4062" s="97" t="s">
        <v>2585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3187</v>
      </c>
      <c r="T4062" s="95" t="str">
        <f t="shared" si="319"/>
        <v>2024 12</v>
      </c>
      <c r="U4062" s="32">
        <f t="shared" si="316"/>
        <v>1334.2737572254346</v>
      </c>
      <c r="V4062" s="22">
        <f t="shared" si="317"/>
        <v>0.67876885814076837</v>
      </c>
      <c r="X4062" s="33"/>
      <c r="Y4062" s="33"/>
    </row>
    <row r="4063" spans="1:25" hidden="1" x14ac:dyDescent="0.2">
      <c r="A4063" s="93" t="s">
        <v>2600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2586</v>
      </c>
      <c r="I4063" s="97" t="s">
        <v>2075</v>
      </c>
      <c r="J4063" s="97" t="s">
        <v>2587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3187</v>
      </c>
      <c r="T4063" s="95" t="str">
        <f t="shared" si="319"/>
        <v>2024 12</v>
      </c>
      <c r="U4063" s="32">
        <f t="shared" si="316"/>
        <v>758.28947976878635</v>
      </c>
      <c r="V4063" s="22">
        <f t="shared" si="317"/>
        <v>0.95778628727496651</v>
      </c>
      <c r="X4063" s="33"/>
      <c r="Y4063" s="33"/>
    </row>
    <row r="4064" spans="1:25" hidden="1" x14ac:dyDescent="0.2">
      <c r="A4064" s="93" t="s">
        <v>2600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2586</v>
      </c>
      <c r="I4064" s="97" t="s">
        <v>2075</v>
      </c>
      <c r="J4064" s="97" t="s">
        <v>2587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3187</v>
      </c>
      <c r="T4064" s="95" t="str">
        <f t="shared" si="319"/>
        <v>2024 12</v>
      </c>
      <c r="U4064" s="32">
        <f t="shared" si="316"/>
        <v>758.28947976878635</v>
      </c>
      <c r="V4064" s="22">
        <f t="shared" si="317"/>
        <v>0.95778628727496651</v>
      </c>
      <c r="X4064" s="33"/>
      <c r="Y4064" s="33"/>
    </row>
    <row r="4065" spans="1:25" hidden="1" x14ac:dyDescent="0.2">
      <c r="A4065" s="93" t="s">
        <v>2600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2588</v>
      </c>
      <c r="I4065" s="97" t="s">
        <v>2040</v>
      </c>
      <c r="J4065" s="97" t="s">
        <v>2589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3187</v>
      </c>
      <c r="T4065" s="95" t="str">
        <f t="shared" si="319"/>
        <v>2024 12</v>
      </c>
      <c r="U4065" s="32">
        <f t="shared" si="316"/>
        <v>787.30682080924896</v>
      </c>
      <c r="V4065" s="22">
        <f t="shared" si="317"/>
        <v>0.8626193761054759</v>
      </c>
      <c r="X4065" s="33"/>
      <c r="Y4065" s="33"/>
    </row>
    <row r="4066" spans="1:25" hidden="1" x14ac:dyDescent="0.2">
      <c r="A4066" s="93" t="s">
        <v>2600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2057</v>
      </c>
      <c r="I4066" s="97" t="s">
        <v>2040</v>
      </c>
      <c r="J4066" s="97" t="s">
        <v>2058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3187</v>
      </c>
      <c r="T4066" s="95" t="str">
        <f t="shared" si="319"/>
        <v>2025 03</v>
      </c>
      <c r="U4066" s="32">
        <f t="shared" si="316"/>
        <v>985.88069364161925</v>
      </c>
      <c r="V4066" s="22">
        <f t="shared" si="317"/>
        <v>0.48948475421951859</v>
      </c>
      <c r="X4066" s="33"/>
      <c r="Y4066" s="33"/>
    </row>
    <row r="4067" spans="1:25" hidden="1" x14ac:dyDescent="0.2">
      <c r="A4067" s="93" t="s">
        <v>2600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2590</v>
      </c>
      <c r="I4067" s="97" t="s">
        <v>3665</v>
      </c>
      <c r="J4067" s="97" t="s">
        <v>2591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3187</v>
      </c>
      <c r="T4067" s="95" t="str">
        <f t="shared" si="319"/>
        <v>2024 12</v>
      </c>
      <c r="U4067" s="32">
        <f t="shared" si="316"/>
        <v>906.00647398843967</v>
      </c>
      <c r="V4067" s="22">
        <f t="shared" si="317"/>
        <v>0.91148126248249095</v>
      </c>
      <c r="X4067" s="33"/>
      <c r="Y4067" s="33"/>
    </row>
    <row r="4068" spans="1:25" hidden="1" x14ac:dyDescent="0.2">
      <c r="A4068" s="93" t="s">
        <v>2600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2592</v>
      </c>
      <c r="I4068" s="97" t="s">
        <v>2593</v>
      </c>
      <c r="J4068" s="97" t="s">
        <v>2594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3187</v>
      </c>
      <c r="T4068" s="95" t="str">
        <f t="shared" si="319"/>
        <v>2024 12</v>
      </c>
      <c r="U4068" s="32">
        <f t="shared" si="316"/>
        <v>701.55144508670537</v>
      </c>
      <c r="V4068" s="22">
        <f t="shared" si="317"/>
        <v>1.4074701153637423</v>
      </c>
      <c r="X4068" s="33"/>
      <c r="Y4068" s="33"/>
    </row>
    <row r="4069" spans="1:25" hidden="1" x14ac:dyDescent="0.2">
      <c r="A4069" s="93" t="s">
        <v>2600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2595</v>
      </c>
      <c r="I4069" s="97" t="s">
        <v>2596</v>
      </c>
      <c r="J4069" s="97" t="s">
        <v>2597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si="316"/>
        <v>-832.36069364161824</v>
      </c>
      <c r="V4069" s="22" t="str">
        <f t="shared" si="317"/>
        <v/>
      </c>
      <c r="X4069" s="33"/>
      <c r="Y4069" s="33"/>
    </row>
    <row r="4070" spans="1:25" hidden="1" x14ac:dyDescent="0.2">
      <c r="A4070" s="93" t="s">
        <v>2600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2598</v>
      </c>
      <c r="I4070" s="97" t="s">
        <v>2202</v>
      </c>
      <c r="J4070" s="97" t="s">
        <v>2599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3187</v>
      </c>
      <c r="T4070" s="95" t="str">
        <f t="shared" si="319"/>
        <v>2024 12</v>
      </c>
      <c r="U4070" s="32">
        <f t="shared" si="316"/>
        <v>1680.0365317919081</v>
      </c>
      <c r="V4070" s="22">
        <f t="shared" si="317"/>
        <v>0.72416508053445572</v>
      </c>
      <c r="X4070" s="33"/>
      <c r="Y4070" s="33"/>
    </row>
    <row r="4071" spans="1:25" hidden="1" x14ac:dyDescent="0.2">
      <c r="A4071" s="93" t="s">
        <v>2600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2598</v>
      </c>
      <c r="I4071" s="97" t="s">
        <v>2202</v>
      </c>
      <c r="J4071" s="97" t="s">
        <v>2599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3187</v>
      </c>
      <c r="T4071" s="95" t="str">
        <f t="shared" si="319"/>
        <v>2024 12</v>
      </c>
      <c r="U4071" s="32">
        <f t="shared" si="316"/>
        <v>1680.0365317919081</v>
      </c>
      <c r="V4071" s="22">
        <f t="shared" si="317"/>
        <v>0.72416508053445572</v>
      </c>
      <c r="X4071" s="33"/>
      <c r="Y4071" s="33"/>
    </row>
    <row r="4072" spans="1:25" hidden="1" x14ac:dyDescent="0.2">
      <c r="A4072" s="93" t="s">
        <v>2600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2598</v>
      </c>
      <c r="I4072" s="97" t="s">
        <v>2202</v>
      </c>
      <c r="J4072" s="97" t="s">
        <v>2599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3187</v>
      </c>
      <c r="T4072" s="95" t="str">
        <f t="shared" si="319"/>
        <v>2024 12</v>
      </c>
      <c r="U4072" s="32">
        <f t="shared" si="316"/>
        <v>1680.0365317919081</v>
      </c>
      <c r="V4072" s="22">
        <f t="shared" si="317"/>
        <v>0.72416508053445572</v>
      </c>
      <c r="X4072" s="33"/>
      <c r="Y4072" s="33"/>
    </row>
    <row r="4073" spans="1:25" hidden="1" x14ac:dyDescent="0.2">
      <c r="A4073" s="93" t="s">
        <v>2600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2460</v>
      </c>
      <c r="I4073" s="97" t="s">
        <v>2040</v>
      </c>
      <c r="J4073" s="97" t="s">
        <v>2461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3187</v>
      </c>
      <c r="T4073" s="95" t="str">
        <f t="shared" si="319"/>
        <v>2025 03</v>
      </c>
      <c r="U4073" s="32">
        <f t="shared" si="316"/>
        <v>1742.2529479768791</v>
      </c>
      <c r="V4073" s="22">
        <f t="shared" si="317"/>
        <v>0.65553753381107038</v>
      </c>
      <c r="X4073" s="33"/>
      <c r="Y4073" s="33"/>
    </row>
    <row r="4074" spans="1:25" hidden="1" x14ac:dyDescent="0.2">
      <c r="A4074" s="93" t="s">
        <v>2611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2602</v>
      </c>
      <c r="I4074" s="97" t="s">
        <v>2088</v>
      </c>
      <c r="J4074" s="97" t="s">
        <v>2603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3187</v>
      </c>
      <c r="T4074" s="95" t="str">
        <f t="shared" si="319"/>
        <v>2024 12</v>
      </c>
      <c r="U4074" s="32">
        <f t="shared" si="316"/>
        <v>2989.7402126410561</v>
      </c>
      <c r="V4074" s="22">
        <f t="shared" si="317"/>
        <v>0.43900531051554698</v>
      </c>
      <c r="X4074" s="33"/>
      <c r="Y4074" s="33"/>
    </row>
    <row r="4075" spans="1:25" hidden="1" x14ac:dyDescent="0.2">
      <c r="A4075" s="93" t="s">
        <v>2611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2604</v>
      </c>
      <c r="I4075" s="97" t="s">
        <v>2088</v>
      </c>
      <c r="J4075" s="97" t="s">
        <v>3931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3187</v>
      </c>
      <c r="T4075" s="95" t="str">
        <f t="shared" si="319"/>
        <v>2024 12</v>
      </c>
      <c r="U4075" s="32">
        <f t="shared" si="316"/>
        <v>1724.240521818539</v>
      </c>
      <c r="V4075" s="22">
        <f t="shared" si="317"/>
        <v>0.64439294184632501</v>
      </c>
      <c r="X4075" s="33"/>
      <c r="Y4075" s="33"/>
    </row>
    <row r="4076" spans="1:25" hidden="1" x14ac:dyDescent="0.2">
      <c r="A4076" s="93" t="s">
        <v>2611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2605</v>
      </c>
      <c r="I4076" s="97" t="s">
        <v>2088</v>
      </c>
      <c r="J4076" s="97" t="s">
        <v>3901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3187</v>
      </c>
      <c r="T4076" s="95" t="str">
        <f t="shared" si="319"/>
        <v>2025 02</v>
      </c>
      <c r="U4076" s="32">
        <f t="shared" si="316"/>
        <v>1318.3527780314403</v>
      </c>
      <c r="V4076" s="22">
        <f t="shared" si="317"/>
        <v>0.57780745653308829</v>
      </c>
      <c r="X4076" s="33"/>
      <c r="Y4076" s="33"/>
    </row>
    <row r="4077" spans="1:25" hidden="1" x14ac:dyDescent="0.2">
      <c r="A4077" s="93" t="s">
        <v>2611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2087</v>
      </c>
      <c r="I4077" s="97" t="s">
        <v>2088</v>
      </c>
      <c r="J4077" s="97" t="s">
        <v>3163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3187</v>
      </c>
      <c r="T4077" s="95" t="str">
        <f t="shared" si="319"/>
        <v>2024 12</v>
      </c>
      <c r="U4077" s="32">
        <f t="shared" si="316"/>
        <v>851.92705759572164</v>
      </c>
      <c r="V4077" s="22">
        <f t="shared" si="317"/>
        <v>0.55031454543260239</v>
      </c>
      <c r="X4077" s="33"/>
      <c r="Y4077" s="33"/>
    </row>
    <row r="4078" spans="1:25" hidden="1" x14ac:dyDescent="0.2">
      <c r="A4078" s="93" t="s">
        <v>2611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2087</v>
      </c>
      <c r="I4078" s="97" t="s">
        <v>2088</v>
      </c>
      <c r="J4078" s="97" t="s">
        <v>3163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3187</v>
      </c>
      <c r="T4078" s="95" t="str">
        <f t="shared" si="319"/>
        <v>2024 12</v>
      </c>
      <c r="U4078" s="32">
        <f t="shared" si="316"/>
        <v>751.92705759572164</v>
      </c>
      <c r="V4078" s="22">
        <f t="shared" si="317"/>
        <v>0.48571810603957727</v>
      </c>
      <c r="X4078" s="33"/>
      <c r="Y4078" s="33"/>
    </row>
    <row r="4079" spans="1:25" hidden="1" x14ac:dyDescent="0.2">
      <c r="A4079" s="93" t="s">
        <v>2611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2606</v>
      </c>
      <c r="I4079" s="97" t="s">
        <v>2573</v>
      </c>
      <c r="J4079" s="97" t="s">
        <v>2607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si="316"/>
        <v>-521.27914421759817</v>
      </c>
      <c r="V4079" s="22" t="str">
        <f t="shared" si="317"/>
        <v/>
      </c>
      <c r="X4079" s="33"/>
      <c r="Y4079" s="33"/>
    </row>
    <row r="4080" spans="1:25" hidden="1" x14ac:dyDescent="0.2">
      <c r="A4080" s="93" t="s">
        <v>2611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2608</v>
      </c>
      <c r="I4080" s="97" t="s">
        <v>2609</v>
      </c>
      <c r="J4080" s="97" t="s">
        <v>2610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3187</v>
      </c>
      <c r="T4080" s="95" t="str">
        <f t="shared" si="319"/>
        <v>2025 02</v>
      </c>
      <c r="U4080" s="32">
        <f t="shared" si="316"/>
        <v>872.73151653512514</v>
      </c>
      <c r="V4080" s="22">
        <f t="shared" si="317"/>
        <v>1.2000128375936638</v>
      </c>
      <c r="X4080" s="33"/>
      <c r="Y4080" s="33"/>
    </row>
    <row r="4081" spans="1:25" hidden="1" x14ac:dyDescent="0.2">
      <c r="A4081" s="93" t="s">
        <v>2630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2613</v>
      </c>
      <c r="I4081" s="97" t="s">
        <v>2041</v>
      </c>
      <c r="J4081" s="97" t="s">
        <v>2614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3187</v>
      </c>
      <c r="T4081" s="95" t="str">
        <f t="shared" si="319"/>
        <v>2025 04</v>
      </c>
      <c r="U4081" s="32">
        <f t="shared" si="316"/>
        <v>911.76792171135708</v>
      </c>
      <c r="V4081" s="22">
        <f t="shared" si="317"/>
        <v>0.48286856906790698</v>
      </c>
      <c r="X4081" s="33"/>
      <c r="Y4081" s="33"/>
    </row>
    <row r="4082" spans="1:25" hidden="1" x14ac:dyDescent="0.2">
      <c r="A4082" s="93" t="s">
        <v>2630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2615</v>
      </c>
      <c r="I4082" s="97" t="s">
        <v>2072</v>
      </c>
      <c r="J4082" s="97" t="s">
        <v>2616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3187</v>
      </c>
      <c r="T4082" s="95" t="str">
        <f t="shared" si="319"/>
        <v>2025 01</v>
      </c>
      <c r="U4082" s="32">
        <f t="shared" si="316"/>
        <v>672.9157362153062</v>
      </c>
      <c r="V4082" s="22">
        <f t="shared" si="317"/>
        <v>0.59704119544326528</v>
      </c>
      <c r="X4082" s="33"/>
      <c r="Y4082" s="33"/>
    </row>
    <row r="4083" spans="1:25" hidden="1" x14ac:dyDescent="0.2">
      <c r="A4083" s="93" t="s">
        <v>2630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2617</v>
      </c>
      <c r="I4083" s="97" t="s">
        <v>2618</v>
      </c>
      <c r="J4083" s="97" t="s">
        <v>2619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3187</v>
      </c>
      <c r="T4083" s="95" t="str">
        <f t="shared" si="319"/>
        <v>2025 01</v>
      </c>
      <c r="U4083" s="32">
        <f t="shared" si="316"/>
        <v>1438.8654334100875</v>
      </c>
      <c r="V4083" s="22">
        <f t="shared" si="317"/>
        <v>0.60939577683121227</v>
      </c>
      <c r="X4083" s="33"/>
      <c r="Y4083" s="33"/>
    </row>
    <row r="4084" spans="1:25" hidden="1" x14ac:dyDescent="0.2">
      <c r="A4084" s="93" t="s">
        <v>2630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2620</v>
      </c>
      <c r="I4084" s="97" t="s">
        <v>2621</v>
      </c>
      <c r="J4084" s="97" t="s">
        <v>2622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3187</v>
      </c>
      <c r="T4084" s="95" t="str">
        <f t="shared" si="319"/>
        <v>2025 01</v>
      </c>
      <c r="U4084" s="32">
        <f t="shared" si="316"/>
        <v>1334.3616001881701</v>
      </c>
      <c r="V4084" s="22">
        <f t="shared" si="317"/>
        <v>0.56405983276831717</v>
      </c>
      <c r="X4084" s="33"/>
      <c r="Y4084" s="33"/>
    </row>
    <row r="4085" spans="1:25" hidden="1" x14ac:dyDescent="0.2">
      <c r="A4085" s="93" t="s">
        <v>2630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2623</v>
      </c>
      <c r="I4085" s="97" t="s">
        <v>2040</v>
      </c>
      <c r="J4085" s="97" t="s">
        <v>2624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3187</v>
      </c>
      <c r="T4085" s="95" t="str">
        <f t="shared" si="319"/>
        <v>2025 01</v>
      </c>
      <c r="U4085" s="32">
        <f t="shared" si="316"/>
        <v>1057.7219230483549</v>
      </c>
      <c r="V4085" s="22">
        <f t="shared" si="317"/>
        <v>0.54457800641421128</v>
      </c>
      <c r="X4085" s="33"/>
      <c r="Y4085" s="33"/>
    </row>
    <row r="4086" spans="1:25" hidden="1" x14ac:dyDescent="0.2">
      <c r="A4086" s="93" t="s">
        <v>2630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2080</v>
      </c>
      <c r="I4086" s="97" t="s">
        <v>2081</v>
      </c>
      <c r="J4086" s="97" t="s">
        <v>2082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3187</v>
      </c>
      <c r="T4086" s="95" t="str">
        <f t="shared" si="319"/>
        <v>2025 01</v>
      </c>
      <c r="U4086" s="32">
        <f t="shared" si="316"/>
        <v>969.82266285374726</v>
      </c>
      <c r="V4086" s="22">
        <f t="shared" si="317"/>
        <v>0.63379756013276556</v>
      </c>
      <c r="X4086" s="33"/>
      <c r="Y4086" s="33"/>
    </row>
    <row r="4087" spans="1:25" hidden="1" x14ac:dyDescent="0.2">
      <c r="A4087" s="93" t="s">
        <v>2630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2233</v>
      </c>
      <c r="I4087" s="97" t="s">
        <v>2041</v>
      </c>
      <c r="J4087" s="97" t="s">
        <v>2234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3187</v>
      </c>
      <c r="T4087" s="95" t="str">
        <f t="shared" si="319"/>
        <v>2025 03</v>
      </c>
      <c r="U4087" s="32">
        <f t="shared" si="316"/>
        <v>988.96395404689383</v>
      </c>
      <c r="V4087" s="22">
        <f t="shared" si="317"/>
        <v>0.65449395247423869</v>
      </c>
      <c r="X4087" s="33"/>
      <c r="Y4087" s="33"/>
    </row>
    <row r="4088" spans="1:25" hidden="1" x14ac:dyDescent="0.2">
      <c r="A4088" s="93" t="s">
        <v>2630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2237</v>
      </c>
      <c r="I4088" s="97" t="s">
        <v>2040</v>
      </c>
      <c r="J4088" s="97" t="s">
        <v>2238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3187</v>
      </c>
      <c r="T4088" s="95" t="str">
        <f t="shared" si="319"/>
        <v>2025 02</v>
      </c>
      <c r="U4088" s="32">
        <f t="shared" si="316"/>
        <v>728.29798237143768</v>
      </c>
      <c r="V4088" s="22">
        <f t="shared" si="317"/>
        <v>0.74950753333706988</v>
      </c>
      <c r="X4088" s="33"/>
      <c r="Y4088" s="33"/>
    </row>
    <row r="4089" spans="1:25" hidden="1" x14ac:dyDescent="0.2">
      <c r="A4089" s="93" t="s">
        <v>2630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2625</v>
      </c>
      <c r="I4089" s="97" t="s">
        <v>2626</v>
      </c>
      <c r="J4089" s="97" t="s">
        <v>2627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si="316"/>
        <v>-486.41398796702072</v>
      </c>
      <c r="V4089" s="22" t="str">
        <f t="shared" si="317"/>
        <v/>
      </c>
      <c r="X4089" s="33"/>
      <c r="Y4089" s="33"/>
    </row>
    <row r="4090" spans="1:25" hidden="1" x14ac:dyDescent="0.2">
      <c r="A4090" s="93" t="s">
        <v>2630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2628</v>
      </c>
      <c r="I4090" s="97" t="s">
        <v>2040</v>
      </c>
      <c r="J4090" s="97" t="s">
        <v>2629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3187</v>
      </c>
      <c r="T4090" s="95" t="str">
        <f t="shared" si="319"/>
        <v>2025 03</v>
      </c>
      <c r="U4090" s="32">
        <f t="shared" si="316"/>
        <v>624.92010745500022</v>
      </c>
      <c r="V4090" s="22">
        <f t="shared" si="317"/>
        <v>0.64089118464327299</v>
      </c>
      <c r="X4090" s="33"/>
      <c r="Y4090" s="33"/>
    </row>
    <row r="4091" spans="1:25" hidden="1" x14ac:dyDescent="0.2">
      <c r="A4091" s="93" t="s">
        <v>2632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2318</v>
      </c>
      <c r="I4091" s="97" t="s">
        <v>2319</v>
      </c>
      <c r="J4091" s="97" t="s">
        <v>741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3187</v>
      </c>
      <c r="T4091" s="95" t="str">
        <f t="shared" si="319"/>
        <v>2024 11</v>
      </c>
      <c r="U4091" s="32">
        <f t="shared" si="316"/>
        <v>1199</v>
      </c>
      <c r="V4091" s="22">
        <f t="shared" si="317"/>
        <v>1.4968789013732835</v>
      </c>
      <c r="X4091" s="33"/>
      <c r="Y4091" s="33"/>
    </row>
    <row r="4092" spans="1:25" hidden="1" x14ac:dyDescent="0.2">
      <c r="A4092" s="93" t="s">
        <v>2632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2318</v>
      </c>
      <c r="I4092" s="97" t="s">
        <v>2319</v>
      </c>
      <c r="J4092" s="97" t="s">
        <v>741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3187</v>
      </c>
      <c r="T4092" s="95" t="str">
        <f t="shared" si="319"/>
        <v>2025 01</v>
      </c>
      <c r="U4092" s="32">
        <f t="shared" si="316"/>
        <v>1199</v>
      </c>
      <c r="V4092" s="22">
        <f t="shared" si="317"/>
        <v>1.4968789013732835</v>
      </c>
      <c r="X4092" s="33"/>
      <c r="Y4092" s="33"/>
    </row>
    <row r="4093" spans="1:25" hidden="1" x14ac:dyDescent="0.2">
      <c r="A4093" s="93" t="s">
        <v>2633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2637</v>
      </c>
      <c r="I4093" s="97" t="s">
        <v>2075</v>
      </c>
      <c r="J4093" s="97" t="s">
        <v>3806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3187</v>
      </c>
      <c r="T4093" s="95" t="str">
        <f t="shared" si="319"/>
        <v>2024 12</v>
      </c>
      <c r="U4093" s="32">
        <f t="shared" si="316"/>
        <v>435</v>
      </c>
      <c r="V4093" s="22">
        <f t="shared" si="317"/>
        <v>0.40845070422535212</v>
      </c>
      <c r="X4093" s="33"/>
      <c r="Y4093" s="33"/>
    </row>
    <row r="4094" spans="1:25" hidden="1" x14ac:dyDescent="0.2">
      <c r="A4094" s="93" t="s">
        <v>2633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2636</v>
      </c>
      <c r="I4094" s="97" t="s">
        <v>2634</v>
      </c>
      <c r="J4094" s="97" t="s">
        <v>2635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4707</v>
      </c>
      <c r="T4094" s="95" t="str">
        <f t="shared" si="319"/>
        <v>2025 08</v>
      </c>
      <c r="U4094" s="32">
        <f t="shared" si="316"/>
        <v>654</v>
      </c>
      <c r="V4094" s="22">
        <f t="shared" si="317"/>
        <v>0.27877237851662406</v>
      </c>
      <c r="X4094" s="33"/>
      <c r="Y4094" s="33"/>
    </row>
    <row r="4095" spans="1:25" hidden="1" x14ac:dyDescent="0.2">
      <c r="A4095" s="93" t="s">
        <v>2638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2087</v>
      </c>
      <c r="I4095" s="97" t="s">
        <v>2088</v>
      </c>
      <c r="J4095" s="97" t="s">
        <v>3163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3187</v>
      </c>
      <c r="T4095" s="95" t="str">
        <f t="shared" si="319"/>
        <v>2024 12</v>
      </c>
      <c r="U4095" s="32">
        <f t="shared" si="316"/>
        <v>670</v>
      </c>
      <c r="V4095" s="22">
        <f t="shared" si="317"/>
        <v>0.36612021857923499</v>
      </c>
      <c r="X4095" s="33"/>
      <c r="Y4095" s="33"/>
    </row>
    <row r="4096" spans="1:25" hidden="1" x14ac:dyDescent="0.2">
      <c r="A4096" s="93" t="s">
        <v>2639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2640</v>
      </c>
      <c r="I4096" s="97" t="s">
        <v>2641</v>
      </c>
      <c r="J4096" s="97" t="s">
        <v>251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3187</v>
      </c>
      <c r="T4096" s="95" t="str">
        <f t="shared" si="319"/>
        <v>2024 11</v>
      </c>
      <c r="U4096" s="32">
        <f t="shared" si="316"/>
        <v>450</v>
      </c>
      <c r="V4096" s="22">
        <f t="shared" si="317"/>
        <v>0.29032258064516131</v>
      </c>
      <c r="X4096" s="33"/>
      <c r="Y4096" s="33"/>
    </row>
    <row r="4097" spans="1:25" hidden="1" x14ac:dyDescent="0.2">
      <c r="A4097" s="93" t="s">
        <v>2639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2640</v>
      </c>
      <c r="I4097" s="97" t="s">
        <v>2641</v>
      </c>
      <c r="J4097" s="97" t="s">
        <v>251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3187</v>
      </c>
      <c r="T4097" s="95" t="str">
        <f t="shared" si="319"/>
        <v>2024 11</v>
      </c>
      <c r="U4097" s="32">
        <f t="shared" ref="U4097:U4160" si="320">Q4097-P4097</f>
        <v>450</v>
      </c>
      <c r="V4097" s="22">
        <f t="shared" ref="V4097:V4160" si="321">IF(Q4097&lt;&gt;0,IFERROR(U4097/P4097,""),"")</f>
        <v>0.29032258064516131</v>
      </c>
      <c r="X4097" s="33"/>
      <c r="Y4097" s="33"/>
    </row>
    <row r="4098" spans="1:25" hidden="1" x14ac:dyDescent="0.2">
      <c r="A4098" s="93" t="s">
        <v>2649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2640</v>
      </c>
      <c r="I4098" s="97" t="s">
        <v>2641</v>
      </c>
      <c r="J4098" s="97" t="s">
        <v>251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3187</v>
      </c>
      <c r="T4098" s="95" t="str">
        <f t="shared" si="319"/>
        <v>2024 12</v>
      </c>
      <c r="U4098" s="32">
        <f t="shared" si="320"/>
        <v>1050</v>
      </c>
      <c r="V4098" s="22">
        <f t="shared" si="321"/>
        <v>1.1052631578947369</v>
      </c>
      <c r="X4098" s="33"/>
      <c r="Y4098" s="33"/>
    </row>
    <row r="4099" spans="1:25" hidden="1" x14ac:dyDescent="0.2">
      <c r="A4099" s="93" t="s">
        <v>2649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2640</v>
      </c>
      <c r="I4099" s="97" t="s">
        <v>2641</v>
      </c>
      <c r="J4099" s="97" t="s">
        <v>251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3187</v>
      </c>
      <c r="T4099" s="95" t="str">
        <f t="shared" si="319"/>
        <v>2024 12</v>
      </c>
      <c r="U4099" s="32">
        <f t="shared" si="320"/>
        <v>1050</v>
      </c>
      <c r="V4099" s="22">
        <f t="shared" si="321"/>
        <v>1.1052631578947369</v>
      </c>
      <c r="X4099" s="33"/>
      <c r="Y4099" s="33"/>
    </row>
    <row r="4100" spans="1:25" hidden="1" x14ac:dyDescent="0.2">
      <c r="A4100" s="93" t="s">
        <v>2649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2640</v>
      </c>
      <c r="I4100" s="97" t="s">
        <v>2641</v>
      </c>
      <c r="J4100" s="97" t="s">
        <v>251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3187</v>
      </c>
      <c r="T4100" s="95" t="str">
        <f t="shared" ref="T4100:T4163" si="323">IF(R4100="","",TEXT(R4100,"ГГГГ ММ"))</f>
        <v>2025 01</v>
      </c>
      <c r="U4100" s="32">
        <f t="shared" si="320"/>
        <v>1050</v>
      </c>
      <c r="V4100" s="22">
        <f t="shared" si="321"/>
        <v>1.1052631578947369</v>
      </c>
      <c r="X4100" s="33"/>
      <c r="Y4100" s="33"/>
    </row>
    <row r="4101" spans="1:25" hidden="1" x14ac:dyDescent="0.2">
      <c r="A4101" s="93" t="s">
        <v>2649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2640</v>
      </c>
      <c r="I4101" s="97" t="s">
        <v>2641</v>
      </c>
      <c r="J4101" s="97" t="s">
        <v>251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3187</v>
      </c>
      <c r="T4101" s="95" t="str">
        <f t="shared" si="323"/>
        <v>2025 04</v>
      </c>
      <c r="U4101" s="32">
        <f t="shared" si="320"/>
        <v>950</v>
      </c>
      <c r="V4101" s="22">
        <f t="shared" si="321"/>
        <v>1</v>
      </c>
      <c r="X4101" s="33"/>
      <c r="Y4101" s="33"/>
    </row>
    <row r="4102" spans="1:25" hidden="1" x14ac:dyDescent="0.2">
      <c r="A4102" s="93" t="s">
        <v>2650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2651</v>
      </c>
      <c r="I4102" s="97" t="s">
        <v>2652</v>
      </c>
      <c r="J4102" s="97" t="s">
        <v>260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3187</v>
      </c>
      <c r="T4102" s="95" t="str">
        <f t="shared" si="323"/>
        <v>2024 12</v>
      </c>
      <c r="U4102" s="32">
        <f t="shared" si="320"/>
        <v>303</v>
      </c>
      <c r="V4102" s="22">
        <f t="shared" si="321"/>
        <v>0.38017565872020076</v>
      </c>
      <c r="X4102" s="33"/>
      <c r="Y4102" s="33"/>
    </row>
    <row r="4103" spans="1:25" hidden="1" x14ac:dyDescent="0.2">
      <c r="A4103" s="93" t="s">
        <v>2653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2654</v>
      </c>
      <c r="I4103" s="97" t="s">
        <v>2655</v>
      </c>
      <c r="J4103" s="97" t="s">
        <v>1615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3187</v>
      </c>
      <c r="T4103" s="95" t="str">
        <f t="shared" si="323"/>
        <v>2024 12</v>
      </c>
      <c r="U4103" s="32">
        <f t="shared" si="320"/>
        <v>710</v>
      </c>
      <c r="V4103" s="22">
        <f t="shared" si="321"/>
        <v>0.39664804469273746</v>
      </c>
      <c r="X4103" s="33"/>
      <c r="Y4103" s="33"/>
    </row>
    <row r="4104" spans="1:25" hidden="1" x14ac:dyDescent="0.2">
      <c r="A4104" s="93" t="s">
        <v>2656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2658</v>
      </c>
      <c r="I4104" s="97" t="s">
        <v>2040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3187</v>
      </c>
      <c r="T4104" s="95" t="str">
        <f t="shared" si="323"/>
        <v>2024 12</v>
      </c>
      <c r="U4104" s="32">
        <f t="shared" si="320"/>
        <v>483</v>
      </c>
      <c r="V4104" s="22">
        <f t="shared" si="321"/>
        <v>0.31839156229400134</v>
      </c>
      <c r="X4104" s="33"/>
      <c r="Y4104" s="33"/>
    </row>
    <row r="4105" spans="1:25" hidden="1" x14ac:dyDescent="0.2">
      <c r="A4105" s="93" t="s">
        <v>2657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2658</v>
      </c>
      <c r="I4105" s="97" t="s">
        <v>2040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3187</v>
      </c>
      <c r="T4105" s="95" t="str">
        <f t="shared" si="323"/>
        <v>2024 12</v>
      </c>
      <c r="U4105" s="32">
        <f t="shared" si="320"/>
        <v>483</v>
      </c>
      <c r="V4105" s="22">
        <f t="shared" si="321"/>
        <v>0.31839156229400134</v>
      </c>
      <c r="X4105" s="33"/>
      <c r="Y4105" s="33"/>
    </row>
    <row r="4106" spans="1:25" hidden="1" x14ac:dyDescent="0.2">
      <c r="A4106" s="93" t="s">
        <v>2659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2087</v>
      </c>
      <c r="I4106" s="97" t="s">
        <v>2088</v>
      </c>
      <c r="J4106" s="97" t="s">
        <v>3163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3187</v>
      </c>
      <c r="T4106" s="95" t="str">
        <f t="shared" si="323"/>
        <v>2025 01</v>
      </c>
      <c r="U4106" s="32">
        <f t="shared" si="320"/>
        <v>1178</v>
      </c>
      <c r="V4106" s="22">
        <f t="shared" si="321"/>
        <v>1.0499108734402851</v>
      </c>
      <c r="X4106" s="33"/>
      <c r="Y4106" s="33"/>
    </row>
    <row r="4107" spans="1:25" hidden="1" x14ac:dyDescent="0.2">
      <c r="A4107" s="93" t="s">
        <v>2659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2087</v>
      </c>
      <c r="I4107" s="97" t="s">
        <v>2088</v>
      </c>
      <c r="J4107" s="97" t="s">
        <v>3163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3187</v>
      </c>
      <c r="T4107" s="95" t="str">
        <f t="shared" si="323"/>
        <v>2025 01</v>
      </c>
      <c r="U4107" s="32">
        <f t="shared" si="320"/>
        <v>1178</v>
      </c>
      <c r="V4107" s="22">
        <f t="shared" si="321"/>
        <v>1.0499108734402851</v>
      </c>
      <c r="X4107" s="33"/>
      <c r="Y4107" s="33"/>
    </row>
    <row r="4108" spans="1:25" hidden="1" x14ac:dyDescent="0.2">
      <c r="A4108" s="93" t="s">
        <v>2659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2087</v>
      </c>
      <c r="I4108" s="97" t="s">
        <v>2088</v>
      </c>
      <c r="J4108" s="97" t="s">
        <v>3163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3187</v>
      </c>
      <c r="T4108" s="95" t="str">
        <f t="shared" si="323"/>
        <v>2025 04</v>
      </c>
      <c r="U4108" s="32">
        <f t="shared" si="320"/>
        <v>1078</v>
      </c>
      <c r="V4108" s="22">
        <f t="shared" si="321"/>
        <v>0.96078431372549022</v>
      </c>
      <c r="X4108" s="33"/>
      <c r="Y4108" s="33"/>
    </row>
    <row r="4109" spans="1:25" hidden="1" x14ac:dyDescent="0.2">
      <c r="A4109" s="93" t="s">
        <v>2659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2087</v>
      </c>
      <c r="I4109" s="97" t="s">
        <v>2088</v>
      </c>
      <c r="J4109" s="97" t="s">
        <v>3163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si="320"/>
        <v>-1122</v>
      </c>
      <c r="V4109" s="22" t="str">
        <f t="shared" si="321"/>
        <v/>
      </c>
      <c r="X4109" s="33"/>
      <c r="Y4109" s="33"/>
    </row>
    <row r="4110" spans="1:25" hidden="1" x14ac:dyDescent="0.2">
      <c r="A4110" s="93" t="s">
        <v>2660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2661</v>
      </c>
      <c r="I4110" s="97" t="s">
        <v>2040</v>
      </c>
      <c r="J4110" s="97" t="s">
        <v>2688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3187</v>
      </c>
      <c r="T4110" s="95" t="str">
        <f t="shared" si="323"/>
        <v>2024 12</v>
      </c>
      <c r="U4110" s="32">
        <f t="shared" si="320"/>
        <v>578</v>
      </c>
      <c r="V4110" s="22">
        <f t="shared" si="321"/>
        <v>1.1072796934865901</v>
      </c>
      <c r="X4110" s="33"/>
      <c r="Y4110" s="33"/>
    </row>
    <row r="4111" spans="1:25" hidden="1" x14ac:dyDescent="0.2">
      <c r="A4111" s="93" t="s">
        <v>2660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2661</v>
      </c>
      <c r="I4111" s="97" t="s">
        <v>2040</v>
      </c>
      <c r="J4111" s="97" t="s">
        <v>2688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3187</v>
      </c>
      <c r="T4111" s="95" t="str">
        <f t="shared" si="323"/>
        <v>2024 12</v>
      </c>
      <c r="U4111" s="32">
        <f t="shared" si="320"/>
        <v>578</v>
      </c>
      <c r="V4111" s="22">
        <f t="shared" si="321"/>
        <v>1.1072796934865901</v>
      </c>
      <c r="X4111" s="33"/>
      <c r="Y4111" s="33"/>
    </row>
    <row r="4112" spans="1:25" hidden="1" x14ac:dyDescent="0.2">
      <c r="A4112" s="93" t="s">
        <v>2684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2662</v>
      </c>
      <c r="I4112" s="97" t="s">
        <v>2088</v>
      </c>
      <c r="J4112" s="97" t="s">
        <v>2663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3187</v>
      </c>
      <c r="T4112" s="95" t="str">
        <f t="shared" si="323"/>
        <v>2025 01</v>
      </c>
      <c r="U4112" s="32">
        <f t="shared" si="320"/>
        <v>2591.4254691688984</v>
      </c>
      <c r="V4112" s="22">
        <f t="shared" si="321"/>
        <v>0.86134660870542967</v>
      </c>
      <c r="X4112" s="33"/>
      <c r="Y4112" s="33"/>
    </row>
    <row r="4113" spans="1:25" hidden="1" x14ac:dyDescent="0.2">
      <c r="A4113" s="93" t="s">
        <v>2684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2662</v>
      </c>
      <c r="I4113" s="97" t="s">
        <v>2088</v>
      </c>
      <c r="J4113" s="97" t="s">
        <v>2663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3187</v>
      </c>
      <c r="T4113" s="95" t="str">
        <f t="shared" si="323"/>
        <v>2024 12</v>
      </c>
      <c r="U4113" s="32">
        <f t="shared" si="320"/>
        <v>-4.5308311014196079E-3</v>
      </c>
      <c r="V4113" s="22">
        <f t="shared" si="321"/>
        <v>-1.5059726973650846E-6</v>
      </c>
      <c r="X4113" s="33"/>
      <c r="Y4113" s="33"/>
    </row>
    <row r="4114" spans="1:25" hidden="1" x14ac:dyDescent="0.2">
      <c r="A4114" s="93" t="s">
        <v>2684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2664</v>
      </c>
      <c r="I4114" s="97" t="s">
        <v>2665</v>
      </c>
      <c r="J4114" s="97" t="s">
        <v>2666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3187</v>
      </c>
      <c r="T4114" s="95" t="str">
        <f t="shared" si="323"/>
        <v>2025 01</v>
      </c>
      <c r="U4114" s="32">
        <f t="shared" si="320"/>
        <v>1121.9985790884705</v>
      </c>
      <c r="V4114" s="22">
        <f t="shared" si="321"/>
        <v>0.81422164161941391</v>
      </c>
      <c r="X4114" s="33"/>
      <c r="Y4114" s="33"/>
    </row>
    <row r="4115" spans="1:25" hidden="1" x14ac:dyDescent="0.2">
      <c r="A4115" s="93" t="s">
        <v>2684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2664</v>
      </c>
      <c r="I4115" s="97" t="s">
        <v>2665</v>
      </c>
      <c r="J4115" s="97" t="s">
        <v>2666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3187</v>
      </c>
      <c r="T4115" s="95" t="str">
        <f t="shared" si="323"/>
        <v>2025 01</v>
      </c>
      <c r="U4115" s="32">
        <f t="shared" si="320"/>
        <v>1121.9985790884705</v>
      </c>
      <c r="V4115" s="22">
        <f t="shared" si="321"/>
        <v>0.81422164161941391</v>
      </c>
      <c r="X4115" s="33"/>
      <c r="Y4115" s="33"/>
    </row>
    <row r="4116" spans="1:25" hidden="1" x14ac:dyDescent="0.2">
      <c r="A4116" s="93" t="s">
        <v>2684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2667</v>
      </c>
      <c r="I4116" s="97" t="s">
        <v>2668</v>
      </c>
      <c r="J4116" s="97" t="s">
        <v>2669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3187</v>
      </c>
      <c r="T4116" s="95" t="str">
        <f t="shared" si="323"/>
        <v>2025 01</v>
      </c>
      <c r="U4116" s="32">
        <f t="shared" si="320"/>
        <v>1234.283378016084</v>
      </c>
      <c r="V4116" s="22">
        <f t="shared" si="321"/>
        <v>0.54476511583135045</v>
      </c>
      <c r="X4116" s="33"/>
      <c r="Y4116" s="33"/>
    </row>
    <row r="4117" spans="1:25" hidden="1" x14ac:dyDescent="0.2">
      <c r="A4117" s="93" t="s">
        <v>2684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2670</v>
      </c>
      <c r="I4117" s="97" t="s">
        <v>2088</v>
      </c>
      <c r="J4117" s="97" t="s">
        <v>3987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3187</v>
      </c>
      <c r="T4117" s="95" t="str">
        <f t="shared" si="323"/>
        <v>2025 06</v>
      </c>
      <c r="U4117" s="32">
        <f t="shared" si="320"/>
        <v>587.71386058981193</v>
      </c>
      <c r="V4117" s="22">
        <f t="shared" si="321"/>
        <v>1.4254999244713609</v>
      </c>
      <c r="X4117" s="33"/>
      <c r="Y4117" s="33"/>
    </row>
    <row r="4118" spans="1:25" hidden="1" x14ac:dyDescent="0.2">
      <c r="A4118" s="93" t="s">
        <v>2684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2051</v>
      </c>
      <c r="I4118" s="97" t="s">
        <v>2040</v>
      </c>
      <c r="J4118" s="97" t="s">
        <v>2052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3575</v>
      </c>
      <c r="T4118" s="95" t="str">
        <f t="shared" si="323"/>
        <v>2025 07</v>
      </c>
      <c r="U4118" s="32">
        <f t="shared" si="320"/>
        <v>1082.8536193029468</v>
      </c>
      <c r="V4118" s="22">
        <f t="shared" si="321"/>
        <v>0.31688827421026627</v>
      </c>
      <c r="X4118" s="33"/>
      <c r="Y4118" s="33"/>
    </row>
    <row r="4119" spans="1:25" hidden="1" x14ac:dyDescent="0.2">
      <c r="A4119" s="93" t="s">
        <v>2684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2671</v>
      </c>
      <c r="I4119" s="97" t="s">
        <v>2040</v>
      </c>
      <c r="J4119" s="97" t="s">
        <v>2672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3187</v>
      </c>
      <c r="T4119" s="95" t="str">
        <f t="shared" si="323"/>
        <v>2025 01</v>
      </c>
      <c r="U4119" s="32">
        <f t="shared" si="320"/>
        <v>1004.1884182305614</v>
      </c>
      <c r="V4119" s="22">
        <f t="shared" si="321"/>
        <v>0.50314790604645765</v>
      </c>
      <c r="X4119" s="33"/>
      <c r="Y4119" s="33"/>
    </row>
    <row r="4120" spans="1:25" hidden="1" x14ac:dyDescent="0.2">
      <c r="A4120" s="93" t="s">
        <v>2684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2673</v>
      </c>
      <c r="I4120" s="97" t="s">
        <v>2040</v>
      </c>
      <c r="J4120" s="97" t="s">
        <v>2674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si="320"/>
        <v>729.61680965147252</v>
      </c>
      <c r="V4120" s="22">
        <f t="shared" si="321"/>
        <v>0.3361695818950331</v>
      </c>
      <c r="X4120" s="33"/>
      <c r="Y4120" s="33"/>
    </row>
    <row r="4121" spans="1:25" hidden="1" x14ac:dyDescent="0.2">
      <c r="A4121" s="93" t="s">
        <v>2684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2675</v>
      </c>
      <c r="I4121" s="97" t="s">
        <v>2040</v>
      </c>
      <c r="J4121" s="97" t="s">
        <v>2676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3541</v>
      </c>
      <c r="T4121" s="95" t="str">
        <f t="shared" si="323"/>
        <v>2025 05</v>
      </c>
      <c r="U4121" s="32">
        <f t="shared" si="320"/>
        <v>743.52168900804145</v>
      </c>
      <c r="V4121" s="22">
        <f t="shared" si="321"/>
        <v>0.36155095097958895</v>
      </c>
      <c r="X4121" s="33"/>
      <c r="Y4121" s="33"/>
    </row>
    <row r="4122" spans="1:25" hidden="1" x14ac:dyDescent="0.2">
      <c r="A4122" s="93" t="s">
        <v>2684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2677</v>
      </c>
      <c r="I4122" s="97" t="s">
        <v>2088</v>
      </c>
      <c r="J4122" s="97" t="s">
        <v>2678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3187</v>
      </c>
      <c r="T4122" s="95" t="str">
        <f t="shared" si="323"/>
        <v>2025 01</v>
      </c>
      <c r="U4122" s="32">
        <f t="shared" si="320"/>
        <v>1029.8078016085778</v>
      </c>
      <c r="V4122" s="22">
        <f t="shared" si="321"/>
        <v>0.61658041667324004</v>
      </c>
      <c r="X4122" s="33"/>
      <c r="Y4122" s="33"/>
    </row>
    <row r="4123" spans="1:25" hidden="1" x14ac:dyDescent="0.2">
      <c r="A4123" s="93" t="s">
        <v>2684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2679</v>
      </c>
      <c r="I4123" s="97" t="s">
        <v>2680</v>
      </c>
      <c r="J4123" s="97" t="s">
        <v>2681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si="320"/>
        <v>-695.81024128686374</v>
      </c>
      <c r="V4123" s="22" t="str">
        <f t="shared" si="321"/>
        <v/>
      </c>
      <c r="X4123" s="33"/>
      <c r="Y4123" s="33"/>
    </row>
    <row r="4124" spans="1:25" hidden="1" x14ac:dyDescent="0.2">
      <c r="A4124" s="93" t="s">
        <v>2684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2682</v>
      </c>
      <c r="I4124" s="97" t="s">
        <v>2621</v>
      </c>
      <c r="J4124" s="97" t="s">
        <v>2683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3187</v>
      </c>
      <c r="T4124" s="95" t="str">
        <f t="shared" si="323"/>
        <v>2025 05</v>
      </c>
      <c r="U4124" s="32">
        <f t="shared" si="320"/>
        <v>1042.8565683646107</v>
      </c>
      <c r="V4124" s="22">
        <f t="shared" si="321"/>
        <v>1.8717919105740906</v>
      </c>
      <c r="X4124" s="33"/>
      <c r="Y4124" s="33"/>
    </row>
    <row r="4125" spans="1:25" hidden="1" x14ac:dyDescent="0.2">
      <c r="A4125" s="93" t="s">
        <v>2699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2686</v>
      </c>
      <c r="I4125" s="97" t="s">
        <v>2040</v>
      </c>
      <c r="J4125" s="97" t="s">
        <v>2687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3187</v>
      </c>
      <c r="T4125" s="95" t="str">
        <f t="shared" si="323"/>
        <v>2025 01</v>
      </c>
      <c r="U4125" s="32">
        <f t="shared" si="320"/>
        <v>1079.372370239498</v>
      </c>
      <c r="V4125" s="22">
        <f t="shared" si="321"/>
        <v>0.66602120710419377</v>
      </c>
      <c r="X4125" s="33"/>
      <c r="Y4125" s="33"/>
    </row>
    <row r="4126" spans="1:25" hidden="1" x14ac:dyDescent="0.2">
      <c r="A4126" s="93" t="s">
        <v>2699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2520</v>
      </c>
      <c r="I4126" s="97" t="s">
        <v>2040</v>
      </c>
      <c r="J4126" s="97" t="s">
        <v>2521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3541</v>
      </c>
      <c r="T4126" s="95" t="str">
        <f t="shared" si="323"/>
        <v>2025 07</v>
      </c>
      <c r="U4126" s="32">
        <f t="shared" si="320"/>
        <v>804.44678248920331</v>
      </c>
      <c r="V4126" s="22">
        <f t="shared" si="321"/>
        <v>0.89826798314138712</v>
      </c>
      <c r="X4126" s="33"/>
      <c r="Y4126" s="33"/>
    </row>
    <row r="4127" spans="1:25" hidden="1" x14ac:dyDescent="0.2">
      <c r="A4127" s="93" t="s">
        <v>2699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2661</v>
      </c>
      <c r="I4127" s="97" t="s">
        <v>2040</v>
      </c>
      <c r="J4127" s="97" t="s">
        <v>2688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3187</v>
      </c>
      <c r="T4127" s="95" t="str">
        <f t="shared" si="323"/>
        <v>2025 01</v>
      </c>
      <c r="U4127" s="32">
        <f t="shared" si="320"/>
        <v>625.24889674126439</v>
      </c>
      <c r="V4127" s="22">
        <f t="shared" si="321"/>
        <v>1.3170035676578697</v>
      </c>
      <c r="X4127" s="33"/>
      <c r="Y4127" s="33"/>
    </row>
    <row r="4128" spans="1:25" hidden="1" x14ac:dyDescent="0.2">
      <c r="A4128" s="93" t="s">
        <v>2699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2661</v>
      </c>
      <c r="I4128" s="97" t="s">
        <v>2040</v>
      </c>
      <c r="J4128" s="97" t="s">
        <v>2688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3187</v>
      </c>
      <c r="T4128" s="95" t="str">
        <f t="shared" si="323"/>
        <v>2025 01</v>
      </c>
      <c r="U4128" s="32">
        <f t="shared" si="320"/>
        <v>525.24889674126439</v>
      </c>
      <c r="V4128" s="22">
        <f t="shared" si="321"/>
        <v>1.1063668796889723</v>
      </c>
      <c r="X4128" s="33"/>
      <c r="Y4128" s="33"/>
    </row>
    <row r="4129" spans="1:25" hidden="1" x14ac:dyDescent="0.2">
      <c r="A4129" s="93" t="s">
        <v>2699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2062</v>
      </c>
      <c r="I4129" s="97" t="s">
        <v>2040</v>
      </c>
      <c r="J4129" s="97" t="s">
        <v>4360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3187</v>
      </c>
      <c r="T4129" s="95" t="str">
        <f t="shared" si="323"/>
        <v>2025 03</v>
      </c>
      <c r="U4129" s="32">
        <f t="shared" si="320"/>
        <v>522.94018796623516</v>
      </c>
      <c r="V4129" s="22">
        <f t="shared" si="321"/>
        <v>0.77236926290960572</v>
      </c>
      <c r="X4129" s="33"/>
      <c r="Y4129" s="33"/>
    </row>
    <row r="4130" spans="1:25" hidden="1" x14ac:dyDescent="0.2">
      <c r="A4130" s="93" t="s">
        <v>2699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2062</v>
      </c>
      <c r="I4130" s="97" t="s">
        <v>2040</v>
      </c>
      <c r="J4130" s="97" t="s">
        <v>4360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3187</v>
      </c>
      <c r="T4130" s="95" t="str">
        <f t="shared" si="323"/>
        <v>2025 04</v>
      </c>
      <c r="U4130" s="32">
        <f t="shared" si="320"/>
        <v>522.94018796623516</v>
      </c>
      <c r="V4130" s="22">
        <f t="shared" si="321"/>
        <v>0.77236926290960572</v>
      </c>
      <c r="X4130" s="33"/>
      <c r="Y4130" s="33"/>
    </row>
    <row r="4131" spans="1:25" hidden="1" x14ac:dyDescent="0.2">
      <c r="A4131" s="93" t="s">
        <v>2699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2261</v>
      </c>
      <c r="I4131" s="97" t="s">
        <v>2043</v>
      </c>
      <c r="J4131" s="97" t="s">
        <v>2262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3187</v>
      </c>
      <c r="T4131" s="95" t="str">
        <f t="shared" si="323"/>
        <v>2025 03</v>
      </c>
      <c r="U4131" s="32">
        <f t="shared" si="320"/>
        <v>851.23165371024766</v>
      </c>
      <c r="V4131" s="22">
        <f t="shared" si="321"/>
        <v>0.81164888006170854</v>
      </c>
      <c r="X4131" s="33"/>
      <c r="Y4131" s="33"/>
    </row>
    <row r="4132" spans="1:25" hidden="1" x14ac:dyDescent="0.2">
      <c r="A4132" s="93" t="s">
        <v>2699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2261</v>
      </c>
      <c r="I4132" s="97" t="s">
        <v>2043</v>
      </c>
      <c r="J4132" s="97" t="s">
        <v>2262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3187</v>
      </c>
      <c r="T4132" s="95" t="str">
        <f t="shared" si="323"/>
        <v>2025 03</v>
      </c>
      <c r="U4132" s="32">
        <f t="shared" si="320"/>
        <v>651.23165371024766</v>
      </c>
      <c r="V4132" s="22">
        <f t="shared" si="321"/>
        <v>0.62094899794994973</v>
      </c>
      <c r="X4132" s="33"/>
      <c r="Y4132" s="33"/>
    </row>
    <row r="4133" spans="1:25" hidden="1" x14ac:dyDescent="0.2">
      <c r="A4133" s="93" t="s">
        <v>2699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2261</v>
      </c>
      <c r="I4133" s="97" t="s">
        <v>2043</v>
      </c>
      <c r="J4133" s="97" t="s">
        <v>2262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3187</v>
      </c>
      <c r="T4133" s="95" t="str">
        <f t="shared" si="323"/>
        <v>2025 05</v>
      </c>
      <c r="U4133" s="32">
        <f t="shared" si="320"/>
        <v>751.23165371024766</v>
      </c>
      <c r="V4133" s="22">
        <f t="shared" si="321"/>
        <v>0.71629893900582919</v>
      </c>
      <c r="X4133" s="33"/>
      <c r="Y4133" s="33"/>
    </row>
    <row r="4134" spans="1:25" hidden="1" x14ac:dyDescent="0.2">
      <c r="A4134" s="93" t="s">
        <v>2699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2689</v>
      </c>
      <c r="I4134" s="97" t="s">
        <v>2250</v>
      </c>
      <c r="J4134" s="97" t="s">
        <v>2690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3187</v>
      </c>
      <c r="T4134" s="95" t="str">
        <f t="shared" si="323"/>
        <v>2025 01</v>
      </c>
      <c r="U4134" s="32">
        <f t="shared" si="320"/>
        <v>1338.0696401649006</v>
      </c>
      <c r="V4134" s="22">
        <f t="shared" si="321"/>
        <v>0.64894026793024728</v>
      </c>
      <c r="X4134" s="33"/>
      <c r="Y4134" s="33"/>
    </row>
    <row r="4135" spans="1:25" hidden="1" x14ac:dyDescent="0.2">
      <c r="A4135" s="93" t="s">
        <v>2699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2689</v>
      </c>
      <c r="I4135" s="97" t="s">
        <v>2250</v>
      </c>
      <c r="J4135" s="97" t="s">
        <v>2690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3187</v>
      </c>
      <c r="T4135" s="95" t="str">
        <f t="shared" si="323"/>
        <v>2025 03</v>
      </c>
      <c r="U4135" s="32">
        <f t="shared" si="320"/>
        <v>1238.0696401649006</v>
      </c>
      <c r="V4135" s="22">
        <f t="shared" si="321"/>
        <v>0.60044202475582831</v>
      </c>
      <c r="X4135" s="33"/>
      <c r="Y4135" s="33"/>
    </row>
    <row r="4136" spans="1:25" hidden="1" x14ac:dyDescent="0.2">
      <c r="A4136" s="93" t="s">
        <v>2699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2188</v>
      </c>
      <c r="I4136" s="97" t="s">
        <v>2189</v>
      </c>
      <c r="J4136" s="97" t="s">
        <v>2691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si="320"/>
        <v>-1111.3491735374946</v>
      </c>
      <c r="V4136" s="22" t="str">
        <f t="shared" si="321"/>
        <v/>
      </c>
      <c r="X4136" s="33"/>
      <c r="Y4136" s="33"/>
    </row>
    <row r="4137" spans="1:25" hidden="1" x14ac:dyDescent="0.2">
      <c r="A4137" s="93" t="s">
        <v>2699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2692</v>
      </c>
      <c r="I4137" s="97" t="s">
        <v>2693</v>
      </c>
      <c r="J4137" s="97" t="s">
        <v>2694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3187</v>
      </c>
      <c r="T4137" s="95" t="str">
        <f t="shared" si="323"/>
        <v>2025 01</v>
      </c>
      <c r="U4137" s="32">
        <f t="shared" si="320"/>
        <v>1740.7472037691414</v>
      </c>
      <c r="V4137" s="22">
        <f t="shared" si="321"/>
        <v>0.55099965594584166</v>
      </c>
      <c r="X4137" s="33"/>
      <c r="Y4137" s="33"/>
    </row>
    <row r="4138" spans="1:25" hidden="1" x14ac:dyDescent="0.2">
      <c r="A4138" s="93" t="s">
        <v>2699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2695</v>
      </c>
      <c r="I4138" s="97" t="s">
        <v>2256</v>
      </c>
      <c r="J4138" s="97" t="s">
        <v>2696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3187</v>
      </c>
      <c r="T4138" s="95" t="str">
        <f t="shared" si="323"/>
        <v>2025 01</v>
      </c>
      <c r="U4138" s="32">
        <f t="shared" si="320"/>
        <v>867.76146996466468</v>
      </c>
      <c r="V4138" s="22">
        <f t="shared" si="321"/>
        <v>0.93083630638155801</v>
      </c>
      <c r="X4138" s="33"/>
      <c r="Y4138" s="33"/>
    </row>
    <row r="4139" spans="1:25" hidden="1" x14ac:dyDescent="0.2">
      <c r="A4139" s="93" t="s">
        <v>2699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2697</v>
      </c>
      <c r="I4139" s="97" t="s">
        <v>2040</v>
      </c>
      <c r="J4139" s="97" t="s">
        <v>2698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3187</v>
      </c>
      <c r="T4139" s="95" t="str">
        <f t="shared" si="323"/>
        <v>2025 03</v>
      </c>
      <c r="U4139" s="32">
        <f t="shared" si="320"/>
        <v>671.73226953278413</v>
      </c>
      <c r="V4139" s="22">
        <f t="shared" si="321"/>
        <v>0.65326592445682208</v>
      </c>
      <c r="X4139" s="33"/>
      <c r="Y4139" s="33"/>
    </row>
    <row r="4140" spans="1:25" hidden="1" x14ac:dyDescent="0.2">
      <c r="A4140" s="93" t="s">
        <v>2714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2671</v>
      </c>
      <c r="I4140" s="97" t="s">
        <v>2040</v>
      </c>
      <c r="J4140" s="97" t="s">
        <v>2672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3187</v>
      </c>
      <c r="T4140" s="95" t="str">
        <f t="shared" si="323"/>
        <v>2025 02</v>
      </c>
      <c r="U4140" s="32">
        <f t="shared" si="320"/>
        <v>1045.2540649160442</v>
      </c>
      <c r="V4140" s="22">
        <f t="shared" si="321"/>
        <v>0.53472630184605074</v>
      </c>
      <c r="X4140" s="33"/>
      <c r="Y4140" s="33"/>
    </row>
    <row r="4141" spans="1:25" hidden="1" x14ac:dyDescent="0.2">
      <c r="A4141" s="93" t="s">
        <v>2714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2701</v>
      </c>
      <c r="I4141" s="97" t="s">
        <v>2490</v>
      </c>
      <c r="J4141" s="97" t="s">
        <v>2702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3187</v>
      </c>
      <c r="T4141" s="95" t="str">
        <f t="shared" si="323"/>
        <v>2025 04</v>
      </c>
      <c r="U4141" s="32">
        <f t="shared" si="320"/>
        <v>906.67528115527307</v>
      </c>
      <c r="V4141" s="22">
        <f t="shared" si="321"/>
        <v>0.65072790921777479</v>
      </c>
      <c r="X4141" s="33"/>
      <c r="Y4141" s="33"/>
    </row>
    <row r="4142" spans="1:25" hidden="1" x14ac:dyDescent="0.2">
      <c r="A4142" s="93" t="s">
        <v>2714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2703</v>
      </c>
      <c r="I4142" s="97" t="s">
        <v>2704</v>
      </c>
      <c r="J4142" s="97" t="s">
        <v>2705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3187</v>
      </c>
      <c r="T4142" s="95" t="str">
        <f t="shared" si="323"/>
        <v>2025 01</v>
      </c>
      <c r="U4142" s="32">
        <f t="shared" si="320"/>
        <v>738.51724089778895</v>
      </c>
      <c r="V4142" s="22">
        <f t="shared" si="321"/>
        <v>0.63584003732318772</v>
      </c>
      <c r="X4142" s="33"/>
      <c r="Y4142" s="33"/>
    </row>
    <row r="4143" spans="1:25" hidden="1" x14ac:dyDescent="0.2">
      <c r="A4143" s="93" t="s">
        <v>2714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2062</v>
      </c>
      <c r="I4143" s="97" t="s">
        <v>2040</v>
      </c>
      <c r="J4143" s="97" t="s">
        <v>4360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3187</v>
      </c>
      <c r="T4143" s="95" t="str">
        <f t="shared" si="323"/>
        <v>2025 04</v>
      </c>
      <c r="U4143" s="32">
        <f t="shared" si="320"/>
        <v>438.55826947311016</v>
      </c>
      <c r="V4143" s="22">
        <f t="shared" si="321"/>
        <v>0.57595775473146693</v>
      </c>
      <c r="X4143" s="33"/>
      <c r="Y4143" s="33"/>
    </row>
    <row r="4144" spans="1:25" hidden="1" x14ac:dyDescent="0.2">
      <c r="A4144" s="93" t="s">
        <v>2714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2706</v>
      </c>
      <c r="I4144" s="97" t="s">
        <v>2256</v>
      </c>
      <c r="J4144" s="97" t="s">
        <v>2707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3187</v>
      </c>
      <c r="T4144" s="95" t="str">
        <f t="shared" si="323"/>
        <v>2025 01</v>
      </c>
      <c r="U4144" s="32">
        <f t="shared" si="320"/>
        <v>699.89742856169687</v>
      </c>
      <c r="V4144" s="22">
        <f t="shared" si="321"/>
        <v>0.69982564643858025</v>
      </c>
      <c r="X4144" s="33"/>
      <c r="Y4144" s="33"/>
    </row>
    <row r="4145" spans="1:25" hidden="1" x14ac:dyDescent="0.2">
      <c r="A4145" s="93" t="s">
        <v>2714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2706</v>
      </c>
      <c r="I4145" s="97" t="s">
        <v>2256</v>
      </c>
      <c r="J4145" s="97" t="s">
        <v>2707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3187</v>
      </c>
      <c r="T4145" s="95" t="str">
        <f t="shared" si="323"/>
        <v>2025 01</v>
      </c>
      <c r="U4145" s="32">
        <f t="shared" si="320"/>
        <v>699.89742856169687</v>
      </c>
      <c r="V4145" s="22">
        <f t="shared" si="321"/>
        <v>0.69982564643858025</v>
      </c>
      <c r="X4145" s="33"/>
      <c r="Y4145" s="33"/>
    </row>
    <row r="4146" spans="1:25" hidden="1" x14ac:dyDescent="0.2">
      <c r="A4146" s="93" t="s">
        <v>2714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2536</v>
      </c>
      <c r="I4146" s="97" t="s">
        <v>2537</v>
      </c>
      <c r="J4146" s="97" t="s">
        <v>2538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3187</v>
      </c>
      <c r="T4146" s="95" t="str">
        <f t="shared" si="323"/>
        <v>2024 12</v>
      </c>
      <c r="U4146" s="32">
        <f t="shared" si="320"/>
        <v>5.5371070266119204E-4</v>
      </c>
      <c r="V4146" s="22">
        <f t="shared" si="321"/>
        <v>2.3362044783169461E-7</v>
      </c>
      <c r="X4146" s="33"/>
      <c r="Y4146" s="33"/>
    </row>
    <row r="4147" spans="1:25" hidden="1" x14ac:dyDescent="0.2">
      <c r="A4147" s="93" t="s">
        <v>2714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2536</v>
      </c>
      <c r="I4147" s="97" t="s">
        <v>2537</v>
      </c>
      <c r="J4147" s="97" t="s">
        <v>2538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3187</v>
      </c>
      <c r="T4147" s="95" t="str">
        <f t="shared" si="323"/>
        <v>2025 03</v>
      </c>
      <c r="U4147" s="32">
        <f t="shared" si="320"/>
        <v>729.87055371070255</v>
      </c>
      <c r="V4147" s="22">
        <f t="shared" si="321"/>
        <v>0.30794543937395341</v>
      </c>
      <c r="X4147" s="33"/>
      <c r="Y4147" s="33"/>
    </row>
    <row r="4148" spans="1:25" hidden="1" x14ac:dyDescent="0.2">
      <c r="A4148" s="93" t="s">
        <v>2714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2708</v>
      </c>
      <c r="I4148" s="97" t="s">
        <v>2040</v>
      </c>
      <c r="J4148" s="97" t="s">
        <v>2709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/>
      <c r="R4148" s="31"/>
      <c r="S4148" s="31"/>
      <c r="T4148" s="95" t="str">
        <f t="shared" si="323"/>
        <v/>
      </c>
      <c r="U4148" s="32">
        <f t="shared" si="320"/>
        <v>-962.59872500936683</v>
      </c>
      <c r="V4148" s="22" t="str">
        <f t="shared" si="321"/>
        <v/>
      </c>
      <c r="X4148" s="33"/>
      <c r="Y4148" s="33"/>
    </row>
    <row r="4149" spans="1:25" hidden="1" x14ac:dyDescent="0.2">
      <c r="A4149" s="93" t="s">
        <v>2714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2710</v>
      </c>
      <c r="I4149" s="97" t="s">
        <v>2040</v>
      </c>
      <c r="J4149" s="97" t="s">
        <v>2711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3187</v>
      </c>
      <c r="T4149" s="95" t="str">
        <f t="shared" si="323"/>
        <v>2025 01</v>
      </c>
      <c r="U4149" s="32">
        <f t="shared" si="320"/>
        <v>2188.4095408875705</v>
      </c>
      <c r="V4149" s="22">
        <f t="shared" si="321"/>
        <v>0.98951843994020394</v>
      </c>
      <c r="X4149" s="33"/>
      <c r="Y4149" s="33"/>
    </row>
    <row r="4150" spans="1:25" hidden="1" x14ac:dyDescent="0.2">
      <c r="A4150" s="93" t="s">
        <v>2714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2543</v>
      </c>
      <c r="I4150" s="97" t="s">
        <v>2072</v>
      </c>
      <c r="J4150" s="97" t="s">
        <v>3808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3187</v>
      </c>
      <c r="T4150" s="95" t="str">
        <f t="shared" si="323"/>
        <v>2025 01</v>
      </c>
      <c r="U4150" s="32">
        <f t="shared" si="320"/>
        <v>1095.3104792071108</v>
      </c>
      <c r="V4150" s="22">
        <f t="shared" si="321"/>
        <v>0.77975272328425527</v>
      </c>
      <c r="X4150" s="33"/>
      <c r="Y4150" s="33"/>
    </row>
    <row r="4151" spans="1:25" hidden="1" x14ac:dyDescent="0.2">
      <c r="A4151" s="93" t="s">
        <v>2714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2712</v>
      </c>
      <c r="I4151" s="97" t="s">
        <v>2713</v>
      </c>
      <c r="J4151" s="97" t="s">
        <v>4002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3187</v>
      </c>
      <c r="T4151" s="95" t="str">
        <f t="shared" si="323"/>
        <v>2025 01</v>
      </c>
      <c r="U4151" s="32">
        <f t="shared" si="320"/>
        <v>718.081111678757</v>
      </c>
      <c r="V4151" s="22">
        <f t="shared" si="321"/>
        <v>0.73130389915040594</v>
      </c>
      <c r="X4151" s="33"/>
      <c r="Y4151" s="33"/>
    </row>
    <row r="4152" spans="1:25" hidden="1" x14ac:dyDescent="0.2">
      <c r="A4152" s="93" t="s">
        <v>2714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2598</v>
      </c>
      <c r="I4152" s="97" t="s">
        <v>2202</v>
      </c>
      <c r="J4152" s="97" t="s">
        <v>2599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3187</v>
      </c>
      <c r="T4152" s="95" t="str">
        <f t="shared" si="323"/>
        <v>2025 01</v>
      </c>
      <c r="U4152" s="32">
        <f t="shared" si="320"/>
        <v>1332.6604684785925</v>
      </c>
      <c r="V4152" s="22">
        <f t="shared" si="321"/>
        <v>0.46477246723951249</v>
      </c>
      <c r="X4152" s="33"/>
      <c r="Y4152" s="33"/>
    </row>
    <row r="4153" spans="1:25" hidden="1" x14ac:dyDescent="0.2">
      <c r="A4153" s="93" t="s">
        <v>2714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2527</v>
      </c>
      <c r="I4153" s="97" t="s">
        <v>2040</v>
      </c>
      <c r="J4153" s="97" t="s">
        <v>2528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3187</v>
      </c>
      <c r="T4153" s="95" t="str">
        <f t="shared" si="323"/>
        <v>2025 02</v>
      </c>
      <c r="U4153" s="32">
        <f t="shared" si="320"/>
        <v>694.13297043697298</v>
      </c>
      <c r="V4153" s="22">
        <f t="shared" si="321"/>
        <v>0.3843765676396092</v>
      </c>
      <c r="X4153" s="33"/>
      <c r="Y4153" s="33"/>
    </row>
    <row r="4154" spans="1:25" hidden="1" x14ac:dyDescent="0.2">
      <c r="A4154" s="93" t="s">
        <v>2736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2689</v>
      </c>
      <c r="I4154" s="97" t="s">
        <v>2250</v>
      </c>
      <c r="J4154" s="97" t="s">
        <v>2690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3187</v>
      </c>
      <c r="T4154" s="95" t="str">
        <f t="shared" si="323"/>
        <v>2025 05</v>
      </c>
      <c r="U4154" s="32">
        <f t="shared" si="320"/>
        <v>1042.4273180076616</v>
      </c>
      <c r="V4154" s="22">
        <f t="shared" si="321"/>
        <v>0.46174695783778946</v>
      </c>
      <c r="X4154" s="33"/>
      <c r="Y4154" s="33"/>
    </row>
    <row r="4155" spans="1:25" hidden="1" x14ac:dyDescent="0.2">
      <c r="A4155" s="93" t="s">
        <v>2736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2689</v>
      </c>
      <c r="I4155" s="97" t="s">
        <v>2250</v>
      </c>
      <c r="J4155" s="97" t="s">
        <v>2690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si="320"/>
        <v>942.4273180076616</v>
      </c>
      <c r="V4155" s="22">
        <f t="shared" si="321"/>
        <v>0.41745159547906857</v>
      </c>
      <c r="X4155" s="33"/>
      <c r="Y4155" s="33"/>
    </row>
    <row r="4156" spans="1:25" hidden="1" x14ac:dyDescent="0.2">
      <c r="A4156" s="93" t="s">
        <v>2736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2716</v>
      </c>
      <c r="I4156" s="97" t="s">
        <v>2044</v>
      </c>
      <c r="J4156" s="97" t="s">
        <v>2717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3187</v>
      </c>
      <c r="T4156" s="95" t="str">
        <f t="shared" si="323"/>
        <v>2025 02</v>
      </c>
      <c r="U4156" s="32">
        <f t="shared" si="320"/>
        <v>556.92662638766035</v>
      </c>
      <c r="V4156" s="22">
        <f t="shared" si="321"/>
        <v>0.74949075847011604</v>
      </c>
      <c r="X4156" s="33"/>
      <c r="Y4156" s="33"/>
    </row>
    <row r="4157" spans="1:25" hidden="1" x14ac:dyDescent="0.2">
      <c r="A4157" s="93" t="s">
        <v>2736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2718</v>
      </c>
      <c r="I4157" s="97" t="s">
        <v>2609</v>
      </c>
      <c r="J4157" s="97" t="s">
        <v>2719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3450</v>
      </c>
      <c r="T4157" s="95" t="str">
        <f t="shared" si="323"/>
        <v>2025 10</v>
      </c>
      <c r="U4157" s="32">
        <f t="shared" si="320"/>
        <v>650.18920129678668</v>
      </c>
      <c r="V4157" s="22">
        <f t="shared" si="321"/>
        <v>0.68454601925404179</v>
      </c>
      <c r="X4157" s="33"/>
      <c r="Y4157" s="33"/>
    </row>
    <row r="4158" spans="1:25" hidden="1" x14ac:dyDescent="0.2">
      <c r="A4158" s="93" t="s">
        <v>2736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2720</v>
      </c>
      <c r="I4158" s="97" t="s">
        <v>2721</v>
      </c>
      <c r="J4158" s="97" t="s">
        <v>2722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si="320"/>
        <v>-962.80572256606786</v>
      </c>
      <c r="V4158" s="22" t="str">
        <f t="shared" si="321"/>
        <v/>
      </c>
      <c r="X4158" s="33"/>
      <c r="Y4158" s="33"/>
    </row>
    <row r="4159" spans="1:25" hidden="1" x14ac:dyDescent="0.2">
      <c r="A4159" s="93" t="s">
        <v>2736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2661</v>
      </c>
      <c r="I4159" s="97" t="s">
        <v>2040</v>
      </c>
      <c r="J4159" s="97" t="s">
        <v>2688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3187</v>
      </c>
      <c r="T4159" s="95" t="str">
        <f t="shared" si="323"/>
        <v>2025 03</v>
      </c>
      <c r="U4159" s="32">
        <f t="shared" si="320"/>
        <v>580.20304548580361</v>
      </c>
      <c r="V4159" s="22">
        <f t="shared" si="321"/>
        <v>1.1162109366878898</v>
      </c>
      <c r="X4159" s="33"/>
      <c r="Y4159" s="33"/>
    </row>
    <row r="4160" spans="1:25" hidden="1" x14ac:dyDescent="0.2">
      <c r="A4160" s="93" t="s">
        <v>2736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2723</v>
      </c>
      <c r="I4160" s="97" t="s">
        <v>2490</v>
      </c>
      <c r="J4160" s="97" t="s">
        <v>2724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si="320"/>
        <v>-1616.0959858532285</v>
      </c>
      <c r="V4160" s="22" t="str">
        <f t="shared" si="321"/>
        <v/>
      </c>
      <c r="X4160" s="33"/>
      <c r="Y4160" s="33"/>
    </row>
    <row r="4161" spans="1:25" hidden="1" x14ac:dyDescent="0.2">
      <c r="A4161" s="93" t="s">
        <v>2736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2598</v>
      </c>
      <c r="I4161" s="97" t="s">
        <v>2202</v>
      </c>
      <c r="J4161" s="97" t="s">
        <v>2599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3187</v>
      </c>
      <c r="T4161" s="95" t="str">
        <f t="shared" si="323"/>
        <v>2024 12</v>
      </c>
      <c r="U4161" s="32">
        <f t="shared" ref="U4161:U4224" si="324">Q4161-P4161</f>
        <v>1.3694861954718363E-3</v>
      </c>
      <c r="V4161" s="22">
        <f t="shared" ref="V4161:V4224" si="325">IF(Q4161&lt;&gt;0,IFERROR(U4161/P4161,""),"")</f>
        <v>4.9016856904872567E-7</v>
      </c>
      <c r="X4161" s="33"/>
      <c r="Y4161" s="33"/>
    </row>
    <row r="4162" spans="1:25" hidden="1" x14ac:dyDescent="0.2">
      <c r="A4162" s="93" t="s">
        <v>2736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2130</v>
      </c>
      <c r="I4162" s="97" t="s">
        <v>2078</v>
      </c>
      <c r="J4162" s="97" t="s">
        <v>2131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3187</v>
      </c>
      <c r="T4162" s="95" t="str">
        <f t="shared" si="323"/>
        <v>2025 01</v>
      </c>
      <c r="U4162" s="32">
        <f t="shared" si="324"/>
        <v>1032.3396394537763</v>
      </c>
      <c r="V4162" s="22">
        <f t="shared" si="325"/>
        <v>0.65852251255117256</v>
      </c>
      <c r="X4162" s="33"/>
      <c r="Y4162" s="33"/>
    </row>
    <row r="4163" spans="1:25" hidden="1" x14ac:dyDescent="0.2">
      <c r="A4163" s="93" t="s">
        <v>2736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2725</v>
      </c>
      <c r="I4163" s="97" t="s">
        <v>2040</v>
      </c>
      <c r="J4163" s="97" t="s">
        <v>2726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3187</v>
      </c>
      <c r="T4163" s="95" t="str">
        <f t="shared" si="323"/>
        <v>2025 03</v>
      </c>
      <c r="U4163" s="32">
        <f t="shared" si="324"/>
        <v>983.68251006975083</v>
      </c>
      <c r="V4163" s="22">
        <f t="shared" si="325"/>
        <v>1.2050244202826064</v>
      </c>
      <c r="X4163" s="33"/>
      <c r="Y4163" s="33"/>
    </row>
    <row r="4164" spans="1:25" hidden="1" x14ac:dyDescent="0.2">
      <c r="A4164" s="93" t="s">
        <v>2736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2543</v>
      </c>
      <c r="I4164" s="97" t="s">
        <v>2072</v>
      </c>
      <c r="J4164" s="97" t="s">
        <v>3808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3187</v>
      </c>
      <c r="T4164" s="95" t="str">
        <f t="shared" ref="T4164:T4227" si="327">IF(R4164="","",TEXT(R4164,"ГГГГ ММ"))</f>
        <v>2025 04</v>
      </c>
      <c r="U4164" s="32">
        <f t="shared" si="324"/>
        <v>930.80756754101503</v>
      </c>
      <c r="V4164" s="22">
        <f t="shared" si="325"/>
        <v>0.67982231385061209</v>
      </c>
      <c r="X4164" s="33"/>
      <c r="Y4164" s="33"/>
    </row>
    <row r="4165" spans="1:25" hidden="1" x14ac:dyDescent="0.2">
      <c r="A4165" s="93" t="s">
        <v>2736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2727</v>
      </c>
      <c r="I4165" s="97" t="s">
        <v>2728</v>
      </c>
      <c r="J4165" s="97" t="s">
        <v>3925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3187</v>
      </c>
      <c r="T4165" s="95" t="str">
        <f t="shared" si="327"/>
        <v>2025 06</v>
      </c>
      <c r="U4165" s="32">
        <f t="shared" si="324"/>
        <v>527.04199331957921</v>
      </c>
      <c r="V4165" s="22">
        <f t="shared" si="325"/>
        <v>0.91986146833540594</v>
      </c>
      <c r="X4165" s="33"/>
      <c r="Y4165" s="33"/>
    </row>
    <row r="4166" spans="1:25" hidden="1" x14ac:dyDescent="0.2">
      <c r="A4166" s="93" t="s">
        <v>2736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2729</v>
      </c>
      <c r="I4166" s="97" t="s">
        <v>2138</v>
      </c>
      <c r="J4166" s="97" t="s">
        <v>2730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3187</v>
      </c>
      <c r="T4166" s="95" t="str">
        <f t="shared" si="327"/>
        <v>2025 04</v>
      </c>
      <c r="U4166" s="32">
        <f t="shared" si="324"/>
        <v>377.36040573730156</v>
      </c>
      <c r="V4166" s="22">
        <f t="shared" si="325"/>
        <v>0.40900087974097682</v>
      </c>
      <c r="X4166" s="33"/>
      <c r="Y4166" s="33"/>
    </row>
    <row r="4167" spans="1:25" hidden="1" x14ac:dyDescent="0.2">
      <c r="A4167" s="93" t="s">
        <v>2736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2731</v>
      </c>
      <c r="I4167" s="97" t="s">
        <v>2202</v>
      </c>
      <c r="J4167" s="97" t="s">
        <v>2732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3187</v>
      </c>
      <c r="T4167" s="95" t="str">
        <f t="shared" si="327"/>
        <v>2025 02</v>
      </c>
      <c r="U4167" s="32">
        <f t="shared" si="324"/>
        <v>793.70558306316798</v>
      </c>
      <c r="V4167" s="22">
        <f t="shared" si="325"/>
        <v>0.43941097067063828</v>
      </c>
      <c r="X4167" s="33"/>
      <c r="Y4167" s="33"/>
    </row>
    <row r="4168" spans="1:25" hidden="1" x14ac:dyDescent="0.2">
      <c r="A4168" s="93" t="s">
        <v>2736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2733</v>
      </c>
      <c r="I4168" s="97" t="s">
        <v>2734</v>
      </c>
      <c r="J4168" s="97" t="s">
        <v>2735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3187</v>
      </c>
      <c r="T4168" s="95" t="str">
        <f t="shared" si="327"/>
        <v>2025 04</v>
      </c>
      <c r="U4168" s="32">
        <f t="shared" si="324"/>
        <v>913.98246389625626</v>
      </c>
      <c r="V4168" s="22">
        <f t="shared" si="325"/>
        <v>1.0315624992203745</v>
      </c>
      <c r="X4168" s="33"/>
      <c r="Y4168" s="33"/>
    </row>
    <row r="4169" spans="1:25" hidden="1" x14ac:dyDescent="0.2">
      <c r="A4169" s="93" t="s">
        <v>2747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2662</v>
      </c>
      <c r="I4169" s="97" t="s">
        <v>2088</v>
      </c>
      <c r="J4169" s="97" t="s">
        <v>2663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3187</v>
      </c>
      <c r="T4169" s="95" t="str">
        <f t="shared" si="327"/>
        <v>2025 02</v>
      </c>
      <c r="U4169" s="32">
        <f t="shared" si="324"/>
        <v>2954.5880238258401</v>
      </c>
      <c r="V4169" s="22">
        <f t="shared" si="325"/>
        <v>1.0761911325028803</v>
      </c>
      <c r="X4169" s="33"/>
      <c r="Y4169" s="33"/>
    </row>
    <row r="4170" spans="1:25" hidden="1" x14ac:dyDescent="0.2">
      <c r="A4170" s="93" t="s">
        <v>2747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2689</v>
      </c>
      <c r="I4170" s="97" t="s">
        <v>2250</v>
      </c>
      <c r="J4170" s="97" t="s">
        <v>2690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si="324"/>
        <v>-2302.5307026514147</v>
      </c>
      <c r="V4170" s="22" t="str">
        <f t="shared" si="325"/>
        <v/>
      </c>
      <c r="X4170" s="33"/>
      <c r="Y4170" s="33"/>
    </row>
    <row r="4171" spans="1:25" hidden="1" x14ac:dyDescent="0.2">
      <c r="A4171" s="93" t="s">
        <v>2747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2083</v>
      </c>
      <c r="I4171" s="97" t="s">
        <v>2084</v>
      </c>
      <c r="J4171" s="97" t="s">
        <v>3900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3187</v>
      </c>
      <c r="T4171" s="95" t="str">
        <f t="shared" si="327"/>
        <v>2025 05</v>
      </c>
      <c r="U4171" s="32">
        <f t="shared" si="324"/>
        <v>1614.492927099257</v>
      </c>
      <c r="V4171" s="22">
        <f t="shared" si="325"/>
        <v>0.55951792399394096</v>
      </c>
      <c r="X4171" s="33"/>
      <c r="Y4171" s="33"/>
    </row>
    <row r="4172" spans="1:25" hidden="1" x14ac:dyDescent="0.2">
      <c r="A4172" s="93" t="s">
        <v>2747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2738</v>
      </c>
      <c r="I4172" s="97" t="s">
        <v>2088</v>
      </c>
      <c r="J4172" s="97" t="s">
        <v>2739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3187</v>
      </c>
      <c r="T4172" s="95" t="str">
        <f t="shared" si="327"/>
        <v>2025 05</v>
      </c>
      <c r="U4172" s="32">
        <f t="shared" si="324"/>
        <v>846.57723999789209</v>
      </c>
      <c r="V4172" s="22">
        <f t="shared" si="325"/>
        <v>0.43338147652020731</v>
      </c>
      <c r="X4172" s="33"/>
      <c r="Y4172" s="33"/>
    </row>
    <row r="4173" spans="1:25" hidden="1" x14ac:dyDescent="0.2">
      <c r="A4173" s="93" t="s">
        <v>2747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2740</v>
      </c>
      <c r="I4173" s="97" t="s">
        <v>2741</v>
      </c>
      <c r="J4173" s="97" t="s">
        <v>2742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3187</v>
      </c>
      <c r="T4173" s="95" t="str">
        <f t="shared" si="327"/>
        <v>2025 03</v>
      </c>
      <c r="U4173" s="32">
        <f t="shared" si="324"/>
        <v>783.80951768488808</v>
      </c>
      <c r="V4173" s="22">
        <f t="shared" si="325"/>
        <v>0.51695979286723148</v>
      </c>
      <c r="X4173" s="33"/>
      <c r="Y4173" s="33"/>
    </row>
    <row r="4174" spans="1:25" hidden="1" x14ac:dyDescent="0.2">
      <c r="A4174" s="93" t="s">
        <v>2747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2743</v>
      </c>
      <c r="I4174" s="97" t="s">
        <v>2088</v>
      </c>
      <c r="J4174" s="97" t="s">
        <v>2744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si="324"/>
        <v>-469.99645353434175</v>
      </c>
      <c r="V4174" s="22" t="str">
        <f t="shared" si="325"/>
        <v/>
      </c>
      <c r="X4174" s="33"/>
      <c r="Y4174" s="33"/>
    </row>
    <row r="4175" spans="1:25" hidden="1" x14ac:dyDescent="0.2">
      <c r="A4175" s="93" t="s">
        <v>2747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2745</v>
      </c>
      <c r="I4175" s="97" t="s">
        <v>2040</v>
      </c>
      <c r="J4175" s="97" t="s">
        <v>2746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/>
      <c r="R4175" s="31"/>
      <c r="S4175" s="31"/>
      <c r="T4175" s="95" t="str">
        <f t="shared" si="327"/>
        <v/>
      </c>
      <c r="U4175" s="32">
        <f t="shared" si="324"/>
        <v>-4264.9918559907219</v>
      </c>
      <c r="V4175" s="22" t="str">
        <f t="shared" si="325"/>
        <v/>
      </c>
      <c r="X4175" s="33"/>
      <c r="Y4175" s="33"/>
    </row>
    <row r="4176" spans="1:25" hidden="1" x14ac:dyDescent="0.2">
      <c r="A4176" s="93" t="s">
        <v>2747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2677</v>
      </c>
      <c r="I4176" s="97" t="s">
        <v>2088</v>
      </c>
      <c r="J4176" s="97" t="s">
        <v>2678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3187</v>
      </c>
      <c r="T4176" s="95" t="str">
        <f t="shared" si="327"/>
        <v>2025 02</v>
      </c>
      <c r="U4176" s="32">
        <f t="shared" si="324"/>
        <v>1175.900923514839</v>
      </c>
      <c r="V4176" s="22">
        <f t="shared" si="325"/>
        <v>0.77153837414997462</v>
      </c>
      <c r="X4176" s="33"/>
      <c r="Y4176" s="33"/>
    </row>
    <row r="4177" spans="1:25" hidden="1" x14ac:dyDescent="0.2">
      <c r="A4177" s="93" t="s">
        <v>2747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2094</v>
      </c>
      <c r="I4177" s="97" t="s">
        <v>2042</v>
      </c>
      <c r="J4177" s="97" t="s">
        <v>2095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3187</v>
      </c>
      <c r="T4177" s="95" t="str">
        <f t="shared" si="327"/>
        <v>2025 02</v>
      </c>
      <c r="U4177" s="32">
        <f t="shared" si="324"/>
        <v>1614.3651900268837</v>
      </c>
      <c r="V4177" s="22">
        <f t="shared" si="325"/>
        <v>0.85613883530814749</v>
      </c>
      <c r="X4177" s="33"/>
      <c r="Y4177" s="33"/>
    </row>
    <row r="4178" spans="1:25" hidden="1" x14ac:dyDescent="0.2">
      <c r="A4178" s="93" t="s">
        <v>2747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2094</v>
      </c>
      <c r="I4178" s="97" t="s">
        <v>2042</v>
      </c>
      <c r="J4178" s="97" t="s">
        <v>2095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3541</v>
      </c>
      <c r="T4178" s="95" t="str">
        <f t="shared" si="327"/>
        <v>2025 05</v>
      </c>
      <c r="U4178" s="32">
        <f t="shared" si="324"/>
        <v>1614.3651900268837</v>
      </c>
      <c r="V4178" s="22">
        <f t="shared" si="325"/>
        <v>0.85613883530814749</v>
      </c>
      <c r="X4178" s="33"/>
      <c r="Y4178" s="33"/>
    </row>
    <row r="4179" spans="1:25" hidden="1" x14ac:dyDescent="0.2">
      <c r="A4179" s="93" t="s">
        <v>2768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2602</v>
      </c>
      <c r="I4179" s="97" t="s">
        <v>2088</v>
      </c>
      <c r="J4179" s="97" t="s">
        <v>2603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3187</v>
      </c>
      <c r="T4179" s="95" t="str">
        <f t="shared" si="327"/>
        <v>2025 01</v>
      </c>
      <c r="U4179" s="32">
        <f t="shared" si="324"/>
        <v>3195.307888666769</v>
      </c>
      <c r="V4179" s="22">
        <f t="shared" si="325"/>
        <v>0.45616678618849293</v>
      </c>
      <c r="X4179" s="33"/>
      <c r="Y4179" s="33"/>
    </row>
    <row r="4180" spans="1:25" hidden="1" x14ac:dyDescent="0.2">
      <c r="A4180" s="93" t="s">
        <v>2768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2198</v>
      </c>
      <c r="I4180" s="97" t="s">
        <v>2199</v>
      </c>
      <c r="J4180" s="97" t="s">
        <v>2200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3187</v>
      </c>
      <c r="T4180" s="95" t="str">
        <f t="shared" si="327"/>
        <v>2025 01</v>
      </c>
      <c r="U4180" s="32">
        <f t="shared" si="324"/>
        <v>831.00113263963613</v>
      </c>
      <c r="V4180" s="22">
        <f t="shared" si="325"/>
        <v>0.4446236683991579</v>
      </c>
      <c r="X4180" s="33"/>
      <c r="Y4180" s="33"/>
    </row>
    <row r="4181" spans="1:25" hidden="1" x14ac:dyDescent="0.2">
      <c r="A4181" s="93" t="s">
        <v>2768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2749</v>
      </c>
      <c r="I4181" s="97" t="s">
        <v>2750</v>
      </c>
      <c r="J4181" s="97" t="s">
        <v>2751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3187</v>
      </c>
      <c r="T4181" s="95" t="str">
        <f t="shared" si="327"/>
        <v>2025 01</v>
      </c>
      <c r="U4181" s="32">
        <f t="shared" si="324"/>
        <v>546.01254207459795</v>
      </c>
      <c r="V4181" s="22">
        <f t="shared" si="325"/>
        <v>0.83489757404014253</v>
      </c>
      <c r="X4181" s="33"/>
      <c r="Y4181" s="33"/>
    </row>
    <row r="4182" spans="1:25" hidden="1" x14ac:dyDescent="0.2">
      <c r="A4182" s="93" t="s">
        <v>2768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2749</v>
      </c>
      <c r="I4182" s="97" t="s">
        <v>2750</v>
      </c>
      <c r="J4182" s="97" t="s">
        <v>2751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3187</v>
      </c>
      <c r="T4182" s="95" t="str">
        <f t="shared" si="327"/>
        <v>2025 01</v>
      </c>
      <c r="U4182" s="32">
        <f t="shared" si="324"/>
        <v>546.01254207459795</v>
      </c>
      <c r="V4182" s="22">
        <f t="shared" si="325"/>
        <v>0.83489757404014253</v>
      </c>
      <c r="X4182" s="33"/>
      <c r="Y4182" s="33"/>
    </row>
    <row r="4183" spans="1:25" hidden="1" x14ac:dyDescent="0.2">
      <c r="A4183" s="93" t="s">
        <v>2768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2752</v>
      </c>
      <c r="I4183" s="97" t="s">
        <v>2621</v>
      </c>
      <c r="J4183" s="97" t="s">
        <v>2753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3187</v>
      </c>
      <c r="T4183" s="95" t="str">
        <f t="shared" si="327"/>
        <v>2025 02</v>
      </c>
      <c r="U4183" s="32">
        <f t="shared" si="324"/>
        <v>2119.0289951646246</v>
      </c>
      <c r="V4183" s="22">
        <f t="shared" si="325"/>
        <v>1.9603014194514299</v>
      </c>
      <c r="X4183" s="33"/>
      <c r="Y4183" s="33"/>
    </row>
    <row r="4184" spans="1:25" hidden="1" x14ac:dyDescent="0.2">
      <c r="A4184" s="93" t="s">
        <v>2768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2754</v>
      </c>
      <c r="I4184" s="97" t="s">
        <v>2621</v>
      </c>
      <c r="J4184" s="97" t="s">
        <v>2755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3187</v>
      </c>
      <c r="T4184" s="95" t="str">
        <f t="shared" si="327"/>
        <v>2025 04</v>
      </c>
      <c r="U4184" s="32">
        <f t="shared" si="324"/>
        <v>1785.6003504365503</v>
      </c>
      <c r="V4184" s="22">
        <f t="shared" si="325"/>
        <v>0.93272078839114392</v>
      </c>
      <c r="X4184" s="33"/>
      <c r="Y4184" s="33"/>
    </row>
    <row r="4185" spans="1:25" hidden="1" x14ac:dyDescent="0.2">
      <c r="A4185" s="93" t="s">
        <v>2768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2756</v>
      </c>
      <c r="I4185" s="97" t="s">
        <v>2088</v>
      </c>
      <c r="J4185" s="97" t="s">
        <v>2757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3187</v>
      </c>
      <c r="T4185" s="95" t="str">
        <f t="shared" si="327"/>
        <v>2025 06</v>
      </c>
      <c r="U4185" s="32">
        <f t="shared" si="324"/>
        <v>1161.6968036974386</v>
      </c>
      <c r="V4185" s="22">
        <f t="shared" si="325"/>
        <v>1.5734684740838747</v>
      </c>
      <c r="X4185" s="33"/>
      <c r="Y4185" s="33"/>
    </row>
    <row r="4186" spans="1:25" hidden="1" x14ac:dyDescent="0.2">
      <c r="A4186" s="93" t="s">
        <v>2768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2758</v>
      </c>
      <c r="I4186" s="97" t="s">
        <v>2088</v>
      </c>
      <c r="J4186" s="97" t="s">
        <v>2759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si="324"/>
        <v>-1676.0455429972494</v>
      </c>
      <c r="V4186" s="22" t="str">
        <f t="shared" si="325"/>
        <v/>
      </c>
      <c r="X4186" s="33"/>
      <c r="Y4186" s="33"/>
    </row>
    <row r="4187" spans="1:25" hidden="1" x14ac:dyDescent="0.2">
      <c r="A4187" s="93" t="s">
        <v>2768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2758</v>
      </c>
      <c r="I4187" s="97" t="s">
        <v>2088</v>
      </c>
      <c r="J4187" s="97" t="s">
        <v>2759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si="324"/>
        <v>-1676.0455429972494</v>
      </c>
      <c r="V4187" s="22" t="str">
        <f t="shared" si="325"/>
        <v/>
      </c>
      <c r="X4187" s="33"/>
      <c r="Y4187" s="33"/>
    </row>
    <row r="4188" spans="1:25" hidden="1" x14ac:dyDescent="0.2">
      <c r="A4188" s="93" t="s">
        <v>2768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2760</v>
      </c>
      <c r="I4188" s="97" t="s">
        <v>2084</v>
      </c>
      <c r="J4188" s="97" t="s">
        <v>2761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/>
      <c r="R4188" s="31"/>
      <c r="S4188" s="31"/>
      <c r="T4188" s="95" t="str">
        <f t="shared" si="327"/>
        <v/>
      </c>
      <c r="U4188" s="32">
        <f t="shared" si="324"/>
        <v>-2091.6788943564511</v>
      </c>
      <c r="V4188" s="22" t="str">
        <f t="shared" si="325"/>
        <v/>
      </c>
      <c r="X4188" s="33"/>
      <c r="Y4188" s="33"/>
    </row>
    <row r="4189" spans="1:25" hidden="1" x14ac:dyDescent="0.2">
      <c r="A4189" s="93" t="s">
        <v>2768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2762</v>
      </c>
      <c r="I4189" s="97" t="s">
        <v>2763</v>
      </c>
      <c r="J4189" s="97" t="s">
        <v>2764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si="324"/>
        <v>-228.08488202026419</v>
      </c>
      <c r="V4189" s="22" t="str">
        <f t="shared" si="325"/>
        <v/>
      </c>
      <c r="X4189" s="33"/>
      <c r="Y4189" s="33"/>
    </row>
    <row r="4190" spans="1:25" hidden="1" x14ac:dyDescent="0.2">
      <c r="A4190" s="93" t="s">
        <v>2768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2765</v>
      </c>
      <c r="I4190" s="97" t="s">
        <v>2766</v>
      </c>
      <c r="J4190" s="97" t="s">
        <v>2767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3187</v>
      </c>
      <c r="T4190" s="95" t="str">
        <f t="shared" si="327"/>
        <v>2024 12</v>
      </c>
      <c r="U4190" s="32">
        <f t="shared" si="324"/>
        <v>1.2742836636334687E-3</v>
      </c>
      <c r="V4190" s="22">
        <f t="shared" si="325"/>
        <v>8.4869144578787025E-7</v>
      </c>
      <c r="X4190" s="33"/>
      <c r="Y4190" s="33"/>
    </row>
    <row r="4191" spans="1:25" hidden="1" x14ac:dyDescent="0.2">
      <c r="A4191" s="93" t="s">
        <v>2784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2769</v>
      </c>
      <c r="I4191" s="97" t="s">
        <v>2138</v>
      </c>
      <c r="J4191" s="97" t="s">
        <v>2770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3187</v>
      </c>
      <c r="T4191" s="95" t="str">
        <f t="shared" si="327"/>
        <v>2024 12</v>
      </c>
      <c r="U4191" s="32">
        <f t="shared" si="324"/>
        <v>2.8665785991961457E-3</v>
      </c>
      <c r="V4191" s="22">
        <f t="shared" si="325"/>
        <v>2.6329633121089974E-6</v>
      </c>
      <c r="X4191" s="33"/>
      <c r="Y4191" s="33"/>
    </row>
    <row r="4192" spans="1:25" hidden="1" x14ac:dyDescent="0.2">
      <c r="A4192" s="93" t="s">
        <v>2784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2771</v>
      </c>
      <c r="I4192" s="97" t="s">
        <v>2772</v>
      </c>
      <c r="J4192" s="97" t="s">
        <v>2773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3187</v>
      </c>
      <c r="T4192" s="95" t="str">
        <f t="shared" si="327"/>
        <v>2025 01</v>
      </c>
      <c r="U4192" s="32">
        <f t="shared" si="324"/>
        <v>1263.7225099075281</v>
      </c>
      <c r="V4192" s="22">
        <f t="shared" si="325"/>
        <v>0.54091284758194924</v>
      </c>
      <c r="X4192" s="33"/>
      <c r="Y4192" s="33"/>
    </row>
    <row r="4193" spans="1:25" hidden="1" x14ac:dyDescent="0.2">
      <c r="A4193" s="93" t="s">
        <v>2784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2774</v>
      </c>
      <c r="I4193" s="97" t="s">
        <v>2259</v>
      </c>
      <c r="J4193" s="97" t="s">
        <v>2775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3187</v>
      </c>
      <c r="T4193" s="95" t="str">
        <f t="shared" si="327"/>
        <v>2025 01</v>
      </c>
      <c r="U4193" s="32">
        <f t="shared" si="324"/>
        <v>826.31645970937848</v>
      </c>
      <c r="V4193" s="22">
        <f t="shared" si="325"/>
        <v>0.52508426157699895</v>
      </c>
      <c r="X4193" s="33"/>
      <c r="Y4193" s="33"/>
    </row>
    <row r="4194" spans="1:25" hidden="1" x14ac:dyDescent="0.2">
      <c r="A4194" s="93" t="s">
        <v>2784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2774</v>
      </c>
      <c r="I4194" s="97" t="s">
        <v>2259</v>
      </c>
      <c r="J4194" s="97" t="s">
        <v>2775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3541</v>
      </c>
      <c r="T4194" s="95" t="str">
        <f t="shared" si="327"/>
        <v>2025 08</v>
      </c>
      <c r="U4194" s="32">
        <f t="shared" si="324"/>
        <v>726.31645970937848</v>
      </c>
      <c r="V4194" s="22">
        <f t="shared" si="325"/>
        <v>0.46153908401129068</v>
      </c>
      <c r="X4194" s="33"/>
      <c r="Y4194" s="33"/>
    </row>
    <row r="4195" spans="1:25" hidden="1" x14ac:dyDescent="0.2">
      <c r="A4195" s="93" t="s">
        <v>2784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2776</v>
      </c>
      <c r="I4195" s="97" t="s">
        <v>2040</v>
      </c>
      <c r="J4195" s="97" t="s">
        <v>2777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3187</v>
      </c>
      <c r="T4195" s="95" t="str">
        <f t="shared" si="327"/>
        <v>2025 02</v>
      </c>
      <c r="U4195" s="32">
        <f t="shared" si="324"/>
        <v>1421.7837252311742</v>
      </c>
      <c r="V4195" s="22">
        <f t="shared" si="325"/>
        <v>0.49398085115941121</v>
      </c>
      <c r="X4195" s="33"/>
      <c r="Y4195" s="33"/>
    </row>
    <row r="4196" spans="1:25" hidden="1" x14ac:dyDescent="0.2">
      <c r="A4196" s="93" t="s">
        <v>2784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2778</v>
      </c>
      <c r="I4196" s="97" t="s">
        <v>2040</v>
      </c>
      <c r="J4196" s="97" t="s">
        <v>2779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si="324"/>
        <v>969.87350066050067</v>
      </c>
      <c r="V4196" s="22">
        <f t="shared" si="325"/>
        <v>0.50249219467863748</v>
      </c>
      <c r="X4196" s="33"/>
      <c r="Y4196" s="33"/>
    </row>
    <row r="4197" spans="1:25" hidden="1" x14ac:dyDescent="0.2">
      <c r="A4197" s="93" t="s">
        <v>2784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2780</v>
      </c>
      <c r="I4197" s="97" t="s">
        <v>2609</v>
      </c>
      <c r="J4197" s="97" t="s">
        <v>2781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3187</v>
      </c>
      <c r="T4197" s="95" t="str">
        <f t="shared" si="327"/>
        <v>2025 02</v>
      </c>
      <c r="U4197" s="32">
        <f t="shared" si="324"/>
        <v>1307.0072391017166</v>
      </c>
      <c r="V4197" s="22">
        <f t="shared" si="325"/>
        <v>1.0955701341536925</v>
      </c>
      <c r="X4197" s="33"/>
      <c r="Y4197" s="33"/>
    </row>
    <row r="4198" spans="1:25" hidden="1" x14ac:dyDescent="0.2">
      <c r="A4198" s="93" t="s">
        <v>2784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2121</v>
      </c>
      <c r="I4198" s="97" t="s">
        <v>2040</v>
      </c>
      <c r="J4198" s="97" t="s">
        <v>2122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3532</v>
      </c>
      <c r="T4198" s="95" t="str">
        <f t="shared" si="327"/>
        <v>2025 07</v>
      </c>
      <c r="U4198" s="32">
        <f t="shared" si="324"/>
        <v>952.98906208718518</v>
      </c>
      <c r="V4198" s="22">
        <f t="shared" si="325"/>
        <v>0.61601960188654659</v>
      </c>
      <c r="X4198" s="33"/>
      <c r="Y4198" s="33"/>
    </row>
    <row r="4199" spans="1:25" hidden="1" x14ac:dyDescent="0.2">
      <c r="A4199" s="93" t="s">
        <v>2784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2782</v>
      </c>
      <c r="I4199" s="97" t="s">
        <v>2044</v>
      </c>
      <c r="J4199" s="97" t="s">
        <v>2783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3301</v>
      </c>
      <c r="T4199" s="95" t="str">
        <f t="shared" si="327"/>
        <v>2025 04</v>
      </c>
      <c r="U4199" s="32">
        <f t="shared" si="324"/>
        <v>1018.4581770145305</v>
      </c>
      <c r="V4199" s="22">
        <f t="shared" si="325"/>
        <v>0.68743127005501969</v>
      </c>
      <c r="X4199" s="33"/>
      <c r="Y4199" s="33"/>
    </row>
    <row r="4200" spans="1:25" hidden="1" x14ac:dyDescent="0.2">
      <c r="A4200" s="93" t="s">
        <v>2804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2786</v>
      </c>
      <c r="I4200" s="97" t="s">
        <v>2088</v>
      </c>
      <c r="J4200" s="97" t="s">
        <v>2787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3187</v>
      </c>
      <c r="T4200" s="95" t="str">
        <f t="shared" si="327"/>
        <v>2025 01</v>
      </c>
      <c r="U4200" s="32">
        <f t="shared" si="324"/>
        <v>1480.0272764037959</v>
      </c>
      <c r="V4200" s="22">
        <f t="shared" si="325"/>
        <v>0.52483744400065446</v>
      </c>
      <c r="X4200" s="33"/>
      <c r="Y4200" s="33"/>
    </row>
    <row r="4201" spans="1:25" hidden="1" x14ac:dyDescent="0.2">
      <c r="A4201" s="93" t="s">
        <v>2804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2788</v>
      </c>
      <c r="I4201" s="97" t="s">
        <v>2245</v>
      </c>
      <c r="J4201" s="97" t="s">
        <v>2789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3187</v>
      </c>
      <c r="T4201" s="95" t="str">
        <f t="shared" si="327"/>
        <v>2025 02</v>
      </c>
      <c r="U4201" s="32">
        <f t="shared" si="324"/>
        <v>1698.2559464924561</v>
      </c>
      <c r="V4201" s="22">
        <f t="shared" si="325"/>
        <v>0.6285776568241882</v>
      </c>
      <c r="X4201" s="33"/>
      <c r="Y4201" s="33"/>
    </row>
    <row r="4202" spans="1:25" hidden="1" x14ac:dyDescent="0.2">
      <c r="A4202" s="93" t="s">
        <v>2804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2605</v>
      </c>
      <c r="I4202" s="97" t="s">
        <v>2088</v>
      </c>
      <c r="J4202" s="97" t="s">
        <v>3901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3187</v>
      </c>
      <c r="T4202" s="95" t="str">
        <f t="shared" si="327"/>
        <v>2025 05</v>
      </c>
      <c r="U4202" s="32">
        <f t="shared" si="324"/>
        <v>1123.3847892362733</v>
      </c>
      <c r="V4202" s="22">
        <f t="shared" si="325"/>
        <v>0.47268265563076695</v>
      </c>
      <c r="X4202" s="33"/>
      <c r="Y4202" s="33"/>
    </row>
    <row r="4203" spans="1:25" hidden="1" x14ac:dyDescent="0.2">
      <c r="A4203" s="93" t="s">
        <v>2804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2790</v>
      </c>
      <c r="I4203" s="97" t="s">
        <v>2088</v>
      </c>
      <c r="J4203" s="97" t="s">
        <v>2791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3221</v>
      </c>
      <c r="T4203" s="95" t="str">
        <f t="shared" si="327"/>
        <v>2025 07</v>
      </c>
      <c r="U4203" s="32">
        <f t="shared" si="324"/>
        <v>606.10237361953659</v>
      </c>
      <c r="V4203" s="22">
        <f t="shared" si="325"/>
        <v>0.38026430530291783</v>
      </c>
      <c r="X4203" s="33"/>
      <c r="Y4203" s="33"/>
    </row>
    <row r="4204" spans="1:25" hidden="1" x14ac:dyDescent="0.2">
      <c r="A4204" s="93" t="s">
        <v>2804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2792</v>
      </c>
      <c r="I4204" s="97" t="s">
        <v>2088</v>
      </c>
      <c r="J4204" s="97" t="s">
        <v>2793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3187</v>
      </c>
      <c r="T4204" s="95" t="str">
        <f t="shared" si="327"/>
        <v>2025 04</v>
      </c>
      <c r="U4204" s="32">
        <f t="shared" si="324"/>
        <v>957.6527095971378</v>
      </c>
      <c r="V4204" s="22">
        <f t="shared" si="325"/>
        <v>0.44701095564064869</v>
      </c>
      <c r="X4204" s="33"/>
      <c r="Y4204" s="33"/>
    </row>
    <row r="4205" spans="1:25" hidden="1" x14ac:dyDescent="0.2">
      <c r="A4205" s="93" t="s">
        <v>2804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2794</v>
      </c>
      <c r="I4205" s="97" t="s">
        <v>2088</v>
      </c>
      <c r="J4205" s="97" t="s">
        <v>2795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3187</v>
      </c>
      <c r="T4205" s="95" t="str">
        <f t="shared" si="327"/>
        <v>2025 01</v>
      </c>
      <c r="U4205" s="32">
        <f t="shared" si="324"/>
        <v>772.4487945248095</v>
      </c>
      <c r="V4205" s="22">
        <f t="shared" si="325"/>
        <v>0.68506759672991691</v>
      </c>
      <c r="X4205" s="33"/>
      <c r="Y4205" s="33"/>
    </row>
    <row r="4206" spans="1:25" hidden="1" x14ac:dyDescent="0.2">
      <c r="A4206" s="93" t="s">
        <v>2804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2094</v>
      </c>
      <c r="I4206" s="97" t="s">
        <v>2042</v>
      </c>
      <c r="J4206" s="97" t="s">
        <v>2095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/>
      <c r="R4206" s="31"/>
      <c r="S4206" s="31"/>
      <c r="T4206" s="95" t="str">
        <f t="shared" si="327"/>
        <v/>
      </c>
      <c r="U4206" s="32">
        <f t="shared" si="324"/>
        <v>-1827.0708368330995</v>
      </c>
      <c r="V4206" s="22" t="str">
        <f t="shared" si="325"/>
        <v/>
      </c>
      <c r="X4206" s="33"/>
      <c r="Y4206" s="33"/>
    </row>
    <row r="4207" spans="1:25" hidden="1" x14ac:dyDescent="0.2">
      <c r="A4207" s="93" t="s">
        <v>2804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2796</v>
      </c>
      <c r="I4207" s="97" t="s">
        <v>2797</v>
      </c>
      <c r="J4207" s="97" t="s">
        <v>2798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3187</v>
      </c>
      <c r="T4207" s="95" t="str">
        <f t="shared" si="327"/>
        <v>2025 01</v>
      </c>
      <c r="U4207" s="32">
        <f t="shared" si="324"/>
        <v>1081.5383869964226</v>
      </c>
      <c r="V4207" s="22">
        <f t="shared" si="325"/>
        <v>1.1775542621313775</v>
      </c>
      <c r="X4207" s="33"/>
      <c r="Y4207" s="33"/>
    </row>
    <row r="4208" spans="1:25" hidden="1" x14ac:dyDescent="0.2">
      <c r="A4208" s="93" t="s">
        <v>2804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2662</v>
      </c>
      <c r="I4208" s="97" t="s">
        <v>2088</v>
      </c>
      <c r="J4208" s="97" t="s">
        <v>2663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si="324"/>
        <v>4.923005133150582E-3</v>
      </c>
      <c r="V4208" s="22">
        <f t="shared" si="325"/>
        <v>1.8506528744334652E-6</v>
      </c>
      <c r="X4208" s="33"/>
      <c r="Y4208" s="33"/>
    </row>
    <row r="4209" spans="1:25" hidden="1" x14ac:dyDescent="0.2">
      <c r="A4209" s="93" t="s">
        <v>2804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2799</v>
      </c>
      <c r="I4209" s="97" t="s">
        <v>2800</v>
      </c>
      <c r="J4209" s="97" t="s">
        <v>2801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3187</v>
      </c>
      <c r="T4209" s="95" t="str">
        <f t="shared" si="327"/>
        <v>2025 02</v>
      </c>
      <c r="U4209" s="32">
        <f t="shared" si="324"/>
        <v>579.39845232540051</v>
      </c>
      <c r="V4209" s="22">
        <f t="shared" si="325"/>
        <v>0.47468271151157226</v>
      </c>
      <c r="X4209" s="33"/>
      <c r="Y4209" s="33"/>
    </row>
    <row r="4210" spans="1:25" hidden="1" x14ac:dyDescent="0.2">
      <c r="A4210" s="93" t="s">
        <v>2804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2802</v>
      </c>
      <c r="I4210" s="97" t="s">
        <v>2040</v>
      </c>
      <c r="J4210" s="97" t="s">
        <v>2803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3187</v>
      </c>
      <c r="T4210" s="95" t="str">
        <f t="shared" si="327"/>
        <v>2025 01</v>
      </c>
      <c r="U4210" s="32">
        <f t="shared" si="324"/>
        <v>774.7371846321355</v>
      </c>
      <c r="V4210" s="22">
        <f t="shared" si="325"/>
        <v>0.44905458909281842</v>
      </c>
      <c r="X4210" s="33"/>
      <c r="Y4210" s="33"/>
    </row>
    <row r="4211" spans="1:25" hidden="1" x14ac:dyDescent="0.2">
      <c r="A4211" s="93" t="s">
        <v>2809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2671</v>
      </c>
      <c r="I4211" s="97" t="s">
        <v>2040</v>
      </c>
      <c r="J4211" s="97" t="s">
        <v>2672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3187</v>
      </c>
      <c r="T4211" s="95" t="str">
        <f t="shared" si="327"/>
        <v>2025 02</v>
      </c>
      <c r="U4211" s="32">
        <f t="shared" si="324"/>
        <v>795</v>
      </c>
      <c r="V4211" s="22">
        <f t="shared" si="325"/>
        <v>0.37767220902612825</v>
      </c>
      <c r="X4211" s="33"/>
      <c r="Y4211" s="33"/>
    </row>
    <row r="4212" spans="1:25" hidden="1" x14ac:dyDescent="0.2">
      <c r="A4212" s="93" t="s">
        <v>2809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2671</v>
      </c>
      <c r="I4212" s="97" t="s">
        <v>2040</v>
      </c>
      <c r="J4212" s="97" t="s">
        <v>2672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3187</v>
      </c>
      <c r="T4212" s="95" t="str">
        <f t="shared" si="327"/>
        <v>2025 04</v>
      </c>
      <c r="U4212" s="32">
        <f t="shared" si="324"/>
        <v>795</v>
      </c>
      <c r="V4212" s="22">
        <f t="shared" si="325"/>
        <v>0.37767220902612825</v>
      </c>
      <c r="X4212" s="33"/>
      <c r="Y4212" s="33"/>
    </row>
    <row r="4213" spans="1:25" hidden="1" x14ac:dyDescent="0.2">
      <c r="A4213" s="93" t="s">
        <v>2825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2826</v>
      </c>
      <c r="I4213" s="97" t="s">
        <v>2281</v>
      </c>
      <c r="J4213" s="97" t="s">
        <v>2830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si="324"/>
        <v>-1157</v>
      </c>
      <c r="V4213" s="22" t="str">
        <f t="shared" si="325"/>
        <v/>
      </c>
      <c r="X4213" s="33"/>
      <c r="Y4213" s="33"/>
    </row>
    <row r="4214" spans="1:25" hidden="1" x14ac:dyDescent="0.2">
      <c r="A4214" s="93" t="s">
        <v>2825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2280</v>
      </c>
      <c r="I4214" s="97" t="s">
        <v>2281</v>
      </c>
      <c r="J4214" s="97" t="s">
        <v>2282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3187</v>
      </c>
      <c r="T4214" s="95" t="str">
        <f t="shared" si="327"/>
        <v>2024 12</v>
      </c>
      <c r="U4214" s="32">
        <f t="shared" si="324"/>
        <v>1043</v>
      </c>
      <c r="V4214" s="22">
        <f t="shared" si="325"/>
        <v>0.90146931719965429</v>
      </c>
      <c r="X4214" s="33"/>
      <c r="Y4214" s="33"/>
    </row>
    <row r="4215" spans="1:25" hidden="1" x14ac:dyDescent="0.2">
      <c r="A4215" s="93" t="s">
        <v>2825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2300</v>
      </c>
      <c r="I4215" s="97" t="s">
        <v>2281</v>
      </c>
      <c r="J4215" s="97" t="s">
        <v>2308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3187</v>
      </c>
      <c r="T4215" s="95" t="str">
        <f t="shared" si="327"/>
        <v>2024 12</v>
      </c>
      <c r="U4215" s="32">
        <f t="shared" si="324"/>
        <v>1043</v>
      </c>
      <c r="V4215" s="22">
        <f t="shared" si="325"/>
        <v>0.90146931719965429</v>
      </c>
      <c r="X4215" s="33"/>
      <c r="Y4215" s="33"/>
    </row>
    <row r="4216" spans="1:25" hidden="1" x14ac:dyDescent="0.2">
      <c r="A4216" s="93" t="s">
        <v>2825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2827</v>
      </c>
      <c r="I4216" s="97" t="s">
        <v>2281</v>
      </c>
      <c r="J4216" s="97" t="s">
        <v>4030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si="324"/>
        <v>-1157</v>
      </c>
      <c r="V4216" s="22" t="str">
        <f t="shared" si="325"/>
        <v/>
      </c>
      <c r="X4216" s="33"/>
      <c r="Y4216" s="33"/>
    </row>
    <row r="4217" spans="1:25" hidden="1" x14ac:dyDescent="0.2">
      <c r="A4217" s="93" t="s">
        <v>2825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2828</v>
      </c>
      <c r="I4217" s="97" t="s">
        <v>2281</v>
      </c>
      <c r="J4217" s="97" t="s">
        <v>4031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si="324"/>
        <v>-1157</v>
      </c>
      <c r="V4217" s="22" t="str">
        <f t="shared" si="325"/>
        <v/>
      </c>
      <c r="X4217" s="33"/>
      <c r="Y4217" s="33"/>
    </row>
    <row r="4218" spans="1:25" hidden="1" x14ac:dyDescent="0.2">
      <c r="A4218" s="93" t="s">
        <v>2825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2829</v>
      </c>
      <c r="I4218" s="97" t="s">
        <v>2281</v>
      </c>
      <c r="J4218" s="97" t="s">
        <v>4032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si="324"/>
        <v>-1157</v>
      </c>
      <c r="V4218" s="22" t="str">
        <f t="shared" si="325"/>
        <v/>
      </c>
      <c r="X4218" s="33"/>
      <c r="Y4218" s="33"/>
    </row>
    <row r="4219" spans="1:25" hidden="1" x14ac:dyDescent="0.2">
      <c r="A4219" s="93" t="s">
        <v>2832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2833</v>
      </c>
      <c r="I4219" s="97" t="s">
        <v>2088</v>
      </c>
      <c r="J4219" s="97" t="s">
        <v>3930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3187</v>
      </c>
      <c r="T4219" s="95" t="str">
        <f t="shared" si="327"/>
        <v>2024 12</v>
      </c>
      <c r="U4219" s="32">
        <f t="shared" si="324"/>
        <v>525</v>
      </c>
      <c r="V4219" s="22">
        <f t="shared" si="325"/>
        <v>0.67741935483870963</v>
      </c>
      <c r="X4219" s="33"/>
      <c r="Y4219" s="33"/>
    </row>
    <row r="4220" spans="1:25" hidden="1" x14ac:dyDescent="0.2">
      <c r="A4220" s="93" t="s">
        <v>2832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2833</v>
      </c>
      <c r="I4220" s="97" t="s">
        <v>2088</v>
      </c>
      <c r="J4220" s="97" t="s">
        <v>3930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3187</v>
      </c>
      <c r="T4220" s="95" t="str">
        <f t="shared" si="327"/>
        <v>2025 01</v>
      </c>
      <c r="U4220" s="32">
        <f t="shared" si="324"/>
        <v>1125</v>
      </c>
      <c r="V4220" s="22">
        <f t="shared" si="325"/>
        <v>1.4516129032258065</v>
      </c>
      <c r="X4220" s="33"/>
      <c r="Y4220" s="33"/>
    </row>
    <row r="4221" spans="1:25" hidden="1" x14ac:dyDescent="0.2">
      <c r="A4221" s="93" t="s">
        <v>2849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2769</v>
      </c>
      <c r="I4221" s="97" t="s">
        <v>2138</v>
      </c>
      <c r="J4221" s="97" t="s">
        <v>2770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3187</v>
      </c>
      <c r="T4221" s="95" t="str">
        <f t="shared" si="327"/>
        <v>2025 02</v>
      </c>
      <c r="U4221" s="32">
        <f t="shared" si="324"/>
        <v>648.31159022282282</v>
      </c>
      <c r="V4221" s="22">
        <f t="shared" si="325"/>
        <v>0.56292273562799411</v>
      </c>
      <c r="X4221" s="33"/>
      <c r="Y4221" s="33"/>
    </row>
    <row r="4222" spans="1:25" hidden="1" x14ac:dyDescent="0.2">
      <c r="A4222" s="93" t="s">
        <v>2849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2769</v>
      </c>
      <c r="I4222" s="97" t="s">
        <v>2138</v>
      </c>
      <c r="J4222" s="97" t="s">
        <v>2770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si="324"/>
        <v>-1151.6884097771772</v>
      </c>
      <c r="V4222" s="22" t="str">
        <f t="shared" si="325"/>
        <v/>
      </c>
      <c r="X4222" s="33"/>
      <c r="Y4222" s="33"/>
    </row>
    <row r="4223" spans="1:25" hidden="1" x14ac:dyDescent="0.2">
      <c r="A4223" s="93" t="s">
        <v>2849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2769</v>
      </c>
      <c r="I4223" s="97" t="s">
        <v>2138</v>
      </c>
      <c r="J4223" s="97" t="s">
        <v>2770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si="324"/>
        <v>-1151.6884097771772</v>
      </c>
      <c r="V4223" s="22" t="str">
        <f t="shared" si="325"/>
        <v/>
      </c>
      <c r="X4223" s="33"/>
      <c r="Y4223" s="33"/>
    </row>
    <row r="4224" spans="1:25" hidden="1" x14ac:dyDescent="0.2">
      <c r="A4224" s="93" t="s">
        <v>2849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2225</v>
      </c>
      <c r="I4224" s="97" t="s">
        <v>2040</v>
      </c>
      <c r="J4224" s="97" t="s">
        <v>4404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3187</v>
      </c>
      <c r="T4224" s="95" t="str">
        <f t="shared" si="327"/>
        <v>2025 02</v>
      </c>
      <c r="U4224" s="32">
        <f t="shared" si="324"/>
        <v>1060.8494881704614</v>
      </c>
      <c r="V4224" s="22">
        <f t="shared" si="325"/>
        <v>0.36093744906929331</v>
      </c>
      <c r="X4224" s="33"/>
      <c r="Y4224" s="33"/>
    </row>
    <row r="4225" spans="1:25" hidden="1" x14ac:dyDescent="0.2">
      <c r="A4225" s="93" t="s">
        <v>2849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2225</v>
      </c>
      <c r="I4225" s="97" t="s">
        <v>2040</v>
      </c>
      <c r="J4225" s="97" t="s">
        <v>4404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3277</v>
      </c>
      <c r="T4225" s="95" t="str">
        <f t="shared" si="327"/>
        <v>2025 04</v>
      </c>
      <c r="U4225" s="32">
        <f t="shared" ref="U4225:U4288" si="328">Q4225-P4225</f>
        <v>960.84948817046143</v>
      </c>
      <c r="V4225" s="22">
        <f t="shared" ref="V4225:V4288" si="329">IF(Q4225&lt;&gt;0,IFERROR(U4225/P4225,""),"")</f>
        <v>0.326914012842561</v>
      </c>
      <c r="X4225" s="33"/>
      <c r="Y4225" s="33"/>
    </row>
    <row r="4226" spans="1:25" hidden="1" x14ac:dyDescent="0.2">
      <c r="A4226" s="93" t="s">
        <v>2849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2225</v>
      </c>
      <c r="I4226" s="97" t="s">
        <v>2040</v>
      </c>
      <c r="J4226" s="97" t="s">
        <v>4404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si="328"/>
        <v>660.84948817046143</v>
      </c>
      <c r="V4226" s="22">
        <f t="shared" si="329"/>
        <v>0.22484370416236396</v>
      </c>
      <c r="X4226" s="33"/>
      <c r="Y4226" s="33"/>
    </row>
    <row r="4227" spans="1:25" hidden="1" x14ac:dyDescent="0.2">
      <c r="A4227" s="93" t="s">
        <v>2849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2062</v>
      </c>
      <c r="I4227" s="97" t="s">
        <v>2040</v>
      </c>
      <c r="J4227" s="97" t="s">
        <v>4360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3187</v>
      </c>
      <c r="T4227" s="95" t="str">
        <f t="shared" si="327"/>
        <v>2025 05</v>
      </c>
      <c r="U4227" s="32">
        <f t="shared" si="328"/>
        <v>294.25906590597788</v>
      </c>
      <c r="V4227" s="22">
        <f t="shared" si="329"/>
        <v>0.36520307390966028</v>
      </c>
      <c r="X4227" s="33"/>
      <c r="Y4227" s="33"/>
    </row>
    <row r="4228" spans="1:25" hidden="1" x14ac:dyDescent="0.2">
      <c r="A4228" s="93" t="s">
        <v>2849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2661</v>
      </c>
      <c r="I4228" s="97" t="s">
        <v>2040</v>
      </c>
      <c r="J4228" s="97" t="s">
        <v>2688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3557</v>
      </c>
      <c r="T4228" s="95" t="str">
        <f t="shared" ref="T4228:T4291" si="331">IF(R4228="","",TEXT(R4228,"ГГГГ ММ"))</f>
        <v>2025 04</v>
      </c>
      <c r="U4228" s="32">
        <f t="shared" si="328"/>
        <v>434.77874772508892</v>
      </c>
      <c r="V4228" s="22">
        <f t="shared" si="329"/>
        <v>0.76921868379008185</v>
      </c>
      <c r="X4228" s="33"/>
      <c r="Y4228" s="33"/>
    </row>
    <row r="4229" spans="1:25" hidden="1" x14ac:dyDescent="0.2">
      <c r="A4229" s="93" t="s">
        <v>2849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2836</v>
      </c>
      <c r="I4229" s="97" t="s">
        <v>2040</v>
      </c>
      <c r="J4229" s="97" t="s">
        <v>2837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3187</v>
      </c>
      <c r="T4229" s="95" t="str">
        <f t="shared" si="331"/>
        <v>2025 05</v>
      </c>
      <c r="U4229" s="32">
        <f t="shared" si="328"/>
        <v>476.12348363086221</v>
      </c>
      <c r="V4229" s="22">
        <f t="shared" si="329"/>
        <v>0.33438537552748565</v>
      </c>
      <c r="X4229" s="33"/>
      <c r="Y4229" s="33"/>
    </row>
    <row r="4230" spans="1:25" hidden="1" x14ac:dyDescent="0.2">
      <c r="A4230" s="93" t="s">
        <v>2849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2838</v>
      </c>
      <c r="I4230" s="97" t="s">
        <v>2839</v>
      </c>
      <c r="J4230" s="97" t="s">
        <v>2840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si="328"/>
        <v>-551.99266977485991</v>
      </c>
      <c r="V4230" s="22" t="str">
        <f t="shared" si="329"/>
        <v/>
      </c>
      <c r="X4230" s="33"/>
      <c r="Y4230" s="33"/>
    </row>
    <row r="4231" spans="1:25" hidden="1" x14ac:dyDescent="0.2">
      <c r="A4231" s="93" t="s">
        <v>2849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2841</v>
      </c>
      <c r="I4231" s="97" t="s">
        <v>2842</v>
      </c>
      <c r="J4231" s="97" t="s">
        <v>2843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si="328"/>
        <v>-330.71456250127778</v>
      </c>
      <c r="V4231" s="22" t="str">
        <f t="shared" si="329"/>
        <v/>
      </c>
      <c r="X4231" s="33"/>
      <c r="Y4231" s="33"/>
    </row>
    <row r="4232" spans="1:25" hidden="1" x14ac:dyDescent="0.2">
      <c r="A4232" s="93" t="s">
        <v>2849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2844</v>
      </c>
      <c r="I4232" s="97" t="s">
        <v>2845</v>
      </c>
      <c r="J4232" s="97" t="s">
        <v>2846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si="328"/>
        <v>-1368.5569895507424</v>
      </c>
      <c r="V4232" s="22" t="str">
        <f t="shared" si="329"/>
        <v/>
      </c>
      <c r="X4232" s="33"/>
      <c r="Y4232" s="33"/>
    </row>
    <row r="4233" spans="1:25" hidden="1" x14ac:dyDescent="0.2">
      <c r="A4233" s="93" t="s">
        <v>2849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2847</v>
      </c>
      <c r="I4233" s="97" t="s">
        <v>2530</v>
      </c>
      <c r="J4233" s="97" t="s">
        <v>2848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si="328"/>
        <v>-2284.9369772815553</v>
      </c>
      <c r="V4233" s="22" t="str">
        <f t="shared" si="329"/>
        <v/>
      </c>
      <c r="X4233" s="33"/>
      <c r="Y4233" s="33"/>
    </row>
    <row r="4234" spans="1:25" hidden="1" x14ac:dyDescent="0.2">
      <c r="A4234" s="93" t="s">
        <v>2866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2851</v>
      </c>
      <c r="I4234" s="97" t="s">
        <v>2256</v>
      </c>
      <c r="J4234" s="97" t="s">
        <v>2852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3187</v>
      </c>
      <c r="T4234" s="95" t="str">
        <f t="shared" si="331"/>
        <v>2025 02</v>
      </c>
      <c r="U4234" s="32">
        <f t="shared" si="328"/>
        <v>693.11589702504966</v>
      </c>
      <c r="V4234" s="22">
        <f t="shared" si="329"/>
        <v>0.68837703860569666</v>
      </c>
      <c r="X4234" s="33"/>
      <c r="Y4234" s="33"/>
    </row>
    <row r="4235" spans="1:25" hidden="1" x14ac:dyDescent="0.2">
      <c r="A4235" s="93" t="s">
        <v>2866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2198</v>
      </c>
      <c r="I4235" s="97" t="s">
        <v>2199</v>
      </c>
      <c r="J4235" s="97" t="s">
        <v>2200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3187</v>
      </c>
      <c r="T4235" s="95" t="str">
        <f t="shared" si="331"/>
        <v>2025 02</v>
      </c>
      <c r="U4235" s="32">
        <f t="shared" si="328"/>
        <v>1045.3035181327784</v>
      </c>
      <c r="V4235" s="22">
        <f t="shared" si="329"/>
        <v>0.56359815654603274</v>
      </c>
      <c r="X4235" s="33"/>
      <c r="Y4235" s="33"/>
    </row>
    <row r="4236" spans="1:25" hidden="1" x14ac:dyDescent="0.2">
      <c r="A4236" s="93" t="s">
        <v>2866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2198</v>
      </c>
      <c r="I4236" s="97" t="s">
        <v>2199</v>
      </c>
      <c r="J4236" s="97" t="s">
        <v>2200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3187</v>
      </c>
      <c r="T4236" s="95" t="str">
        <f t="shared" si="331"/>
        <v>2025 02</v>
      </c>
      <c r="U4236" s="32">
        <f t="shared" si="328"/>
        <v>1045.3035181327784</v>
      </c>
      <c r="V4236" s="22">
        <f t="shared" si="329"/>
        <v>0.56359815654603274</v>
      </c>
      <c r="X4236" s="33"/>
      <c r="Y4236" s="33"/>
    </row>
    <row r="4237" spans="1:25" hidden="1" x14ac:dyDescent="0.2">
      <c r="A4237" s="93" t="s">
        <v>2866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2586</v>
      </c>
      <c r="I4237" s="97" t="s">
        <v>2075</v>
      </c>
      <c r="J4237" s="97" t="s">
        <v>2587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3187</v>
      </c>
      <c r="T4237" s="95" t="str">
        <f t="shared" si="331"/>
        <v>2025 04</v>
      </c>
      <c r="U4237" s="32">
        <f t="shared" si="328"/>
        <v>618.20247716712095</v>
      </c>
      <c r="V4237" s="22">
        <f t="shared" si="329"/>
        <v>0.62966392029932938</v>
      </c>
      <c r="X4237" s="33"/>
      <c r="Y4237" s="33"/>
    </row>
    <row r="4238" spans="1:25" hidden="1" x14ac:dyDescent="0.2">
      <c r="A4238" s="93" t="s">
        <v>2866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2586</v>
      </c>
      <c r="I4238" s="97" t="s">
        <v>2075</v>
      </c>
      <c r="J4238" s="97" t="s">
        <v>2587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3187</v>
      </c>
      <c r="T4238" s="95" t="str">
        <f t="shared" si="331"/>
        <v>2025 04</v>
      </c>
      <c r="U4238" s="32">
        <f t="shared" si="328"/>
        <v>468.20247716712095</v>
      </c>
      <c r="V4238" s="22">
        <f t="shared" si="329"/>
        <v>0.47688292777126723</v>
      </c>
      <c r="X4238" s="33"/>
      <c r="Y4238" s="33"/>
    </row>
    <row r="4239" spans="1:25" hidden="1" x14ac:dyDescent="0.2">
      <c r="A4239" s="93" t="s">
        <v>2866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2749</v>
      </c>
      <c r="I4239" s="97" t="s">
        <v>2750</v>
      </c>
      <c r="J4239" s="97" t="s">
        <v>2751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3187</v>
      </c>
      <c r="T4239" s="95" t="str">
        <f t="shared" si="331"/>
        <v>2025 02</v>
      </c>
      <c r="U4239" s="32">
        <f t="shared" si="328"/>
        <v>533.71900656946013</v>
      </c>
      <c r="V4239" s="22">
        <f t="shared" si="329"/>
        <v>0.69650560453035626</v>
      </c>
      <c r="X4239" s="33"/>
      <c r="Y4239" s="33"/>
    </row>
    <row r="4240" spans="1:25" hidden="1" x14ac:dyDescent="0.2">
      <c r="A4240" s="93" t="s">
        <v>2866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2749</v>
      </c>
      <c r="I4240" s="97" t="s">
        <v>2750</v>
      </c>
      <c r="J4240" s="97" t="s">
        <v>2751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3187</v>
      </c>
      <c r="T4240" s="95" t="str">
        <f t="shared" si="331"/>
        <v>2025 02</v>
      </c>
      <c r="U4240" s="32">
        <f t="shared" si="328"/>
        <v>533.71900656946013</v>
      </c>
      <c r="V4240" s="22">
        <f t="shared" si="329"/>
        <v>0.69650560453035626</v>
      </c>
      <c r="X4240" s="33"/>
      <c r="Y4240" s="33"/>
    </row>
    <row r="4241" spans="1:25" hidden="1" x14ac:dyDescent="0.2">
      <c r="A4241" s="93" t="s">
        <v>2866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2749</v>
      </c>
      <c r="I4241" s="97" t="s">
        <v>2750</v>
      </c>
      <c r="J4241" s="97" t="s">
        <v>2751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3187</v>
      </c>
      <c r="T4241" s="95" t="str">
        <f t="shared" si="331"/>
        <v>2025 02</v>
      </c>
      <c r="U4241" s="32">
        <f t="shared" si="328"/>
        <v>533.71900656946013</v>
      </c>
      <c r="V4241" s="22">
        <f t="shared" si="329"/>
        <v>0.69650560453035626</v>
      </c>
      <c r="X4241" s="33"/>
      <c r="Y4241" s="33"/>
    </row>
    <row r="4242" spans="1:25" hidden="1" x14ac:dyDescent="0.2">
      <c r="A4242" s="93" t="s">
        <v>2866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2853</v>
      </c>
      <c r="I4242" s="97" t="s">
        <v>2713</v>
      </c>
      <c r="J4242" s="97" t="s">
        <v>4389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3187</v>
      </c>
      <c r="T4242" s="95" t="str">
        <f t="shared" si="331"/>
        <v>2025 02</v>
      </c>
      <c r="U4242" s="32">
        <f t="shared" si="328"/>
        <v>719.34277626448761</v>
      </c>
      <c r="V4242" s="22">
        <f t="shared" si="329"/>
        <v>0.73353130824282553</v>
      </c>
      <c r="X4242" s="33"/>
      <c r="Y4242" s="33"/>
    </row>
    <row r="4243" spans="1:25" hidden="1" x14ac:dyDescent="0.2">
      <c r="A4243" s="93" t="s">
        <v>2866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2855</v>
      </c>
      <c r="I4243" s="97" t="s">
        <v>2043</v>
      </c>
      <c r="J4243" s="97" t="s">
        <v>2856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3187</v>
      </c>
      <c r="T4243" s="95" t="str">
        <f t="shared" si="331"/>
        <v>2025 02</v>
      </c>
      <c r="U4243" s="32">
        <f t="shared" si="328"/>
        <v>1102.7449767665439</v>
      </c>
      <c r="V4243" s="22">
        <f t="shared" si="329"/>
        <v>0.44158284456615293</v>
      </c>
      <c r="X4243" s="33"/>
      <c r="Y4243" s="33"/>
    </row>
    <row r="4244" spans="1:25" hidden="1" x14ac:dyDescent="0.2">
      <c r="A4244" s="93" t="s">
        <v>2866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2695</v>
      </c>
      <c r="I4244" s="97" t="s">
        <v>2256</v>
      </c>
      <c r="J4244" s="97" t="s">
        <v>2696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3187</v>
      </c>
      <c r="T4244" s="95" t="str">
        <f t="shared" si="331"/>
        <v>2025 02</v>
      </c>
      <c r="U4244" s="32">
        <f t="shared" si="328"/>
        <v>749.21438177642472</v>
      </c>
      <c r="V4244" s="22">
        <f t="shared" si="329"/>
        <v>0.71300403125332334</v>
      </c>
      <c r="X4244" s="33"/>
      <c r="Y4244" s="33"/>
    </row>
    <row r="4245" spans="1:25" hidden="1" x14ac:dyDescent="0.2">
      <c r="A4245" s="93" t="s">
        <v>2866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2695</v>
      </c>
      <c r="I4245" s="97" t="s">
        <v>2256</v>
      </c>
      <c r="J4245" s="97" t="s">
        <v>2696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si="328"/>
        <v>-1050.7856182235753</v>
      </c>
      <c r="V4245" s="22" t="str">
        <f t="shared" si="329"/>
        <v/>
      </c>
      <c r="X4245" s="33"/>
      <c r="Y4245" s="33"/>
    </row>
    <row r="4246" spans="1:25" hidden="1" x14ac:dyDescent="0.2">
      <c r="A4246" s="93" t="s">
        <v>2866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2857</v>
      </c>
      <c r="I4246" s="97" t="s">
        <v>2256</v>
      </c>
      <c r="J4246" s="97" t="s">
        <v>2858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3187</v>
      </c>
      <c r="T4246" s="95" t="str">
        <f t="shared" si="331"/>
        <v>2025 03</v>
      </c>
      <c r="U4246" s="32">
        <f t="shared" si="328"/>
        <v>990.38764086951892</v>
      </c>
      <c r="V4246" s="22">
        <f t="shared" si="329"/>
        <v>1.2232862180280812</v>
      </c>
      <c r="X4246" s="33"/>
      <c r="Y4246" s="33"/>
    </row>
    <row r="4247" spans="1:25" hidden="1" x14ac:dyDescent="0.2">
      <c r="A4247" s="93" t="s">
        <v>2866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2859</v>
      </c>
      <c r="I4247" s="97" t="s">
        <v>2860</v>
      </c>
      <c r="J4247" s="97" t="s">
        <v>2861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3187</v>
      </c>
      <c r="T4247" s="95" t="str">
        <f t="shared" si="331"/>
        <v>2025 03</v>
      </c>
      <c r="U4247" s="32">
        <f t="shared" si="328"/>
        <v>703.581263686375</v>
      </c>
      <c r="V4247" s="22">
        <f t="shared" si="329"/>
        <v>0.44072475953962537</v>
      </c>
      <c r="X4247" s="33"/>
      <c r="Y4247" s="33"/>
    </row>
    <row r="4248" spans="1:25" hidden="1" x14ac:dyDescent="0.2">
      <c r="A4248" s="93" t="s">
        <v>2866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2862</v>
      </c>
      <c r="I4248" s="97" t="s">
        <v>2044</v>
      </c>
      <c r="J4248" s="97" t="s">
        <v>2863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3187</v>
      </c>
      <c r="T4248" s="95" t="str">
        <f t="shared" si="331"/>
        <v>2025 03</v>
      </c>
      <c r="U4248" s="32">
        <f t="shared" si="328"/>
        <v>796.14816535811588</v>
      </c>
      <c r="V4248" s="22">
        <f t="shared" si="329"/>
        <v>0.37842406591984912</v>
      </c>
      <c r="X4248" s="33"/>
      <c r="Y4248" s="33"/>
    </row>
    <row r="4249" spans="1:25" hidden="1" x14ac:dyDescent="0.2">
      <c r="A4249" s="93" t="s">
        <v>2866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2864</v>
      </c>
      <c r="I4249" s="97" t="s">
        <v>2245</v>
      </c>
      <c r="J4249" s="97" t="s">
        <v>2865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3187</v>
      </c>
      <c r="T4249" s="95" t="str">
        <f t="shared" si="331"/>
        <v>2025 02</v>
      </c>
      <c r="U4249" s="32">
        <f t="shared" si="328"/>
        <v>718.26150616888344</v>
      </c>
      <c r="V4249" s="22">
        <f t="shared" si="329"/>
        <v>0.31478695219051939</v>
      </c>
      <c r="X4249" s="33"/>
      <c r="Y4249" s="33"/>
    </row>
    <row r="4250" spans="1:25" hidden="1" x14ac:dyDescent="0.2">
      <c r="A4250" s="93" t="s">
        <v>2881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2868</v>
      </c>
      <c r="I4250" s="97" t="s">
        <v>2040</v>
      </c>
      <c r="J4250" s="97" t="s">
        <v>2869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3187</v>
      </c>
      <c r="T4250" s="95" t="str">
        <f t="shared" si="331"/>
        <v>2025 02</v>
      </c>
      <c r="U4250" s="32">
        <f t="shared" si="328"/>
        <v>676.71972201617746</v>
      </c>
      <c r="V4250" s="22">
        <f t="shared" si="329"/>
        <v>0.66132391738217</v>
      </c>
      <c r="X4250" s="33"/>
      <c r="Y4250" s="33"/>
    </row>
    <row r="4251" spans="1:25" hidden="1" x14ac:dyDescent="0.2">
      <c r="A4251" s="93" t="s">
        <v>2881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2868</v>
      </c>
      <c r="I4251" s="97" t="s">
        <v>2040</v>
      </c>
      <c r="J4251" s="97" t="s">
        <v>2869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si="328"/>
        <v>576.71972201617746</v>
      </c>
      <c r="V4251" s="22">
        <f t="shared" si="329"/>
        <v>0.56359898106557182</v>
      </c>
      <c r="X4251" s="33"/>
      <c r="Y4251" s="33"/>
    </row>
    <row r="4252" spans="1:25" hidden="1" x14ac:dyDescent="0.2">
      <c r="A4252" s="93" t="s">
        <v>2881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2064</v>
      </c>
      <c r="I4252" s="97" t="s">
        <v>2044</v>
      </c>
      <c r="J4252" s="97" t="s">
        <v>2065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3187</v>
      </c>
      <c r="T4252" s="95" t="str">
        <f t="shared" si="331"/>
        <v>2025 02</v>
      </c>
      <c r="U4252" s="32">
        <f t="shared" si="328"/>
        <v>425.4268376249513</v>
      </c>
      <c r="V4252" s="22">
        <f t="shared" si="329"/>
        <v>0.30949741292044425</v>
      </c>
      <c r="X4252" s="33"/>
      <c r="Y4252" s="33"/>
    </row>
    <row r="4253" spans="1:25" hidden="1" x14ac:dyDescent="0.2">
      <c r="A4253" s="93" t="s">
        <v>2881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2064</v>
      </c>
      <c r="I4253" s="97" t="s">
        <v>2044</v>
      </c>
      <c r="J4253" s="97" t="s">
        <v>2065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3187</v>
      </c>
      <c r="T4253" s="95" t="str">
        <f t="shared" si="331"/>
        <v>2025 04</v>
      </c>
      <c r="U4253" s="32">
        <f t="shared" si="328"/>
        <v>625.4268376249513</v>
      </c>
      <c r="V4253" s="22">
        <f t="shared" si="329"/>
        <v>0.45499712546716026</v>
      </c>
      <c r="X4253" s="33"/>
      <c r="Y4253" s="33"/>
    </row>
    <row r="4254" spans="1:25" hidden="1" x14ac:dyDescent="0.2">
      <c r="A4254" s="93" t="s">
        <v>2881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2870</v>
      </c>
      <c r="I4254" s="97" t="s">
        <v>2044</v>
      </c>
      <c r="J4254" s="97" t="s">
        <v>2871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3187</v>
      </c>
      <c r="T4254" s="95" t="str">
        <f t="shared" si="331"/>
        <v>2025 05</v>
      </c>
      <c r="U4254" s="32">
        <f t="shared" si="328"/>
        <v>619.21103811239436</v>
      </c>
      <c r="V4254" s="22">
        <f t="shared" si="329"/>
        <v>0.26008648730522238</v>
      </c>
      <c r="X4254" s="33"/>
      <c r="Y4254" s="33"/>
    </row>
    <row r="4255" spans="1:25" hidden="1" x14ac:dyDescent="0.2">
      <c r="A4255" s="93" t="s">
        <v>2881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2870</v>
      </c>
      <c r="I4255" s="97" t="s">
        <v>2044</v>
      </c>
      <c r="J4255" s="97" t="s">
        <v>2871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si="328"/>
        <v>819.21103811239436</v>
      </c>
      <c r="V4255" s="22">
        <f t="shared" si="329"/>
        <v>0.34409225312557057</v>
      </c>
      <c r="X4255" s="33"/>
      <c r="Y4255" s="33"/>
    </row>
    <row r="4256" spans="1:25" hidden="1" x14ac:dyDescent="0.2">
      <c r="A4256" s="93" t="s">
        <v>2881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2471</v>
      </c>
      <c r="I4256" s="97" t="s">
        <v>2040</v>
      </c>
      <c r="J4256" s="97" t="s">
        <v>2472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3187</v>
      </c>
      <c r="T4256" s="95" t="str">
        <f t="shared" si="331"/>
        <v>2025 03</v>
      </c>
      <c r="U4256" s="32">
        <f t="shared" si="328"/>
        <v>824.08422874501071</v>
      </c>
      <c r="V4256" s="22">
        <f t="shared" si="329"/>
        <v>0.43929703101418976</v>
      </c>
      <c r="X4256" s="33"/>
      <c r="Y4256" s="33"/>
    </row>
    <row r="4257" spans="1:25" hidden="1" x14ac:dyDescent="0.2">
      <c r="A4257" s="93" t="s">
        <v>2881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2872</v>
      </c>
      <c r="I4257" s="97" t="s">
        <v>2040</v>
      </c>
      <c r="J4257" s="97" t="s">
        <v>2873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3187</v>
      </c>
      <c r="T4257" s="95" t="str">
        <f t="shared" si="331"/>
        <v>2025 02</v>
      </c>
      <c r="U4257" s="32">
        <f t="shared" si="328"/>
        <v>835.78653526897642</v>
      </c>
      <c r="V4257" s="22">
        <f t="shared" si="329"/>
        <v>0.40489346162553164</v>
      </c>
      <c r="X4257" s="33"/>
      <c r="Y4257" s="33"/>
    </row>
    <row r="4258" spans="1:25" hidden="1" x14ac:dyDescent="0.2">
      <c r="A4258" s="93" t="s">
        <v>2881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2874</v>
      </c>
      <c r="I4258" s="97" t="s">
        <v>2609</v>
      </c>
      <c r="J4258" s="97" t="s">
        <v>2875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3187</v>
      </c>
      <c r="T4258" s="95" t="str">
        <f t="shared" si="331"/>
        <v>2025 02</v>
      </c>
      <c r="U4258" s="32">
        <f t="shared" si="328"/>
        <v>793.61845219172756</v>
      </c>
      <c r="V4258" s="22">
        <f t="shared" si="329"/>
        <v>0.52683760853710138</v>
      </c>
      <c r="X4258" s="33"/>
      <c r="Y4258" s="33"/>
    </row>
    <row r="4259" spans="1:25" hidden="1" x14ac:dyDescent="0.2">
      <c r="A4259" s="93" t="s">
        <v>2881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2261</v>
      </c>
      <c r="I4259" s="97" t="s">
        <v>2043</v>
      </c>
      <c r="J4259" s="97" t="s">
        <v>2262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si="328"/>
        <v>579.59557415845416</v>
      </c>
      <c r="V4259" s="22">
        <f t="shared" si="329"/>
        <v>0.47492090481299792</v>
      </c>
      <c r="X4259" s="33"/>
      <c r="Y4259" s="33"/>
    </row>
    <row r="4260" spans="1:25" hidden="1" x14ac:dyDescent="0.2">
      <c r="A4260" s="93" t="s">
        <v>2881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2876</v>
      </c>
      <c r="I4260" s="97" t="s">
        <v>2877</v>
      </c>
      <c r="J4260" s="97" t="s">
        <v>2878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si="328"/>
        <v>-2024.2002048673662</v>
      </c>
      <c r="V4260" s="22" t="str">
        <f t="shared" si="329"/>
        <v/>
      </c>
      <c r="X4260" s="33"/>
      <c r="Y4260" s="33"/>
    </row>
    <row r="4261" spans="1:25" hidden="1" x14ac:dyDescent="0.2">
      <c r="A4261" s="93" t="s">
        <v>2881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2879</v>
      </c>
      <c r="I4261" s="97" t="s">
        <v>2040</v>
      </c>
      <c r="J4261" s="97" t="s">
        <v>2880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3187</v>
      </c>
      <c r="T4261" s="95" t="str">
        <f t="shared" si="331"/>
        <v>2025 02</v>
      </c>
      <c r="U4261" s="32">
        <f t="shared" si="328"/>
        <v>860.53375719684914</v>
      </c>
      <c r="V4261" s="22">
        <f t="shared" si="329"/>
        <v>0.44369617691984253</v>
      </c>
      <c r="X4261" s="33"/>
      <c r="Y4261" s="33"/>
    </row>
    <row r="4262" spans="1:25" hidden="1" x14ac:dyDescent="0.2">
      <c r="A4262" s="93" t="s">
        <v>2881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2671</v>
      </c>
      <c r="I4262" s="97" t="s">
        <v>2040</v>
      </c>
      <c r="J4262" s="97" t="s">
        <v>2672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3187</v>
      </c>
      <c r="T4262" s="95" t="str">
        <f t="shared" si="331"/>
        <v>2025 06</v>
      </c>
      <c r="U4262" s="32">
        <f t="shared" si="328"/>
        <v>875.79979513263379</v>
      </c>
      <c r="V4262" s="22">
        <f t="shared" si="329"/>
        <v>0.43266461144836199</v>
      </c>
      <c r="X4262" s="33"/>
      <c r="Y4262" s="33"/>
    </row>
    <row r="4263" spans="1:25" hidden="1" x14ac:dyDescent="0.2">
      <c r="A4263" s="93" t="s">
        <v>2898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2883</v>
      </c>
      <c r="I4263" s="97" t="s">
        <v>2078</v>
      </c>
      <c r="J4263" s="97" t="s">
        <v>2884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3187</v>
      </c>
      <c r="T4263" s="95" t="str">
        <f t="shared" si="331"/>
        <v>2025 02</v>
      </c>
      <c r="U4263" s="32">
        <f t="shared" si="328"/>
        <v>676.69373963174303</v>
      </c>
      <c r="V4263" s="22">
        <f t="shared" si="329"/>
        <v>0.55316788735147571</v>
      </c>
      <c r="X4263" s="33"/>
      <c r="Y4263" s="33"/>
    </row>
    <row r="4264" spans="1:25" hidden="1" x14ac:dyDescent="0.2">
      <c r="A4264" s="93" t="s">
        <v>2898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2885</v>
      </c>
      <c r="I4264" s="97" t="s">
        <v>2886</v>
      </c>
      <c r="J4264" s="97" t="s">
        <v>2887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5115</v>
      </c>
      <c r="T4264" s="95" t="str">
        <f t="shared" si="331"/>
        <v>2025 11</v>
      </c>
      <c r="U4264" s="32">
        <f t="shared" si="328"/>
        <v>392.23954820871836</v>
      </c>
      <c r="V4264" s="22">
        <f t="shared" si="329"/>
        <v>0.22314732807249058</v>
      </c>
      <c r="X4264" s="33"/>
      <c r="Y4264" s="33"/>
    </row>
    <row r="4265" spans="1:25" hidden="1" x14ac:dyDescent="0.2">
      <c r="A4265" s="93" t="s">
        <v>2898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2252</v>
      </c>
      <c r="I4265" s="97" t="s">
        <v>2253</v>
      </c>
      <c r="J4265" s="97" t="s">
        <v>2254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3187</v>
      </c>
      <c r="T4265" s="95" t="str">
        <f t="shared" si="331"/>
        <v>2025 01</v>
      </c>
      <c r="U4265" s="32">
        <f t="shared" si="328"/>
        <v>738.87143949644133</v>
      </c>
      <c r="V4265" s="22">
        <f t="shared" si="329"/>
        <v>0.30021651503863933</v>
      </c>
      <c r="X4265" s="33"/>
      <c r="Y4265" s="33"/>
    </row>
    <row r="4266" spans="1:25" hidden="1" x14ac:dyDescent="0.2">
      <c r="A4266" s="93" t="s">
        <v>2898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2252</v>
      </c>
      <c r="I4266" s="97" t="s">
        <v>2253</v>
      </c>
      <c r="J4266" s="97" t="s">
        <v>2254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si="328"/>
        <v>-2461.1285605035587</v>
      </c>
      <c r="V4266" s="22" t="str">
        <f t="shared" si="329"/>
        <v/>
      </c>
      <c r="X4266" s="33"/>
      <c r="Y4266" s="33"/>
    </row>
    <row r="4267" spans="1:25" hidden="1" x14ac:dyDescent="0.2">
      <c r="A4267" s="93" t="s">
        <v>2898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2888</v>
      </c>
      <c r="I4267" s="97" t="s">
        <v>2088</v>
      </c>
      <c r="J4267" s="97" t="s">
        <v>2889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3187</v>
      </c>
      <c r="T4267" s="95" t="str">
        <f t="shared" si="331"/>
        <v>2025 02</v>
      </c>
      <c r="U4267" s="32">
        <f t="shared" si="328"/>
        <v>518.77313253720808</v>
      </c>
      <c r="V4267" s="22">
        <f t="shared" si="329"/>
        <v>0.66404927191257423</v>
      </c>
      <c r="X4267" s="33"/>
      <c r="Y4267" s="33"/>
    </row>
    <row r="4268" spans="1:25" hidden="1" x14ac:dyDescent="0.2">
      <c r="A4268" s="93" t="s">
        <v>2898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2890</v>
      </c>
      <c r="I4268" s="97" t="s">
        <v>2245</v>
      </c>
      <c r="J4268" s="97" t="s">
        <v>2891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3187</v>
      </c>
      <c r="T4268" s="95" t="str">
        <f t="shared" si="331"/>
        <v>2025 02</v>
      </c>
      <c r="U4268" s="32">
        <f t="shared" si="328"/>
        <v>372.58665568562867</v>
      </c>
      <c r="V4268" s="22">
        <f t="shared" si="329"/>
        <v>0.38119661231655066</v>
      </c>
      <c r="X4268" s="33"/>
      <c r="Y4268" s="33"/>
    </row>
    <row r="4269" spans="1:25" hidden="1" x14ac:dyDescent="0.2">
      <c r="A4269" s="93" t="s">
        <v>2898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2890</v>
      </c>
      <c r="I4269" s="97" t="s">
        <v>2245</v>
      </c>
      <c r="J4269" s="97" t="s">
        <v>2891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3187</v>
      </c>
      <c r="T4269" s="95" t="str">
        <f t="shared" si="331"/>
        <v>2025 02</v>
      </c>
      <c r="U4269" s="32">
        <f t="shared" si="328"/>
        <v>372.58665568562867</v>
      </c>
      <c r="V4269" s="22">
        <f t="shared" si="329"/>
        <v>0.38119661231655066</v>
      </c>
      <c r="X4269" s="33"/>
      <c r="Y4269" s="33"/>
    </row>
    <row r="4270" spans="1:25" hidden="1" x14ac:dyDescent="0.2">
      <c r="A4270" s="93" t="s">
        <v>2898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2890</v>
      </c>
      <c r="I4270" s="97" t="s">
        <v>2245</v>
      </c>
      <c r="J4270" s="97" t="s">
        <v>2891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3187</v>
      </c>
      <c r="T4270" s="95" t="str">
        <f t="shared" si="331"/>
        <v>2025 02</v>
      </c>
      <c r="U4270" s="32">
        <f t="shared" si="328"/>
        <v>622.58665568562867</v>
      </c>
      <c r="V4270" s="22">
        <f t="shared" si="329"/>
        <v>0.63697376274554152</v>
      </c>
      <c r="X4270" s="33"/>
      <c r="Y4270" s="33"/>
    </row>
    <row r="4271" spans="1:25" hidden="1" x14ac:dyDescent="0.2">
      <c r="A4271" s="93" t="s">
        <v>2898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2892</v>
      </c>
      <c r="I4271" s="97" t="s">
        <v>2893</v>
      </c>
      <c r="J4271" s="97" t="s">
        <v>2894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3187</v>
      </c>
      <c r="T4271" s="95" t="str">
        <f t="shared" si="331"/>
        <v>2025 04</v>
      </c>
      <c r="U4271" s="32">
        <f t="shared" si="328"/>
        <v>445.02238014000795</v>
      </c>
      <c r="V4271" s="22">
        <f t="shared" si="329"/>
        <v>0.35460582969571647</v>
      </c>
      <c r="X4271" s="33"/>
      <c r="Y4271" s="33"/>
    </row>
    <row r="4272" spans="1:25" hidden="1" x14ac:dyDescent="0.2">
      <c r="A4272" s="93" t="s">
        <v>2898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2508</v>
      </c>
      <c r="I4272" s="97" t="s">
        <v>2040</v>
      </c>
      <c r="J4272" s="97" t="s">
        <v>2509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3187</v>
      </c>
      <c r="T4272" s="95" t="str">
        <f t="shared" si="331"/>
        <v>2025 02</v>
      </c>
      <c r="U4272" s="32">
        <f t="shared" si="328"/>
        <v>1070.4047814577325</v>
      </c>
      <c r="V4272" s="22">
        <f t="shared" si="329"/>
        <v>0.27950859565392427</v>
      </c>
      <c r="X4272" s="33"/>
      <c r="Y4272" s="33"/>
    </row>
    <row r="4273" spans="1:25" hidden="1" x14ac:dyDescent="0.2">
      <c r="A4273" s="93" t="s">
        <v>2898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2895</v>
      </c>
      <c r="I4273" s="97" t="s">
        <v>2040</v>
      </c>
      <c r="J4273" s="97" t="s">
        <v>3983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3187</v>
      </c>
      <c r="T4273" s="95" t="str">
        <f t="shared" si="331"/>
        <v>2025 02</v>
      </c>
      <c r="U4273" s="32">
        <f t="shared" si="328"/>
        <v>666.87098299900003</v>
      </c>
      <c r="V4273" s="22">
        <f t="shared" si="329"/>
        <v>0.46532515571731997</v>
      </c>
      <c r="X4273" s="33"/>
      <c r="Y4273" s="33"/>
    </row>
    <row r="4274" spans="1:25" hidden="1" x14ac:dyDescent="0.2">
      <c r="A4274" s="93" t="s">
        <v>2898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2527</v>
      </c>
      <c r="I4274" s="97" t="s">
        <v>2040</v>
      </c>
      <c r="J4274" s="97" t="s">
        <v>2528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3187</v>
      </c>
      <c r="T4274" s="95" t="str">
        <f t="shared" si="331"/>
        <v>2025 02</v>
      </c>
      <c r="U4274" s="32">
        <f t="shared" si="328"/>
        <v>250.01383610800713</v>
      </c>
      <c r="V4274" s="22">
        <f t="shared" si="329"/>
        <v>0.11111794379905736</v>
      </c>
      <c r="X4274" s="33"/>
      <c r="Y4274" s="33"/>
    </row>
    <row r="4275" spans="1:25" hidden="1" x14ac:dyDescent="0.2">
      <c r="A4275" s="93" t="s">
        <v>2898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2896</v>
      </c>
      <c r="I4275" s="97" t="s">
        <v>2040</v>
      </c>
      <c r="J4275" s="97" t="s">
        <v>2897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si="328"/>
        <v>151.91875286781578</v>
      </c>
      <c r="V4275" s="22">
        <f t="shared" si="329"/>
        <v>7.4176135873779067E-2</v>
      </c>
      <c r="X4275" s="33"/>
      <c r="Y4275" s="33"/>
    </row>
    <row r="4276" spans="1:25" hidden="1" x14ac:dyDescent="0.2">
      <c r="A4276" s="93" t="s">
        <v>2913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2900</v>
      </c>
      <c r="I4276" s="97" t="s">
        <v>2040</v>
      </c>
      <c r="J4276" s="97" t="s">
        <v>2901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3187</v>
      </c>
      <c r="T4276" s="95" t="str">
        <f t="shared" si="331"/>
        <v>2025 02</v>
      </c>
      <c r="U4276" s="32">
        <f t="shared" si="328"/>
        <v>611.39224058298191</v>
      </c>
      <c r="V4276" s="22">
        <f t="shared" si="329"/>
        <v>0.5616276710267073</v>
      </c>
      <c r="X4276" s="33"/>
      <c r="Y4276" s="33"/>
    </row>
    <row r="4277" spans="1:25" hidden="1" x14ac:dyDescent="0.2">
      <c r="A4277" s="93" t="s">
        <v>2913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2902</v>
      </c>
      <c r="I4277" s="97" t="s">
        <v>2903</v>
      </c>
      <c r="J4277" s="97" t="s">
        <v>2904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3187</v>
      </c>
      <c r="T4277" s="95" t="str">
        <f t="shared" si="331"/>
        <v>2025 02</v>
      </c>
      <c r="U4277" s="32">
        <f t="shared" si="328"/>
        <v>756.89945601970521</v>
      </c>
      <c r="V4277" s="22">
        <f t="shared" si="329"/>
        <v>0.24470573951847818</v>
      </c>
      <c r="X4277" s="33"/>
      <c r="Y4277" s="33"/>
    </row>
    <row r="4278" spans="1:25" hidden="1" x14ac:dyDescent="0.2">
      <c r="A4278" s="93" t="s">
        <v>2913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2905</v>
      </c>
      <c r="I4278" s="97" t="s">
        <v>2903</v>
      </c>
      <c r="J4278" s="97" t="s">
        <v>2906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3187</v>
      </c>
      <c r="T4278" s="95" t="str">
        <f t="shared" si="331"/>
        <v>2025 02</v>
      </c>
      <c r="U4278" s="32">
        <f t="shared" si="328"/>
        <v>492.10084162988687</v>
      </c>
      <c r="V4278" s="22">
        <f t="shared" si="329"/>
        <v>0.23345558997727059</v>
      </c>
      <c r="X4278" s="33"/>
      <c r="Y4278" s="33"/>
    </row>
    <row r="4279" spans="1:25" hidden="1" x14ac:dyDescent="0.2">
      <c r="A4279" s="93" t="s">
        <v>2913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2087</v>
      </c>
      <c r="I4279" s="97" t="s">
        <v>2088</v>
      </c>
      <c r="J4279" s="97" t="s">
        <v>3163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3187</v>
      </c>
      <c r="T4279" s="95" t="str">
        <f t="shared" si="331"/>
        <v>2025 02</v>
      </c>
      <c r="U4279" s="32">
        <f t="shared" si="328"/>
        <v>726.40761161859746</v>
      </c>
      <c r="V4279" s="22">
        <f t="shared" si="329"/>
        <v>0.43404093891771045</v>
      </c>
      <c r="X4279" s="33"/>
      <c r="Y4279" s="33"/>
    </row>
    <row r="4280" spans="1:25" hidden="1" x14ac:dyDescent="0.2">
      <c r="A4280" s="93" t="s">
        <v>2913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2087</v>
      </c>
      <c r="I4280" s="97" t="s">
        <v>2088</v>
      </c>
      <c r="J4280" s="97" t="s">
        <v>3163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3187</v>
      </c>
      <c r="T4280" s="95" t="str">
        <f t="shared" si="331"/>
        <v>2025 02</v>
      </c>
      <c r="U4280" s="32">
        <f t="shared" si="328"/>
        <v>626.40761161859746</v>
      </c>
      <c r="V4280" s="22">
        <f t="shared" si="329"/>
        <v>0.37428923312947249</v>
      </c>
      <c r="X4280" s="33"/>
      <c r="Y4280" s="33"/>
    </row>
    <row r="4281" spans="1:25" hidden="1" x14ac:dyDescent="0.2">
      <c r="A4281" s="93" t="s">
        <v>2913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2087</v>
      </c>
      <c r="I4281" s="97" t="s">
        <v>2088</v>
      </c>
      <c r="J4281" s="97" t="s">
        <v>3163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3187</v>
      </c>
      <c r="T4281" s="95" t="str">
        <f t="shared" si="331"/>
        <v>2025 02</v>
      </c>
      <c r="U4281" s="32">
        <f t="shared" si="328"/>
        <v>626.40761161859746</v>
      </c>
      <c r="V4281" s="22">
        <f t="shared" si="329"/>
        <v>0.37428923312947249</v>
      </c>
      <c r="X4281" s="33"/>
      <c r="Y4281" s="33"/>
    </row>
    <row r="4282" spans="1:25" hidden="1" x14ac:dyDescent="0.2">
      <c r="A4282" s="93" t="s">
        <v>2913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2087</v>
      </c>
      <c r="I4282" s="97" t="s">
        <v>2088</v>
      </c>
      <c r="J4282" s="97" t="s">
        <v>3163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3187</v>
      </c>
      <c r="T4282" s="95" t="str">
        <f t="shared" si="331"/>
        <v>2025 02</v>
      </c>
      <c r="U4282" s="32">
        <f t="shared" si="328"/>
        <v>626.40761161859746</v>
      </c>
      <c r="V4282" s="22">
        <f t="shared" si="329"/>
        <v>0.37428923312947249</v>
      </c>
      <c r="X4282" s="33"/>
      <c r="Y4282" s="33"/>
    </row>
    <row r="4283" spans="1:25" hidden="1" x14ac:dyDescent="0.2">
      <c r="A4283" s="93" t="s">
        <v>2913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2087</v>
      </c>
      <c r="I4283" s="97" t="s">
        <v>2088</v>
      </c>
      <c r="J4283" s="97" t="s">
        <v>3163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3187</v>
      </c>
      <c r="T4283" s="95" t="str">
        <f t="shared" si="331"/>
        <v>2025 03</v>
      </c>
      <c r="U4283" s="32">
        <f t="shared" si="328"/>
        <v>626.40761161859746</v>
      </c>
      <c r="V4283" s="22">
        <f t="shared" si="329"/>
        <v>0.37428923312947249</v>
      </c>
      <c r="X4283" s="33"/>
      <c r="Y4283" s="33"/>
    </row>
    <row r="4284" spans="1:25" hidden="1" x14ac:dyDescent="0.2">
      <c r="A4284" s="93" t="s">
        <v>2913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2833</v>
      </c>
      <c r="I4284" s="97" t="s">
        <v>2088</v>
      </c>
      <c r="J4284" s="97" t="s">
        <v>3930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3336</v>
      </c>
      <c r="T4284" s="95" t="str">
        <f t="shared" si="331"/>
        <v>2025 04</v>
      </c>
      <c r="U4284" s="32">
        <f t="shared" si="328"/>
        <v>628.43987478189388</v>
      </c>
      <c r="V4284" s="22">
        <f t="shared" si="329"/>
        <v>0.53641282359699549</v>
      </c>
      <c r="X4284" s="33"/>
      <c r="Y4284" s="33"/>
    </row>
    <row r="4285" spans="1:25" hidden="1" x14ac:dyDescent="0.2">
      <c r="A4285" s="93" t="s">
        <v>2913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2907</v>
      </c>
      <c r="I4285" s="97" t="s">
        <v>2903</v>
      </c>
      <c r="J4285" s="97" t="s">
        <v>2908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3187</v>
      </c>
      <c r="T4285" s="95" t="str">
        <f t="shared" si="331"/>
        <v>2025 02</v>
      </c>
      <c r="U4285" s="32">
        <f t="shared" si="328"/>
        <v>831.87252386328601</v>
      </c>
      <c r="V4285" s="22">
        <f t="shared" si="329"/>
        <v>0.40223464629812544</v>
      </c>
      <c r="X4285" s="33"/>
      <c r="Y4285" s="33"/>
    </row>
    <row r="4286" spans="1:25" hidden="1" x14ac:dyDescent="0.2">
      <c r="A4286" s="93" t="s">
        <v>2913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2909</v>
      </c>
      <c r="I4286" s="97" t="s">
        <v>2903</v>
      </c>
      <c r="J4286" s="97" t="s">
        <v>2910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3187</v>
      </c>
      <c r="T4286" s="95" t="str">
        <f t="shared" si="331"/>
        <v>2025 03</v>
      </c>
      <c r="U4286" s="32">
        <f t="shared" si="328"/>
        <v>431.88828902801879</v>
      </c>
      <c r="V4286" s="22">
        <f t="shared" si="329"/>
        <v>0.16187039217735144</v>
      </c>
      <c r="X4286" s="33"/>
      <c r="Y4286" s="33"/>
    </row>
    <row r="4287" spans="1:25" hidden="1" x14ac:dyDescent="0.2">
      <c r="A4287" s="93" t="s">
        <v>2913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2911</v>
      </c>
      <c r="I4287" s="97" t="s">
        <v>2903</v>
      </c>
      <c r="J4287" s="97" t="s">
        <v>2912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si="328"/>
        <v>-1577.231283998769</v>
      </c>
      <c r="V4287" s="22" t="str">
        <f t="shared" si="329"/>
        <v/>
      </c>
      <c r="X4287" s="33"/>
      <c r="Y4287" s="33"/>
    </row>
    <row r="4288" spans="1:25" hidden="1" x14ac:dyDescent="0.2">
      <c r="A4288" s="93" t="s">
        <v>2925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2915</v>
      </c>
      <c r="I4288" s="97" t="s">
        <v>2138</v>
      </c>
      <c r="J4288" s="97" t="s">
        <v>4415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si="328"/>
        <v>627.31744101571769</v>
      </c>
      <c r="V4288" s="22">
        <f t="shared" si="329"/>
        <v>1.0954016866313103</v>
      </c>
      <c r="X4288" s="33"/>
      <c r="Y4288" s="33"/>
    </row>
    <row r="4289" spans="1:25" hidden="1" x14ac:dyDescent="0.2">
      <c r="A4289" s="93" t="s">
        <v>2925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2255</v>
      </c>
      <c r="I4289" s="97" t="s">
        <v>2256</v>
      </c>
      <c r="J4289" s="97" t="s">
        <v>2257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3187</v>
      </c>
      <c r="T4289" s="95" t="str">
        <f t="shared" si="331"/>
        <v>2025 02</v>
      </c>
      <c r="U4289" s="32">
        <f t="shared" ref="U4289:U4352" si="332">Q4289-P4289</f>
        <v>959.35154360593333</v>
      </c>
      <c r="V4289" s="22">
        <f t="shared" ref="V4289:V4352" si="333">IF(Q4289&lt;&gt;0,IFERROR(U4289/P4289,""),"")</f>
        <v>0.3776010573960073</v>
      </c>
      <c r="X4289" s="33"/>
      <c r="Y4289" s="33"/>
    </row>
    <row r="4290" spans="1:25" hidden="1" x14ac:dyDescent="0.2">
      <c r="A4290" s="93" t="s">
        <v>2925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2194</v>
      </c>
      <c r="I4290" s="97" t="s">
        <v>2195</v>
      </c>
      <c r="J4290" s="97" t="s">
        <v>2916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3187</v>
      </c>
      <c r="T4290" s="95" t="str">
        <f t="shared" si="331"/>
        <v>2025 03</v>
      </c>
      <c r="U4290" s="32">
        <f t="shared" si="332"/>
        <v>786.94886852021546</v>
      </c>
      <c r="V4290" s="22">
        <f t="shared" si="333"/>
        <v>0.41135799016072</v>
      </c>
      <c r="X4290" s="33"/>
      <c r="Y4290" s="33"/>
    </row>
    <row r="4291" spans="1:25" hidden="1" x14ac:dyDescent="0.2">
      <c r="A4291" s="93" t="s">
        <v>2925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2712</v>
      </c>
      <c r="I4291" s="97" t="s">
        <v>2713</v>
      </c>
      <c r="J4291" s="97" t="s">
        <v>4002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3187</v>
      </c>
      <c r="T4291" s="95" t="str">
        <f t="shared" si="331"/>
        <v>2025 01</v>
      </c>
      <c r="U4291" s="32">
        <f t="shared" si="332"/>
        <v>731.70698441796492</v>
      </c>
      <c r="V4291" s="22">
        <f t="shared" si="333"/>
        <v>0.75566690314102936</v>
      </c>
      <c r="X4291" s="33"/>
      <c r="Y4291" s="33"/>
    </row>
    <row r="4292" spans="1:25" hidden="1" x14ac:dyDescent="0.2">
      <c r="A4292" s="93" t="s">
        <v>2925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2198</v>
      </c>
      <c r="I4292" s="97" t="s">
        <v>2199</v>
      </c>
      <c r="J4292" s="97" t="s">
        <v>2200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3187</v>
      </c>
      <c r="T4292" s="95" t="str">
        <f t="shared" ref="T4292:T4355" si="335">IF(R4292="","",TEXT(R4292,"ГГГГ ММ"))</f>
        <v>2025 01</v>
      </c>
      <c r="U4292" s="32">
        <f t="shared" si="332"/>
        <v>977.46948501205088</v>
      </c>
      <c r="V4292" s="22">
        <f t="shared" si="333"/>
        <v>0.56746134626177536</v>
      </c>
      <c r="X4292" s="33"/>
      <c r="Y4292" s="33"/>
    </row>
    <row r="4293" spans="1:25" hidden="1" x14ac:dyDescent="0.2">
      <c r="A4293" s="93" t="s">
        <v>2925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2917</v>
      </c>
      <c r="I4293" s="97" t="s">
        <v>2195</v>
      </c>
      <c r="J4293" s="97" t="s">
        <v>2918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si="332"/>
        <v>-5212.4199253148663</v>
      </c>
      <c r="V4293" s="22" t="str">
        <f t="shared" si="333"/>
        <v/>
      </c>
      <c r="X4293" s="33"/>
      <c r="Y4293" s="33"/>
    </row>
    <row r="4294" spans="1:25" hidden="1" x14ac:dyDescent="0.2">
      <c r="A4294" s="93" t="s">
        <v>2925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2137</v>
      </c>
      <c r="I4294" s="97" t="s">
        <v>2138</v>
      </c>
      <c r="J4294" s="97" t="s">
        <v>4088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3187</v>
      </c>
      <c r="T4294" s="95" t="str">
        <f t="shared" si="335"/>
        <v>2025 01</v>
      </c>
      <c r="U4294" s="32">
        <f t="shared" si="332"/>
        <v>1512.1654194249231</v>
      </c>
      <c r="V4294" s="22">
        <f t="shared" si="333"/>
        <v>0.35266412241633494</v>
      </c>
      <c r="X4294" s="33"/>
      <c r="Y4294" s="33"/>
    </row>
    <row r="4295" spans="1:25" hidden="1" x14ac:dyDescent="0.2">
      <c r="A4295" s="93" t="s">
        <v>2925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2919</v>
      </c>
      <c r="I4295" s="97" t="s">
        <v>2920</v>
      </c>
      <c r="J4295" s="97" t="s">
        <v>2921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3187</v>
      </c>
      <c r="T4295" s="95" t="str">
        <f t="shared" si="335"/>
        <v>2025 02</v>
      </c>
      <c r="U4295" s="32">
        <f t="shared" si="332"/>
        <v>1152.9774349051158</v>
      </c>
      <c r="V4295" s="22">
        <f t="shared" si="333"/>
        <v>0.51311342076194477</v>
      </c>
      <c r="X4295" s="33"/>
      <c r="Y4295" s="33"/>
    </row>
    <row r="4296" spans="1:25" hidden="1" x14ac:dyDescent="0.2">
      <c r="A4296" s="93" t="s">
        <v>2925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2922</v>
      </c>
      <c r="I4296" s="97" t="s">
        <v>2923</v>
      </c>
      <c r="J4296" s="97" t="s">
        <v>2924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/>
      <c r="R4296" s="31"/>
      <c r="S4296" s="31"/>
      <c r="T4296" s="95" t="str">
        <f t="shared" si="335"/>
        <v/>
      </c>
      <c r="U4296" s="32">
        <f t="shared" si="332"/>
        <v>-2544.0105849203933</v>
      </c>
      <c r="V4296" s="22" t="str">
        <f t="shared" si="333"/>
        <v/>
      </c>
      <c r="X4296" s="33"/>
      <c r="Y4296" s="33"/>
    </row>
    <row r="4297" spans="1:25" hidden="1" x14ac:dyDescent="0.2">
      <c r="A4297" s="93" t="s">
        <v>2936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2664</v>
      </c>
      <c r="I4297" s="97" t="s">
        <v>2665</v>
      </c>
      <c r="J4297" s="97" t="s">
        <v>2666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3187</v>
      </c>
      <c r="T4297" s="95" t="str">
        <f t="shared" si="335"/>
        <v>2025 02</v>
      </c>
      <c r="U4297" s="32">
        <f t="shared" si="332"/>
        <v>1056.022983983107</v>
      </c>
      <c r="V4297" s="22">
        <f t="shared" si="333"/>
        <v>0.7313294964320628</v>
      </c>
      <c r="X4297" s="33"/>
      <c r="Y4297" s="33"/>
    </row>
    <row r="4298" spans="1:25" hidden="1" x14ac:dyDescent="0.2">
      <c r="A4298" s="93" t="s">
        <v>2936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2664</v>
      </c>
      <c r="I4298" s="97" t="s">
        <v>2665</v>
      </c>
      <c r="J4298" s="97" t="s">
        <v>2666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3187</v>
      </c>
      <c r="T4298" s="95" t="str">
        <f t="shared" si="335"/>
        <v>2025 02</v>
      </c>
      <c r="U4298" s="32">
        <f t="shared" si="332"/>
        <v>1056.022983983107</v>
      </c>
      <c r="V4298" s="22">
        <f t="shared" si="333"/>
        <v>0.7313294964320628</v>
      </c>
      <c r="X4298" s="33"/>
      <c r="Y4298" s="33"/>
    </row>
    <row r="4299" spans="1:25" hidden="1" x14ac:dyDescent="0.2">
      <c r="A4299" s="93" t="s">
        <v>2936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2927</v>
      </c>
      <c r="I4299" s="97" t="s">
        <v>2928</v>
      </c>
      <c r="J4299" s="97" t="s">
        <v>2929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3187</v>
      </c>
      <c r="T4299" s="95" t="str">
        <f t="shared" si="335"/>
        <v>2025 02</v>
      </c>
      <c r="U4299" s="32">
        <f t="shared" si="332"/>
        <v>592.75832586564979</v>
      </c>
      <c r="V4299" s="22">
        <f t="shared" si="333"/>
        <v>0.3279906248009552</v>
      </c>
      <c r="X4299" s="33"/>
      <c r="Y4299" s="33"/>
    </row>
    <row r="4300" spans="1:25" hidden="1" x14ac:dyDescent="0.2">
      <c r="A4300" s="93" t="s">
        <v>2936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2543</v>
      </c>
      <c r="I4300" s="97" t="s">
        <v>2072</v>
      </c>
      <c r="J4300" s="97" t="s">
        <v>3808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3187</v>
      </c>
      <c r="T4300" s="95" t="str">
        <f t="shared" si="335"/>
        <v>2025 01</v>
      </c>
      <c r="U4300" s="32">
        <f t="shared" si="332"/>
        <v>-3.9908327757984807E-3</v>
      </c>
      <c r="V4300" s="22">
        <f t="shared" si="333"/>
        <v>-2.4887423801214929E-6</v>
      </c>
      <c r="X4300" s="33"/>
      <c r="Y4300" s="33"/>
    </row>
    <row r="4301" spans="1:25" hidden="1" x14ac:dyDescent="0.2">
      <c r="A4301" s="93" t="s">
        <v>2936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2885</v>
      </c>
      <c r="I4301" s="97" t="s">
        <v>2886</v>
      </c>
      <c r="J4301" s="97" t="s">
        <v>2887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3187</v>
      </c>
      <c r="T4301" s="95" t="str">
        <f t="shared" si="335"/>
        <v>2025 02</v>
      </c>
      <c r="U4301" s="32">
        <f t="shared" si="332"/>
        <v>556.53407907160363</v>
      </c>
      <c r="V4301" s="22">
        <f t="shared" si="333"/>
        <v>0.28636163519952362</v>
      </c>
      <c r="X4301" s="33"/>
      <c r="Y4301" s="33"/>
    </row>
    <row r="4302" spans="1:25" hidden="1" x14ac:dyDescent="0.2">
      <c r="A4302" s="93" t="s">
        <v>2936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2087</v>
      </c>
      <c r="I4302" s="97" t="s">
        <v>2088</v>
      </c>
      <c r="J4302" s="97" t="s">
        <v>3163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3187</v>
      </c>
      <c r="T4302" s="95" t="str">
        <f t="shared" si="335"/>
        <v>2025 02</v>
      </c>
      <c r="U4302" s="32">
        <f t="shared" si="332"/>
        <v>389.40088147270671</v>
      </c>
      <c r="V4302" s="22">
        <f t="shared" si="333"/>
        <v>0.20381087675412535</v>
      </c>
      <c r="X4302" s="33"/>
      <c r="Y4302" s="33"/>
    </row>
    <row r="4303" spans="1:25" hidden="1" x14ac:dyDescent="0.2">
      <c r="A4303" s="93" t="s">
        <v>2936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2087</v>
      </c>
      <c r="I4303" s="97" t="s">
        <v>2088</v>
      </c>
      <c r="J4303" s="97" t="s">
        <v>3163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3187</v>
      </c>
      <c r="T4303" s="95" t="str">
        <f t="shared" si="335"/>
        <v>2025 02</v>
      </c>
      <c r="U4303" s="32">
        <f t="shared" si="332"/>
        <v>389.40088147270671</v>
      </c>
      <c r="V4303" s="22">
        <f t="shared" si="333"/>
        <v>0.20381087675412535</v>
      </c>
      <c r="X4303" s="33"/>
      <c r="Y4303" s="33"/>
    </row>
    <row r="4304" spans="1:25" hidden="1" x14ac:dyDescent="0.2">
      <c r="A4304" s="93" t="s">
        <v>2936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2087</v>
      </c>
      <c r="I4304" s="97" t="s">
        <v>2088</v>
      </c>
      <c r="J4304" s="97" t="s">
        <v>3163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3187</v>
      </c>
      <c r="T4304" s="95" t="str">
        <f t="shared" si="335"/>
        <v>2025 02</v>
      </c>
      <c r="U4304" s="32">
        <f t="shared" si="332"/>
        <v>389.40088147270671</v>
      </c>
      <c r="V4304" s="22">
        <f t="shared" si="333"/>
        <v>0.20381087675412535</v>
      </c>
      <c r="X4304" s="33"/>
      <c r="Y4304" s="33"/>
    </row>
    <row r="4305" spans="1:25" hidden="1" x14ac:dyDescent="0.2">
      <c r="A4305" s="93" t="s">
        <v>2936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2879</v>
      </c>
      <c r="I4305" s="97" t="s">
        <v>2040</v>
      </c>
      <c r="J4305" s="97" t="s">
        <v>2880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3187</v>
      </c>
      <c r="T4305" s="95" t="str">
        <f t="shared" si="335"/>
        <v>2025 03</v>
      </c>
      <c r="U4305" s="32">
        <f t="shared" si="332"/>
        <v>494.6690137508358</v>
      </c>
      <c r="V4305" s="22">
        <f t="shared" si="333"/>
        <v>0.20565527845388754</v>
      </c>
      <c r="X4305" s="33"/>
      <c r="Y4305" s="33"/>
    </row>
    <row r="4306" spans="1:25" hidden="1" x14ac:dyDescent="0.2">
      <c r="A4306" s="93" t="s">
        <v>2936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2085</v>
      </c>
      <c r="I4306" s="97" t="s">
        <v>2084</v>
      </c>
      <c r="J4306" s="97" t="s">
        <v>2086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/>
      <c r="R4306" s="31"/>
      <c r="S4306" s="31"/>
      <c r="T4306" s="95" t="str">
        <f t="shared" si="335"/>
        <v/>
      </c>
      <c r="U4306" s="32">
        <f t="shared" si="332"/>
        <v>-937.3525553209389</v>
      </c>
      <c r="V4306" s="22" t="str">
        <f t="shared" si="333"/>
        <v/>
      </c>
      <c r="X4306" s="33"/>
      <c r="Y4306" s="33"/>
    </row>
    <row r="4307" spans="1:25" hidden="1" x14ac:dyDescent="0.2">
      <c r="A4307" s="93" t="s">
        <v>2936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2085</v>
      </c>
      <c r="I4307" s="97" t="s">
        <v>2084</v>
      </c>
      <c r="J4307" s="97" t="s">
        <v>2086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si="332"/>
        <v>-937.3525553209389</v>
      </c>
      <c r="V4307" s="22" t="str">
        <f t="shared" si="333"/>
        <v/>
      </c>
      <c r="X4307" s="33"/>
      <c r="Y4307" s="33"/>
    </row>
    <row r="4308" spans="1:25" hidden="1" x14ac:dyDescent="0.2">
      <c r="A4308" s="93" t="s">
        <v>2936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2930</v>
      </c>
      <c r="I4308" s="97" t="s">
        <v>2665</v>
      </c>
      <c r="J4308" s="97" t="s">
        <v>2931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3187</v>
      </c>
      <c r="T4308" s="95" t="str">
        <f t="shared" si="335"/>
        <v>2025 02</v>
      </c>
      <c r="U4308" s="32">
        <f t="shared" si="332"/>
        <v>723.41567492403465</v>
      </c>
      <c r="V4308" s="22">
        <f t="shared" si="333"/>
        <v>0.28076537914306615</v>
      </c>
      <c r="X4308" s="33"/>
      <c r="Y4308" s="33"/>
    </row>
    <row r="4309" spans="1:25" hidden="1" x14ac:dyDescent="0.2">
      <c r="A4309" s="93" t="s">
        <v>2936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2932</v>
      </c>
      <c r="I4309" s="97" t="s">
        <v>2665</v>
      </c>
      <c r="J4309" s="97" t="s">
        <v>2933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3187</v>
      </c>
      <c r="T4309" s="95" t="str">
        <f t="shared" si="335"/>
        <v>2025 02</v>
      </c>
      <c r="U4309" s="32">
        <f t="shared" si="332"/>
        <v>417.78583028617504</v>
      </c>
      <c r="V4309" s="22">
        <f t="shared" si="333"/>
        <v>0.47356508728679519</v>
      </c>
      <c r="X4309" s="33"/>
      <c r="Y4309" s="33"/>
    </row>
    <row r="4310" spans="1:25" hidden="1" x14ac:dyDescent="0.2">
      <c r="A4310" s="93" t="s">
        <v>2936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2934</v>
      </c>
      <c r="I4310" s="97" t="s">
        <v>2665</v>
      </c>
      <c r="J4310" s="97" t="s">
        <v>2935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3187</v>
      </c>
      <c r="T4310" s="95" t="str">
        <f t="shared" si="335"/>
        <v>2025 02</v>
      </c>
      <c r="U4310" s="32">
        <f t="shared" si="332"/>
        <v>536.15350122744644</v>
      </c>
      <c r="V4310" s="22">
        <f t="shared" si="333"/>
        <v>0.5039763742664477</v>
      </c>
      <c r="X4310" s="33"/>
      <c r="Y4310" s="33"/>
    </row>
    <row r="4311" spans="1:25" hidden="1" x14ac:dyDescent="0.2">
      <c r="A4311" s="93" t="s">
        <v>2936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2605</v>
      </c>
      <c r="I4311" s="97" t="s">
        <v>2088</v>
      </c>
      <c r="J4311" s="97" t="s">
        <v>3901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3292</v>
      </c>
      <c r="T4311" s="95" t="str">
        <f t="shared" si="335"/>
        <v>2025 07</v>
      </c>
      <c r="U4311" s="32">
        <f t="shared" si="332"/>
        <v>1185.5873972978998</v>
      </c>
      <c r="V4311" s="22">
        <f t="shared" si="333"/>
        <v>0.49104589496055667</v>
      </c>
      <c r="X4311" s="33"/>
      <c r="Y4311" s="33"/>
    </row>
    <row r="4312" spans="1:25" hidden="1" x14ac:dyDescent="0.2">
      <c r="A4312" s="93" t="s">
        <v>2946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2940</v>
      </c>
      <c r="I4312" s="97" t="s">
        <v>2245</v>
      </c>
      <c r="J4312" s="97" t="s">
        <v>2941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si="332"/>
        <v>1422.399371869783</v>
      </c>
      <c r="V4312" s="22">
        <f t="shared" si="333"/>
        <v>0.3107303339502514</v>
      </c>
      <c r="X4312" s="33"/>
      <c r="Y4312" s="33"/>
    </row>
    <row r="4313" spans="1:25" hidden="1" x14ac:dyDescent="0.2">
      <c r="A4313" s="93" t="s">
        <v>2946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2749</v>
      </c>
      <c r="I4313" s="97" t="s">
        <v>2750</v>
      </c>
      <c r="J4313" s="97" t="s">
        <v>2751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3541</v>
      </c>
      <c r="T4313" s="95" t="str">
        <f t="shared" si="335"/>
        <v>2025 05</v>
      </c>
      <c r="U4313" s="32">
        <f t="shared" si="332"/>
        <v>483.47097506260434</v>
      </c>
      <c r="V4313" s="22">
        <f t="shared" si="333"/>
        <v>0.78418201821349376</v>
      </c>
      <c r="X4313" s="33"/>
      <c r="Y4313" s="33"/>
    </row>
    <row r="4314" spans="1:25" hidden="1" x14ac:dyDescent="0.2">
      <c r="A4314" s="93" t="s">
        <v>2946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2905</v>
      </c>
      <c r="I4314" s="97" t="s">
        <v>2903</v>
      </c>
      <c r="J4314" s="97" t="s">
        <v>2906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3187</v>
      </c>
      <c r="T4314" s="95" t="str">
        <f t="shared" si="335"/>
        <v>2025 03</v>
      </c>
      <c r="U4314" s="32">
        <f t="shared" si="332"/>
        <v>709.65067560517537</v>
      </c>
      <c r="V4314" s="22">
        <f t="shared" si="333"/>
        <v>0.37540716228856935</v>
      </c>
      <c r="X4314" s="33"/>
      <c r="Y4314" s="33"/>
    </row>
    <row r="4315" spans="1:25" hidden="1" x14ac:dyDescent="0.2">
      <c r="A4315" s="93" t="s">
        <v>2946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2942</v>
      </c>
      <c r="I4315" s="97" t="s">
        <v>2040</v>
      </c>
      <c r="J4315" s="97" t="s">
        <v>2943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3187</v>
      </c>
      <c r="T4315" s="95" t="str">
        <f t="shared" si="335"/>
        <v>2025 03</v>
      </c>
      <c r="U4315" s="32">
        <f t="shared" si="332"/>
        <v>642.97370252504163</v>
      </c>
      <c r="V4315" s="22">
        <f t="shared" si="333"/>
        <v>0.75023800835449717</v>
      </c>
      <c r="X4315" s="33"/>
      <c r="Y4315" s="33"/>
    </row>
    <row r="4316" spans="1:25" hidden="1" x14ac:dyDescent="0.2">
      <c r="A4316" s="93" t="s">
        <v>2946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2087</v>
      </c>
      <c r="I4316" s="97" t="s">
        <v>2088</v>
      </c>
      <c r="J4316" s="97" t="s">
        <v>3163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3187</v>
      </c>
      <c r="T4316" s="95" t="str">
        <f t="shared" si="335"/>
        <v>2025 03</v>
      </c>
      <c r="U4316" s="32">
        <f t="shared" si="332"/>
        <v>799.18492317925711</v>
      </c>
      <c r="V4316" s="22">
        <f t="shared" si="333"/>
        <v>0.53250059619084678</v>
      </c>
      <c r="X4316" s="33"/>
      <c r="Y4316" s="33"/>
    </row>
    <row r="4317" spans="1:25" hidden="1" x14ac:dyDescent="0.2">
      <c r="A4317" s="93" t="s">
        <v>2946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2087</v>
      </c>
      <c r="I4317" s="97" t="s">
        <v>2088</v>
      </c>
      <c r="J4317" s="97" t="s">
        <v>3163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3187</v>
      </c>
      <c r="T4317" s="95" t="str">
        <f t="shared" si="335"/>
        <v>2025 04</v>
      </c>
      <c r="U4317" s="32">
        <f t="shared" si="332"/>
        <v>699.18492317925711</v>
      </c>
      <c r="V4317" s="22">
        <f t="shared" si="333"/>
        <v>0.46587013548689693</v>
      </c>
      <c r="X4317" s="33"/>
      <c r="Y4317" s="33"/>
    </row>
    <row r="4318" spans="1:25" hidden="1" x14ac:dyDescent="0.2">
      <c r="A4318" s="93" t="s">
        <v>2946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2087</v>
      </c>
      <c r="I4318" s="97" t="s">
        <v>2088</v>
      </c>
      <c r="J4318" s="97" t="s">
        <v>3163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3187</v>
      </c>
      <c r="T4318" s="95" t="str">
        <f t="shared" si="335"/>
        <v>2025 04</v>
      </c>
      <c r="U4318" s="32">
        <f t="shared" si="332"/>
        <v>799.18492317925711</v>
      </c>
      <c r="V4318" s="22">
        <f t="shared" si="333"/>
        <v>0.53250059619084678</v>
      </c>
      <c r="X4318" s="33"/>
      <c r="Y4318" s="33"/>
    </row>
    <row r="4319" spans="1:25" hidden="1" x14ac:dyDescent="0.2">
      <c r="A4319" s="93" t="s">
        <v>2946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2087</v>
      </c>
      <c r="I4319" s="97" t="s">
        <v>2088</v>
      </c>
      <c r="J4319" s="97" t="s">
        <v>3163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si="332"/>
        <v>-1500.8150768207429</v>
      </c>
      <c r="V4319" s="22" t="str">
        <f t="shared" si="333"/>
        <v/>
      </c>
      <c r="X4319" s="33"/>
      <c r="Y4319" s="33"/>
    </row>
    <row r="4320" spans="1:25" hidden="1" x14ac:dyDescent="0.2">
      <c r="A4320" s="93" t="s">
        <v>2946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2671</v>
      </c>
      <c r="I4320" s="97" t="s">
        <v>2040</v>
      </c>
      <c r="J4320" s="97" t="s">
        <v>2672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si="332"/>
        <v>786.4773591402336</v>
      </c>
      <c r="V4320" s="22">
        <f t="shared" si="333"/>
        <v>0.37211683657209371</v>
      </c>
      <c r="X4320" s="33"/>
      <c r="Y4320" s="33"/>
    </row>
    <row r="4321" spans="1:25" hidden="1" x14ac:dyDescent="0.2">
      <c r="A4321" s="93" t="s">
        <v>2946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2944</v>
      </c>
      <c r="I4321" s="97" t="s">
        <v>2088</v>
      </c>
      <c r="J4321" s="97" t="s">
        <v>2945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3187</v>
      </c>
      <c r="T4321" s="95" t="str">
        <f t="shared" si="335"/>
        <v>2025 03</v>
      </c>
      <c r="U4321" s="32">
        <f t="shared" si="332"/>
        <v>1201.2332486435723</v>
      </c>
      <c r="V4321" s="22">
        <f t="shared" si="333"/>
        <v>0.7071207672768578</v>
      </c>
      <c r="X4321" s="33"/>
      <c r="Y4321" s="33"/>
    </row>
    <row r="4322" spans="1:25" hidden="1" x14ac:dyDescent="0.2">
      <c r="A4322" s="93" t="s">
        <v>2946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2112</v>
      </c>
      <c r="I4322" s="97" t="s">
        <v>2040</v>
      </c>
      <c r="J4322" s="97" t="s">
        <v>2113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3187</v>
      </c>
      <c r="T4322" s="95" t="str">
        <f t="shared" si="335"/>
        <v>2025 04</v>
      </c>
      <c r="U4322" s="32">
        <f t="shared" si="332"/>
        <v>723.78497443656079</v>
      </c>
      <c r="V4322" s="22">
        <f t="shared" si="333"/>
        <v>0.40748724902097172</v>
      </c>
      <c r="X4322" s="33"/>
      <c r="Y4322" s="33"/>
    </row>
    <row r="4323" spans="1:25" hidden="1" x14ac:dyDescent="0.2">
      <c r="A4323" s="93" t="s">
        <v>2957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2948</v>
      </c>
      <c r="I4323" s="97" t="s">
        <v>2903</v>
      </c>
      <c r="J4323" s="97" t="s">
        <v>2949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3187</v>
      </c>
      <c r="T4323" s="95" t="str">
        <f t="shared" si="335"/>
        <v>2025 04</v>
      </c>
      <c r="U4323" s="32">
        <f t="shared" si="332"/>
        <v>1197.1940945043671</v>
      </c>
      <c r="V4323" s="22">
        <f t="shared" si="333"/>
        <v>0.36247788358144861</v>
      </c>
      <c r="X4323" s="33"/>
      <c r="Y4323" s="33"/>
    </row>
    <row r="4324" spans="1:25" hidden="1" x14ac:dyDescent="0.2">
      <c r="A4324" s="93" t="s">
        <v>2957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2950</v>
      </c>
      <c r="I4324" s="97" t="s">
        <v>2903</v>
      </c>
      <c r="J4324" s="97" t="s">
        <v>2951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3187</v>
      </c>
      <c r="T4324" s="95" t="str">
        <f t="shared" si="335"/>
        <v>2025 01</v>
      </c>
      <c r="U4324" s="32">
        <f t="shared" si="332"/>
        <v>-3.7699024119319802E-4</v>
      </c>
      <c r="V4324" s="22">
        <f t="shared" si="333"/>
        <v>-2.842184046001109E-7</v>
      </c>
      <c r="X4324" s="33"/>
      <c r="Y4324" s="33"/>
    </row>
    <row r="4325" spans="1:25" hidden="1" x14ac:dyDescent="0.2">
      <c r="A4325" s="93" t="s">
        <v>2957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2952</v>
      </c>
      <c r="I4325" s="97" t="s">
        <v>2903</v>
      </c>
      <c r="J4325" s="97" t="s">
        <v>3891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3187</v>
      </c>
      <c r="T4325" s="95" t="str">
        <f t="shared" si="335"/>
        <v>2025 06</v>
      </c>
      <c r="U4325" s="32">
        <f t="shared" si="332"/>
        <v>810.66607858243469</v>
      </c>
      <c r="V4325" s="22">
        <f t="shared" si="333"/>
        <v>0.25418037074716759</v>
      </c>
      <c r="X4325" s="33"/>
      <c r="Y4325" s="33"/>
    </row>
    <row r="4326" spans="1:25" hidden="1" x14ac:dyDescent="0.2">
      <c r="A4326" s="93" t="s">
        <v>2957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2953</v>
      </c>
      <c r="I4326" s="97" t="s">
        <v>2903</v>
      </c>
      <c r="J4326" s="97" t="s">
        <v>2954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3187</v>
      </c>
      <c r="T4326" s="95" t="str">
        <f t="shared" si="335"/>
        <v>2025 04</v>
      </c>
      <c r="U4326" s="32">
        <f t="shared" si="332"/>
        <v>763.42264817668229</v>
      </c>
      <c r="V4326" s="22">
        <f t="shared" si="333"/>
        <v>0.53141771113663938</v>
      </c>
      <c r="X4326" s="33"/>
      <c r="Y4326" s="33"/>
    </row>
    <row r="4327" spans="1:25" hidden="1" x14ac:dyDescent="0.2">
      <c r="A4327" s="93" t="s">
        <v>2957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2955</v>
      </c>
      <c r="I4327" s="97" t="s">
        <v>2903</v>
      </c>
      <c r="J4327" s="97" t="s">
        <v>2956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3187</v>
      </c>
      <c r="T4327" s="95" t="str">
        <f t="shared" si="335"/>
        <v>2025 03</v>
      </c>
      <c r="U4327" s="32">
        <f t="shared" si="332"/>
        <v>1330.1800025680541</v>
      </c>
      <c r="V4327" s="22">
        <f t="shared" si="333"/>
        <v>0.31900178026563925</v>
      </c>
      <c r="X4327" s="33"/>
      <c r="Y4327" s="33"/>
    </row>
    <row r="4328" spans="1:25" hidden="1" x14ac:dyDescent="0.2">
      <c r="A4328" s="93" t="s">
        <v>2957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2905</v>
      </c>
      <c r="I4328" s="97" t="s">
        <v>2903</v>
      </c>
      <c r="J4328" s="97" t="s">
        <v>2906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3187</v>
      </c>
      <c r="T4328" s="95" t="str">
        <f t="shared" si="335"/>
        <v>2025 05</v>
      </c>
      <c r="U4328" s="32">
        <f t="shared" si="332"/>
        <v>752.15400359527484</v>
      </c>
      <c r="V4328" s="22">
        <f t="shared" si="333"/>
        <v>0.48593594281494934</v>
      </c>
      <c r="X4328" s="33"/>
      <c r="Y4328" s="33"/>
    </row>
    <row r="4329" spans="1:25" hidden="1" x14ac:dyDescent="0.2">
      <c r="A4329" s="93" t="s">
        <v>2957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2911</v>
      </c>
      <c r="I4329" s="97" t="s">
        <v>2903</v>
      </c>
      <c r="J4329" s="97" t="s">
        <v>2912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3187</v>
      </c>
      <c r="T4329" s="95" t="str">
        <f t="shared" si="335"/>
        <v>2025 05</v>
      </c>
      <c r="U4329" s="32">
        <f t="shared" si="332"/>
        <v>724.51837853107372</v>
      </c>
      <c r="V4329" s="22">
        <f t="shared" si="333"/>
        <v>0.6163587463202429</v>
      </c>
      <c r="X4329" s="33"/>
      <c r="Y4329" s="33"/>
    </row>
    <row r="4330" spans="1:25" hidden="1" x14ac:dyDescent="0.2">
      <c r="A4330" s="93" t="s">
        <v>2957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2909</v>
      </c>
      <c r="I4330" s="97" t="s">
        <v>2903</v>
      </c>
      <c r="J4330" s="97" t="s">
        <v>2910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3187</v>
      </c>
      <c r="T4330" s="95" t="str">
        <f t="shared" si="335"/>
        <v>2025 04</v>
      </c>
      <c r="U4330" s="32">
        <f t="shared" si="332"/>
        <v>1211.4861042629689</v>
      </c>
      <c r="V4330" s="22">
        <f t="shared" si="333"/>
        <v>0.60924196047115808</v>
      </c>
      <c r="X4330" s="33"/>
      <c r="Y4330" s="33"/>
    </row>
    <row r="4331" spans="1:25" hidden="1" x14ac:dyDescent="0.2">
      <c r="A4331" s="93" t="s">
        <v>2957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2051</v>
      </c>
      <c r="I4331" s="97" t="s">
        <v>2040</v>
      </c>
      <c r="J4331" s="97" t="s">
        <v>2052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si="332"/>
        <v>1187.2790667693894</v>
      </c>
      <c r="V4331" s="22">
        <f t="shared" si="333"/>
        <v>0.35839996507388827</v>
      </c>
      <c r="X4331" s="33"/>
      <c r="Y4331" s="33"/>
    </row>
    <row r="4332" spans="1:25" hidden="1" x14ac:dyDescent="0.2">
      <c r="A4332" s="93" t="s">
        <v>2965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2959</v>
      </c>
      <c r="I4332" s="97" t="s">
        <v>2713</v>
      </c>
      <c r="J4332" s="97" t="s">
        <v>3926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3187</v>
      </c>
      <c r="T4332" s="95" t="str">
        <f t="shared" si="335"/>
        <v>2025 03</v>
      </c>
      <c r="U4332" s="32">
        <f t="shared" si="332"/>
        <v>818.35954832483685</v>
      </c>
      <c r="V4332" s="22">
        <f t="shared" si="333"/>
        <v>0.69256223173866649</v>
      </c>
      <c r="X4332" s="33"/>
      <c r="Y4332" s="33"/>
    </row>
    <row r="4333" spans="1:25" hidden="1" x14ac:dyDescent="0.2">
      <c r="A4333" s="93" t="s">
        <v>2965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2960</v>
      </c>
      <c r="I4333" s="97" t="s">
        <v>2713</v>
      </c>
      <c r="J4333" s="97" t="s">
        <v>2961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si="332"/>
        <v>518.35954832483685</v>
      </c>
      <c r="V4333" s="22">
        <f t="shared" si="333"/>
        <v>0.43867789697786647</v>
      </c>
      <c r="X4333" s="33"/>
      <c r="Y4333" s="33"/>
    </row>
    <row r="4334" spans="1:25" hidden="1" x14ac:dyDescent="0.2">
      <c r="A4334" s="93" t="s">
        <v>2965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2962</v>
      </c>
      <c r="I4334" s="97" t="s">
        <v>2530</v>
      </c>
      <c r="J4334" s="97" t="s">
        <v>3648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3318</v>
      </c>
      <c r="T4334" s="95" t="str">
        <f t="shared" si="335"/>
        <v>2025 05</v>
      </c>
      <c r="U4334" s="32">
        <f t="shared" si="332"/>
        <v>788.24446982888242</v>
      </c>
      <c r="V4334" s="22">
        <f t="shared" si="333"/>
        <v>1.2884958630588892</v>
      </c>
      <c r="X4334" s="33"/>
      <c r="Y4334" s="33"/>
    </row>
    <row r="4335" spans="1:25" hidden="1" x14ac:dyDescent="0.2">
      <c r="A4335" s="93" t="s">
        <v>2965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2962</v>
      </c>
      <c r="I4335" s="97" t="s">
        <v>2530</v>
      </c>
      <c r="J4335" s="97" t="s">
        <v>3648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si="332"/>
        <v>788.24446982888242</v>
      </c>
      <c r="V4335" s="22">
        <f t="shared" si="333"/>
        <v>1.2884958630588892</v>
      </c>
      <c r="X4335" s="33"/>
      <c r="Y4335" s="33"/>
    </row>
    <row r="4336" spans="1:25" hidden="1" x14ac:dyDescent="0.2">
      <c r="A4336" s="93" t="s">
        <v>2965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2962</v>
      </c>
      <c r="I4336" s="97" t="s">
        <v>2530</v>
      </c>
      <c r="J4336" s="97" t="s">
        <v>3648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/>
      <c r="R4336" s="31"/>
      <c r="S4336" s="31"/>
      <c r="T4336" s="95" t="str">
        <f t="shared" si="335"/>
        <v/>
      </c>
      <c r="U4336" s="32">
        <f t="shared" si="332"/>
        <v>-611.75553017111758</v>
      </c>
      <c r="V4336" s="22" t="str">
        <f t="shared" si="333"/>
        <v/>
      </c>
      <c r="X4336" s="33"/>
      <c r="Y4336" s="33"/>
    </row>
    <row r="4337" spans="1:25" hidden="1" x14ac:dyDescent="0.2">
      <c r="A4337" s="93" t="s">
        <v>2965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2710</v>
      </c>
      <c r="I4337" s="97" t="s">
        <v>2040</v>
      </c>
      <c r="J4337" s="97" t="s">
        <v>2711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3187</v>
      </c>
      <c r="T4337" s="95" t="str">
        <f t="shared" si="335"/>
        <v>2025 03</v>
      </c>
      <c r="U4337" s="32">
        <f t="shared" si="332"/>
        <v>1235.3385845553526</v>
      </c>
      <c r="V4337" s="22">
        <f t="shared" si="333"/>
        <v>0.41668791522693099</v>
      </c>
      <c r="X4337" s="33"/>
      <c r="Y4337" s="33"/>
    </row>
    <row r="4338" spans="1:25" hidden="1" x14ac:dyDescent="0.2">
      <c r="A4338" s="93" t="s">
        <v>2965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2710</v>
      </c>
      <c r="I4338" s="97" t="s">
        <v>2040</v>
      </c>
      <c r="J4338" s="97" t="s">
        <v>2711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3187</v>
      </c>
      <c r="T4338" s="95" t="str">
        <f t="shared" si="335"/>
        <v>2025 03</v>
      </c>
      <c r="U4338" s="32">
        <f t="shared" si="332"/>
        <v>1235.3385845553526</v>
      </c>
      <c r="V4338" s="22">
        <f t="shared" si="333"/>
        <v>0.41668791522693099</v>
      </c>
      <c r="X4338" s="33"/>
      <c r="Y4338" s="33"/>
    </row>
    <row r="4339" spans="1:25" hidden="1" x14ac:dyDescent="0.2">
      <c r="A4339" s="93" t="s">
        <v>2965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2671</v>
      </c>
      <c r="I4339" s="97" t="s">
        <v>2040</v>
      </c>
      <c r="J4339" s="97" t="s">
        <v>2672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si="332"/>
        <v>870.15700337759881</v>
      </c>
      <c r="V4339" s="22">
        <f t="shared" si="333"/>
        <v>0.40855452949232979</v>
      </c>
      <c r="X4339" s="33"/>
      <c r="Y4339" s="33"/>
    </row>
    <row r="4340" spans="1:25" hidden="1" x14ac:dyDescent="0.2">
      <c r="A4340" s="93" t="s">
        <v>2965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2671</v>
      </c>
      <c r="I4340" s="97" t="s">
        <v>2040</v>
      </c>
      <c r="J4340" s="97" t="s">
        <v>2672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3450</v>
      </c>
      <c r="T4340" s="95" t="str">
        <f t="shared" si="335"/>
        <v>2025 08</v>
      </c>
      <c r="U4340" s="32">
        <f t="shared" si="332"/>
        <v>770.15700337759881</v>
      </c>
      <c r="V4340" s="22">
        <f t="shared" si="333"/>
        <v>0.36160271184258547</v>
      </c>
      <c r="X4340" s="33"/>
      <c r="Y4340" s="33"/>
    </row>
    <row r="4341" spans="1:25" hidden="1" x14ac:dyDescent="0.2">
      <c r="A4341" s="93" t="s">
        <v>2965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2470</v>
      </c>
      <c r="I4341" s="97" t="s">
        <v>2259</v>
      </c>
      <c r="J4341" s="97" t="s">
        <v>4446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3187</v>
      </c>
      <c r="T4341" s="95" t="str">
        <f t="shared" si="335"/>
        <v>2025 03</v>
      </c>
      <c r="U4341" s="32">
        <f t="shared" si="332"/>
        <v>1096.6831712715298</v>
      </c>
      <c r="V4341" s="22">
        <f t="shared" si="333"/>
        <v>0.91138355675652027</v>
      </c>
      <c r="X4341" s="33"/>
      <c r="Y4341" s="33"/>
    </row>
    <row r="4342" spans="1:25" hidden="1" x14ac:dyDescent="0.2">
      <c r="A4342" s="93" t="s">
        <v>2965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2470</v>
      </c>
      <c r="I4342" s="97" t="s">
        <v>2259</v>
      </c>
      <c r="J4342" s="97" t="s">
        <v>4446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si="332"/>
        <v>1096.6831712715298</v>
      </c>
      <c r="V4342" s="22">
        <f t="shared" si="333"/>
        <v>0.91138355675652027</v>
      </c>
      <c r="X4342" s="33"/>
      <c r="Y4342" s="33"/>
    </row>
    <row r="4343" spans="1:25" hidden="1" x14ac:dyDescent="0.2">
      <c r="A4343" s="93" t="s">
        <v>2965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2963</v>
      </c>
      <c r="I4343" s="97" t="s">
        <v>2078</v>
      </c>
      <c r="J4343" s="97" t="s">
        <v>2964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3541</v>
      </c>
      <c r="T4343" s="95" t="str">
        <f t="shared" si="335"/>
        <v>2025 09</v>
      </c>
      <c r="U4343" s="32">
        <f t="shared" si="332"/>
        <v>631.83330878805043</v>
      </c>
      <c r="V4343" s="22">
        <f t="shared" si="333"/>
        <v>0.72777879545922131</v>
      </c>
      <c r="X4343" s="33"/>
      <c r="Y4343" s="33"/>
    </row>
    <row r="4344" spans="1:25" hidden="1" x14ac:dyDescent="0.2">
      <c r="A4344" s="93" t="s">
        <v>2969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2112</v>
      </c>
      <c r="I4344" s="97" t="s">
        <v>2040</v>
      </c>
      <c r="J4344" s="97" t="s">
        <v>2113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3187</v>
      </c>
      <c r="T4344" s="95" t="str">
        <f t="shared" si="335"/>
        <v>2025 05</v>
      </c>
      <c r="U4344" s="32">
        <f t="shared" si="332"/>
        <v>931.25962913176909</v>
      </c>
      <c r="V4344" s="22">
        <f t="shared" si="333"/>
        <v>0.59363527988787368</v>
      </c>
      <c r="X4344" s="33"/>
      <c r="Y4344" s="33"/>
    </row>
    <row r="4345" spans="1:25" hidden="1" x14ac:dyDescent="0.2">
      <c r="A4345" s="93" t="s">
        <v>2969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2864</v>
      </c>
      <c r="I4345" s="97" t="s">
        <v>2245</v>
      </c>
      <c r="J4345" s="97" t="s">
        <v>2865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3187</v>
      </c>
      <c r="T4345" s="95" t="str">
        <f t="shared" si="335"/>
        <v>2025 05</v>
      </c>
      <c r="U4345" s="32">
        <f t="shared" si="332"/>
        <v>966.86861751628612</v>
      </c>
      <c r="V4345" s="22">
        <f t="shared" si="333"/>
        <v>0.45326257231774986</v>
      </c>
      <c r="X4345" s="33"/>
      <c r="Y4345" s="33"/>
    </row>
    <row r="4346" spans="1:25" hidden="1" x14ac:dyDescent="0.2">
      <c r="A4346" s="93" t="s">
        <v>2969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2864</v>
      </c>
      <c r="I4346" s="97" t="s">
        <v>2245</v>
      </c>
      <c r="J4346" s="97" t="s">
        <v>2865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3187</v>
      </c>
      <c r="T4346" s="95" t="str">
        <f t="shared" si="335"/>
        <v>2025 06</v>
      </c>
      <c r="U4346" s="32">
        <f t="shared" si="332"/>
        <v>1066.8686175162861</v>
      </c>
      <c r="V4346" s="22">
        <f t="shared" si="333"/>
        <v>0.50014201013445148</v>
      </c>
      <c r="X4346" s="33"/>
      <c r="Y4346" s="33"/>
    </row>
    <row r="4347" spans="1:25" hidden="1" x14ac:dyDescent="0.2">
      <c r="A4347" s="93" t="s">
        <v>2969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2156</v>
      </c>
      <c r="I4347" s="97" t="s">
        <v>2040</v>
      </c>
      <c r="J4347" s="97" t="s">
        <v>2157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3187</v>
      </c>
      <c r="T4347" s="95" t="str">
        <f t="shared" si="335"/>
        <v>2025 03</v>
      </c>
      <c r="U4347" s="32">
        <f t="shared" si="332"/>
        <v>853.44188191500393</v>
      </c>
      <c r="V4347" s="22">
        <f t="shared" si="333"/>
        <v>0.74435117457494382</v>
      </c>
      <c r="X4347" s="33"/>
      <c r="Y4347" s="33"/>
    </row>
    <row r="4348" spans="1:25" hidden="1" x14ac:dyDescent="0.2">
      <c r="A4348" s="93" t="s">
        <v>2969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2156</v>
      </c>
      <c r="I4348" s="97" t="s">
        <v>2040</v>
      </c>
      <c r="J4348" s="97" t="s">
        <v>2157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3187</v>
      </c>
      <c r="T4348" s="95" t="str">
        <f t="shared" si="335"/>
        <v>2025 04</v>
      </c>
      <c r="U4348" s="32">
        <f t="shared" si="332"/>
        <v>853.44188191500393</v>
      </c>
      <c r="V4348" s="22">
        <f t="shared" si="333"/>
        <v>0.74435117457494382</v>
      </c>
      <c r="X4348" s="33"/>
      <c r="Y4348" s="33"/>
    </row>
    <row r="4349" spans="1:25" hidden="1" x14ac:dyDescent="0.2">
      <c r="A4349" s="93" t="s">
        <v>2969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2139</v>
      </c>
      <c r="I4349" s="97" t="s">
        <v>2075</v>
      </c>
      <c r="J4349" s="97" t="s">
        <v>2140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3187</v>
      </c>
      <c r="T4349" s="95" t="str">
        <f t="shared" si="335"/>
        <v>2025 03</v>
      </c>
      <c r="U4349" s="32">
        <f t="shared" si="332"/>
        <v>593.49489401302912</v>
      </c>
      <c r="V4349" s="22">
        <f t="shared" si="333"/>
        <v>0.34778383723017142</v>
      </c>
      <c r="X4349" s="33"/>
      <c r="Y4349" s="33"/>
    </row>
    <row r="4350" spans="1:25" hidden="1" x14ac:dyDescent="0.2">
      <c r="A4350" s="93" t="s">
        <v>2969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2141</v>
      </c>
      <c r="I4350" s="97" t="s">
        <v>2075</v>
      </c>
      <c r="J4350" s="97" t="s">
        <v>2142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3187</v>
      </c>
      <c r="T4350" s="95" t="str">
        <f t="shared" si="335"/>
        <v>2025 03</v>
      </c>
      <c r="U4350" s="32">
        <f t="shared" si="332"/>
        <v>650.09939768379718</v>
      </c>
      <c r="V4350" s="22">
        <f t="shared" si="333"/>
        <v>0.61920089982766202</v>
      </c>
      <c r="X4350" s="33"/>
      <c r="Y4350" s="33"/>
    </row>
    <row r="4351" spans="1:25" hidden="1" x14ac:dyDescent="0.2">
      <c r="A4351" s="93" t="s">
        <v>2969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2137</v>
      </c>
      <c r="I4351" s="97" t="s">
        <v>2138</v>
      </c>
      <c r="J4351" s="97" t="s">
        <v>4088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3187</v>
      </c>
      <c r="T4351" s="95" t="str">
        <f t="shared" si="335"/>
        <v>2025 03</v>
      </c>
      <c r="U4351" s="32">
        <f t="shared" si="332"/>
        <v>1382.6120294350812</v>
      </c>
      <c r="V4351" s="22">
        <f t="shared" si="333"/>
        <v>0.33579833606143811</v>
      </c>
      <c r="X4351" s="33"/>
      <c r="Y4351" s="33"/>
    </row>
    <row r="4352" spans="1:25" hidden="1" x14ac:dyDescent="0.2">
      <c r="A4352" s="93" t="s">
        <v>2969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2911</v>
      </c>
      <c r="I4352" s="97" t="s">
        <v>2903</v>
      </c>
      <c r="J4352" s="97" t="s">
        <v>2912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si="332"/>
        <v>814.55667442181129</v>
      </c>
      <c r="V4352" s="22">
        <f t="shared" si="333"/>
        <v>0.68713253248485673</v>
      </c>
      <c r="X4352" s="33"/>
      <c r="Y4352" s="33"/>
    </row>
    <row r="4353" spans="1:25" hidden="1" x14ac:dyDescent="0.2">
      <c r="A4353" s="93" t="s">
        <v>2969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2909</v>
      </c>
      <c r="I4353" s="97" t="s">
        <v>2903</v>
      </c>
      <c r="J4353" s="97" t="s">
        <v>2910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3286</v>
      </c>
      <c r="T4353" s="95" t="str">
        <f t="shared" si="335"/>
        <v>2025 05</v>
      </c>
      <c r="U4353" s="32">
        <f t="shared" ref="U4353:U4418" si="336">Q4353-P4353</f>
        <v>1194.6342992796338</v>
      </c>
      <c r="V4353" s="22">
        <f t="shared" ref="V4353:V4418" si="337">IF(Q4353&lt;&gt;0,IFERROR(U4353/P4353,""),"")</f>
        <v>0.59571892490756073</v>
      </c>
      <c r="X4353" s="33"/>
      <c r="Y4353" s="33"/>
    </row>
    <row r="4354" spans="1:25" hidden="1" x14ac:dyDescent="0.2">
      <c r="A4354" s="93" t="s">
        <v>2969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2967</v>
      </c>
      <c r="I4354" s="97" t="s">
        <v>2903</v>
      </c>
      <c r="J4354" s="97" t="s">
        <v>2968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3187</v>
      </c>
      <c r="T4354" s="95" t="str">
        <f t="shared" si="335"/>
        <v>2025 04</v>
      </c>
      <c r="U4354" s="32">
        <f t="shared" si="336"/>
        <v>1064.608739875229</v>
      </c>
      <c r="V4354" s="22">
        <f t="shared" si="337"/>
        <v>0.61346899937636312</v>
      </c>
      <c r="X4354" s="33"/>
      <c r="Y4354" s="33"/>
    </row>
    <row r="4355" spans="1:25" hidden="1" x14ac:dyDescent="0.2">
      <c r="A4355" s="93" t="s">
        <v>2969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2905</v>
      </c>
      <c r="I4355" s="97" t="s">
        <v>2903</v>
      </c>
      <c r="J4355" s="97" t="s">
        <v>2906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si="336"/>
        <v>939.03667063040734</v>
      </c>
      <c r="V4355" s="22">
        <f t="shared" si="337"/>
        <v>0.60157509978767065</v>
      </c>
      <c r="X4355" s="33"/>
      <c r="Y4355" s="33"/>
    </row>
    <row r="4356" spans="1:25" hidden="1" x14ac:dyDescent="0.2">
      <c r="A4356" s="93" t="s">
        <v>2985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2855</v>
      </c>
      <c r="I4356" s="97" t="s">
        <v>2043</v>
      </c>
      <c r="J4356" s="97" t="s">
        <v>2856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si="336"/>
        <v>551.52968730057501</v>
      </c>
      <c r="V4356" s="22">
        <f t="shared" si="337"/>
        <v>0.22525479865529452</v>
      </c>
      <c r="X4356" s="33"/>
      <c r="Y4356" s="33"/>
    </row>
    <row r="4357" spans="1:25" hidden="1" x14ac:dyDescent="0.2">
      <c r="A4357" s="93" t="s">
        <v>2985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2507</v>
      </c>
      <c r="I4357" s="97" t="s">
        <v>2040</v>
      </c>
      <c r="J4357" s="97" t="s">
        <v>4359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3187</v>
      </c>
      <c r="T4357" s="95" t="str">
        <f t="shared" si="339"/>
        <v>2025 03</v>
      </c>
      <c r="U4357" s="32">
        <f t="shared" si="336"/>
        <v>794.14067262284698</v>
      </c>
      <c r="V4357" s="22">
        <f t="shared" si="337"/>
        <v>0.36001419617592256</v>
      </c>
      <c r="X4357" s="33"/>
      <c r="Y4357" s="33"/>
    </row>
    <row r="4358" spans="1:25" hidden="1" x14ac:dyDescent="0.2">
      <c r="A4358" s="93" t="s">
        <v>2985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2971</v>
      </c>
      <c r="I4358" s="97" t="s">
        <v>2040</v>
      </c>
      <c r="J4358" s="97" t="s">
        <v>2972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3187</v>
      </c>
      <c r="T4358" s="95" t="str">
        <f t="shared" si="339"/>
        <v>2025 03</v>
      </c>
      <c r="U4358" s="32">
        <f t="shared" si="336"/>
        <v>904.76613784301253</v>
      </c>
      <c r="V4358" s="22">
        <f t="shared" si="337"/>
        <v>0.51842114541874895</v>
      </c>
      <c r="X4358" s="33"/>
      <c r="Y4358" s="33"/>
    </row>
    <row r="4359" spans="1:25" hidden="1" x14ac:dyDescent="0.2">
      <c r="A4359" s="93" t="s">
        <v>2985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2973</v>
      </c>
      <c r="I4359" s="97" t="s">
        <v>2081</v>
      </c>
      <c r="J4359" s="97" t="s">
        <v>4352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si="336"/>
        <v>1013.0294447989793</v>
      </c>
      <c r="V4359" s="22">
        <f t="shared" si="337"/>
        <v>0.68127068236534771</v>
      </c>
      <c r="X4359" s="33"/>
      <c r="Y4359" s="33"/>
    </row>
    <row r="4360" spans="1:25" hidden="1" x14ac:dyDescent="0.2">
      <c r="A4360" s="93" t="s">
        <v>2985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2974</v>
      </c>
      <c r="I4360" s="97" t="s">
        <v>2713</v>
      </c>
      <c r="J4360" s="97" t="s">
        <v>2975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si="336"/>
        <v>563.33198468411001</v>
      </c>
      <c r="V4360" s="22">
        <f t="shared" si="337"/>
        <v>0.24108344916423832</v>
      </c>
      <c r="X4360" s="33"/>
      <c r="Y4360" s="33"/>
    </row>
    <row r="4361" spans="1:25" hidden="1" x14ac:dyDescent="0.2">
      <c r="A4361" s="93" t="s">
        <v>2985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2489</v>
      </c>
      <c r="I4361" s="97" t="s">
        <v>2490</v>
      </c>
      <c r="J4361" s="97" t="s">
        <v>2491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si="336"/>
        <v>-1216.4089955328648</v>
      </c>
      <c r="V4361" s="22" t="str">
        <f t="shared" si="337"/>
        <v/>
      </c>
      <c r="X4361" s="33"/>
      <c r="Y4361" s="33"/>
    </row>
    <row r="4362" spans="1:25" hidden="1" x14ac:dyDescent="0.2">
      <c r="A4362" s="93" t="s">
        <v>2985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2489</v>
      </c>
      <c r="I4362" s="97" t="s">
        <v>2490</v>
      </c>
      <c r="J4362" s="97" t="s">
        <v>2491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/>
      <c r="R4362" s="31"/>
      <c r="S4362" s="31"/>
      <c r="T4362" s="95" t="str">
        <f t="shared" si="339"/>
        <v/>
      </c>
      <c r="U4362" s="32">
        <f t="shared" si="336"/>
        <v>-1216.4089955328648</v>
      </c>
      <c r="V4362" s="22" t="str">
        <f t="shared" si="337"/>
        <v/>
      </c>
      <c r="X4362" s="33"/>
      <c r="Y4362" s="33"/>
    </row>
    <row r="4363" spans="1:25" hidden="1" x14ac:dyDescent="0.2">
      <c r="A4363" s="93" t="s">
        <v>2985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2976</v>
      </c>
      <c r="I4363" s="97" t="s">
        <v>2041</v>
      </c>
      <c r="J4363" s="97" t="s">
        <v>2977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3187</v>
      </c>
      <c r="T4363" s="95" t="str">
        <f t="shared" si="339"/>
        <v>2025 06</v>
      </c>
      <c r="U4363" s="32">
        <f t="shared" si="336"/>
        <v>616.87946904913861</v>
      </c>
      <c r="V4363" s="22">
        <f t="shared" si="337"/>
        <v>0.38966045666695104</v>
      </c>
      <c r="X4363" s="33"/>
      <c r="Y4363" s="33"/>
    </row>
    <row r="4364" spans="1:25" hidden="1" x14ac:dyDescent="0.2">
      <c r="A4364" s="93" t="s">
        <v>2985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2978</v>
      </c>
      <c r="I4364" s="97" t="s">
        <v>2979</v>
      </c>
      <c r="J4364" s="97" t="s">
        <v>2980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si="336"/>
        <v>-1102.3706522016589</v>
      </c>
      <c r="V4364" s="22" t="str">
        <f t="shared" si="337"/>
        <v/>
      </c>
      <c r="X4364" s="33"/>
      <c r="Y4364" s="33"/>
    </row>
    <row r="4365" spans="1:25" hidden="1" x14ac:dyDescent="0.2">
      <c r="A4365" s="93" t="s">
        <v>2985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2981</v>
      </c>
      <c r="I4365" s="97" t="s">
        <v>2199</v>
      </c>
      <c r="J4365" s="97" t="s">
        <v>2982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3187</v>
      </c>
      <c r="T4365" s="95" t="str">
        <f t="shared" si="339"/>
        <v>2025 04</v>
      </c>
      <c r="U4365" s="32">
        <f t="shared" si="336"/>
        <v>633.89354435226596</v>
      </c>
      <c r="V4365" s="22">
        <f t="shared" si="337"/>
        <v>0.30680584856579296</v>
      </c>
      <c r="X4365" s="33"/>
      <c r="Y4365" s="33"/>
    </row>
    <row r="4366" spans="1:25" hidden="1" x14ac:dyDescent="0.2">
      <c r="A4366" s="93" t="s">
        <v>2985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2983</v>
      </c>
      <c r="I4366" s="97" t="s">
        <v>2088</v>
      </c>
      <c r="J4366" s="97" t="s">
        <v>2984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3187</v>
      </c>
      <c r="T4366" s="95" t="str">
        <f t="shared" si="339"/>
        <v>2025 01</v>
      </c>
      <c r="U4366" s="32">
        <f t="shared" si="336"/>
        <v>-2.2973835353923278E-3</v>
      </c>
      <c r="V4366" s="22">
        <f t="shared" si="337"/>
        <v>-2.0548625467965141E-5</v>
      </c>
      <c r="X4366" s="33"/>
      <c r="Y4366" s="33"/>
    </row>
    <row r="4367" spans="1:25" hidden="1" x14ac:dyDescent="0.2">
      <c r="A4367" s="93" t="s">
        <v>2987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3913</v>
      </c>
      <c r="I4367" s="97" t="s">
        <v>2989</v>
      </c>
      <c r="J4367" s="97" t="s">
        <v>2991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3187</v>
      </c>
      <c r="T4367" s="95" t="str">
        <f t="shared" si="339"/>
        <v>2025 02</v>
      </c>
      <c r="U4367" s="32">
        <f t="shared" si="336"/>
        <v>189</v>
      </c>
      <c r="V4367" s="22">
        <f t="shared" si="337"/>
        <v>0.60771704180064312</v>
      </c>
      <c r="X4367" s="33"/>
      <c r="Y4367" s="33"/>
    </row>
    <row r="4368" spans="1:25" hidden="1" x14ac:dyDescent="0.2">
      <c r="A4368" s="93" t="s">
        <v>2988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3912</v>
      </c>
      <c r="I4368" s="97" t="s">
        <v>2989</v>
      </c>
      <c r="J4368" s="97" t="s">
        <v>2990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3187</v>
      </c>
      <c r="T4368" s="95" t="str">
        <f t="shared" si="339"/>
        <v>2025 02</v>
      </c>
      <c r="U4368" s="32">
        <f t="shared" si="336"/>
        <v>146</v>
      </c>
      <c r="V4368" s="22">
        <f t="shared" si="337"/>
        <v>0.41242937853107342</v>
      </c>
      <c r="X4368" s="33"/>
      <c r="Y4368" s="33"/>
    </row>
    <row r="4369" spans="1:25" hidden="1" x14ac:dyDescent="0.2">
      <c r="A4369" s="93" t="s">
        <v>2988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3664</v>
      </c>
      <c r="I4369" s="97" t="s">
        <v>3662</v>
      </c>
      <c r="J4369" s="97" t="s">
        <v>3663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3187</v>
      </c>
      <c r="T4369" s="95" t="str">
        <f t="shared" si="339"/>
        <v>2025 03</v>
      </c>
      <c r="U4369" s="32">
        <f t="shared" ref="U4369" si="340">Q4369-P4369</f>
        <v>688</v>
      </c>
      <c r="V4369" s="22">
        <f t="shared" ref="V4369" si="341">IF(Q4369&lt;&gt;0,IFERROR(U4369/P4369,""),"")</f>
        <v>0.52439024390243905</v>
      </c>
      <c r="X4369" s="33"/>
      <c r="Y4369" s="33"/>
    </row>
    <row r="4370" spans="1:25" hidden="1" x14ac:dyDescent="0.2">
      <c r="A4370" s="93" t="s">
        <v>2988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3664</v>
      </c>
      <c r="I4370" s="97" t="s">
        <v>3662</v>
      </c>
      <c r="J4370" s="97" t="s">
        <v>3663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3187</v>
      </c>
      <c r="T4370" s="95" t="str">
        <f t="shared" si="339"/>
        <v>2025 05</v>
      </c>
      <c r="U4370" s="32">
        <f t="shared" si="336"/>
        <v>688</v>
      </c>
      <c r="V4370" s="22">
        <f t="shared" si="337"/>
        <v>0.52439024390243905</v>
      </c>
      <c r="X4370" s="33"/>
      <c r="Y4370" s="33"/>
    </row>
    <row r="4371" spans="1:25" hidden="1" x14ac:dyDescent="0.2">
      <c r="A4371" s="93" t="s">
        <v>2992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2993</v>
      </c>
      <c r="I4371" s="97" t="s">
        <v>2994</v>
      </c>
      <c r="J4371" s="97" t="s">
        <v>2995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3187</v>
      </c>
      <c r="T4371" s="95" t="str">
        <f t="shared" si="339"/>
        <v>2025 01</v>
      </c>
      <c r="U4371" s="32">
        <f t="shared" si="336"/>
        <v>103</v>
      </c>
      <c r="V4371" s="22">
        <f t="shared" si="337"/>
        <v>0.15919629057187018</v>
      </c>
      <c r="X4371" s="33"/>
      <c r="Y4371" s="33"/>
    </row>
    <row r="4372" spans="1:25" hidden="1" x14ac:dyDescent="0.2">
      <c r="A4372" s="93" t="s">
        <v>2996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2318</v>
      </c>
      <c r="I4372" s="97" t="s">
        <v>2319</v>
      </c>
      <c r="J4372" s="97" t="s">
        <v>741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3187</v>
      </c>
      <c r="T4372" s="95" t="str">
        <f t="shared" si="339"/>
        <v>2025 02</v>
      </c>
      <c r="U4372" s="32">
        <f t="shared" si="336"/>
        <v>1004</v>
      </c>
      <c r="V4372" s="22">
        <f t="shared" si="337"/>
        <v>1.1205357142857142</v>
      </c>
      <c r="X4372" s="33"/>
      <c r="Y4372" s="33"/>
    </row>
    <row r="4373" spans="1:25" hidden="1" x14ac:dyDescent="0.2">
      <c r="A4373" s="93" t="s">
        <v>2996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2318</v>
      </c>
      <c r="I4373" s="97" t="s">
        <v>2319</v>
      </c>
      <c r="J4373" s="97" t="s">
        <v>741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3187</v>
      </c>
      <c r="T4373" s="95" t="str">
        <f t="shared" si="339"/>
        <v>2025 03</v>
      </c>
      <c r="U4373" s="32">
        <f t="shared" si="336"/>
        <v>1104</v>
      </c>
      <c r="V4373" s="22">
        <f t="shared" si="337"/>
        <v>1.2321428571428572</v>
      </c>
      <c r="X4373" s="33"/>
      <c r="Y4373" s="33"/>
    </row>
    <row r="4374" spans="1:25" hidden="1" x14ac:dyDescent="0.2">
      <c r="A4374" s="93" t="s">
        <v>2997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2999</v>
      </c>
      <c r="I4374" s="97" t="s">
        <v>2998</v>
      </c>
      <c r="J4374" s="97" t="s">
        <v>1272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3187</v>
      </c>
      <c r="T4374" s="95" t="str">
        <f t="shared" si="339"/>
        <v>2025 02</v>
      </c>
      <c r="U4374" s="32">
        <f t="shared" si="336"/>
        <v>1048</v>
      </c>
      <c r="V4374" s="22">
        <f t="shared" si="337"/>
        <v>1.1008403361344539</v>
      </c>
      <c r="X4374" s="33"/>
      <c r="Y4374" s="33"/>
    </row>
    <row r="4375" spans="1:25" hidden="1" x14ac:dyDescent="0.2">
      <c r="A4375" s="93" t="s">
        <v>2997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3778</v>
      </c>
      <c r="I4375" s="97" t="s">
        <v>3000</v>
      </c>
      <c r="J4375" s="97" t="s">
        <v>3777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39"/>
        <v/>
      </c>
      <c r="U4375" s="32">
        <f t="shared" si="336"/>
        <v>-1802</v>
      </c>
      <c r="V4375" s="22" t="str">
        <f t="shared" si="337"/>
        <v/>
      </c>
      <c r="X4375" s="33"/>
      <c r="Y4375" s="33"/>
    </row>
    <row r="4376" spans="1:25" hidden="1" x14ac:dyDescent="0.2">
      <c r="A4376" s="93" t="s">
        <v>3001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2602</v>
      </c>
      <c r="I4376" s="97" t="s">
        <v>2088</v>
      </c>
      <c r="J4376" s="97" t="s">
        <v>2603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3187</v>
      </c>
      <c r="T4376" s="95" t="str">
        <f t="shared" si="339"/>
        <v>2025 03</v>
      </c>
      <c r="U4376" s="32">
        <f t="shared" si="336"/>
        <v>4206.8738971128087</v>
      </c>
      <c r="V4376" s="22">
        <f t="shared" si="337"/>
        <v>0.66848714427997213</v>
      </c>
      <c r="X4376" s="33"/>
      <c r="Y4376" s="33"/>
    </row>
    <row r="4377" spans="1:25" hidden="1" x14ac:dyDescent="0.2">
      <c r="A4377" s="93" t="s">
        <v>3001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2240</v>
      </c>
      <c r="I4377" s="97" t="s">
        <v>2202</v>
      </c>
      <c r="J4377" s="97" t="s">
        <v>4349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3187</v>
      </c>
      <c r="T4377" s="95" t="str">
        <f t="shared" si="339"/>
        <v>2025 03</v>
      </c>
      <c r="U4377" s="32">
        <f t="shared" si="336"/>
        <v>691.87973433044806</v>
      </c>
      <c r="V4377" s="22">
        <f t="shared" si="337"/>
        <v>0.8561593660285266</v>
      </c>
      <c r="X4377" s="33"/>
      <c r="Y4377" s="33"/>
    </row>
    <row r="4378" spans="1:25" hidden="1" x14ac:dyDescent="0.2">
      <c r="A4378" s="93" t="s">
        <v>3001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2598</v>
      </c>
      <c r="I4378" s="97" t="s">
        <v>2202</v>
      </c>
      <c r="J4378" s="97" t="s">
        <v>2599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3187</v>
      </c>
      <c r="T4378" s="95" t="str">
        <f t="shared" si="339"/>
        <v>2025 03</v>
      </c>
      <c r="U4378" s="32">
        <f t="shared" si="336"/>
        <v>946.54010688248172</v>
      </c>
      <c r="V4378" s="22">
        <f t="shared" si="337"/>
        <v>0.33171663255737899</v>
      </c>
      <c r="X4378" s="33"/>
      <c r="Y4378" s="33"/>
    </row>
    <row r="4379" spans="1:25" hidden="1" x14ac:dyDescent="0.2">
      <c r="A4379" s="93" t="s">
        <v>3001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2220</v>
      </c>
      <c r="I4379" s="97" t="s">
        <v>2040</v>
      </c>
      <c r="J4379" s="97" t="s">
        <v>2221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3187</v>
      </c>
      <c r="T4379" s="95" t="str">
        <f t="shared" si="339"/>
        <v>2025 03</v>
      </c>
      <c r="U4379" s="32">
        <f t="shared" si="336"/>
        <v>644.11326583460027</v>
      </c>
      <c r="V4379" s="22">
        <f t="shared" si="337"/>
        <v>0.41937549918654071</v>
      </c>
      <c r="X4379" s="33"/>
      <c r="Y4379" s="33"/>
    </row>
    <row r="4380" spans="1:25" hidden="1" x14ac:dyDescent="0.2">
      <c r="A4380" s="93" t="s">
        <v>3001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2220</v>
      </c>
      <c r="I4380" s="97" t="s">
        <v>2040</v>
      </c>
      <c r="J4380" s="97" t="s">
        <v>2221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3187</v>
      </c>
      <c r="T4380" s="95" t="str">
        <f t="shared" si="339"/>
        <v>2025 03</v>
      </c>
      <c r="U4380" s="32">
        <f t="shared" si="336"/>
        <v>644.11326583460027</v>
      </c>
      <c r="V4380" s="22">
        <f t="shared" si="337"/>
        <v>0.41937549918654071</v>
      </c>
      <c r="X4380" s="33"/>
      <c r="Y4380" s="33"/>
    </row>
    <row r="4381" spans="1:25" hidden="1" x14ac:dyDescent="0.2">
      <c r="A4381" s="93" t="s">
        <v>3001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2220</v>
      </c>
      <c r="I4381" s="97" t="s">
        <v>2040</v>
      </c>
      <c r="J4381" s="97" t="s">
        <v>2221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3187</v>
      </c>
      <c r="T4381" s="95" t="str">
        <f t="shared" si="339"/>
        <v>2025 03</v>
      </c>
      <c r="U4381" s="32">
        <f t="shared" si="336"/>
        <v>644.11326583460027</v>
      </c>
      <c r="V4381" s="22">
        <f t="shared" si="337"/>
        <v>0.41937549918654071</v>
      </c>
      <c r="X4381" s="33"/>
      <c r="Y4381" s="33"/>
    </row>
    <row r="4382" spans="1:25" hidden="1" x14ac:dyDescent="0.2">
      <c r="A4382" s="93" t="s">
        <v>3001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2220</v>
      </c>
      <c r="I4382" s="97" t="s">
        <v>2040</v>
      </c>
      <c r="J4382" s="97" t="s">
        <v>2221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3187</v>
      </c>
      <c r="T4382" s="95" t="str">
        <f t="shared" si="339"/>
        <v>2025 03</v>
      </c>
      <c r="U4382" s="32">
        <f t="shared" si="336"/>
        <v>644.11326583460027</v>
      </c>
      <c r="V4382" s="22">
        <f t="shared" si="337"/>
        <v>0.41937549918654071</v>
      </c>
      <c r="X4382" s="33"/>
      <c r="Y4382" s="33"/>
    </row>
    <row r="4383" spans="1:25" hidden="1" x14ac:dyDescent="0.2">
      <c r="A4383" s="93" t="s">
        <v>3001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2220</v>
      </c>
      <c r="I4383" s="97" t="s">
        <v>2040</v>
      </c>
      <c r="J4383" s="97" t="s">
        <v>2221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3187</v>
      </c>
      <c r="T4383" s="95" t="str">
        <f t="shared" si="339"/>
        <v>2025 03</v>
      </c>
      <c r="U4383" s="32">
        <f t="shared" si="336"/>
        <v>644.11326583460027</v>
      </c>
      <c r="V4383" s="22">
        <f t="shared" si="337"/>
        <v>0.41937549918654071</v>
      </c>
      <c r="X4383" s="33"/>
      <c r="Y4383" s="33"/>
    </row>
    <row r="4384" spans="1:25" hidden="1" x14ac:dyDescent="0.2">
      <c r="A4384" s="93" t="s">
        <v>3001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2220</v>
      </c>
      <c r="I4384" s="97" t="s">
        <v>2040</v>
      </c>
      <c r="J4384" s="97" t="s">
        <v>2221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3187</v>
      </c>
      <c r="T4384" s="95" t="str">
        <f t="shared" si="339"/>
        <v>2025 03</v>
      </c>
      <c r="U4384" s="32">
        <f t="shared" si="336"/>
        <v>564.11326583460027</v>
      </c>
      <c r="V4384" s="22">
        <f t="shared" si="337"/>
        <v>0.36728832490446583</v>
      </c>
      <c r="X4384" s="33"/>
      <c r="Y4384" s="33"/>
    </row>
    <row r="4385" spans="1:25" hidden="1" x14ac:dyDescent="0.2">
      <c r="A4385" s="93" t="s">
        <v>3018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2070</v>
      </c>
      <c r="I4385" s="97" t="s">
        <v>2043</v>
      </c>
      <c r="J4385" s="97" t="s">
        <v>3006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3187</v>
      </c>
      <c r="T4385" s="95" t="str">
        <f t="shared" si="339"/>
        <v>2025 04</v>
      </c>
      <c r="U4385" s="32">
        <f t="shared" si="336"/>
        <v>928.92195922929386</v>
      </c>
      <c r="V4385" s="22">
        <f t="shared" si="337"/>
        <v>0.44852098324774664</v>
      </c>
      <c r="X4385" s="33"/>
      <c r="Y4385" s="33"/>
    </row>
    <row r="4386" spans="1:25" hidden="1" x14ac:dyDescent="0.2">
      <c r="A4386" s="93" t="s">
        <v>3018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3007</v>
      </c>
      <c r="I4386" s="97" t="s">
        <v>2245</v>
      </c>
      <c r="J4386" s="97" t="s">
        <v>3008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3187</v>
      </c>
      <c r="T4386" s="95" t="str">
        <f t="shared" si="339"/>
        <v>2025 04</v>
      </c>
      <c r="U4386" s="32">
        <f t="shared" si="336"/>
        <v>1201.0011374281435</v>
      </c>
      <c r="V4386" s="22">
        <f t="shared" si="337"/>
        <v>0.33370422811690026</v>
      </c>
      <c r="X4386" s="33"/>
      <c r="Y4386" s="33"/>
    </row>
    <row r="4387" spans="1:25" hidden="1" x14ac:dyDescent="0.2">
      <c r="A4387" s="93" t="s">
        <v>3018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3009</v>
      </c>
      <c r="I4387" s="97" t="s">
        <v>3010</v>
      </c>
      <c r="J4387" s="97" t="s">
        <v>3011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si="336"/>
        <v>-679.17943847136496</v>
      </c>
      <c r="V4387" s="22" t="str">
        <f t="shared" si="337"/>
        <v/>
      </c>
      <c r="X4387" s="33"/>
      <c r="Y4387" s="33"/>
    </row>
    <row r="4388" spans="1:25" hidden="1" x14ac:dyDescent="0.2">
      <c r="A4388" s="93" t="s">
        <v>3018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2874</v>
      </c>
      <c r="I4388" s="97" t="s">
        <v>2609</v>
      </c>
      <c r="J4388" s="97" t="s">
        <v>2875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3187</v>
      </c>
      <c r="T4388" s="95" t="str">
        <f t="shared" si="339"/>
        <v>2025 04</v>
      </c>
      <c r="U4388" s="32">
        <f t="shared" si="336"/>
        <v>989.77491004896706</v>
      </c>
      <c r="V4388" s="22">
        <f t="shared" si="337"/>
        <v>0.81784365426518668</v>
      </c>
      <c r="X4388" s="33"/>
      <c r="Y4388" s="33"/>
    </row>
    <row r="4389" spans="1:25" hidden="1" x14ac:dyDescent="0.2">
      <c r="A4389" s="93" t="s">
        <v>3018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2872</v>
      </c>
      <c r="I4389" s="97" t="s">
        <v>2040</v>
      </c>
      <c r="J4389" s="97" t="s">
        <v>2873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3187</v>
      </c>
      <c r="T4389" s="95" t="str">
        <f t="shared" si="339"/>
        <v>2025 04</v>
      </c>
      <c r="U4389" s="32">
        <f t="shared" si="336"/>
        <v>976.74326325313928</v>
      </c>
      <c r="V4389" s="22">
        <f t="shared" si="337"/>
        <v>0.53571350845295107</v>
      </c>
      <c r="X4389" s="33"/>
      <c r="Y4389" s="33"/>
    </row>
    <row r="4390" spans="1:25" hidden="1" x14ac:dyDescent="0.2">
      <c r="A4390" s="93" t="s">
        <v>3018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2233</v>
      </c>
      <c r="I4390" s="97" t="s">
        <v>2041</v>
      </c>
      <c r="J4390" s="97" t="s">
        <v>2234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3187</v>
      </c>
      <c r="T4390" s="95" t="str">
        <f t="shared" si="339"/>
        <v>2025 04</v>
      </c>
      <c r="U4390" s="32">
        <f t="shared" si="336"/>
        <v>920.99127767724008</v>
      </c>
      <c r="V4390" s="22">
        <f t="shared" si="337"/>
        <v>0.62270848290254688</v>
      </c>
      <c r="X4390" s="33"/>
      <c r="Y4390" s="33"/>
    </row>
    <row r="4391" spans="1:25" hidden="1" x14ac:dyDescent="0.2">
      <c r="A4391" s="93" t="s">
        <v>3018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2233</v>
      </c>
      <c r="I4391" s="97" t="s">
        <v>2041</v>
      </c>
      <c r="J4391" s="97" t="s">
        <v>2234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3187</v>
      </c>
      <c r="T4391" s="95" t="str">
        <f t="shared" si="339"/>
        <v>2025 04</v>
      </c>
      <c r="U4391" s="32">
        <f t="shared" si="336"/>
        <v>970.99127767724008</v>
      </c>
      <c r="V4391" s="22">
        <f t="shared" si="337"/>
        <v>0.65651490962968329</v>
      </c>
      <c r="X4391" s="33"/>
      <c r="Y4391" s="33"/>
    </row>
    <row r="4392" spans="1:25" hidden="1" x14ac:dyDescent="0.2">
      <c r="A4392" s="93" t="s">
        <v>3018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3012</v>
      </c>
      <c r="I4392" s="97" t="s">
        <v>2040</v>
      </c>
      <c r="J4392" s="97" t="s">
        <v>3013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3187</v>
      </c>
      <c r="T4392" s="95" t="str">
        <f t="shared" si="339"/>
        <v>2025 04</v>
      </c>
      <c r="U4392" s="32">
        <f t="shared" si="336"/>
        <v>969.3015706834135</v>
      </c>
      <c r="V4392" s="22">
        <f t="shared" si="337"/>
        <v>0.39877491958389166</v>
      </c>
      <c r="X4392" s="33"/>
      <c r="Y4392" s="33"/>
    </row>
    <row r="4393" spans="1:25" hidden="1" x14ac:dyDescent="0.2">
      <c r="A4393" s="93" t="s">
        <v>3018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3014</v>
      </c>
      <c r="I4393" s="97" t="s">
        <v>2040</v>
      </c>
      <c r="J4393" s="97" t="s">
        <v>3015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3187</v>
      </c>
      <c r="T4393" s="95" t="str">
        <f t="shared" si="339"/>
        <v>2025 04</v>
      </c>
      <c r="U4393" s="32">
        <f t="shared" si="336"/>
        <v>1204.6930343836482</v>
      </c>
      <c r="V4393" s="22">
        <f t="shared" si="337"/>
        <v>0.67102342800194159</v>
      </c>
      <c r="X4393" s="33"/>
      <c r="Y4393" s="33"/>
    </row>
    <row r="4394" spans="1:25" hidden="1" x14ac:dyDescent="0.2">
      <c r="A4394" s="93" t="s">
        <v>3018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3016</v>
      </c>
      <c r="I4394" s="97" t="s">
        <v>2081</v>
      </c>
      <c r="J4394" s="97" t="s">
        <v>3017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3187</v>
      </c>
      <c r="T4394" s="95" t="str">
        <f t="shared" si="339"/>
        <v>2025 04</v>
      </c>
      <c r="U4394" s="32">
        <f t="shared" si="336"/>
        <v>662.75100809026992</v>
      </c>
      <c r="V4394" s="22">
        <f t="shared" si="337"/>
        <v>0.70712373532656936</v>
      </c>
      <c r="X4394" s="33"/>
      <c r="Y4394" s="33"/>
    </row>
    <row r="4395" spans="1:25" hidden="1" x14ac:dyDescent="0.2">
      <c r="A4395" s="93" t="s">
        <v>3036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3020</v>
      </c>
      <c r="I4395" s="97" t="s">
        <v>3021</v>
      </c>
      <c r="J4395" s="97" t="s">
        <v>3022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3187</v>
      </c>
      <c r="T4395" s="95" t="str">
        <f t="shared" si="339"/>
        <v>2025 04</v>
      </c>
      <c r="U4395" s="32">
        <f t="shared" si="336"/>
        <v>920.13585953281063</v>
      </c>
      <c r="V4395" s="22">
        <f t="shared" si="337"/>
        <v>0.44240190579281063</v>
      </c>
      <c r="X4395" s="33"/>
      <c r="Y4395" s="33"/>
    </row>
    <row r="4396" spans="1:25" hidden="1" x14ac:dyDescent="0.2">
      <c r="A4396" s="93" t="s">
        <v>3036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3023</v>
      </c>
      <c r="I4396" s="97" t="s">
        <v>3024</v>
      </c>
      <c r="J4396" s="97" t="s">
        <v>3025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3187</v>
      </c>
      <c r="T4396" s="95" t="str">
        <f t="shared" si="339"/>
        <v>2025 04</v>
      </c>
      <c r="U4396" s="32">
        <f t="shared" si="336"/>
        <v>1276.3796177552172</v>
      </c>
      <c r="V4396" s="22">
        <f t="shared" si="337"/>
        <v>0.43657501688888933</v>
      </c>
      <c r="X4396" s="33"/>
      <c r="Y4396" s="33"/>
    </row>
    <row r="4397" spans="1:25" hidden="1" x14ac:dyDescent="0.2">
      <c r="A4397" s="93" t="s">
        <v>3036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3026</v>
      </c>
      <c r="I4397" s="97" t="s">
        <v>2250</v>
      </c>
      <c r="J4397" s="97" t="s">
        <v>3027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3187</v>
      </c>
      <c r="T4397" s="95" t="str">
        <f t="shared" si="339"/>
        <v>2025 04</v>
      </c>
      <c r="U4397" s="32">
        <f t="shared" si="336"/>
        <v>1132.0569161444023</v>
      </c>
      <c r="V4397" s="22">
        <f t="shared" si="337"/>
        <v>0.52218018294607882</v>
      </c>
      <c r="X4397" s="33"/>
      <c r="Y4397" s="33"/>
    </row>
    <row r="4398" spans="1:25" hidden="1" x14ac:dyDescent="0.2">
      <c r="A4398" s="93" t="s">
        <v>3036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3028</v>
      </c>
      <c r="I4398" s="97" t="s">
        <v>3029</v>
      </c>
      <c r="J4398" s="97" t="s">
        <v>3030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3187</v>
      </c>
      <c r="T4398" s="95" t="str">
        <f t="shared" si="339"/>
        <v>2025 04</v>
      </c>
      <c r="U4398" s="32">
        <f t="shared" si="336"/>
        <v>1383.7588356554611</v>
      </c>
      <c r="V4398" s="22">
        <f t="shared" si="337"/>
        <v>0.38265114873948791</v>
      </c>
      <c r="X4398" s="33"/>
      <c r="Y4398" s="33"/>
    </row>
    <row r="4399" spans="1:25" hidden="1" x14ac:dyDescent="0.2">
      <c r="A4399" s="93" t="s">
        <v>3036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3031</v>
      </c>
      <c r="I4399" s="97" t="s">
        <v>3029</v>
      </c>
      <c r="J4399" s="97" t="s">
        <v>3032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3187</v>
      </c>
      <c r="T4399" s="95" t="str">
        <f t="shared" si="339"/>
        <v>2025 04</v>
      </c>
      <c r="U4399" s="32">
        <f t="shared" si="336"/>
        <v>893.38076345366903</v>
      </c>
      <c r="V4399" s="22">
        <f t="shared" si="337"/>
        <v>0.49450417961978682</v>
      </c>
      <c r="X4399" s="33"/>
      <c r="Y4399" s="33"/>
    </row>
    <row r="4400" spans="1:25" hidden="1" x14ac:dyDescent="0.2">
      <c r="A4400" s="93" t="s">
        <v>3036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2959</v>
      </c>
      <c r="I4400" s="97" t="s">
        <v>2713</v>
      </c>
      <c r="J4400" s="97" t="s">
        <v>3926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3187</v>
      </c>
      <c r="T4400" s="95" t="str">
        <f t="shared" si="339"/>
        <v>2025 04</v>
      </c>
      <c r="U4400" s="32">
        <f t="shared" si="336"/>
        <v>736.0463997513848</v>
      </c>
      <c r="V4400" s="22">
        <f t="shared" si="337"/>
        <v>0.69180310079254592</v>
      </c>
      <c r="X4400" s="33"/>
      <c r="Y4400" s="33"/>
    </row>
    <row r="4401" spans="1:25" hidden="1" x14ac:dyDescent="0.2">
      <c r="A4401" s="93" t="s">
        <v>3036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2853</v>
      </c>
      <c r="I4401" s="97" t="s">
        <v>2713</v>
      </c>
      <c r="J4401" s="97" t="s">
        <v>4389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3187</v>
      </c>
      <c r="T4401" s="95" t="str">
        <f t="shared" si="339"/>
        <v>2025 05</v>
      </c>
      <c r="U4401" s="32">
        <f t="shared" si="336"/>
        <v>902.28502408452835</v>
      </c>
      <c r="V4401" s="22">
        <f t="shared" si="337"/>
        <v>1.1310869813482569</v>
      </c>
      <c r="X4401" s="33"/>
      <c r="Y4401" s="33"/>
    </row>
    <row r="4402" spans="1:25" hidden="1" x14ac:dyDescent="0.2">
      <c r="A4402" s="93" t="s">
        <v>3036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2671</v>
      </c>
      <c r="I4402" s="97" t="s">
        <v>2040</v>
      </c>
      <c r="J4402" s="97" t="s">
        <v>2672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4783</v>
      </c>
      <c r="T4402" s="95" t="str">
        <f t="shared" si="339"/>
        <v>2025 10</v>
      </c>
      <c r="U4402" s="32">
        <f t="shared" si="336"/>
        <v>982.28118713419894</v>
      </c>
      <c r="V4402" s="22">
        <f t="shared" si="337"/>
        <v>0.51221335502585874</v>
      </c>
      <c r="X4402" s="33"/>
      <c r="Y4402" s="33"/>
    </row>
    <row r="4403" spans="1:25" hidden="1" x14ac:dyDescent="0.2">
      <c r="A4403" s="93" t="s">
        <v>3036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2671</v>
      </c>
      <c r="I4403" s="97" t="s">
        <v>2040</v>
      </c>
      <c r="J4403" s="97" t="s">
        <v>2672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3272</v>
      </c>
      <c r="T4403" s="95" t="str">
        <f t="shared" si="339"/>
        <v>2025 10</v>
      </c>
      <c r="U4403" s="32">
        <f t="shared" si="336"/>
        <v>982.28118713419894</v>
      </c>
      <c r="V4403" s="22">
        <f t="shared" si="337"/>
        <v>0.51221335502585874</v>
      </c>
      <c r="X4403" s="33"/>
      <c r="Y4403" s="33"/>
    </row>
    <row r="4404" spans="1:25" hidden="1" x14ac:dyDescent="0.2">
      <c r="A4404" s="93" t="s">
        <v>3036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3033</v>
      </c>
      <c r="I4404" s="97" t="s">
        <v>3034</v>
      </c>
      <c r="J4404" s="97" t="s">
        <v>3035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si="336"/>
        <v>-1032.9257906458804</v>
      </c>
      <c r="V4404" s="22" t="str">
        <f t="shared" si="337"/>
        <v/>
      </c>
      <c r="X4404" s="33"/>
      <c r="Y4404" s="33"/>
    </row>
    <row r="4405" spans="1:25" hidden="1" x14ac:dyDescent="0.2">
      <c r="A4405" s="93" t="s">
        <v>3054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3038</v>
      </c>
      <c r="I4405" s="97" t="s">
        <v>3039</v>
      </c>
      <c r="J4405" s="97" t="s">
        <v>3040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3187</v>
      </c>
      <c r="T4405" s="95" t="str">
        <f t="shared" si="339"/>
        <v>2025 04</v>
      </c>
      <c r="U4405" s="32">
        <f t="shared" si="336"/>
        <v>1029.3100235772972</v>
      </c>
      <c r="V4405" s="22">
        <f t="shared" si="337"/>
        <v>0.45330275566675815</v>
      </c>
      <c r="X4405" s="33"/>
      <c r="Y4405" s="33"/>
    </row>
    <row r="4406" spans="1:25" hidden="1" x14ac:dyDescent="0.2">
      <c r="A4406" s="93" t="s">
        <v>3054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3041</v>
      </c>
      <c r="I4406" s="97" t="s">
        <v>2040</v>
      </c>
      <c r="J4406" s="97" t="s">
        <v>3042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3187</v>
      </c>
      <c r="T4406" s="95" t="str">
        <f t="shared" si="339"/>
        <v>2025 04</v>
      </c>
      <c r="U4406" s="32">
        <f t="shared" si="336"/>
        <v>881.66600099838683</v>
      </c>
      <c r="V4406" s="22">
        <f t="shared" si="337"/>
        <v>0.58067987779904162</v>
      </c>
      <c r="X4406" s="33"/>
      <c r="Y4406" s="33"/>
    </row>
    <row r="4407" spans="1:25" hidden="1" x14ac:dyDescent="0.2">
      <c r="A4407" s="93" t="s">
        <v>3054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3043</v>
      </c>
      <c r="I4407" s="97" t="s">
        <v>2075</v>
      </c>
      <c r="J4407" s="97" t="s">
        <v>3044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3187</v>
      </c>
      <c r="T4407" s="95" t="str">
        <f t="shared" si="339"/>
        <v>2025 04</v>
      </c>
      <c r="U4407" s="32">
        <f t="shared" si="336"/>
        <v>711.73860947699836</v>
      </c>
      <c r="V4407" s="22">
        <f t="shared" si="337"/>
        <v>0.59897478379208602</v>
      </c>
      <c r="X4407" s="33"/>
      <c r="Y4407" s="33"/>
    </row>
    <row r="4408" spans="1:25" hidden="1" x14ac:dyDescent="0.2">
      <c r="A4408" s="93" t="s">
        <v>3054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2233</v>
      </c>
      <c r="I4408" s="97" t="s">
        <v>2041</v>
      </c>
      <c r="J4408" s="97" t="s">
        <v>2234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3187</v>
      </c>
      <c r="T4408" s="95" t="str">
        <f t="shared" si="339"/>
        <v>2025 04</v>
      </c>
      <c r="U4408" s="32">
        <f t="shared" si="336"/>
        <v>971.48428392596497</v>
      </c>
      <c r="V4408" s="22">
        <f t="shared" si="337"/>
        <v>0.65706726912960256</v>
      </c>
      <c r="X4408" s="33"/>
      <c r="Y4408" s="33"/>
    </row>
    <row r="4409" spans="1:25" hidden="1" x14ac:dyDescent="0.2">
      <c r="A4409" s="93" t="s">
        <v>3054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2237</v>
      </c>
      <c r="I4409" s="97" t="s">
        <v>2040</v>
      </c>
      <c r="J4409" s="97" t="s">
        <v>2238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si="336"/>
        <v>851.24186391214153</v>
      </c>
      <c r="V4409" s="22">
        <f t="shared" si="337"/>
        <v>1.0029263081185074</v>
      </c>
      <c r="X4409" s="33"/>
      <c r="Y4409" s="33"/>
    </row>
    <row r="4410" spans="1:25" hidden="1" x14ac:dyDescent="0.2">
      <c r="A4410" s="93" t="s">
        <v>3054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3045</v>
      </c>
      <c r="I4410" s="97" t="s">
        <v>3046</v>
      </c>
      <c r="J4410" s="97" t="s">
        <v>3047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3187</v>
      </c>
      <c r="T4410" s="95" t="str">
        <f t="shared" si="339"/>
        <v>2025 04</v>
      </c>
      <c r="U4410" s="32">
        <f t="shared" si="336"/>
        <v>1076.6390176637724</v>
      </c>
      <c r="V4410" s="22">
        <f t="shared" si="337"/>
        <v>0.39533467088897656</v>
      </c>
      <c r="X4410" s="33"/>
      <c r="Y4410" s="33"/>
    </row>
    <row r="4411" spans="1:25" hidden="1" x14ac:dyDescent="0.2">
      <c r="A4411" s="93" t="s">
        <v>3054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3048</v>
      </c>
      <c r="I4411" s="97" t="s">
        <v>2256</v>
      </c>
      <c r="J4411" s="97" t="s">
        <v>3049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3187</v>
      </c>
      <c r="T4411" s="95" t="str">
        <f t="shared" si="339"/>
        <v>2025 04</v>
      </c>
      <c r="U4411" s="32">
        <f t="shared" si="336"/>
        <v>652.28971346286733</v>
      </c>
      <c r="V4411" s="22">
        <f t="shared" si="337"/>
        <v>0.76947245282046572</v>
      </c>
      <c r="X4411" s="33"/>
      <c r="Y4411" s="33"/>
    </row>
    <row r="4412" spans="1:25" hidden="1" x14ac:dyDescent="0.2">
      <c r="A4412" s="93" t="s">
        <v>3054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3050</v>
      </c>
      <c r="I4412" s="97" t="s">
        <v>2040</v>
      </c>
      <c r="J4412" s="97" t="s">
        <v>3051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3187</v>
      </c>
      <c r="T4412" s="95" t="str">
        <f t="shared" si="339"/>
        <v>2025 04</v>
      </c>
      <c r="U4412" s="32">
        <f t="shared" si="336"/>
        <v>610.9692883035093</v>
      </c>
      <c r="V4412" s="22">
        <f t="shared" si="337"/>
        <v>0.77432890665290777</v>
      </c>
      <c r="X4412" s="33"/>
      <c r="Y4412" s="33"/>
    </row>
    <row r="4413" spans="1:25" hidden="1" x14ac:dyDescent="0.2">
      <c r="A4413" s="93" t="s">
        <v>3054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3052</v>
      </c>
      <c r="I4413" s="97" t="s">
        <v>2797</v>
      </c>
      <c r="J4413" s="97" t="s">
        <v>3053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3187</v>
      </c>
      <c r="T4413" s="95" t="str">
        <f t="shared" si="339"/>
        <v>2025 04</v>
      </c>
      <c r="U4413" s="32">
        <f t="shared" si="336"/>
        <v>1220.6121986790558</v>
      </c>
      <c r="V4413" s="22">
        <f t="shared" si="337"/>
        <v>0.61666147374682234</v>
      </c>
      <c r="X4413" s="33"/>
      <c r="Y4413" s="33"/>
    </row>
    <row r="4414" spans="1:25" hidden="1" x14ac:dyDescent="0.2">
      <c r="A4414" s="93" t="s">
        <v>3066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2637</v>
      </c>
      <c r="I4414" s="97" t="s">
        <v>2075</v>
      </c>
      <c r="J4414" s="97" t="s">
        <v>3806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3187</v>
      </c>
      <c r="T4414" s="95" t="str">
        <f t="shared" si="339"/>
        <v>2025 04</v>
      </c>
      <c r="U4414" s="32">
        <f t="shared" si="336"/>
        <v>829.78245285895798</v>
      </c>
      <c r="V4414" s="22">
        <f t="shared" si="337"/>
        <v>0.8552540152505933</v>
      </c>
      <c r="X4414" s="33"/>
      <c r="Y4414" s="33"/>
    </row>
    <row r="4415" spans="1:25" hidden="1" x14ac:dyDescent="0.2">
      <c r="A4415" s="93" t="s">
        <v>3066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2059</v>
      </c>
      <c r="I4415" s="97" t="s">
        <v>2040</v>
      </c>
      <c r="J4415" s="97" t="s">
        <v>4390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3187</v>
      </c>
      <c r="T4415" s="95" t="str">
        <f t="shared" si="339"/>
        <v>2025 04</v>
      </c>
      <c r="U4415" s="32">
        <f t="shared" si="336"/>
        <v>1061.886910292249</v>
      </c>
      <c r="V4415" s="22">
        <f t="shared" si="337"/>
        <v>0.79357037791489593</v>
      </c>
      <c r="X4415" s="33"/>
      <c r="Y4415" s="33"/>
    </row>
    <row r="4416" spans="1:25" hidden="1" x14ac:dyDescent="0.2">
      <c r="A4416" s="93" t="s">
        <v>3066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2059</v>
      </c>
      <c r="I4416" s="97" t="s">
        <v>2040</v>
      </c>
      <c r="J4416" s="97" t="s">
        <v>4390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3272</v>
      </c>
      <c r="T4416" s="95" t="str">
        <f t="shared" si="339"/>
        <v>2025 07</v>
      </c>
      <c r="U4416" s="32">
        <f t="shared" si="336"/>
        <v>961.88691029224901</v>
      </c>
      <c r="V4416" s="22">
        <f t="shared" si="337"/>
        <v>0.71883827883510865</v>
      </c>
      <c r="X4416" s="33"/>
      <c r="Y4416" s="33"/>
    </row>
    <row r="4417" spans="1:25" hidden="1" x14ac:dyDescent="0.2">
      <c r="A4417" s="93" t="s">
        <v>3066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3057</v>
      </c>
      <c r="I4417" s="97" t="s">
        <v>3058</v>
      </c>
      <c r="J4417" s="97" t="s">
        <v>3059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3187</v>
      </c>
      <c r="T4417" s="95" t="str">
        <f t="shared" si="339"/>
        <v>2025 04</v>
      </c>
      <c r="U4417" s="32">
        <f t="shared" si="336"/>
        <v>2172.3788360864037</v>
      </c>
      <c r="V4417" s="22">
        <f t="shared" si="337"/>
        <v>0.5988439084258651</v>
      </c>
      <c r="X4417" s="33"/>
      <c r="Y4417" s="33"/>
    </row>
    <row r="4418" spans="1:25" hidden="1" x14ac:dyDescent="0.2">
      <c r="A4418" s="93" t="s">
        <v>3066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3060</v>
      </c>
      <c r="I4418" s="97" t="s">
        <v>2138</v>
      </c>
      <c r="J4418" s="97" t="s">
        <v>3061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3187</v>
      </c>
      <c r="T4418" s="95" t="str">
        <f t="shared" si="339"/>
        <v>2025 04</v>
      </c>
      <c r="U4418" s="32">
        <f t="shared" si="336"/>
        <v>1968.6922083862773</v>
      </c>
      <c r="V4418" s="22">
        <f t="shared" si="337"/>
        <v>0.41609895088114929</v>
      </c>
      <c r="X4418" s="33"/>
      <c r="Y4418" s="33"/>
    </row>
    <row r="4419" spans="1:25" hidden="1" x14ac:dyDescent="0.2">
      <c r="A4419" s="93" t="s">
        <v>3066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3062</v>
      </c>
      <c r="I4419" s="97" t="s">
        <v>2138</v>
      </c>
      <c r="J4419" s="97" t="s">
        <v>3063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3187</v>
      </c>
      <c r="T4419" s="95" t="str">
        <f t="shared" si="339"/>
        <v>2025 04</v>
      </c>
      <c r="U4419" s="32">
        <f t="shared" ref="U4419:U4482" si="342">Q4419-P4419</f>
        <v>1112.7532076238881</v>
      </c>
      <c r="V4419" s="22">
        <f t="shared" ref="V4419:V4482" si="343">IF(Q4419&lt;&gt;0,IFERROR(U4419/P4419,""),"")</f>
        <v>0.43009163675566575</v>
      </c>
      <c r="X4419" s="33"/>
      <c r="Y4419" s="33"/>
    </row>
    <row r="4420" spans="1:25" hidden="1" x14ac:dyDescent="0.2">
      <c r="A4420" s="93" t="s">
        <v>3066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2677</v>
      </c>
      <c r="I4420" s="97" t="s">
        <v>2088</v>
      </c>
      <c r="J4420" s="97" t="s">
        <v>2678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3187</v>
      </c>
      <c r="T4420" s="95" t="str">
        <f t="shared" ref="T4420:T4483" si="345">IF(R4420="","",TEXT(R4420,"ГГГГ ММ"))</f>
        <v>2025 03</v>
      </c>
      <c r="U4420" s="32">
        <f t="shared" si="342"/>
        <v>1562.0905311308766</v>
      </c>
      <c r="V4420" s="22">
        <f t="shared" si="343"/>
        <v>1.3727722405573377</v>
      </c>
      <c r="X4420" s="33"/>
      <c r="Y4420" s="33"/>
    </row>
    <row r="4421" spans="1:25" hidden="1" x14ac:dyDescent="0.2">
      <c r="A4421" s="93" t="s">
        <v>3066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3064</v>
      </c>
      <c r="I4421" s="97" t="s">
        <v>2245</v>
      </c>
      <c r="J4421" s="97" t="s">
        <v>3065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3187</v>
      </c>
      <c r="T4421" s="95" t="str">
        <f t="shared" si="345"/>
        <v>2025 04</v>
      </c>
      <c r="U4421" s="32">
        <f t="shared" si="342"/>
        <v>897.1689433290976</v>
      </c>
      <c r="V4421" s="22">
        <f t="shared" si="343"/>
        <v>0.81351439815030824</v>
      </c>
      <c r="X4421" s="33"/>
      <c r="Y4421" s="33"/>
    </row>
    <row r="4422" spans="1:25" hidden="1" x14ac:dyDescent="0.2">
      <c r="A4422" s="93" t="s">
        <v>3070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2677</v>
      </c>
      <c r="I4422" s="97" t="s">
        <v>2088</v>
      </c>
      <c r="J4422" s="97" t="s">
        <v>2678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3187</v>
      </c>
      <c r="T4422" s="95" t="str">
        <f t="shared" si="345"/>
        <v>2025 04</v>
      </c>
      <c r="U4422" s="32">
        <f t="shared" si="342"/>
        <v>1447.529128356013</v>
      </c>
      <c r="V4422" s="22">
        <f t="shared" si="343"/>
        <v>1.0702848828059996</v>
      </c>
      <c r="X4422" s="33"/>
      <c r="Y4422" s="33"/>
    </row>
    <row r="4423" spans="1:25" hidden="1" x14ac:dyDescent="0.2">
      <c r="A4423" s="93" t="s">
        <v>3070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2662</v>
      </c>
      <c r="I4423" s="97" t="s">
        <v>2088</v>
      </c>
      <c r="J4423" s="97" t="s">
        <v>2663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3301</v>
      </c>
      <c r="T4423" s="95" t="str">
        <f t="shared" si="345"/>
        <v>2025 10</v>
      </c>
      <c r="U4423" s="32">
        <f t="shared" si="342"/>
        <v>1779.163900593705</v>
      </c>
      <c r="V4423" s="22">
        <f t="shared" si="343"/>
        <v>0.52009621299964903</v>
      </c>
      <c r="X4423" s="33"/>
      <c r="Y4423" s="33"/>
    </row>
    <row r="4424" spans="1:25" hidden="1" x14ac:dyDescent="0.2">
      <c r="A4424" s="93" t="s">
        <v>3070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2598</v>
      </c>
      <c r="I4424" s="97" t="s">
        <v>2202</v>
      </c>
      <c r="J4424" s="97" t="s">
        <v>2599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3187</v>
      </c>
      <c r="T4424" s="95" t="str">
        <f t="shared" si="345"/>
        <v>2025 04</v>
      </c>
      <c r="U4424" s="32">
        <f t="shared" si="342"/>
        <v>1044.9019902274995</v>
      </c>
      <c r="V4424" s="22">
        <f t="shared" si="343"/>
        <v>0.35359300665223681</v>
      </c>
      <c r="X4424" s="33"/>
      <c r="Y4424" s="33"/>
    </row>
    <row r="4425" spans="1:25" hidden="1" x14ac:dyDescent="0.2">
      <c r="A4425" s="93" t="s">
        <v>3070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2598</v>
      </c>
      <c r="I4425" s="97" t="s">
        <v>2202</v>
      </c>
      <c r="J4425" s="97" t="s">
        <v>2599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3187</v>
      </c>
      <c r="T4425" s="95" t="str">
        <f t="shared" si="345"/>
        <v>2025 04</v>
      </c>
      <c r="U4425" s="32">
        <f t="shared" si="342"/>
        <v>1044.9019902274995</v>
      </c>
      <c r="V4425" s="22">
        <f t="shared" si="343"/>
        <v>0.35359300665223681</v>
      </c>
      <c r="X4425" s="33"/>
      <c r="Y4425" s="33"/>
    </row>
    <row r="4426" spans="1:25" hidden="1" x14ac:dyDescent="0.2">
      <c r="A4426" s="93" t="s">
        <v>3070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2598</v>
      </c>
      <c r="I4426" s="97" t="s">
        <v>2202</v>
      </c>
      <c r="J4426" s="97" t="s">
        <v>2599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3187</v>
      </c>
      <c r="T4426" s="95" t="str">
        <f t="shared" si="345"/>
        <v>2025 04</v>
      </c>
      <c r="U4426" s="32">
        <f t="shared" si="342"/>
        <v>1044.9019902274995</v>
      </c>
      <c r="V4426" s="22">
        <f t="shared" si="343"/>
        <v>0.35359300665223681</v>
      </c>
      <c r="X4426" s="33"/>
      <c r="Y4426" s="33"/>
    </row>
    <row r="4427" spans="1:25" hidden="1" x14ac:dyDescent="0.2">
      <c r="A4427" s="93" t="s">
        <v>3070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3068</v>
      </c>
      <c r="I4427" s="97" t="s">
        <v>2202</v>
      </c>
      <c r="J4427" s="97" t="s">
        <v>3069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3187</v>
      </c>
      <c r="T4427" s="95" t="str">
        <f t="shared" si="345"/>
        <v>2025 04</v>
      </c>
      <c r="U4427" s="32">
        <f t="shared" si="342"/>
        <v>898.86088320285762</v>
      </c>
      <c r="V4427" s="22">
        <f t="shared" si="343"/>
        <v>0.21917346805461188</v>
      </c>
      <c r="X4427" s="33"/>
      <c r="Y4427" s="33"/>
    </row>
    <row r="4428" spans="1:25" hidden="1" x14ac:dyDescent="0.2">
      <c r="A4428" s="93" t="s">
        <v>3070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2233</v>
      </c>
      <c r="I4428" s="97" t="s">
        <v>2041</v>
      </c>
      <c r="J4428" s="97" t="s">
        <v>2234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3187</v>
      </c>
      <c r="T4428" s="95" t="str">
        <f t="shared" si="345"/>
        <v>2025 04</v>
      </c>
      <c r="U4428" s="32">
        <f t="shared" si="342"/>
        <v>885.17011716492379</v>
      </c>
      <c r="V4428" s="22">
        <f t="shared" si="343"/>
        <v>0.54815069164491481</v>
      </c>
      <c r="X4428" s="33"/>
      <c r="Y4428" s="33"/>
    </row>
    <row r="4429" spans="1:25" hidden="1" x14ac:dyDescent="0.2">
      <c r="A4429" s="93" t="s">
        <v>3072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2300</v>
      </c>
      <c r="I4429" s="97" t="s">
        <v>2281</v>
      </c>
      <c r="J4429" s="97" t="s">
        <v>2308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3187</v>
      </c>
      <c r="T4429" s="95" t="str">
        <f t="shared" si="345"/>
        <v>2025 03</v>
      </c>
      <c r="U4429" s="32">
        <f t="shared" si="342"/>
        <v>579</v>
      </c>
      <c r="V4429" s="22">
        <f t="shared" si="343"/>
        <v>0.30140551795939613</v>
      </c>
      <c r="X4429" s="33"/>
      <c r="Y4429" s="33"/>
    </row>
    <row r="4430" spans="1:25" hidden="1" x14ac:dyDescent="0.2">
      <c r="A4430" s="93" t="s">
        <v>3073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1987</v>
      </c>
      <c r="I4430" s="97" t="s">
        <v>2655</v>
      </c>
      <c r="J4430" s="97" t="s">
        <v>1986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3187</v>
      </c>
      <c r="T4430" s="95" t="str">
        <f t="shared" si="345"/>
        <v>2025 03</v>
      </c>
      <c r="U4430" s="32">
        <f t="shared" si="342"/>
        <v>520</v>
      </c>
      <c r="V4430" s="22">
        <f t="shared" si="343"/>
        <v>0.17449664429530201</v>
      </c>
      <c r="X4430" s="33"/>
      <c r="Y4430" s="33"/>
    </row>
    <row r="4431" spans="1:25" hidden="1" x14ac:dyDescent="0.2">
      <c r="A4431" s="93" t="s">
        <v>3073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1987</v>
      </c>
      <c r="I4431" s="97" t="s">
        <v>2655</v>
      </c>
      <c r="J4431" s="97" t="s">
        <v>1986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3187</v>
      </c>
      <c r="T4431" s="95" t="str">
        <f t="shared" si="345"/>
        <v>2025 05</v>
      </c>
      <c r="U4431" s="32">
        <f t="shared" si="342"/>
        <v>520</v>
      </c>
      <c r="V4431" s="22">
        <f t="shared" si="343"/>
        <v>0.17449664429530201</v>
      </c>
      <c r="X4431" s="33"/>
      <c r="Y4431" s="33"/>
    </row>
    <row r="4432" spans="1:25" hidden="1" x14ac:dyDescent="0.2">
      <c r="A4432" s="93" t="s">
        <v>3082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3074</v>
      </c>
      <c r="I4432" s="97" t="s">
        <v>2040</v>
      </c>
      <c r="J4432" s="97" t="s">
        <v>3075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3297</v>
      </c>
      <c r="T4432" s="95" t="str">
        <f t="shared" si="345"/>
        <v>2025 04</v>
      </c>
      <c r="U4432" s="32">
        <f t="shared" si="342"/>
        <v>1119.93908081113</v>
      </c>
      <c r="V4432" s="22">
        <f t="shared" si="343"/>
        <v>0.94905191977795056</v>
      </c>
      <c r="X4432" s="33"/>
      <c r="Y4432" s="33"/>
    </row>
    <row r="4433" spans="1:25" hidden="1" x14ac:dyDescent="0.2">
      <c r="A4433" s="93" t="s">
        <v>3082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3074</v>
      </c>
      <c r="I4433" s="97" t="s">
        <v>2040</v>
      </c>
      <c r="J4433" s="97" t="s">
        <v>3075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3297</v>
      </c>
      <c r="T4433" s="95" t="str">
        <f t="shared" si="345"/>
        <v>2025 04</v>
      </c>
      <c r="U4433" s="32">
        <f t="shared" si="342"/>
        <v>1119.93908081113</v>
      </c>
      <c r="V4433" s="22">
        <f t="shared" si="343"/>
        <v>0.94905191977795056</v>
      </c>
      <c r="X4433" s="33"/>
      <c r="Y4433" s="33"/>
    </row>
    <row r="4434" spans="1:25" hidden="1" x14ac:dyDescent="0.2">
      <c r="A4434" s="93" t="s">
        <v>3082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2261</v>
      </c>
      <c r="I4434" s="97" t="s">
        <v>2043</v>
      </c>
      <c r="J4434" s="97" t="s">
        <v>2262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/>
      <c r="R4434" s="31"/>
      <c r="S4434" s="31"/>
      <c r="T4434" s="95" t="str">
        <f t="shared" si="345"/>
        <v/>
      </c>
      <c r="U4434" s="32">
        <f t="shared" si="342"/>
        <v>-962.01121619241746</v>
      </c>
      <c r="V4434" s="22" t="str">
        <f t="shared" si="343"/>
        <v/>
      </c>
      <c r="X4434" s="33"/>
      <c r="Y4434" s="33"/>
    </row>
    <row r="4435" spans="1:25" hidden="1" x14ac:dyDescent="0.2">
      <c r="A4435" s="93" t="s">
        <v>3082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2261</v>
      </c>
      <c r="I4435" s="97" t="s">
        <v>2043</v>
      </c>
      <c r="J4435" s="97" t="s">
        <v>2262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si="342"/>
        <v>-962.01121619241746</v>
      </c>
      <c r="V4435" s="22" t="str">
        <f t="shared" si="343"/>
        <v/>
      </c>
      <c r="X4435" s="33"/>
      <c r="Y4435" s="33"/>
    </row>
    <row r="4436" spans="1:25" hidden="1" x14ac:dyDescent="0.2">
      <c r="A4436" s="93" t="s">
        <v>3082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3076</v>
      </c>
      <c r="I4436" s="97" t="s">
        <v>2088</v>
      </c>
      <c r="J4436" s="97" t="s">
        <v>3077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3336</v>
      </c>
      <c r="T4436" s="95" t="str">
        <f t="shared" si="345"/>
        <v>2025 04</v>
      </c>
      <c r="U4436" s="32">
        <f t="shared" si="342"/>
        <v>568.53009937856928</v>
      </c>
      <c r="V4436" s="22">
        <f t="shared" si="343"/>
        <v>1.3176587719322612</v>
      </c>
      <c r="X4436" s="33"/>
      <c r="Y4436" s="33"/>
    </row>
    <row r="4437" spans="1:25" hidden="1" x14ac:dyDescent="0.2">
      <c r="A4437" s="93" t="s">
        <v>3082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3078</v>
      </c>
      <c r="I4437" s="97" t="s">
        <v>3058</v>
      </c>
      <c r="J4437" s="97" t="s">
        <v>3079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3541</v>
      </c>
      <c r="T4437" s="95" t="str">
        <f t="shared" si="345"/>
        <v>2025 04</v>
      </c>
      <c r="U4437" s="32">
        <f t="shared" si="342"/>
        <v>1755.6748433844041</v>
      </c>
      <c r="V4437" s="22">
        <f t="shared" si="343"/>
        <v>0.39503744247222683</v>
      </c>
      <c r="X4437" s="33"/>
      <c r="Y4437" s="33"/>
    </row>
    <row r="4438" spans="1:25" hidden="1" x14ac:dyDescent="0.2">
      <c r="A4438" s="93" t="s">
        <v>3082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2697</v>
      </c>
      <c r="I4438" s="97" t="s">
        <v>2040</v>
      </c>
      <c r="J4438" s="97" t="s">
        <v>2698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3575</v>
      </c>
      <c r="T4438" s="95" t="str">
        <f t="shared" si="345"/>
        <v>2025 07</v>
      </c>
      <c r="U4438" s="32">
        <f t="shared" si="342"/>
        <v>687.98744181950792</v>
      </c>
      <c r="V4438" s="22">
        <f t="shared" si="343"/>
        <v>0.75436180746466386</v>
      </c>
      <c r="X4438" s="33"/>
      <c r="Y4438" s="33"/>
    </row>
    <row r="4439" spans="1:25" hidden="1" x14ac:dyDescent="0.2">
      <c r="A4439" s="93" t="s">
        <v>3082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2060</v>
      </c>
      <c r="I4439" s="97" t="s">
        <v>2043</v>
      </c>
      <c r="J4439" s="97" t="s">
        <v>2061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3575</v>
      </c>
      <c r="T4439" s="95" t="str">
        <f t="shared" si="345"/>
        <v>2025 07</v>
      </c>
      <c r="U4439" s="32">
        <f t="shared" si="342"/>
        <v>1063.9247497924364</v>
      </c>
      <c r="V4439" s="22">
        <f t="shared" si="343"/>
        <v>0.7963060086826339</v>
      </c>
      <c r="X4439" s="33"/>
      <c r="Y4439" s="33"/>
    </row>
    <row r="4440" spans="1:25" hidden="1" x14ac:dyDescent="0.2">
      <c r="A4440" s="93" t="s">
        <v>3082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3080</v>
      </c>
      <c r="I4440" s="97" t="s">
        <v>2530</v>
      </c>
      <c r="J4440" s="97" t="s">
        <v>3081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/>
      <c r="R4440" s="31"/>
      <c r="S4440" s="31"/>
      <c r="T4440" s="95" t="str">
        <f t="shared" si="345"/>
        <v/>
      </c>
      <c r="U4440" s="32">
        <f t="shared" si="342"/>
        <v>-859.23619694568197</v>
      </c>
      <c r="V4440" s="22" t="str">
        <f t="shared" si="343"/>
        <v/>
      </c>
      <c r="X4440" s="33"/>
      <c r="Y4440" s="33"/>
    </row>
    <row r="4441" spans="1:25" hidden="1" x14ac:dyDescent="0.2">
      <c r="A4441" s="93" t="s">
        <v>3093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2771</v>
      </c>
      <c r="I4441" s="97" t="s">
        <v>2772</v>
      </c>
      <c r="J4441" s="97" t="s">
        <v>2773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3496</v>
      </c>
      <c r="T4441" s="95" t="str">
        <f t="shared" si="345"/>
        <v>2025 04</v>
      </c>
      <c r="U4441" s="32">
        <f t="shared" si="342"/>
        <v>1361.3366234514554</v>
      </c>
      <c r="V4441" s="22">
        <f t="shared" si="343"/>
        <v>0.83076038857888412</v>
      </c>
      <c r="X4441" s="33"/>
      <c r="Y4441" s="33"/>
    </row>
    <row r="4442" spans="1:25" hidden="1" x14ac:dyDescent="0.2">
      <c r="A4442" s="93" t="s">
        <v>3093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2771</v>
      </c>
      <c r="I4442" s="97" t="s">
        <v>2772</v>
      </c>
      <c r="J4442" s="97" t="s">
        <v>2773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3496</v>
      </c>
      <c r="T4442" s="95" t="str">
        <f t="shared" si="345"/>
        <v>2025 04</v>
      </c>
      <c r="U4442" s="32">
        <f t="shared" si="342"/>
        <v>1361.3366234514554</v>
      </c>
      <c r="V4442" s="22">
        <f t="shared" si="343"/>
        <v>0.83076038857888412</v>
      </c>
      <c r="X4442" s="33"/>
      <c r="Y4442" s="33"/>
    </row>
    <row r="4443" spans="1:25" hidden="1" x14ac:dyDescent="0.2">
      <c r="A4443" s="93" t="s">
        <v>3093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3083</v>
      </c>
      <c r="I4443" s="97" t="s">
        <v>3084</v>
      </c>
      <c r="J4443" s="97" t="s">
        <v>3085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si="342"/>
        <v>-1872.4876711802551</v>
      </c>
      <c r="V4443" s="22" t="str">
        <f t="shared" si="343"/>
        <v/>
      </c>
      <c r="X4443" s="33"/>
      <c r="Y4443" s="33"/>
    </row>
    <row r="4444" spans="1:25" hidden="1" x14ac:dyDescent="0.2">
      <c r="A4444" s="93" t="s">
        <v>3093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3086</v>
      </c>
      <c r="I4444" s="97" t="s">
        <v>3087</v>
      </c>
      <c r="J4444" s="97" t="s">
        <v>3088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si="342"/>
        <v>-1167.2281590319787</v>
      </c>
      <c r="V4444" s="22" t="str">
        <f t="shared" si="343"/>
        <v/>
      </c>
      <c r="X4444" s="33"/>
      <c r="Y4444" s="33"/>
    </row>
    <row r="4445" spans="1:25" hidden="1" x14ac:dyDescent="0.2">
      <c r="A4445" s="93" t="s">
        <v>3093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3089</v>
      </c>
      <c r="I4445" s="97" t="s">
        <v>2202</v>
      </c>
      <c r="J4445" s="97" t="s">
        <v>4365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3187</v>
      </c>
      <c r="T4445" s="95" t="str">
        <f t="shared" si="345"/>
        <v>2025 04</v>
      </c>
      <c r="U4445" s="32">
        <f t="shared" si="342"/>
        <v>-1.4760395656594483E-3</v>
      </c>
      <c r="V4445" s="22">
        <f t="shared" si="343"/>
        <v>-6.8506702178763426E-7</v>
      </c>
      <c r="X4445" s="33"/>
      <c r="Y4445" s="33"/>
    </row>
    <row r="4446" spans="1:25" hidden="1" x14ac:dyDescent="0.2">
      <c r="A4446" s="93" t="s">
        <v>3093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2917</v>
      </c>
      <c r="I4446" s="97" t="s">
        <v>2195</v>
      </c>
      <c r="J4446" s="97" t="s">
        <v>2918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3301</v>
      </c>
      <c r="T4446" s="95" t="str">
        <f t="shared" si="345"/>
        <v>2025 04</v>
      </c>
      <c r="U4446" s="32">
        <f t="shared" si="342"/>
        <v>2541.0801613367917</v>
      </c>
      <c r="V4446" s="22">
        <f t="shared" si="343"/>
        <v>0.64186198884866219</v>
      </c>
      <c r="X4446" s="33"/>
      <c r="Y4446" s="33"/>
    </row>
    <row r="4447" spans="1:25" hidden="1" x14ac:dyDescent="0.2">
      <c r="A4447" s="93" t="s">
        <v>3093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3091</v>
      </c>
      <c r="I4447" s="97" t="s">
        <v>2741</v>
      </c>
      <c r="J4447" s="97" t="s">
        <v>3092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3297</v>
      </c>
      <c r="T4447" s="95" t="str">
        <f t="shared" si="345"/>
        <v>2025 04</v>
      </c>
      <c r="U4447" s="32">
        <f t="shared" si="342"/>
        <v>1400.6602823393844</v>
      </c>
      <c r="V4447" s="22">
        <f t="shared" si="343"/>
        <v>0.70056142533809451</v>
      </c>
      <c r="X4447" s="33"/>
      <c r="Y4447" s="33"/>
    </row>
    <row r="4448" spans="1:25" hidden="1" x14ac:dyDescent="0.2">
      <c r="A4448" s="93" t="s">
        <v>3093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3091</v>
      </c>
      <c r="I4448" s="97" t="s">
        <v>2741</v>
      </c>
      <c r="J4448" s="97" t="s">
        <v>3092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3297</v>
      </c>
      <c r="T4448" s="95" t="str">
        <f t="shared" si="345"/>
        <v>2025 04</v>
      </c>
      <c r="U4448" s="32">
        <f t="shared" si="342"/>
        <v>1400.6602823393844</v>
      </c>
      <c r="V4448" s="22">
        <f t="shared" si="343"/>
        <v>0.70056142533809451</v>
      </c>
      <c r="X4448" s="33"/>
      <c r="Y4448" s="33"/>
    </row>
    <row r="4449" spans="1:25" hidden="1" x14ac:dyDescent="0.2">
      <c r="A4449" s="93" t="s">
        <v>3101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3094</v>
      </c>
      <c r="I4449" s="178" t="s">
        <v>3095</v>
      </c>
      <c r="J4449" s="97" t="s">
        <v>3096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3297</v>
      </c>
      <c r="T4449" s="95" t="str">
        <f t="shared" si="345"/>
        <v>2025 06</v>
      </c>
      <c r="U4449" s="32">
        <f t="shared" si="342"/>
        <v>2300</v>
      </c>
      <c r="V4449" s="22" t="str">
        <f t="shared" si="343"/>
        <v/>
      </c>
      <c r="X4449" s="33"/>
      <c r="Y4449" s="33"/>
    </row>
    <row r="4450" spans="1:25" hidden="1" x14ac:dyDescent="0.2">
      <c r="A4450" s="93" t="s">
        <v>3101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2462</v>
      </c>
      <c r="I4450" s="97" t="s">
        <v>2040</v>
      </c>
      <c r="J4450" s="97" t="s">
        <v>2463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3187</v>
      </c>
      <c r="T4450" s="95" t="str">
        <f t="shared" si="345"/>
        <v>2025 04</v>
      </c>
      <c r="U4450" s="32">
        <f t="shared" si="342"/>
        <v>587.63031492427035</v>
      </c>
      <c r="V4450" s="22">
        <f t="shared" si="343"/>
        <v>0.13626621969770919</v>
      </c>
      <c r="X4450" s="33"/>
      <c r="Y4450" s="33"/>
    </row>
    <row r="4451" spans="1:25" hidden="1" x14ac:dyDescent="0.2">
      <c r="A4451" s="93" t="s">
        <v>3101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2462</v>
      </c>
      <c r="I4451" s="97" t="s">
        <v>2040</v>
      </c>
      <c r="J4451" s="97" t="s">
        <v>2463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4860</v>
      </c>
      <c r="T4451" s="95" t="str">
        <f t="shared" si="345"/>
        <v>2025 12</v>
      </c>
      <c r="U4451" s="32">
        <f t="shared" si="342"/>
        <v>687.63031492427035</v>
      </c>
      <c r="V4451" s="22">
        <f t="shared" si="343"/>
        <v>0.15945532622215222</v>
      </c>
      <c r="X4451" s="33"/>
      <c r="Y4451" s="33"/>
    </row>
    <row r="4452" spans="1:25" hidden="1" x14ac:dyDescent="0.2">
      <c r="A4452" s="93" t="s">
        <v>3101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3097</v>
      </c>
      <c r="I4452" s="97" t="s">
        <v>2084</v>
      </c>
      <c r="J4452" s="97" t="s">
        <v>3098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si="342"/>
        <v>-720.21633111685753</v>
      </c>
      <c r="V4452" s="22" t="str">
        <f t="shared" si="343"/>
        <v/>
      </c>
      <c r="X4452" s="33"/>
      <c r="Y4452" s="33"/>
    </row>
    <row r="4453" spans="1:25" hidden="1" x14ac:dyDescent="0.2">
      <c r="A4453" s="93" t="s">
        <v>3101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3099</v>
      </c>
      <c r="I4453" s="97" t="s">
        <v>2042</v>
      </c>
      <c r="J4453" s="97" t="s">
        <v>3100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si="342"/>
        <v>-9.6539835021758336E-4</v>
      </c>
      <c r="V4453" s="22">
        <f t="shared" si="343"/>
        <v>-2.7231669567082015E-7</v>
      </c>
      <c r="X4453" s="33"/>
      <c r="Y4453" s="33"/>
    </row>
    <row r="4454" spans="1:25" hidden="1" x14ac:dyDescent="0.2">
      <c r="A4454" s="93" t="s">
        <v>3110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3102</v>
      </c>
      <c r="I4454" s="97" t="s">
        <v>2040</v>
      </c>
      <c r="J4454" s="97" t="s">
        <v>3103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3187</v>
      </c>
      <c r="T4454" s="95" t="str">
        <f t="shared" si="345"/>
        <v>2025 04</v>
      </c>
      <c r="U4454" s="32">
        <f t="shared" si="342"/>
        <v>799.58426774888585</v>
      </c>
      <c r="V4454" s="22">
        <f t="shared" si="343"/>
        <v>0.29609672992178071</v>
      </c>
      <c r="X4454" s="33"/>
      <c r="Y4454" s="33"/>
    </row>
    <row r="4455" spans="1:25" hidden="1" x14ac:dyDescent="0.2">
      <c r="A4455" s="93" t="s">
        <v>3110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2586</v>
      </c>
      <c r="I4455" s="97" t="s">
        <v>2075</v>
      </c>
      <c r="J4455" s="97" t="s">
        <v>2587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3187</v>
      </c>
      <c r="T4455" s="95" t="str">
        <f t="shared" si="345"/>
        <v>2025 04</v>
      </c>
      <c r="U4455" s="32">
        <f t="shared" si="342"/>
        <v>515.08334118275798</v>
      </c>
      <c r="V4455" s="22">
        <f t="shared" si="343"/>
        <v>0.55094038203831674</v>
      </c>
      <c r="X4455" s="33"/>
      <c r="Y4455" s="33"/>
    </row>
    <row r="4456" spans="1:25" hidden="1" x14ac:dyDescent="0.2">
      <c r="A4456" s="93" t="s">
        <v>3110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2598</v>
      </c>
      <c r="I4456" s="97" t="s">
        <v>2202</v>
      </c>
      <c r="J4456" s="97" t="s">
        <v>2599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3301</v>
      </c>
      <c r="T4456" s="95" t="str">
        <f t="shared" si="345"/>
        <v>2025 04</v>
      </c>
      <c r="U4456" s="32">
        <f t="shared" si="342"/>
        <v>1192.1813693070799</v>
      </c>
      <c r="V4456" s="22">
        <f t="shared" si="343"/>
        <v>0.42459343928951371</v>
      </c>
      <c r="X4456" s="33"/>
      <c r="Y4456" s="33"/>
    </row>
    <row r="4457" spans="1:25" hidden="1" x14ac:dyDescent="0.2">
      <c r="A4457" s="93" t="s">
        <v>3110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3104</v>
      </c>
      <c r="I4457" s="97" t="s">
        <v>2195</v>
      </c>
      <c r="J4457" s="97" t="s">
        <v>3105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3187</v>
      </c>
      <c r="T4457" s="95" t="str">
        <f t="shared" si="345"/>
        <v>2025 04</v>
      </c>
      <c r="U4457" s="32">
        <f t="shared" si="342"/>
        <v>808.20069225245106</v>
      </c>
      <c r="V4457" s="22">
        <f t="shared" si="343"/>
        <v>0.38636626814965447</v>
      </c>
      <c r="X4457" s="33"/>
      <c r="Y4457" s="33"/>
    </row>
    <row r="4458" spans="1:25" hidden="1" x14ac:dyDescent="0.2">
      <c r="A4458" s="93" t="s">
        <v>3110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3106</v>
      </c>
      <c r="I4458" s="97" t="s">
        <v>2797</v>
      </c>
      <c r="J4458" s="97" t="s">
        <v>3107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3187</v>
      </c>
      <c r="T4458" s="95" t="str">
        <f t="shared" si="345"/>
        <v>2025 04</v>
      </c>
      <c r="U4458" s="32">
        <f t="shared" si="342"/>
        <v>847.07031264091393</v>
      </c>
      <c r="V4458" s="22">
        <f t="shared" si="343"/>
        <v>0.41261535543898514</v>
      </c>
      <c r="X4458" s="33"/>
      <c r="Y4458" s="33"/>
    </row>
    <row r="4459" spans="1:25" hidden="1" x14ac:dyDescent="0.2">
      <c r="A4459" s="93" t="s">
        <v>3110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3060</v>
      </c>
      <c r="I4459" s="97" t="s">
        <v>2138</v>
      </c>
      <c r="J4459" s="97" t="s">
        <v>3061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3301</v>
      </c>
      <c r="T4459" s="95" t="str">
        <f t="shared" si="345"/>
        <v>2025 04</v>
      </c>
      <c r="U4459" s="32">
        <f t="shared" si="342"/>
        <v>1358.4958508275304</v>
      </c>
      <c r="V4459" s="22">
        <f t="shared" si="343"/>
        <v>0.25432833390909093</v>
      </c>
      <c r="X4459" s="33"/>
      <c r="Y4459" s="33"/>
    </row>
    <row r="4460" spans="1:25" hidden="1" x14ac:dyDescent="0.2">
      <c r="A4460" s="93" t="s">
        <v>3110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3108</v>
      </c>
      <c r="I4460" s="97" t="s">
        <v>2797</v>
      </c>
      <c r="J4460" s="97" t="s">
        <v>3109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3187</v>
      </c>
      <c r="T4460" s="95" t="str">
        <f t="shared" si="345"/>
        <v>2025 04</v>
      </c>
      <c r="U4460" s="32">
        <f t="shared" si="342"/>
        <v>706.8137496868585</v>
      </c>
      <c r="V4460" s="22">
        <f t="shared" si="343"/>
        <v>0.3150936528735363</v>
      </c>
      <c r="X4460" s="33"/>
      <c r="Y4460" s="33"/>
    </row>
    <row r="4461" spans="1:25" hidden="1" x14ac:dyDescent="0.2">
      <c r="A4461" s="93" t="s">
        <v>3110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3108</v>
      </c>
      <c r="I4461" s="97" t="s">
        <v>2797</v>
      </c>
      <c r="J4461" s="97" t="s">
        <v>3109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3187</v>
      </c>
      <c r="T4461" s="95" t="str">
        <f t="shared" si="345"/>
        <v>2025 04</v>
      </c>
      <c r="U4461" s="32">
        <f t="shared" si="342"/>
        <v>706.8137496868585</v>
      </c>
      <c r="V4461" s="22">
        <f t="shared" si="343"/>
        <v>0.3150936528735363</v>
      </c>
      <c r="X4461" s="33"/>
      <c r="Y4461" s="33"/>
    </row>
    <row r="4462" spans="1:25" hidden="1" x14ac:dyDescent="0.2">
      <c r="A4462" s="93" t="s">
        <v>3118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3111</v>
      </c>
      <c r="I4462" s="97" t="s">
        <v>2530</v>
      </c>
      <c r="J4462" s="97" t="s">
        <v>3112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3187</v>
      </c>
      <c r="T4462" s="95" t="str">
        <f t="shared" si="345"/>
        <v>2025 04</v>
      </c>
      <c r="U4462" s="32">
        <f t="shared" si="342"/>
        <v>1537.0247406511169</v>
      </c>
      <c r="V4462" s="22">
        <f t="shared" si="343"/>
        <v>1.4459647363689432</v>
      </c>
      <c r="X4462" s="33"/>
      <c r="Y4462" s="33"/>
    </row>
    <row r="4463" spans="1:25" hidden="1" x14ac:dyDescent="0.2">
      <c r="A4463" s="93" t="s">
        <v>3118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2507</v>
      </c>
      <c r="I4463" s="97" t="s">
        <v>2040</v>
      </c>
      <c r="J4463" s="97" t="s">
        <v>4359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3187</v>
      </c>
      <c r="T4463" s="95" t="str">
        <f t="shared" si="345"/>
        <v>2025 04</v>
      </c>
      <c r="U4463" s="32">
        <f t="shared" si="342"/>
        <v>961.89941878962964</v>
      </c>
      <c r="V4463" s="22">
        <f t="shared" si="343"/>
        <v>0.52331163409797121</v>
      </c>
      <c r="X4463" s="33"/>
      <c r="Y4463" s="33"/>
    </row>
    <row r="4464" spans="1:25" hidden="1" x14ac:dyDescent="0.2">
      <c r="A4464" s="93" t="s">
        <v>3118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3113</v>
      </c>
      <c r="I4464" s="97" t="s">
        <v>3114</v>
      </c>
      <c r="J4464" s="97" t="s">
        <v>3115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3187</v>
      </c>
      <c r="T4464" s="95" t="str">
        <f t="shared" si="345"/>
        <v>2025 04</v>
      </c>
      <c r="U4464" s="32">
        <f t="shared" si="342"/>
        <v>695.13885684837896</v>
      </c>
      <c r="V4464" s="22">
        <f t="shared" si="343"/>
        <v>1.1492536174937062</v>
      </c>
      <c r="X4464" s="33"/>
      <c r="Y4464" s="33"/>
    </row>
    <row r="4465" spans="1:25" hidden="1" x14ac:dyDescent="0.2">
      <c r="A4465" s="93" t="s">
        <v>3118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2836</v>
      </c>
      <c r="I4465" s="97" t="s">
        <v>2040</v>
      </c>
      <c r="J4465" s="97" t="s">
        <v>2837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si="342"/>
        <v>-1074.2634921915264</v>
      </c>
      <c r="V4465" s="22" t="str">
        <f t="shared" si="343"/>
        <v/>
      </c>
      <c r="X4465" s="33"/>
      <c r="Y4465" s="33"/>
    </row>
    <row r="4466" spans="1:25" hidden="1" x14ac:dyDescent="0.2">
      <c r="A4466" s="93" t="s">
        <v>3118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2586</v>
      </c>
      <c r="I4466" s="97" t="s">
        <v>2075</v>
      </c>
      <c r="J4466" s="97" t="s">
        <v>2587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3187</v>
      </c>
      <c r="T4466" s="95" t="str">
        <f t="shared" si="345"/>
        <v>2025 04</v>
      </c>
      <c r="U4466" s="32">
        <f t="shared" si="342"/>
        <v>641.0099796105842</v>
      </c>
      <c r="V4466" s="22">
        <f t="shared" si="343"/>
        <v>0.79235832761203573</v>
      </c>
      <c r="X4466" s="33"/>
      <c r="Y4466" s="33"/>
    </row>
    <row r="4467" spans="1:25" hidden="1" x14ac:dyDescent="0.2">
      <c r="A4467" s="93" t="s">
        <v>3118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2070</v>
      </c>
      <c r="I4467" s="97" t="s">
        <v>2043</v>
      </c>
      <c r="J4467" s="97" t="s">
        <v>3006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3541</v>
      </c>
      <c r="T4467" s="95" t="str">
        <f t="shared" si="345"/>
        <v>2025 04</v>
      </c>
      <c r="U4467" s="32">
        <f t="shared" si="342"/>
        <v>941.20432524478474</v>
      </c>
      <c r="V4467" s="22">
        <f t="shared" si="343"/>
        <v>0.50635168675477571</v>
      </c>
      <c r="X4467" s="33"/>
      <c r="Y4467" s="33"/>
    </row>
    <row r="4468" spans="1:25" hidden="1" x14ac:dyDescent="0.2">
      <c r="A4468" s="93" t="s">
        <v>3118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2070</v>
      </c>
      <c r="I4468" s="97" t="s">
        <v>2043</v>
      </c>
      <c r="J4468" s="97" t="s">
        <v>3006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3187</v>
      </c>
      <c r="T4468" s="95" t="str">
        <f t="shared" si="345"/>
        <v>2025 05</v>
      </c>
      <c r="U4468" s="32">
        <f t="shared" si="342"/>
        <v>1141.2043252447847</v>
      </c>
      <c r="V4468" s="22">
        <f t="shared" si="343"/>
        <v>0.61394823580868829</v>
      </c>
      <c r="X4468" s="33"/>
      <c r="Y4468" s="33"/>
    </row>
    <row r="4469" spans="1:25" hidden="1" x14ac:dyDescent="0.2">
      <c r="A4469" s="93" t="s">
        <v>3118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3116</v>
      </c>
      <c r="I4469" s="97" t="s">
        <v>2041</v>
      </c>
      <c r="J4469" s="97" t="s">
        <v>3117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si="342"/>
        <v>831.66790078644863</v>
      </c>
      <c r="V4469" s="22">
        <f t="shared" si="343"/>
        <v>0.71184203647770683</v>
      </c>
      <c r="X4469" s="33"/>
      <c r="Y4469" s="33"/>
    </row>
    <row r="4470" spans="1:25" hidden="1" x14ac:dyDescent="0.2">
      <c r="A4470" s="93" t="s">
        <v>3118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2137</v>
      </c>
      <c r="I4470" s="97" t="s">
        <v>2138</v>
      </c>
      <c r="J4470" s="97" t="s">
        <v>4088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3187</v>
      </c>
      <c r="T4470" s="95" t="str">
        <f t="shared" si="345"/>
        <v>2025 03</v>
      </c>
      <c r="U4470" s="32">
        <f t="shared" si="342"/>
        <v>-2.7216508719902777E-3</v>
      </c>
      <c r="V4470" s="22">
        <f t="shared" si="343"/>
        <v>-7.3173029503555136E-7</v>
      </c>
      <c r="X4470" s="33"/>
      <c r="Y4470" s="33"/>
    </row>
    <row r="4471" spans="1:25" hidden="1" x14ac:dyDescent="0.2">
      <c r="A4471" s="93" t="s">
        <v>3125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2107</v>
      </c>
      <c r="I4471" s="97" t="s">
        <v>2040</v>
      </c>
      <c r="J4471" s="97" t="s">
        <v>2108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si="342"/>
        <v>1584.3792212508702</v>
      </c>
      <c r="V4471" s="22">
        <f t="shared" si="343"/>
        <v>0.98066281524155197</v>
      </c>
      <c r="X4471" s="33"/>
      <c r="Y4471" s="33"/>
    </row>
    <row r="4472" spans="1:25" hidden="1" x14ac:dyDescent="0.2">
      <c r="A4472" s="93" t="s">
        <v>3125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2107</v>
      </c>
      <c r="I4472" s="97" t="s">
        <v>2040</v>
      </c>
      <c r="J4472" s="97" t="s">
        <v>2108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si="342"/>
        <v>1384.3792212508702</v>
      </c>
      <c r="V4472" s="22">
        <f t="shared" si="343"/>
        <v>0.8568713892889549</v>
      </c>
      <c r="X4472" s="33"/>
      <c r="Y4472" s="33"/>
    </row>
    <row r="4473" spans="1:25" hidden="1" x14ac:dyDescent="0.2">
      <c r="A4473" s="93" t="s">
        <v>3125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2053</v>
      </c>
      <c r="I4473" s="97" t="s">
        <v>2040</v>
      </c>
      <c r="J4473" s="97" t="s">
        <v>2054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si="342"/>
        <v>1000.7645748521231</v>
      </c>
      <c r="V4473" s="22">
        <f t="shared" si="343"/>
        <v>0.58894992420784253</v>
      </c>
      <c r="X4473" s="33"/>
      <c r="Y4473" s="33"/>
    </row>
    <row r="4474" spans="1:25" hidden="1" x14ac:dyDescent="0.2">
      <c r="A4474" s="93" t="s">
        <v>3125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2053</v>
      </c>
      <c r="I4474" s="97" t="s">
        <v>2040</v>
      </c>
      <c r="J4474" s="97" t="s">
        <v>2054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si="342"/>
        <v>1000.7645748521231</v>
      </c>
      <c r="V4474" s="22">
        <f t="shared" si="343"/>
        <v>0.58894992420784253</v>
      </c>
      <c r="X4474" s="33"/>
      <c r="Y4474" s="33"/>
    </row>
    <row r="4475" spans="1:25" hidden="1" x14ac:dyDescent="0.2">
      <c r="A4475" s="93" t="s">
        <v>3125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2857</v>
      </c>
      <c r="I4475" s="97" t="s">
        <v>2256</v>
      </c>
      <c r="J4475" s="97" t="s">
        <v>2858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si="342"/>
        <v>1032.9409320633267</v>
      </c>
      <c r="V4475" s="22">
        <f t="shared" si="343"/>
        <v>1.5484999480756447</v>
      </c>
      <c r="X4475" s="33"/>
      <c r="Y4475" s="33"/>
    </row>
    <row r="4476" spans="1:25" hidden="1" x14ac:dyDescent="0.2">
      <c r="A4476" s="93" t="s">
        <v>3125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2851</v>
      </c>
      <c r="I4476" s="97" t="s">
        <v>2256</v>
      </c>
      <c r="J4476" s="97" t="s">
        <v>2852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/>
      <c r="R4476" s="31"/>
      <c r="S4476" s="31"/>
      <c r="T4476" s="95" t="str">
        <f t="shared" si="345"/>
        <v/>
      </c>
      <c r="U4476" s="32">
        <f t="shared" si="342"/>
        <v>-752.53181758872631</v>
      </c>
      <c r="V4476" s="22" t="str">
        <f t="shared" si="343"/>
        <v/>
      </c>
      <c r="X4476" s="33"/>
      <c r="Y4476" s="33"/>
    </row>
    <row r="4477" spans="1:25" hidden="1" x14ac:dyDescent="0.2">
      <c r="A4477" s="93" t="s">
        <v>3125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2706</v>
      </c>
      <c r="I4477" s="97" t="s">
        <v>2256</v>
      </c>
      <c r="J4477" s="97" t="s">
        <v>2707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3187</v>
      </c>
      <c r="T4477" s="95" t="str">
        <f t="shared" si="345"/>
        <v>2025 04</v>
      </c>
      <c r="U4477" s="32">
        <f t="shared" si="342"/>
        <v>947.46818241127369</v>
      </c>
      <c r="V4477" s="22">
        <f t="shared" si="343"/>
        <v>1.2590406947139663</v>
      </c>
      <c r="X4477" s="33"/>
      <c r="Y4477" s="33"/>
    </row>
    <row r="4478" spans="1:25" hidden="1" x14ac:dyDescent="0.2">
      <c r="A4478" s="93" t="s">
        <v>3125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2862</v>
      </c>
      <c r="I4478" s="97" t="s">
        <v>2044</v>
      </c>
      <c r="J4478" s="97" t="s">
        <v>2863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si="342"/>
        <v>1173.8220776791936</v>
      </c>
      <c r="V4478" s="22">
        <f t="shared" si="343"/>
        <v>0.68001221803428979</v>
      </c>
      <c r="X4478" s="33"/>
      <c r="Y4478" s="33"/>
    </row>
    <row r="4479" spans="1:25" hidden="1" x14ac:dyDescent="0.2">
      <c r="A4479" s="93" t="s">
        <v>3125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3119</v>
      </c>
      <c r="I4479" s="97" t="s">
        <v>2044</v>
      </c>
      <c r="J4479" s="97" t="s">
        <v>3120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si="342"/>
        <v>988.26277857515709</v>
      </c>
      <c r="V4479" s="22">
        <f t="shared" si="343"/>
        <v>0.97679788550565882</v>
      </c>
      <c r="X4479" s="33"/>
      <c r="Y4479" s="33"/>
    </row>
    <row r="4480" spans="1:25" hidden="1" x14ac:dyDescent="0.2">
      <c r="A4480" s="93" t="s">
        <v>3125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3121</v>
      </c>
      <c r="I4480" s="97" t="s">
        <v>2530</v>
      </c>
      <c r="J4480" s="97" t="s">
        <v>3122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si="342"/>
        <v>1405.3232835334034</v>
      </c>
      <c r="V4480" s="22">
        <f t="shared" si="343"/>
        <v>1.5707609884870317</v>
      </c>
      <c r="X4480" s="33"/>
      <c r="Y4480" s="33"/>
    </row>
    <row r="4481" spans="1:25" hidden="1" x14ac:dyDescent="0.2">
      <c r="A4481" s="93" t="s">
        <v>3125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3123</v>
      </c>
      <c r="I4481" s="97" t="s">
        <v>2041</v>
      </c>
      <c r="J4481" s="97" t="s">
        <v>3124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3297</v>
      </c>
      <c r="T4481" s="95" t="str">
        <f t="shared" si="345"/>
        <v>2025 11</v>
      </c>
      <c r="U4481" s="32">
        <f t="shared" si="342"/>
        <v>893.9236377870568</v>
      </c>
      <c r="V4481" s="22">
        <f t="shared" si="343"/>
        <v>0.49495340091365408</v>
      </c>
      <c r="X4481" s="33"/>
      <c r="Y4481" s="33"/>
    </row>
    <row r="4482" spans="1:25" hidden="1" x14ac:dyDescent="0.2">
      <c r="A4482" s="93" t="s">
        <v>3137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3127</v>
      </c>
      <c r="I4482" s="97" t="s">
        <v>3058</v>
      </c>
      <c r="J4482" s="97" t="s">
        <v>3128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3541</v>
      </c>
      <c r="T4482" s="95" t="str">
        <f t="shared" si="345"/>
        <v>2025 05</v>
      </c>
      <c r="U4482" s="32">
        <f t="shared" si="342"/>
        <v>911.22536988685715</v>
      </c>
      <c r="V4482" s="22">
        <f t="shared" si="343"/>
        <v>0.28576035486538143</v>
      </c>
      <c r="X4482" s="33"/>
      <c r="Y4482" s="33"/>
    </row>
    <row r="4483" spans="1:25" hidden="1" x14ac:dyDescent="0.2">
      <c r="A4483" s="93" t="s">
        <v>3137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3129</v>
      </c>
      <c r="I4483" s="97" t="s">
        <v>3058</v>
      </c>
      <c r="J4483" s="97" t="s">
        <v>3130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3541</v>
      </c>
      <c r="T4483" s="95" t="str">
        <f t="shared" si="345"/>
        <v>2025 05</v>
      </c>
      <c r="U4483" s="32">
        <f t="shared" ref="U4483:U4546" si="346">Q4483-P4483</f>
        <v>737.7824412532625</v>
      </c>
      <c r="V4483" s="22">
        <f t="shared" ref="V4483:V4546" si="347">IF(Q4483&lt;&gt;0,IFERROR(U4483/P4483,""),"")</f>
        <v>0.41866705821383499</v>
      </c>
      <c r="X4483" s="33"/>
      <c r="Y4483" s="33"/>
    </row>
    <row r="4484" spans="1:25" hidden="1" x14ac:dyDescent="0.2">
      <c r="A4484" s="93" t="s">
        <v>3137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3131</v>
      </c>
      <c r="I4484" s="97" t="s">
        <v>3058</v>
      </c>
      <c r="J4484" s="97" t="s">
        <v>3132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3541</v>
      </c>
      <c r="T4484" s="95" t="str">
        <f t="shared" ref="T4484:T4547" si="349">IF(R4484="","",TEXT(R4484,"ГГГГ ММ"))</f>
        <v>2025 05</v>
      </c>
      <c r="U4484" s="32">
        <f t="shared" si="346"/>
        <v>973.81951697127806</v>
      </c>
      <c r="V4484" s="22">
        <f t="shared" si="347"/>
        <v>0.25788479161626743</v>
      </c>
      <c r="X4484" s="33"/>
      <c r="Y4484" s="33"/>
    </row>
    <row r="4485" spans="1:25" hidden="1" x14ac:dyDescent="0.2">
      <c r="A4485" s="93" t="s">
        <v>3137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3133</v>
      </c>
      <c r="I4485" s="97" t="s">
        <v>2499</v>
      </c>
      <c r="J4485" s="97" t="s">
        <v>3134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3541</v>
      </c>
      <c r="T4485" s="95" t="str">
        <f t="shared" si="349"/>
        <v>2025 05</v>
      </c>
      <c r="U4485" s="32">
        <f t="shared" si="346"/>
        <v>864.30704525674355</v>
      </c>
      <c r="V4485" s="22">
        <f t="shared" si="347"/>
        <v>0.2995145564035388</v>
      </c>
      <c r="X4485" s="33"/>
      <c r="Y4485" s="33"/>
    </row>
    <row r="4486" spans="1:25" hidden="1" x14ac:dyDescent="0.2">
      <c r="A4486" s="93" t="s">
        <v>3137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3135</v>
      </c>
      <c r="I4486" s="97" t="s">
        <v>3058</v>
      </c>
      <c r="J4486" s="97" t="s">
        <v>3136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3541</v>
      </c>
      <c r="T4486" s="95" t="str">
        <f t="shared" si="349"/>
        <v>2025 05</v>
      </c>
      <c r="U4486" s="32">
        <f t="shared" si="346"/>
        <v>1195.5170800696233</v>
      </c>
      <c r="V4486" s="22">
        <f t="shared" si="347"/>
        <v>0.2191806441819206</v>
      </c>
      <c r="X4486" s="33"/>
      <c r="Y4486" s="33"/>
    </row>
    <row r="4487" spans="1:25" hidden="1" x14ac:dyDescent="0.2">
      <c r="A4487" s="93" t="s">
        <v>3137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2749</v>
      </c>
      <c r="I4487" s="97" t="s">
        <v>2750</v>
      </c>
      <c r="J4487" s="97" t="s">
        <v>2751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3238</v>
      </c>
      <c r="T4487" s="95" t="str">
        <f t="shared" si="349"/>
        <v>2025 06</v>
      </c>
      <c r="U4487" s="32">
        <f t="shared" si="346"/>
        <v>558.99427328111369</v>
      </c>
      <c r="V4487" s="22">
        <f t="shared" si="347"/>
        <v>1.0332501962064711</v>
      </c>
      <c r="X4487" s="33"/>
      <c r="Y4487" s="33"/>
    </row>
    <row r="4488" spans="1:25" hidden="1" x14ac:dyDescent="0.2">
      <c r="A4488" s="93" t="s">
        <v>3137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2749</v>
      </c>
      <c r="I4488" s="97" t="s">
        <v>2750</v>
      </c>
      <c r="J4488" s="97" t="s">
        <v>2751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3238</v>
      </c>
      <c r="T4488" s="95" t="str">
        <f t="shared" si="349"/>
        <v>2025 06</v>
      </c>
      <c r="U4488" s="32">
        <f t="shared" si="346"/>
        <v>558.99427328111369</v>
      </c>
      <c r="V4488" s="22">
        <f t="shared" si="347"/>
        <v>1.0332501962064711</v>
      </c>
      <c r="X4488" s="33"/>
      <c r="Y4488" s="33"/>
    </row>
    <row r="4489" spans="1:25" hidden="1" x14ac:dyDescent="0.2">
      <c r="A4489" s="93" t="s">
        <v>3140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2318</v>
      </c>
      <c r="I4489" s="97" t="s">
        <v>2319</v>
      </c>
      <c r="J4489" s="97" t="s">
        <v>741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3187</v>
      </c>
      <c r="T4489" s="95" t="str">
        <f t="shared" si="349"/>
        <v>2025 04</v>
      </c>
      <c r="U4489" s="32">
        <f t="shared" si="346"/>
        <v>1217</v>
      </c>
      <c r="V4489" s="22">
        <f t="shared" si="347"/>
        <v>1.554278416347382</v>
      </c>
      <c r="X4489" s="33"/>
      <c r="Y4489" s="33"/>
    </row>
    <row r="4490" spans="1:25" hidden="1" x14ac:dyDescent="0.2">
      <c r="A4490" s="93" t="s">
        <v>3140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2318</v>
      </c>
      <c r="I4490" s="97" t="s">
        <v>2319</v>
      </c>
      <c r="J4490" s="97" t="s">
        <v>741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3187</v>
      </c>
      <c r="T4490" s="95" t="str">
        <f t="shared" si="349"/>
        <v>2025 04</v>
      </c>
      <c r="U4490" s="32">
        <f t="shared" si="346"/>
        <v>1217</v>
      </c>
      <c r="V4490" s="22">
        <f t="shared" si="347"/>
        <v>1.554278416347382</v>
      </c>
      <c r="X4490" s="33"/>
      <c r="Y4490" s="33"/>
    </row>
    <row r="4491" spans="1:25" hidden="1" x14ac:dyDescent="0.2">
      <c r="A4491" s="93" t="s">
        <v>3140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2318</v>
      </c>
      <c r="I4491" s="97" t="s">
        <v>2319</v>
      </c>
      <c r="J4491" s="97" t="s">
        <v>741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3187</v>
      </c>
      <c r="T4491" s="95" t="str">
        <f t="shared" si="349"/>
        <v>2025 05</v>
      </c>
      <c r="U4491" s="32">
        <f t="shared" si="346"/>
        <v>1217</v>
      </c>
      <c r="V4491" s="22">
        <f t="shared" si="347"/>
        <v>1.554278416347382</v>
      </c>
      <c r="X4491" s="33"/>
      <c r="Y4491" s="33"/>
    </row>
    <row r="4492" spans="1:25" hidden="1" x14ac:dyDescent="0.2">
      <c r="A4492" s="93" t="s">
        <v>3141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3142</v>
      </c>
      <c r="I4492" s="97" t="s">
        <v>3143</v>
      </c>
      <c r="J4492" s="97" t="s">
        <v>745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3187</v>
      </c>
      <c r="T4492" s="95" t="str">
        <f t="shared" si="349"/>
        <v>2025 04</v>
      </c>
      <c r="U4492" s="32">
        <f t="shared" si="346"/>
        <v>2245</v>
      </c>
      <c r="V4492" s="22">
        <f t="shared" si="347"/>
        <v>1.2792022792022792</v>
      </c>
      <c r="X4492" s="33"/>
      <c r="Y4492" s="33"/>
    </row>
    <row r="4493" spans="1:25" hidden="1" x14ac:dyDescent="0.2">
      <c r="A4493" s="93" t="s">
        <v>3141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3144</v>
      </c>
      <c r="I4493" s="97" t="s">
        <v>2655</v>
      </c>
      <c r="J4493" s="97" t="s">
        <v>483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3187</v>
      </c>
      <c r="T4493" s="95" t="str">
        <f t="shared" si="349"/>
        <v>2025 05</v>
      </c>
      <c r="U4493" s="32">
        <f t="shared" si="346"/>
        <v>655</v>
      </c>
      <c r="V4493" s="22">
        <f t="shared" si="347"/>
        <v>0.33676092544987146</v>
      </c>
      <c r="X4493" s="33"/>
      <c r="Y4493" s="33"/>
    </row>
    <row r="4494" spans="1:25" hidden="1" x14ac:dyDescent="0.2">
      <c r="A4494" s="93" t="s">
        <v>3145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2999</v>
      </c>
      <c r="I4494" s="97" t="s">
        <v>2998</v>
      </c>
      <c r="J4494" s="97" t="s">
        <v>1272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3187</v>
      </c>
      <c r="T4494" s="95" t="str">
        <f t="shared" si="349"/>
        <v>2025 05</v>
      </c>
      <c r="U4494" s="32">
        <f t="shared" si="346"/>
        <v>1087</v>
      </c>
      <c r="V4494" s="22">
        <f t="shared" si="347"/>
        <v>1.190580503833516</v>
      </c>
      <c r="X4494" s="33"/>
      <c r="Y4494" s="33"/>
    </row>
    <row r="4495" spans="1:25" hidden="1" x14ac:dyDescent="0.2">
      <c r="A4495" s="93" t="s">
        <v>3145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2999</v>
      </c>
      <c r="I4495" s="97" t="s">
        <v>2998</v>
      </c>
      <c r="J4495" s="97" t="s">
        <v>1272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3297</v>
      </c>
      <c r="T4495" s="95" t="str">
        <f t="shared" si="349"/>
        <v>2025 05</v>
      </c>
      <c r="U4495" s="32">
        <f t="shared" si="346"/>
        <v>1087</v>
      </c>
      <c r="V4495" s="22">
        <f t="shared" si="347"/>
        <v>1.190580503833516</v>
      </c>
      <c r="X4495" s="33"/>
      <c r="Y4495" s="33"/>
    </row>
    <row r="4496" spans="1:25" hidden="1" x14ac:dyDescent="0.2">
      <c r="A4496" s="93" t="s">
        <v>3156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3146</v>
      </c>
      <c r="I4496" s="97" t="s">
        <v>3147</v>
      </c>
      <c r="J4496" s="97" t="s">
        <v>3148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3187</v>
      </c>
      <c r="T4496" s="95" t="str">
        <f t="shared" si="349"/>
        <v>2025 05</v>
      </c>
      <c r="U4496" s="32">
        <f t="shared" si="346"/>
        <v>744.90458032955689</v>
      </c>
      <c r="V4496" s="22">
        <f t="shared" si="347"/>
        <v>0.70600683733631064</v>
      </c>
      <c r="X4496" s="33"/>
      <c r="Y4496" s="33"/>
    </row>
    <row r="4497" spans="1:25" hidden="1" x14ac:dyDescent="0.2">
      <c r="A4497" s="93" t="s">
        <v>3156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2802</v>
      </c>
      <c r="I4497" s="97" t="s">
        <v>2040</v>
      </c>
      <c r="J4497" s="97" t="s">
        <v>2803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3187</v>
      </c>
      <c r="T4497" s="95" t="str">
        <f t="shared" si="349"/>
        <v>2025 05</v>
      </c>
      <c r="U4497" s="32">
        <f t="shared" si="346"/>
        <v>1118.1927278578783</v>
      </c>
      <c r="V4497" s="22">
        <f t="shared" si="347"/>
        <v>0.8092248104356986</v>
      </c>
      <c r="X4497" s="33"/>
      <c r="Y4497" s="33"/>
    </row>
    <row r="4498" spans="1:25" hidden="1" x14ac:dyDescent="0.2">
      <c r="A4498" s="93" t="s">
        <v>3156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2802</v>
      </c>
      <c r="I4498" s="97" t="s">
        <v>2040</v>
      </c>
      <c r="J4498" s="97" t="s">
        <v>2803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3187</v>
      </c>
      <c r="T4498" s="95" t="str">
        <f t="shared" si="349"/>
        <v>2025 05</v>
      </c>
      <c r="U4498" s="32">
        <f t="shared" si="346"/>
        <v>1118.1927278578783</v>
      </c>
      <c r="V4498" s="22">
        <f t="shared" si="347"/>
        <v>0.8092248104356986</v>
      </c>
      <c r="X4498" s="33"/>
      <c r="Y4498" s="33"/>
    </row>
    <row r="4499" spans="1:25" hidden="1" x14ac:dyDescent="0.2">
      <c r="A4499" s="93" t="s">
        <v>3156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2802</v>
      </c>
      <c r="I4499" s="97" t="s">
        <v>2040</v>
      </c>
      <c r="J4499" s="97" t="s">
        <v>2803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3187</v>
      </c>
      <c r="T4499" s="95" t="str">
        <f t="shared" si="349"/>
        <v>2025 05</v>
      </c>
      <c r="U4499" s="32">
        <f t="shared" si="346"/>
        <v>1118.1927278578783</v>
      </c>
      <c r="V4499" s="22">
        <f t="shared" si="347"/>
        <v>0.8092248104356986</v>
      </c>
      <c r="X4499" s="33"/>
      <c r="Y4499" s="33"/>
    </row>
    <row r="4500" spans="1:25" hidden="1" x14ac:dyDescent="0.2">
      <c r="A4500" s="93" t="s">
        <v>3156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2802</v>
      </c>
      <c r="I4500" s="97" t="s">
        <v>2040</v>
      </c>
      <c r="J4500" s="97" t="s">
        <v>2803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3247</v>
      </c>
      <c r="T4500" s="95" t="str">
        <f t="shared" si="349"/>
        <v>2025 06</v>
      </c>
      <c r="U4500" s="32">
        <f t="shared" si="346"/>
        <v>1018.1927278578783</v>
      </c>
      <c r="V4500" s="22">
        <f t="shared" si="347"/>
        <v>0.7368558180182706</v>
      </c>
      <c r="X4500" s="33"/>
      <c r="Y4500" s="33"/>
    </row>
    <row r="4501" spans="1:25" hidden="1" x14ac:dyDescent="0.2">
      <c r="A4501" s="93" t="s">
        <v>3156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2729</v>
      </c>
      <c r="I4501" s="97" t="s">
        <v>2138</v>
      </c>
      <c r="J4501" s="97" t="s">
        <v>2730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3346</v>
      </c>
      <c r="T4501" s="95" t="str">
        <f t="shared" si="349"/>
        <v>2025 07</v>
      </c>
      <c r="U4501" s="32">
        <f t="shared" si="346"/>
        <v>558.94091658084415</v>
      </c>
      <c r="V4501" s="22">
        <f t="shared" si="347"/>
        <v>0.66456795675826097</v>
      </c>
      <c r="X4501" s="33"/>
      <c r="Y4501" s="33"/>
    </row>
    <row r="4502" spans="1:25" hidden="1" x14ac:dyDescent="0.2">
      <c r="A4502" s="93" t="s">
        <v>3156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3149</v>
      </c>
      <c r="I4502" s="97" t="s">
        <v>2138</v>
      </c>
      <c r="J4502" s="97" t="s">
        <v>3150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si="346"/>
        <v>-560.07746138002085</v>
      </c>
      <c r="V4502" s="22" t="str">
        <f t="shared" si="347"/>
        <v/>
      </c>
      <c r="X4502" s="33"/>
      <c r="Y4502" s="33"/>
    </row>
    <row r="4503" spans="1:25" hidden="1" x14ac:dyDescent="0.2">
      <c r="A4503" s="93" t="s">
        <v>3156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3151</v>
      </c>
      <c r="I4503" s="97" t="s">
        <v>2040</v>
      </c>
      <c r="J4503" s="97" t="s">
        <v>3152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si="346"/>
        <v>-695.85381565396517</v>
      </c>
      <c r="V4503" s="22" t="str">
        <f t="shared" si="347"/>
        <v/>
      </c>
      <c r="X4503" s="33"/>
      <c r="Y4503" s="33"/>
    </row>
    <row r="4504" spans="1:25" hidden="1" x14ac:dyDescent="0.2">
      <c r="A4504" s="93" t="s">
        <v>3156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2112</v>
      </c>
      <c r="I4504" s="97" t="s">
        <v>2040</v>
      </c>
      <c r="J4504" s="97" t="s">
        <v>2113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3187</v>
      </c>
      <c r="T4504" s="95" t="str">
        <f t="shared" si="349"/>
        <v>2025 05</v>
      </c>
      <c r="U4504" s="32">
        <f t="shared" si="346"/>
        <v>990.43095005149303</v>
      </c>
      <c r="V4504" s="22">
        <f t="shared" si="347"/>
        <v>0.6561017861920776</v>
      </c>
      <c r="X4504" s="33"/>
      <c r="Y4504" s="33"/>
    </row>
    <row r="4505" spans="1:25" hidden="1" x14ac:dyDescent="0.2">
      <c r="A4505" s="93" t="s">
        <v>3156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2233</v>
      </c>
      <c r="I4505" s="97" t="s">
        <v>2041</v>
      </c>
      <c r="J4505" s="97" t="s">
        <v>2234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3187</v>
      </c>
      <c r="T4505" s="95" t="str">
        <f t="shared" si="349"/>
        <v>2025 05</v>
      </c>
      <c r="U4505" s="32">
        <f t="shared" si="346"/>
        <v>1055.0190074665286</v>
      </c>
      <c r="V4505" s="22">
        <f t="shared" si="347"/>
        <v>0.73012656423720412</v>
      </c>
      <c r="X4505" s="33"/>
      <c r="Y4505" s="33"/>
    </row>
    <row r="4506" spans="1:25" hidden="1" x14ac:dyDescent="0.2">
      <c r="A4506" s="93" t="s">
        <v>3156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2233</v>
      </c>
      <c r="I4506" s="97" t="s">
        <v>2041</v>
      </c>
      <c r="J4506" s="97" t="s">
        <v>2234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3187</v>
      </c>
      <c r="T4506" s="95" t="str">
        <f t="shared" si="349"/>
        <v>2025 05</v>
      </c>
      <c r="U4506" s="32">
        <f t="shared" si="346"/>
        <v>1055.0190074665286</v>
      </c>
      <c r="V4506" s="22">
        <f t="shared" si="347"/>
        <v>0.73012656423720412</v>
      </c>
      <c r="X4506" s="33"/>
      <c r="Y4506" s="33"/>
    </row>
    <row r="4507" spans="1:25" hidden="1" x14ac:dyDescent="0.2">
      <c r="A4507" s="93" t="s">
        <v>3156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2249</v>
      </c>
      <c r="I4507" s="97" t="s">
        <v>2250</v>
      </c>
      <c r="J4507" s="97" t="s">
        <v>2251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si="346"/>
        <v>1004.1665988671466</v>
      </c>
      <c r="V4507" s="22">
        <f t="shared" si="347"/>
        <v>0.40233719061991779</v>
      </c>
      <c r="X4507" s="33"/>
      <c r="Y4507" s="33"/>
    </row>
    <row r="4508" spans="1:25" hidden="1" x14ac:dyDescent="0.2">
      <c r="A4508" s="93" t="s">
        <v>3156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3153</v>
      </c>
      <c r="I4508" s="97" t="s">
        <v>3154</v>
      </c>
      <c r="J4508" s="97" t="s">
        <v>3155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si="346"/>
        <v>-1828.2663259526269</v>
      </c>
      <c r="V4508" s="22" t="str">
        <f t="shared" si="347"/>
        <v/>
      </c>
      <c r="X4508" s="33"/>
      <c r="Y4508" s="33"/>
    </row>
    <row r="4509" spans="1:25" hidden="1" x14ac:dyDescent="0.2">
      <c r="A4509" s="93" t="s">
        <v>3156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3121</v>
      </c>
      <c r="I4509" s="97" t="s">
        <v>2530</v>
      </c>
      <c r="J4509" s="97" t="s">
        <v>3122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si="346"/>
        <v>-4.3692070033785058E-3</v>
      </c>
      <c r="V4509" s="22">
        <f t="shared" si="347"/>
        <v>-4.8118788318103679E-6</v>
      </c>
      <c r="X4509" s="33"/>
      <c r="Y4509" s="33"/>
    </row>
    <row r="4510" spans="1:25" hidden="1" x14ac:dyDescent="0.2">
      <c r="A4510" s="93" t="s">
        <v>3157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3060</v>
      </c>
      <c r="I4510" s="97" t="s">
        <v>2138</v>
      </c>
      <c r="J4510" s="97" t="s">
        <v>3061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3187</v>
      </c>
      <c r="T4510" s="95" t="str">
        <f t="shared" si="349"/>
        <v>2025 05</v>
      </c>
      <c r="U4510" s="32">
        <f t="shared" si="346"/>
        <v>1621.8781068573817</v>
      </c>
      <c r="V4510" s="22">
        <f t="shared" si="347"/>
        <v>0.31321744453432687</v>
      </c>
      <c r="X4510" s="33"/>
      <c r="Y4510" s="33"/>
    </row>
    <row r="4511" spans="1:25" hidden="1" x14ac:dyDescent="0.2">
      <c r="A4511" s="93" t="s">
        <v>3157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2255</v>
      </c>
      <c r="I4511" s="97" t="s">
        <v>2256</v>
      </c>
      <c r="J4511" s="97" t="s">
        <v>2257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3541</v>
      </c>
      <c r="T4511" s="95" t="str">
        <f t="shared" si="349"/>
        <v>2025 05</v>
      </c>
      <c r="U4511" s="32">
        <f t="shared" si="346"/>
        <v>830.9223450928539</v>
      </c>
      <c r="V4511" s="22">
        <f t="shared" si="347"/>
        <v>0.33653147499895142</v>
      </c>
      <c r="X4511" s="33"/>
      <c r="Y4511" s="33"/>
    </row>
    <row r="4512" spans="1:25" hidden="1" x14ac:dyDescent="0.2">
      <c r="A4512" s="93" t="s">
        <v>3157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3020</v>
      </c>
      <c r="I4512" s="97" t="s">
        <v>3021</v>
      </c>
      <c r="J4512" s="97" t="s">
        <v>3022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si="346"/>
        <v>4.4239437461328635E-3</v>
      </c>
      <c r="V4512" s="22">
        <f t="shared" si="347"/>
        <v>2.0214912262944407E-6</v>
      </c>
      <c r="X4512" s="33"/>
      <c r="Y4512" s="33"/>
    </row>
    <row r="4513" spans="1:25" hidden="1" x14ac:dyDescent="0.2">
      <c r="A4513" s="93" t="s">
        <v>3157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3028</v>
      </c>
      <c r="I4513" s="97" t="s">
        <v>3029</v>
      </c>
      <c r="J4513" s="97" t="s">
        <v>3030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si="346"/>
        <v>-2.6173447931796545E-3</v>
      </c>
      <c r="V4513" s="22">
        <f t="shared" si="347"/>
        <v>-6.87554966614805E-7</v>
      </c>
      <c r="X4513" s="33"/>
      <c r="Y4513" s="33"/>
    </row>
    <row r="4514" spans="1:25" hidden="1" x14ac:dyDescent="0.2">
      <c r="A4514" s="93" t="s">
        <v>3157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3031</v>
      </c>
      <c r="I4514" s="97" t="s">
        <v>3029</v>
      </c>
      <c r="J4514" s="97" t="s">
        <v>3032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si="346"/>
        <v>-3.9124947415984934E-3</v>
      </c>
      <c r="V4514" s="22">
        <f t="shared" si="347"/>
        <v>-2.0571680089908278E-6</v>
      </c>
      <c r="X4514" s="33"/>
      <c r="Y4514" s="33"/>
    </row>
    <row r="4515" spans="1:25" hidden="1" x14ac:dyDescent="0.2">
      <c r="A4515" s="93" t="s">
        <v>3157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3121</v>
      </c>
      <c r="I4515" s="97" t="s">
        <v>2530</v>
      </c>
      <c r="J4515" s="97" t="s">
        <v>3122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si="346"/>
        <v>1.653945549492164E-3</v>
      </c>
      <c r="V4515" s="22">
        <f t="shared" si="347"/>
        <v>1.7320463857353838E-6</v>
      </c>
      <c r="X4515" s="33"/>
      <c r="Y4515" s="33"/>
    </row>
    <row r="4516" spans="1:25" hidden="1" x14ac:dyDescent="0.2">
      <c r="A4516" s="93" t="s">
        <v>3164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2492</v>
      </c>
      <c r="I4516" s="97" t="s">
        <v>2088</v>
      </c>
      <c r="J4516" s="97" t="s">
        <v>2493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3187</v>
      </c>
      <c r="T4516" s="95" t="str">
        <f t="shared" si="349"/>
        <v>2025 05</v>
      </c>
      <c r="U4516" s="32">
        <f t="shared" si="346"/>
        <v>1376.9768311949681</v>
      </c>
      <c r="V4516" s="22">
        <f t="shared" si="347"/>
        <v>0.79916327077014448</v>
      </c>
      <c r="X4516" s="33"/>
      <c r="Y4516" s="33"/>
    </row>
    <row r="4517" spans="1:25" hidden="1" x14ac:dyDescent="0.2">
      <c r="A4517" s="93" t="s">
        <v>3164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3158</v>
      </c>
      <c r="I4517" s="97" t="s">
        <v>2092</v>
      </c>
      <c r="J4517" s="97" t="s">
        <v>3159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3541</v>
      </c>
      <c r="T4517" s="95" t="str">
        <f t="shared" si="349"/>
        <v>2025 05</v>
      </c>
      <c r="U4517" s="32">
        <f t="shared" si="346"/>
        <v>425.71183446540681</v>
      </c>
      <c r="V4517" s="22">
        <f t="shared" si="347"/>
        <v>0.1127926156653459</v>
      </c>
      <c r="X4517" s="33"/>
      <c r="Y4517" s="33"/>
    </row>
    <row r="4518" spans="1:25" hidden="1" x14ac:dyDescent="0.2">
      <c r="A4518" s="93" t="s">
        <v>3164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3160</v>
      </c>
      <c r="I4518" s="97" t="s">
        <v>3161</v>
      </c>
      <c r="J4518" s="97" t="s">
        <v>3162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3541</v>
      </c>
      <c r="T4518" s="95" t="str">
        <f t="shared" si="349"/>
        <v>2025 05</v>
      </c>
      <c r="U4518" s="32">
        <f t="shared" si="346"/>
        <v>1094.1262002515687</v>
      </c>
      <c r="V4518" s="22">
        <f t="shared" si="347"/>
        <v>0.13094096757235721</v>
      </c>
      <c r="X4518" s="33"/>
      <c r="Y4518" s="33"/>
    </row>
    <row r="4519" spans="1:25" hidden="1" x14ac:dyDescent="0.2">
      <c r="A4519" s="93" t="s">
        <v>3164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2087</v>
      </c>
      <c r="I4519" s="97" t="s">
        <v>2088</v>
      </c>
      <c r="J4519" s="97" t="s">
        <v>3163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3286</v>
      </c>
      <c r="T4519" s="95" t="str">
        <f t="shared" si="349"/>
        <v>2025 05</v>
      </c>
      <c r="U4519" s="32">
        <f t="shared" si="346"/>
        <v>865.54378352201206</v>
      </c>
      <c r="V4519" s="22">
        <f t="shared" si="347"/>
        <v>0.60339505213144584</v>
      </c>
      <c r="X4519" s="33"/>
      <c r="Y4519" s="33"/>
    </row>
    <row r="4520" spans="1:25" hidden="1" x14ac:dyDescent="0.2">
      <c r="A4520" s="93" t="s">
        <v>3164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2087</v>
      </c>
      <c r="I4520" s="97" t="s">
        <v>2088</v>
      </c>
      <c r="J4520" s="97" t="s">
        <v>3163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3286</v>
      </c>
      <c r="T4520" s="95" t="str">
        <f t="shared" si="349"/>
        <v>2025 05</v>
      </c>
      <c r="U4520" s="32">
        <f t="shared" si="346"/>
        <v>865.54378352201206</v>
      </c>
      <c r="V4520" s="22">
        <f t="shared" si="347"/>
        <v>0.60339505213144584</v>
      </c>
      <c r="X4520" s="33"/>
      <c r="Y4520" s="33"/>
    </row>
    <row r="4521" spans="1:25" hidden="1" x14ac:dyDescent="0.2">
      <c r="A4521" s="93" t="s">
        <v>3164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2087</v>
      </c>
      <c r="I4521" s="97" t="s">
        <v>2088</v>
      </c>
      <c r="J4521" s="97" t="s">
        <v>3163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3336</v>
      </c>
      <c r="T4521" s="95" t="str">
        <f t="shared" si="349"/>
        <v>2025 05</v>
      </c>
      <c r="U4521" s="32">
        <f t="shared" si="346"/>
        <v>865.54378352201206</v>
      </c>
      <c r="V4521" s="22">
        <f t="shared" si="347"/>
        <v>0.60339505213144584</v>
      </c>
      <c r="X4521" s="33"/>
      <c r="Y4521" s="33"/>
    </row>
    <row r="4522" spans="1:25" hidden="1" x14ac:dyDescent="0.2">
      <c r="A4522" s="93" t="s">
        <v>3164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2087</v>
      </c>
      <c r="I4522" s="97" t="s">
        <v>2088</v>
      </c>
      <c r="J4522" s="97" t="s">
        <v>3163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3187</v>
      </c>
      <c r="T4522" s="95" t="str">
        <f t="shared" si="349"/>
        <v>2025 05</v>
      </c>
      <c r="U4522" s="32">
        <f t="shared" si="346"/>
        <v>865.54378352201206</v>
      </c>
      <c r="V4522" s="22">
        <f t="shared" si="347"/>
        <v>0.60339505213144584</v>
      </c>
      <c r="X4522" s="33"/>
      <c r="Y4522" s="33"/>
    </row>
    <row r="4523" spans="1:25" hidden="1" x14ac:dyDescent="0.2">
      <c r="A4523" s="93" t="s">
        <v>3176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2712</v>
      </c>
      <c r="I4523" s="97" t="s">
        <v>2713</v>
      </c>
      <c r="J4523" s="97" t="s">
        <v>4002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3301</v>
      </c>
      <c r="T4523" s="95" t="str">
        <f t="shared" si="349"/>
        <v>2025 05</v>
      </c>
      <c r="U4523" s="32">
        <f t="shared" si="346"/>
        <v>758.36049564297582</v>
      </c>
      <c r="V4523" s="22">
        <f t="shared" si="347"/>
        <v>0.8053618100493819</v>
      </c>
      <c r="X4523" s="33"/>
      <c r="Y4523" s="33"/>
    </row>
    <row r="4524" spans="1:25" hidden="1" x14ac:dyDescent="0.2">
      <c r="A4524" s="93" t="s">
        <v>3176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3165</v>
      </c>
      <c r="I4524" s="97" t="s">
        <v>2040</v>
      </c>
      <c r="J4524" s="97" t="s">
        <v>3166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3541</v>
      </c>
      <c r="T4524" s="95" t="str">
        <f t="shared" si="349"/>
        <v>2025 05</v>
      </c>
      <c r="U4524" s="32">
        <f t="shared" si="346"/>
        <v>660.96705183095764</v>
      </c>
      <c r="V4524" s="22">
        <f t="shared" si="347"/>
        <v>0.30900274462659799</v>
      </c>
      <c r="X4524" s="33"/>
      <c r="Y4524" s="33"/>
    </row>
    <row r="4525" spans="1:25" hidden="1" x14ac:dyDescent="0.2">
      <c r="A4525" s="93" t="s">
        <v>3176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2233</v>
      </c>
      <c r="I4525" s="97" t="s">
        <v>2041</v>
      </c>
      <c r="J4525" s="97" t="s">
        <v>2234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3187</v>
      </c>
      <c r="T4525" s="95" t="str">
        <f t="shared" si="349"/>
        <v>2025 05</v>
      </c>
      <c r="U4525" s="32">
        <f t="shared" si="346"/>
        <v>928.17891376618127</v>
      </c>
      <c r="V4525" s="22">
        <f t="shared" si="347"/>
        <v>0.59051180945164428</v>
      </c>
      <c r="X4525" s="33"/>
      <c r="Y4525" s="33"/>
    </row>
    <row r="4526" spans="1:25" hidden="1" x14ac:dyDescent="0.2">
      <c r="A4526" s="93" t="s">
        <v>3176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2233</v>
      </c>
      <c r="I4526" s="97" t="s">
        <v>2041</v>
      </c>
      <c r="J4526" s="97" t="s">
        <v>2234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si="346"/>
        <v>828.17891376618127</v>
      </c>
      <c r="V4526" s="22">
        <f t="shared" si="347"/>
        <v>0.52689133707357849</v>
      </c>
      <c r="X4526" s="33"/>
      <c r="Y4526" s="33"/>
    </row>
    <row r="4527" spans="1:25" hidden="1" x14ac:dyDescent="0.2">
      <c r="A4527" s="93" t="s">
        <v>3176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3167</v>
      </c>
      <c r="I4527" s="97" t="s">
        <v>2138</v>
      </c>
      <c r="J4527" s="97" t="s">
        <v>3168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3575</v>
      </c>
      <c r="T4527" s="95" t="str">
        <f t="shared" si="349"/>
        <v>2025 05</v>
      </c>
      <c r="U4527" s="32">
        <f t="shared" si="346"/>
        <v>703.35810809449458</v>
      </c>
      <c r="V4527" s="22">
        <f t="shared" si="347"/>
        <v>0.64137446625566352</v>
      </c>
      <c r="X4527" s="33"/>
      <c r="Y4527" s="33"/>
    </row>
    <row r="4528" spans="1:25" hidden="1" x14ac:dyDescent="0.2">
      <c r="A4528" s="93" t="s">
        <v>3176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2460</v>
      </c>
      <c r="I4528" s="97" t="s">
        <v>2040</v>
      </c>
      <c r="J4528" s="97" t="s">
        <v>2461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3187</v>
      </c>
      <c r="T4528" s="95" t="str">
        <f t="shared" si="349"/>
        <v>2025 05</v>
      </c>
      <c r="U4528" s="32">
        <f t="shared" si="346"/>
        <v>890.16468694907644</v>
      </c>
      <c r="V4528" s="22">
        <f t="shared" si="347"/>
        <v>0.25362007261112801</v>
      </c>
      <c r="X4528" s="33"/>
      <c r="Y4528" s="33"/>
    </row>
    <row r="4529" spans="1:25" hidden="1" x14ac:dyDescent="0.2">
      <c r="A4529" s="93" t="s">
        <v>3176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3169</v>
      </c>
      <c r="I4529" s="97" t="s">
        <v>2040</v>
      </c>
      <c r="J4529" s="97" t="s">
        <v>3170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3301</v>
      </c>
      <c r="T4529" s="95" t="str">
        <f t="shared" si="349"/>
        <v>2025 05</v>
      </c>
      <c r="U4529" s="32">
        <f t="shared" si="346"/>
        <v>925.33996272603645</v>
      </c>
      <c r="V4529" s="22">
        <f t="shared" si="347"/>
        <v>0.40680363111975099</v>
      </c>
      <c r="X4529" s="33"/>
      <c r="Y4529" s="33"/>
    </row>
    <row r="4530" spans="1:25" hidden="1" x14ac:dyDescent="0.2">
      <c r="A4530" s="93" t="s">
        <v>3176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3171</v>
      </c>
      <c r="I4530" s="97" t="s">
        <v>3172</v>
      </c>
      <c r="J4530" s="97" t="s">
        <v>3173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si="346"/>
        <v>-1452.1786183448348</v>
      </c>
      <c r="V4530" s="22" t="str">
        <f t="shared" si="347"/>
        <v/>
      </c>
      <c r="X4530" s="33"/>
      <c r="Y4530" s="33"/>
    </row>
    <row r="4531" spans="1:25" hidden="1" x14ac:dyDescent="0.2">
      <c r="A4531" s="93" t="s">
        <v>3176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3174</v>
      </c>
      <c r="I4531" s="97" t="s">
        <v>2088</v>
      </c>
      <c r="J4531" s="97" t="s">
        <v>3175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3187</v>
      </c>
      <c r="T4531" s="95" t="str">
        <f t="shared" si="349"/>
        <v>2025 05</v>
      </c>
      <c r="U4531" s="32">
        <f t="shared" si="346"/>
        <v>1407.1506422203192</v>
      </c>
      <c r="V4531" s="22">
        <f t="shared" si="347"/>
        <v>0.58806486820633419</v>
      </c>
      <c r="X4531" s="33"/>
      <c r="Y4531" s="33"/>
    </row>
    <row r="4532" spans="1:25" hidden="1" x14ac:dyDescent="0.2">
      <c r="A4532" s="93" t="s">
        <v>3176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2512</v>
      </c>
      <c r="I4532" s="97" t="s">
        <v>2040</v>
      </c>
      <c r="J4532" s="97" t="s">
        <v>2513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3187</v>
      </c>
      <c r="T4532" s="95" t="str">
        <f t="shared" si="349"/>
        <v>2025 05</v>
      </c>
      <c r="U4532" s="32">
        <f t="shared" si="346"/>
        <v>817.58984334861225</v>
      </c>
      <c r="V4532" s="22">
        <f t="shared" si="347"/>
        <v>0.35821337412383841</v>
      </c>
      <c r="X4532" s="33"/>
      <c r="Y4532" s="33"/>
    </row>
    <row r="4533" spans="1:25" hidden="1" x14ac:dyDescent="0.2">
      <c r="A4533" s="93" t="s">
        <v>3614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2771</v>
      </c>
      <c r="I4533" s="161" t="s">
        <v>2772</v>
      </c>
      <c r="J4533" s="97" t="s">
        <v>2773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3496</v>
      </c>
      <c r="T4533" s="95" t="str">
        <f t="shared" si="349"/>
        <v>2025 10</v>
      </c>
      <c r="U4533" s="32">
        <f t="shared" si="346"/>
        <v>626.46306224783848</v>
      </c>
      <c r="V4533" s="22">
        <f t="shared" si="347"/>
        <v>0.26393651275599067</v>
      </c>
      <c r="X4533" s="33"/>
      <c r="Y4533" s="33"/>
    </row>
    <row r="4534" spans="1:25" hidden="1" x14ac:dyDescent="0.2">
      <c r="A4534" s="93" t="s">
        <v>3614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2771</v>
      </c>
      <c r="I4534" s="161" t="s">
        <v>2772</v>
      </c>
      <c r="J4534" s="97" t="s">
        <v>2773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3496</v>
      </c>
      <c r="T4534" s="95" t="str">
        <f t="shared" si="349"/>
        <v>2025 10</v>
      </c>
      <c r="U4534" s="32">
        <f t="shared" si="346"/>
        <v>626.46306224783848</v>
      </c>
      <c r="V4534" s="22">
        <f t="shared" si="347"/>
        <v>0.26393651275599067</v>
      </c>
      <c r="X4534" s="33"/>
      <c r="Y4534" s="33"/>
    </row>
    <row r="4535" spans="1:25" hidden="1" x14ac:dyDescent="0.2">
      <c r="A4535" s="93" t="s">
        <v>3614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2771</v>
      </c>
      <c r="I4535" s="161" t="s">
        <v>2772</v>
      </c>
      <c r="J4535" s="97" t="s">
        <v>2773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3496</v>
      </c>
      <c r="T4535" s="95" t="str">
        <f t="shared" si="349"/>
        <v>2025 10</v>
      </c>
      <c r="U4535" s="32">
        <f t="shared" si="346"/>
        <v>626.46306224783848</v>
      </c>
      <c r="V4535" s="22">
        <f t="shared" si="347"/>
        <v>0.26393651275599067</v>
      </c>
      <c r="X4535" s="33"/>
      <c r="Y4535" s="33"/>
    </row>
    <row r="4536" spans="1:25" hidden="1" x14ac:dyDescent="0.2">
      <c r="A4536" s="93" t="s">
        <v>3614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2527</v>
      </c>
      <c r="I4536" s="161" t="s">
        <v>2040</v>
      </c>
      <c r="J4536" s="97" t="s">
        <v>2528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3187</v>
      </c>
      <c r="T4536" s="95" t="str">
        <f t="shared" si="349"/>
        <v>2025 06</v>
      </c>
      <c r="U4536" s="32">
        <f t="shared" si="346"/>
        <v>842.75629538904877</v>
      </c>
      <c r="V4536" s="22">
        <f t="shared" si="347"/>
        <v>0.5411845897297084</v>
      </c>
      <c r="X4536" s="33"/>
      <c r="Y4536" s="33"/>
    </row>
    <row r="4537" spans="1:25" hidden="1" x14ac:dyDescent="0.2">
      <c r="A4537" s="93" t="s">
        <v>3614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2527</v>
      </c>
      <c r="I4537" s="161" t="s">
        <v>2040</v>
      </c>
      <c r="J4537" s="97" t="s">
        <v>2528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3318</v>
      </c>
      <c r="T4537" s="95" t="str">
        <f t="shared" si="349"/>
        <v>2025 07</v>
      </c>
      <c r="U4537" s="32">
        <f t="shared" si="346"/>
        <v>842.75629538904877</v>
      </c>
      <c r="V4537" s="22">
        <f t="shared" si="347"/>
        <v>0.5411845897297084</v>
      </c>
      <c r="X4537" s="33"/>
      <c r="Y4537" s="33"/>
    </row>
    <row r="4538" spans="1:25" hidden="1" x14ac:dyDescent="0.2">
      <c r="A4538" s="93" t="s">
        <v>3614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2507</v>
      </c>
      <c r="I4538" s="97" t="s">
        <v>2040</v>
      </c>
      <c r="J4538" s="97" t="s">
        <v>4359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3187</v>
      </c>
      <c r="T4538" s="95" t="str">
        <f t="shared" si="349"/>
        <v>2025 06</v>
      </c>
      <c r="U4538" s="32">
        <f t="shared" si="346"/>
        <v>924.58909164265083</v>
      </c>
      <c r="V4538" s="22">
        <f t="shared" si="347"/>
        <v>0.49300613935987381</v>
      </c>
      <c r="X4538" s="33"/>
      <c r="Y4538" s="33"/>
    </row>
    <row r="4539" spans="1:25" hidden="1" x14ac:dyDescent="0.2">
      <c r="A4539" s="93" t="s">
        <v>3614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3612</v>
      </c>
      <c r="I4539" s="161" t="s">
        <v>2040</v>
      </c>
      <c r="J4539" s="97" t="s">
        <v>3613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3575</v>
      </c>
      <c r="T4539" s="95" t="str">
        <f t="shared" si="349"/>
        <v>2025 05</v>
      </c>
      <c r="U4539" s="32">
        <f t="shared" si="346"/>
        <v>688.57429279538883</v>
      </c>
      <c r="V4539" s="22">
        <f t="shared" si="347"/>
        <v>0.61954144872827177</v>
      </c>
      <c r="X4539" s="33"/>
      <c r="Y4539" s="33"/>
    </row>
    <row r="4540" spans="1:25" hidden="1" x14ac:dyDescent="0.2">
      <c r="A4540" s="93" t="s">
        <v>3614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2139</v>
      </c>
      <c r="I4540" s="161" t="s">
        <v>2075</v>
      </c>
      <c r="J4540" s="97" t="s">
        <v>2140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3187</v>
      </c>
      <c r="T4540" s="95" t="str">
        <f t="shared" si="349"/>
        <v>2025 06</v>
      </c>
      <c r="U4540" s="32">
        <f t="shared" si="346"/>
        <v>727.87969913544634</v>
      </c>
      <c r="V4540" s="22">
        <f t="shared" si="347"/>
        <v>0.46299236689149337</v>
      </c>
      <c r="X4540" s="33"/>
      <c r="Y4540" s="33"/>
    </row>
    <row r="4541" spans="1:25" hidden="1" x14ac:dyDescent="0.2">
      <c r="A4541" s="93" t="s">
        <v>3614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2141</v>
      </c>
      <c r="I4541" s="161" t="s">
        <v>2075</v>
      </c>
      <c r="J4541" s="97" t="s">
        <v>2142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3187</v>
      </c>
      <c r="T4541" s="95" t="str">
        <f t="shared" si="349"/>
        <v>2025 06</v>
      </c>
      <c r="U4541" s="32">
        <f t="shared" si="346"/>
        <v>732.5413533141209</v>
      </c>
      <c r="V4541" s="22">
        <f t="shared" si="347"/>
        <v>0.75718104936423947</v>
      </c>
      <c r="X4541" s="33"/>
      <c r="Y4541" s="33"/>
    </row>
    <row r="4542" spans="1:25" hidden="1" x14ac:dyDescent="0.2">
      <c r="A4542" s="93" t="s">
        <v>3614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3080</v>
      </c>
      <c r="I4542" s="161" t="s">
        <v>2530</v>
      </c>
      <c r="J4542" s="97" t="s">
        <v>3081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/>
      <c r="R4542" s="31"/>
      <c r="S4542" s="31"/>
      <c r="T4542" s="95" t="str">
        <f t="shared" si="349"/>
        <v/>
      </c>
      <c r="U4542" s="32">
        <f t="shared" si="346"/>
        <v>-890.6762144092221</v>
      </c>
      <c r="V4542" s="22" t="str">
        <f t="shared" si="347"/>
        <v/>
      </c>
      <c r="X4542" s="33"/>
      <c r="Y4542" s="33"/>
    </row>
    <row r="4543" spans="1:25" hidden="1" x14ac:dyDescent="0.2">
      <c r="A4543" s="93" t="s">
        <v>3611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2198</v>
      </c>
      <c r="I4543" s="161" t="s">
        <v>2199</v>
      </c>
      <c r="J4543" s="97" t="s">
        <v>2200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3292</v>
      </c>
      <c r="T4543" s="95" t="str">
        <f t="shared" si="349"/>
        <v>2025 05</v>
      </c>
      <c r="U4543" s="32">
        <f t="shared" si="346"/>
        <v>1190.7194724912424</v>
      </c>
      <c r="V4543" s="22">
        <f t="shared" si="347"/>
        <v>0.78893184586212273</v>
      </c>
      <c r="X4543" s="33"/>
      <c r="Y4543" s="33"/>
    </row>
    <row r="4544" spans="1:25" hidden="1" x14ac:dyDescent="0.2">
      <c r="A4544" s="93" t="s">
        <v>3611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2225</v>
      </c>
      <c r="I4544" s="97" t="s">
        <v>2040</v>
      </c>
      <c r="J4544" s="97" t="s">
        <v>4404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si="346"/>
        <v>1273.7694621883375</v>
      </c>
      <c r="V4544" s="22">
        <f t="shared" si="347"/>
        <v>0.54756802538866212</v>
      </c>
      <c r="X4544" s="33"/>
      <c r="Y4544" s="33"/>
    </row>
    <row r="4545" spans="1:25" hidden="1" x14ac:dyDescent="0.2">
      <c r="A4545" s="93" t="s">
        <v>3611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2225</v>
      </c>
      <c r="I4545" s="97" t="s">
        <v>2040</v>
      </c>
      <c r="J4545" s="97" t="s">
        <v>4404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3348</v>
      </c>
      <c r="T4545" s="95" t="str">
        <f t="shared" si="349"/>
        <v>2025 08</v>
      </c>
      <c r="U4545" s="32">
        <f t="shared" si="346"/>
        <v>1273.7694621883375</v>
      </c>
      <c r="V4545" s="22">
        <f t="shared" si="347"/>
        <v>0.54756802538866212</v>
      </c>
      <c r="X4545" s="33"/>
      <c r="Y4545" s="33"/>
    </row>
    <row r="4546" spans="1:25" hidden="1" x14ac:dyDescent="0.2">
      <c r="A4546" s="93" t="s">
        <v>3611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2505</v>
      </c>
      <c r="I4546" s="161" t="s">
        <v>2138</v>
      </c>
      <c r="J4546" s="97" t="s">
        <v>2506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si="346"/>
        <v>1319.9149392128584</v>
      </c>
      <c r="V4546" s="22">
        <f t="shared" si="347"/>
        <v>0.511578071309856</v>
      </c>
      <c r="X4546" s="33"/>
      <c r="Y4546" s="33"/>
    </row>
    <row r="4547" spans="1:25" hidden="1" x14ac:dyDescent="0.2">
      <c r="A4547" s="93" t="s">
        <v>3611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3599</v>
      </c>
      <c r="I4547" s="161" t="s">
        <v>2741</v>
      </c>
      <c r="J4547" s="97" t="s">
        <v>3600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/>
      <c r="R4547" s="31"/>
      <c r="S4547" s="31"/>
      <c r="T4547" s="95" t="str">
        <f t="shared" si="349"/>
        <v/>
      </c>
      <c r="U4547" s="32">
        <f t="shared" ref="U4547:U4610" si="350">Q4547-P4547</f>
        <v>-2455.4655676900888</v>
      </c>
      <c r="V4547" s="22" t="str">
        <f t="shared" ref="V4547:V4610" si="351">IF(Q4547&lt;&gt;0,IFERROR(U4547/P4547,""),"")</f>
        <v/>
      </c>
      <c r="X4547" s="33"/>
      <c r="Y4547" s="33"/>
    </row>
    <row r="4548" spans="1:25" hidden="1" x14ac:dyDescent="0.2">
      <c r="A4548" s="93" t="s">
        <v>3611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3601</v>
      </c>
      <c r="I4548" s="161" t="s">
        <v>3590</v>
      </c>
      <c r="J4548" s="97" t="s">
        <v>3602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3297</v>
      </c>
      <c r="T4548" s="95" t="str">
        <f t="shared" ref="T4548:T4611" si="353">IF(R4548="","",TEXT(R4548,"ГГГГ ММ"))</f>
        <v>2025 06</v>
      </c>
      <c r="U4548" s="32">
        <f t="shared" si="350"/>
        <v>979.64218421594887</v>
      </c>
      <c r="V4548" s="22">
        <f t="shared" si="351"/>
        <v>0.64434975375237291</v>
      </c>
      <c r="X4548" s="33"/>
      <c r="Y4548" s="33"/>
    </row>
    <row r="4549" spans="1:25" hidden="1" x14ac:dyDescent="0.2">
      <c r="A4549" s="93" t="s">
        <v>3611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3603</v>
      </c>
      <c r="I4549" s="161" t="s">
        <v>3590</v>
      </c>
      <c r="J4549" s="97" t="s">
        <v>3604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/>
      <c r="R4549" s="31"/>
      <c r="S4549" s="31"/>
      <c r="T4549" s="95" t="str">
        <f t="shared" si="353"/>
        <v/>
      </c>
      <c r="U4549" s="32">
        <f t="shared" si="350"/>
        <v>-901.87588708015664</v>
      </c>
      <c r="V4549" s="22" t="str">
        <f t="shared" si="351"/>
        <v/>
      </c>
      <c r="X4549" s="33"/>
      <c r="Y4549" s="33"/>
    </row>
    <row r="4550" spans="1:25" hidden="1" x14ac:dyDescent="0.2">
      <c r="A4550" s="93" t="s">
        <v>3611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3605</v>
      </c>
      <c r="I4550" s="97" t="s">
        <v>3590</v>
      </c>
      <c r="J4550" s="97" t="s">
        <v>4345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3292</v>
      </c>
      <c r="T4550" s="95" t="str">
        <f t="shared" si="353"/>
        <v>2025 08</v>
      </c>
      <c r="U4550" s="32">
        <f t="shared" si="350"/>
        <v>1332.8681145683083</v>
      </c>
      <c r="V4550" s="22">
        <f t="shared" si="351"/>
        <v>0.7994977039403045</v>
      </c>
      <c r="X4550" s="33"/>
      <c r="Y4550" s="33"/>
    </row>
    <row r="4551" spans="1:25" hidden="1" x14ac:dyDescent="0.2">
      <c r="A4551" s="93" t="s">
        <v>3611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3607</v>
      </c>
      <c r="I4551" s="161" t="s">
        <v>3590</v>
      </c>
      <c r="J4551" s="97" t="s">
        <v>3608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3541</v>
      </c>
      <c r="T4551" s="95" t="str">
        <f t="shared" si="353"/>
        <v>2025 07</v>
      </c>
      <c r="U4551" s="32">
        <f t="shared" si="350"/>
        <v>763.03614259221104</v>
      </c>
      <c r="V4551" s="22">
        <f t="shared" si="351"/>
        <v>0.61686211607770647</v>
      </c>
      <c r="X4551" s="33"/>
      <c r="Y4551" s="33"/>
    </row>
    <row r="4552" spans="1:25" hidden="1" x14ac:dyDescent="0.2">
      <c r="A4552" s="93" t="s">
        <v>3611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3609</v>
      </c>
      <c r="I4552" s="161" t="s">
        <v>2075</v>
      </c>
      <c r="J4552" s="97" t="s">
        <v>3610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3272</v>
      </c>
      <c r="T4552" s="95" t="str">
        <f t="shared" si="353"/>
        <v>2025 05</v>
      </c>
      <c r="U4552" s="32">
        <f t="shared" si="350"/>
        <v>904.26167731300234</v>
      </c>
      <c r="V4552" s="22">
        <f t="shared" si="351"/>
        <v>0.64787336036755672</v>
      </c>
      <c r="X4552" s="33"/>
      <c r="Y4552" s="33"/>
    </row>
    <row r="4553" spans="1:25" hidden="1" x14ac:dyDescent="0.2">
      <c r="A4553" s="93" t="s">
        <v>3598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2062</v>
      </c>
      <c r="I4553" s="97" t="s">
        <v>2040</v>
      </c>
      <c r="J4553" s="97" t="s">
        <v>4360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3187</v>
      </c>
      <c r="T4553" s="95" t="str">
        <f t="shared" si="353"/>
        <v>2025 06</v>
      </c>
      <c r="U4553" s="32">
        <f t="shared" si="350"/>
        <v>488.03204447892426</v>
      </c>
      <c r="V4553" s="22">
        <f t="shared" si="351"/>
        <v>0.79747973742085387</v>
      </c>
      <c r="X4553" s="33"/>
      <c r="Y4553" s="33"/>
    </row>
    <row r="4554" spans="1:25" hidden="1" x14ac:dyDescent="0.2">
      <c r="A4554" s="93" t="s">
        <v>3598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2062</v>
      </c>
      <c r="I4554" s="97" t="s">
        <v>2040</v>
      </c>
      <c r="J4554" s="97" t="s">
        <v>4360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3356</v>
      </c>
      <c r="T4554" s="95" t="str">
        <f t="shared" si="353"/>
        <v>2025 06</v>
      </c>
      <c r="U4554" s="32">
        <f t="shared" si="350"/>
        <v>588.03204447892426</v>
      </c>
      <c r="V4554" s="22">
        <f t="shared" si="351"/>
        <v>0.96088698627729519</v>
      </c>
      <c r="X4554" s="33"/>
      <c r="Y4554" s="33"/>
    </row>
    <row r="4555" spans="1:25" hidden="1" x14ac:dyDescent="0.2">
      <c r="A4555" s="93" t="s">
        <v>3598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2062</v>
      </c>
      <c r="I4555" s="97" t="s">
        <v>2040</v>
      </c>
      <c r="J4555" s="97" t="s">
        <v>4360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si="350"/>
        <v>588.03204447892426</v>
      </c>
      <c r="V4555" s="22">
        <f t="shared" si="351"/>
        <v>0.96088698627729519</v>
      </c>
      <c r="X4555" s="33"/>
      <c r="Y4555" s="33"/>
    </row>
    <row r="4556" spans="1:25" hidden="1" x14ac:dyDescent="0.2">
      <c r="A4556" s="93" t="s">
        <v>3598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2062</v>
      </c>
      <c r="I4556" s="97" t="s">
        <v>2040</v>
      </c>
      <c r="J4556" s="97" t="s">
        <v>4360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si="350"/>
        <v>488.03204447892426</v>
      </c>
      <c r="V4556" s="22">
        <f t="shared" si="351"/>
        <v>0.79747973742085387</v>
      </c>
      <c r="X4556" s="33"/>
      <c r="Y4556" s="33"/>
    </row>
    <row r="4557" spans="1:25" hidden="1" x14ac:dyDescent="0.2">
      <c r="A4557" s="93" t="s">
        <v>3598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2628</v>
      </c>
      <c r="I4557" s="161" t="s">
        <v>2040</v>
      </c>
      <c r="J4557" s="97" t="s">
        <v>2629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si="350"/>
        <v>775.18394207395932</v>
      </c>
      <c r="V4557" s="22">
        <f t="shared" si="351"/>
        <v>0.93982644327163212</v>
      </c>
      <c r="X4557" s="33"/>
      <c r="Y4557" s="33"/>
    </row>
    <row r="4558" spans="1:25" hidden="1" x14ac:dyDescent="0.2">
      <c r="A4558" s="93" t="s">
        <v>3598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2586</v>
      </c>
      <c r="I4558" s="161" t="s">
        <v>2075</v>
      </c>
      <c r="J4558" s="97" t="s">
        <v>2587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3272</v>
      </c>
      <c r="T4558" s="95" t="str">
        <f t="shared" si="353"/>
        <v>2025 08</v>
      </c>
      <c r="U4558" s="32">
        <f t="shared" si="350"/>
        <v>783.72634083268713</v>
      </c>
      <c r="V4558" s="22">
        <f t="shared" si="351"/>
        <v>0.96012695256168434</v>
      </c>
      <c r="X4558" s="33"/>
      <c r="Y4558" s="33"/>
    </row>
    <row r="4559" spans="1:25" hidden="1" x14ac:dyDescent="0.2">
      <c r="A4559" s="93" t="s">
        <v>3598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2233</v>
      </c>
      <c r="I4559" s="161" t="s">
        <v>2041</v>
      </c>
      <c r="J4559" s="97" t="s">
        <v>2234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3541</v>
      </c>
      <c r="T4559" s="95" t="str">
        <f t="shared" si="353"/>
        <v>2025 07</v>
      </c>
      <c r="U4559" s="32">
        <f t="shared" si="350"/>
        <v>680.84331005947797</v>
      </c>
      <c r="V4559" s="22">
        <f t="shared" si="351"/>
        <v>0.49727201792298492</v>
      </c>
      <c r="X4559" s="33"/>
      <c r="Y4559" s="33"/>
    </row>
    <row r="4560" spans="1:25" hidden="1" x14ac:dyDescent="0.2">
      <c r="A4560" s="93" t="s">
        <v>3598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2233</v>
      </c>
      <c r="I4560" s="161" t="s">
        <v>2041</v>
      </c>
      <c r="J4560" s="97" t="s">
        <v>2234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si="350"/>
        <v>1030.843310059478</v>
      </c>
      <c r="V4560" s="22">
        <f t="shared" si="351"/>
        <v>0.75290382586105553</v>
      </c>
      <c r="X4560" s="33"/>
      <c r="Y4560" s="33"/>
    </row>
    <row r="4561" spans="1:25" hidden="1" x14ac:dyDescent="0.2">
      <c r="A4561" s="93" t="s">
        <v>3598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2233</v>
      </c>
      <c r="I4561" s="161" t="s">
        <v>2041</v>
      </c>
      <c r="J4561" s="97" t="s">
        <v>2234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si="350"/>
        <v>1130.843310059478</v>
      </c>
      <c r="V4561" s="22">
        <f t="shared" si="351"/>
        <v>0.82594148527193278</v>
      </c>
      <c r="X4561" s="33"/>
      <c r="Y4561" s="33"/>
    </row>
    <row r="4562" spans="1:25" hidden="1" x14ac:dyDescent="0.2">
      <c r="A4562" s="93" t="s">
        <v>3598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2233</v>
      </c>
      <c r="I4562" s="161" t="s">
        <v>2041</v>
      </c>
      <c r="J4562" s="97" t="s">
        <v>2234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/>
      <c r="R4562" s="31"/>
      <c r="S4562" s="31"/>
      <c r="T4562" s="95" t="str">
        <f t="shared" si="353"/>
        <v/>
      </c>
      <c r="U4562" s="32">
        <f t="shared" si="350"/>
        <v>-1369.156689940522</v>
      </c>
      <c r="V4562" s="22" t="str">
        <f t="shared" si="351"/>
        <v/>
      </c>
      <c r="X4562" s="33"/>
      <c r="Y4562" s="33"/>
    </row>
    <row r="4563" spans="1:25" hidden="1" x14ac:dyDescent="0.2">
      <c r="A4563" s="93" t="s">
        <v>3598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3593</v>
      </c>
      <c r="I4563" s="161" t="s">
        <v>3594</v>
      </c>
      <c r="J4563" s="97" t="s">
        <v>3595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3301</v>
      </c>
      <c r="T4563" s="95" t="str">
        <f t="shared" si="353"/>
        <v>2025 05</v>
      </c>
      <c r="U4563" s="32">
        <f t="shared" si="350"/>
        <v>956.94508404447902</v>
      </c>
      <c r="V4563" s="22">
        <f t="shared" si="351"/>
        <v>0.71251374212323793</v>
      </c>
      <c r="X4563" s="33"/>
      <c r="Y4563" s="33"/>
    </row>
    <row r="4564" spans="1:25" hidden="1" x14ac:dyDescent="0.2">
      <c r="A4564" s="93" t="s">
        <v>3598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2070</v>
      </c>
      <c r="I4564" s="161" t="s">
        <v>2043</v>
      </c>
      <c r="J4564" s="97" t="s">
        <v>3006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3292</v>
      </c>
      <c r="T4564" s="95" t="str">
        <f t="shared" si="353"/>
        <v>2025 08</v>
      </c>
      <c r="U4564" s="32">
        <f t="shared" si="350"/>
        <v>1124.4688947504535</v>
      </c>
      <c r="V4564" s="22">
        <f t="shared" si="351"/>
        <v>0.59954691852516018</v>
      </c>
      <c r="X4564" s="33"/>
      <c r="Y4564" s="33"/>
    </row>
    <row r="4565" spans="1:25" hidden="1" x14ac:dyDescent="0.2">
      <c r="A4565" s="93" t="s">
        <v>3598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2712</v>
      </c>
      <c r="I4565" s="161" t="s">
        <v>2713</v>
      </c>
      <c r="J4565" s="97" t="s">
        <v>4002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3292</v>
      </c>
      <c r="T4565" s="95" t="str">
        <f t="shared" si="353"/>
        <v>2025 05</v>
      </c>
      <c r="U4565" s="32">
        <f t="shared" si="350"/>
        <v>879.9297191621414</v>
      </c>
      <c r="V4565" s="22">
        <f t="shared" si="351"/>
        <v>1.0729930589157857</v>
      </c>
      <c r="X4565" s="33"/>
      <c r="Y4565" s="33"/>
    </row>
    <row r="4566" spans="1:25" hidden="1" x14ac:dyDescent="0.2">
      <c r="A4566" s="93" t="s">
        <v>3598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3596</v>
      </c>
      <c r="I4566" s="161" t="s">
        <v>2530</v>
      </c>
      <c r="J4566" s="97" t="s">
        <v>3597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3318</v>
      </c>
      <c r="T4566" s="95" t="str">
        <f t="shared" si="353"/>
        <v>2025 08</v>
      </c>
      <c r="U4566" s="32">
        <f t="shared" si="350"/>
        <v>1356.5395148694079</v>
      </c>
      <c r="V4566" s="22">
        <f t="shared" si="351"/>
        <v>1.4378339487971648</v>
      </c>
      <c r="X4566" s="33"/>
      <c r="Y4566" s="33"/>
    </row>
    <row r="4567" spans="1:25" hidden="1" x14ac:dyDescent="0.2">
      <c r="A4567" s="93" t="s">
        <v>3598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3108</v>
      </c>
      <c r="I4567" s="161" t="s">
        <v>2797</v>
      </c>
      <c r="J4567" s="97" t="s">
        <v>3109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si="350"/>
        <v>1040.943217998449</v>
      </c>
      <c r="V4567" s="22">
        <f t="shared" si="351"/>
        <v>0.53134918168881584</v>
      </c>
      <c r="X4567" s="33"/>
      <c r="Y4567" s="33"/>
    </row>
    <row r="4568" spans="1:25" hidden="1" x14ac:dyDescent="0.2">
      <c r="A4568" s="93" t="s">
        <v>3598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3123</v>
      </c>
      <c r="I4568" s="161" t="s">
        <v>2041</v>
      </c>
      <c r="J4568" s="97" t="s">
        <v>3124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3503</v>
      </c>
      <c r="T4568" s="95" t="str">
        <f t="shared" si="353"/>
        <v>2025 12</v>
      </c>
      <c r="U4568" s="32">
        <f t="shared" si="350"/>
        <v>954.84186811481845</v>
      </c>
      <c r="V4568" s="22">
        <f t="shared" si="351"/>
        <v>0.51748511502332051</v>
      </c>
      <c r="X4568" s="33"/>
      <c r="Y4568" s="33"/>
    </row>
    <row r="4569" spans="1:25" hidden="1" x14ac:dyDescent="0.2">
      <c r="A4569" s="93" t="s">
        <v>3592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2137</v>
      </c>
      <c r="I4569" s="97" t="s">
        <v>2138</v>
      </c>
      <c r="J4569" s="97" t="s">
        <v>4088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3301</v>
      </c>
      <c r="T4569" s="95" t="str">
        <f t="shared" si="353"/>
        <v>2025 05</v>
      </c>
      <c r="U4569" s="32">
        <f t="shared" si="350"/>
        <v>2075.2680525118863</v>
      </c>
      <c r="V4569" s="22">
        <f t="shared" si="351"/>
        <v>0.60596510451978636</v>
      </c>
      <c r="X4569" s="33"/>
      <c r="Y4569" s="33"/>
    </row>
    <row r="4570" spans="1:25" hidden="1" x14ac:dyDescent="0.2">
      <c r="A4570" s="93" t="s">
        <v>3592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2137</v>
      </c>
      <c r="I4570" s="97" t="s">
        <v>2138</v>
      </c>
      <c r="J4570" s="97" t="s">
        <v>4088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3301</v>
      </c>
      <c r="T4570" s="95" t="str">
        <f t="shared" si="353"/>
        <v>2025 05</v>
      </c>
      <c r="U4570" s="32">
        <f t="shared" si="350"/>
        <v>2075.2680525118863</v>
      </c>
      <c r="V4570" s="22">
        <f t="shared" si="351"/>
        <v>0.60596510451978636</v>
      </c>
      <c r="X4570" s="33"/>
      <c r="Y4570" s="33"/>
    </row>
    <row r="4571" spans="1:25" hidden="1" x14ac:dyDescent="0.2">
      <c r="A4571" s="93" t="s">
        <v>3592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2137</v>
      </c>
      <c r="I4571" s="97" t="s">
        <v>2138</v>
      </c>
      <c r="J4571" s="97" t="s">
        <v>4088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3292</v>
      </c>
      <c r="T4571" s="95" t="str">
        <f t="shared" si="353"/>
        <v>2025 05</v>
      </c>
      <c r="U4571" s="32">
        <f t="shared" si="350"/>
        <v>2075.2680525118863</v>
      </c>
      <c r="V4571" s="22">
        <f t="shared" si="351"/>
        <v>0.60596510451978636</v>
      </c>
      <c r="X4571" s="33"/>
      <c r="Y4571" s="33"/>
    </row>
    <row r="4572" spans="1:25" hidden="1" x14ac:dyDescent="0.2">
      <c r="A4572" s="93" t="s">
        <v>3592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2661</v>
      </c>
      <c r="I4572" s="161" t="s">
        <v>2040</v>
      </c>
      <c r="J4572" s="97" t="s">
        <v>2688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3450</v>
      </c>
      <c r="T4572" s="95" t="str">
        <f t="shared" si="353"/>
        <v>2025 06</v>
      </c>
      <c r="U4572" s="32">
        <f t="shared" si="350"/>
        <v>614.10047653504239</v>
      </c>
      <c r="V4572" s="22">
        <f t="shared" si="351"/>
        <v>1.5913481079766272</v>
      </c>
      <c r="X4572" s="33"/>
      <c r="Y4572" s="33"/>
    </row>
    <row r="4573" spans="1:25" hidden="1" x14ac:dyDescent="0.2">
      <c r="A4573" s="93" t="s">
        <v>3592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2661</v>
      </c>
      <c r="I4573" s="161" t="s">
        <v>2040</v>
      </c>
      <c r="J4573" s="97" t="s">
        <v>2688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3318</v>
      </c>
      <c r="T4573" s="95" t="str">
        <f t="shared" si="353"/>
        <v>2025 07</v>
      </c>
      <c r="U4573" s="32">
        <f t="shared" si="350"/>
        <v>614.10047653504239</v>
      </c>
      <c r="V4573" s="22">
        <f t="shared" si="351"/>
        <v>1.5913481079766272</v>
      </c>
      <c r="X4573" s="33"/>
      <c r="Y4573" s="33"/>
    </row>
    <row r="4574" spans="1:25" hidden="1" x14ac:dyDescent="0.2">
      <c r="A4574" s="93" t="s">
        <v>3592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3062</v>
      </c>
      <c r="I4574" s="161" t="s">
        <v>2138</v>
      </c>
      <c r="J4574" s="97" t="s">
        <v>3063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3187</v>
      </c>
      <c r="T4574" s="95" t="str">
        <f t="shared" si="353"/>
        <v>2025 05</v>
      </c>
      <c r="U4574" s="32">
        <f t="shared" si="350"/>
        <v>1371.6096092619387</v>
      </c>
      <c r="V4574" s="22">
        <f t="shared" si="351"/>
        <v>0.58908060036580079</v>
      </c>
      <c r="X4574" s="33"/>
      <c r="Y4574" s="33"/>
    </row>
    <row r="4575" spans="1:25" hidden="1" x14ac:dyDescent="0.2">
      <c r="A4575" s="93" t="s">
        <v>3592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2701</v>
      </c>
      <c r="I4575" s="161" t="s">
        <v>2490</v>
      </c>
      <c r="J4575" s="97" t="s">
        <v>2702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3187</v>
      </c>
      <c r="T4575" s="95" t="str">
        <f t="shared" si="353"/>
        <v>2025 05</v>
      </c>
      <c r="U4575" s="32">
        <f t="shared" si="350"/>
        <v>1255.342704155468</v>
      </c>
      <c r="V4575" s="22">
        <f t="shared" si="351"/>
        <v>1.2016789708443205</v>
      </c>
      <c r="X4575" s="33"/>
      <c r="Y4575" s="33"/>
    </row>
    <row r="4576" spans="1:25" hidden="1" x14ac:dyDescent="0.2">
      <c r="A4576" s="93" t="s">
        <v>3592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3586</v>
      </c>
      <c r="I4576" s="161" t="s">
        <v>3587</v>
      </c>
      <c r="J4576" s="97" t="s">
        <v>3588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si="350"/>
        <v>1135.6118193094894</v>
      </c>
      <c r="V4576" s="22">
        <f t="shared" si="351"/>
        <v>1.7092595147150682</v>
      </c>
      <c r="X4576" s="33"/>
      <c r="Y4576" s="33"/>
    </row>
    <row r="4577" spans="1:25" hidden="1" x14ac:dyDescent="0.2">
      <c r="A4577" s="93" t="s">
        <v>3592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3589</v>
      </c>
      <c r="I4577" s="161" t="s">
        <v>3590</v>
      </c>
      <c r="J4577" s="97" t="s">
        <v>3591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3297</v>
      </c>
      <c r="T4577" s="95" t="str">
        <f t="shared" si="353"/>
        <v>2025 09</v>
      </c>
      <c r="U4577" s="32">
        <f t="shared" si="350"/>
        <v>1061.9353783336778</v>
      </c>
      <c r="V4577" s="22">
        <f t="shared" si="351"/>
        <v>1.2671282749321093</v>
      </c>
      <c r="X4577" s="33"/>
      <c r="Y4577" s="33"/>
    </row>
    <row r="4578" spans="1:25" hidden="1" x14ac:dyDescent="0.2">
      <c r="A4578" s="93" t="s">
        <v>3592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3589</v>
      </c>
      <c r="I4578" s="161" t="s">
        <v>3590</v>
      </c>
      <c r="J4578" s="97" t="s">
        <v>3591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si="350"/>
        <v>-838.0646216663223</v>
      </c>
      <c r="V4578" s="22" t="str">
        <f t="shared" si="351"/>
        <v/>
      </c>
      <c r="X4578" s="33"/>
      <c r="Y4578" s="33"/>
    </row>
    <row r="4579" spans="1:25" hidden="1" x14ac:dyDescent="0.2">
      <c r="A4579" s="93" t="s">
        <v>3619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3625</v>
      </c>
      <c r="I4579" s="161" t="s">
        <v>3626</v>
      </c>
      <c r="J4579" s="97" t="s">
        <v>3627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3541</v>
      </c>
      <c r="T4579" s="95" t="str">
        <f t="shared" si="353"/>
        <v>2025 05</v>
      </c>
      <c r="U4579" s="32">
        <f t="shared" si="350"/>
        <v>629.66781856162345</v>
      </c>
      <c r="V4579" s="22">
        <f t="shared" si="351"/>
        <v>0.64891985508326888</v>
      </c>
      <c r="X4579" s="33"/>
      <c r="Y4579" s="33"/>
    </row>
    <row r="4580" spans="1:25" hidden="1" x14ac:dyDescent="0.2">
      <c r="A4580" s="93" t="s">
        <v>3619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3628</v>
      </c>
      <c r="I4580" s="161" t="s">
        <v>3629</v>
      </c>
      <c r="J4580" s="97" t="s">
        <v>3630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3541</v>
      </c>
      <c r="T4580" s="95" t="str">
        <f t="shared" si="353"/>
        <v>2025 05</v>
      </c>
      <c r="U4580" s="32">
        <f t="shared" si="350"/>
        <v>720.24547597732021</v>
      </c>
      <c r="V4580" s="22">
        <f t="shared" si="351"/>
        <v>0.44193494502445524</v>
      </c>
      <c r="X4580" s="33"/>
      <c r="Y4580" s="33"/>
    </row>
    <row r="4581" spans="1:25" hidden="1" x14ac:dyDescent="0.2">
      <c r="A4581" s="93" t="s">
        <v>3619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3631</v>
      </c>
      <c r="I4581" s="161" t="s">
        <v>3058</v>
      </c>
      <c r="J4581" s="97" t="s">
        <v>3632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3541</v>
      </c>
      <c r="T4581" s="95" t="str">
        <f t="shared" si="353"/>
        <v>2025 05</v>
      </c>
      <c r="U4581" s="32">
        <f t="shared" si="350"/>
        <v>915.76016114592585</v>
      </c>
      <c r="V4581" s="22">
        <f t="shared" si="351"/>
        <v>0.27059552654400765</v>
      </c>
      <c r="X4581" s="33"/>
      <c r="Y4581" s="33"/>
    </row>
    <row r="4582" spans="1:25" hidden="1" x14ac:dyDescent="0.2">
      <c r="A4582" s="93" t="s">
        <v>3619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3633</v>
      </c>
      <c r="I4582" s="161" t="s">
        <v>2041</v>
      </c>
      <c r="J4582" s="97" t="s">
        <v>3634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3541</v>
      </c>
      <c r="T4582" s="95" t="str">
        <f t="shared" si="353"/>
        <v>2025 05</v>
      </c>
      <c r="U4582" s="32">
        <f t="shared" si="350"/>
        <v>836.12428230378964</v>
      </c>
      <c r="V4582" s="22">
        <f t="shared" si="351"/>
        <v>0.33260366708583294</v>
      </c>
      <c r="X4582" s="33"/>
      <c r="Y4582" s="33"/>
    </row>
    <row r="4583" spans="1:25" hidden="1" x14ac:dyDescent="0.2">
      <c r="A4583" s="93" t="s">
        <v>3619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3635</v>
      </c>
      <c r="I4583" s="161" t="s">
        <v>2860</v>
      </c>
      <c r="J4583" s="97" t="s">
        <v>3636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3187</v>
      </c>
      <c r="T4583" s="95" t="str">
        <f t="shared" si="353"/>
        <v>2025 06</v>
      </c>
      <c r="U4583" s="32">
        <f t="shared" si="350"/>
        <v>692.6993912264993</v>
      </c>
      <c r="V4583" s="22">
        <f t="shared" si="351"/>
        <v>0.44480775729745314</v>
      </c>
      <c r="X4583" s="33"/>
      <c r="Y4583" s="33"/>
    </row>
    <row r="4584" spans="1:25" hidden="1" x14ac:dyDescent="0.2">
      <c r="A4584" s="93" t="s">
        <v>3619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3637</v>
      </c>
      <c r="I4584" s="97" t="s">
        <v>2138</v>
      </c>
      <c r="J4584" s="97" t="s">
        <v>4064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3187</v>
      </c>
      <c r="T4584" s="95" t="str">
        <f t="shared" si="353"/>
        <v>2025 05</v>
      </c>
      <c r="U4584" s="32">
        <f t="shared" si="350"/>
        <v>703.1027514174873</v>
      </c>
      <c r="V4584" s="22">
        <f t="shared" si="351"/>
        <v>0.64099235577998381</v>
      </c>
      <c r="X4584" s="33"/>
      <c r="Y4584" s="33"/>
    </row>
    <row r="4585" spans="1:25" hidden="1" x14ac:dyDescent="0.2">
      <c r="A4585" s="93" t="s">
        <v>3619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3637</v>
      </c>
      <c r="I4585" s="97" t="s">
        <v>2138</v>
      </c>
      <c r="J4585" s="97" t="s">
        <v>4064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si="350"/>
        <v>603.1027514174873</v>
      </c>
      <c r="V4585" s="22">
        <f t="shared" si="351"/>
        <v>0.54982611379220692</v>
      </c>
      <c r="X4585" s="33"/>
      <c r="Y4585" s="33"/>
    </row>
    <row r="4586" spans="1:25" hidden="1" x14ac:dyDescent="0.2">
      <c r="A4586" s="93" t="s">
        <v>3619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3638</v>
      </c>
      <c r="I4586" s="161" t="s">
        <v>2040</v>
      </c>
      <c r="J4586" s="97" t="s">
        <v>3639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3187</v>
      </c>
      <c r="T4586" s="95" t="str">
        <f t="shared" si="353"/>
        <v>2025 05</v>
      </c>
      <c r="U4586" s="32">
        <f t="shared" si="350"/>
        <v>724.19692927484334</v>
      </c>
      <c r="V4586" s="22">
        <f t="shared" si="351"/>
        <v>0.6731686764815521</v>
      </c>
      <c r="X4586" s="33"/>
      <c r="Y4586" s="33"/>
    </row>
    <row r="4587" spans="1:25" hidden="1" x14ac:dyDescent="0.2">
      <c r="A4587" s="93" t="s">
        <v>3619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2664</v>
      </c>
      <c r="I4587" s="161" t="s">
        <v>2665</v>
      </c>
      <c r="J4587" s="97" t="s">
        <v>2666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3187</v>
      </c>
      <c r="T4587" s="95" t="str">
        <f t="shared" si="353"/>
        <v>2025 06</v>
      </c>
      <c r="U4587" s="32">
        <f t="shared" si="350"/>
        <v>1279.2252193375111</v>
      </c>
      <c r="V4587" s="22">
        <f t="shared" si="351"/>
        <v>1.2531904623537879</v>
      </c>
      <c r="X4587" s="33"/>
      <c r="Y4587" s="33"/>
    </row>
    <row r="4588" spans="1:25" hidden="1" x14ac:dyDescent="0.2">
      <c r="A4588" s="93" t="s">
        <v>3619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2664</v>
      </c>
      <c r="I4588" s="161" t="s">
        <v>2665</v>
      </c>
      <c r="J4588" s="97" t="s">
        <v>2666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3187</v>
      </c>
      <c r="T4588" s="95" t="str">
        <f t="shared" si="353"/>
        <v>2025 06</v>
      </c>
      <c r="U4588" s="32">
        <f t="shared" si="350"/>
        <v>1279.2252193375111</v>
      </c>
      <c r="V4588" s="22">
        <f t="shared" si="351"/>
        <v>1.2531904623537879</v>
      </c>
      <c r="X4588" s="33"/>
      <c r="Y4588" s="33"/>
    </row>
    <row r="4589" spans="1:25" hidden="1" x14ac:dyDescent="0.2">
      <c r="A4589" s="93" t="s">
        <v>3621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3640</v>
      </c>
      <c r="I4589" s="161" t="s">
        <v>2088</v>
      </c>
      <c r="J4589" s="97" t="s">
        <v>3641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si="350"/>
        <v>1468.6823023748275</v>
      </c>
      <c r="V4589" s="22">
        <f t="shared" si="351"/>
        <v>1.4240832924294615</v>
      </c>
      <c r="X4589" s="33"/>
      <c r="Y4589" s="33"/>
    </row>
    <row r="4590" spans="1:25" hidden="1" x14ac:dyDescent="0.2">
      <c r="A4590" s="93" t="s">
        <v>3621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3640</v>
      </c>
      <c r="I4590" s="161" t="s">
        <v>2088</v>
      </c>
      <c r="J4590" s="97" t="s">
        <v>3641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si="350"/>
        <v>1368.6823023748275</v>
      </c>
      <c r="V4590" s="22">
        <f t="shared" si="351"/>
        <v>1.327119960732283</v>
      </c>
      <c r="X4590" s="33"/>
      <c r="Y4590" s="33"/>
    </row>
    <row r="4591" spans="1:25" hidden="1" x14ac:dyDescent="0.2">
      <c r="A4591" s="93" t="s">
        <v>3621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3640</v>
      </c>
      <c r="I4591" s="161" t="s">
        <v>2088</v>
      </c>
      <c r="J4591" s="97" t="s">
        <v>3641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si="350"/>
        <v>1268.6823023748275</v>
      </c>
      <c r="V4591" s="22">
        <f t="shared" si="351"/>
        <v>1.2301566290351045</v>
      </c>
      <c r="X4591" s="33"/>
      <c r="Y4591" s="33"/>
    </row>
    <row r="4592" spans="1:25" hidden="1" x14ac:dyDescent="0.2">
      <c r="A4592" s="93" t="s">
        <v>3621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2749</v>
      </c>
      <c r="I4592" s="161" t="s">
        <v>2750</v>
      </c>
      <c r="J4592" s="97" t="s">
        <v>2751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5112</v>
      </c>
      <c r="T4592" s="95" t="str">
        <f t="shared" si="353"/>
        <v>2025 05</v>
      </c>
      <c r="U4592" s="32">
        <f t="shared" si="350"/>
        <v>672.37374547172794</v>
      </c>
      <c r="V4592" s="22">
        <f t="shared" si="351"/>
        <v>1.2743371651830866</v>
      </c>
      <c r="X4592" s="33"/>
      <c r="Y4592" s="33"/>
    </row>
    <row r="4593" spans="1:25" hidden="1" x14ac:dyDescent="0.2">
      <c r="A4593" s="93" t="s">
        <v>3621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2749</v>
      </c>
      <c r="I4593" s="161" t="s">
        <v>2750</v>
      </c>
      <c r="J4593" s="97" t="s">
        <v>2751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5112</v>
      </c>
      <c r="T4593" s="95" t="str">
        <f t="shared" si="353"/>
        <v>2025 05</v>
      </c>
      <c r="U4593" s="32">
        <f t="shared" si="350"/>
        <v>672.37374547172794</v>
      </c>
      <c r="V4593" s="22">
        <f t="shared" si="351"/>
        <v>1.2743371651830866</v>
      </c>
      <c r="X4593" s="33"/>
      <c r="Y4593" s="33"/>
    </row>
    <row r="4594" spans="1:25" hidden="1" x14ac:dyDescent="0.2">
      <c r="A4594" s="93" t="s">
        <v>3621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2087</v>
      </c>
      <c r="I4594" s="161" t="s">
        <v>2088</v>
      </c>
      <c r="J4594" s="97" t="s">
        <v>3163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3286</v>
      </c>
      <c r="T4594" s="95" t="str">
        <f t="shared" si="353"/>
        <v>2025 06</v>
      </c>
      <c r="U4594" s="32">
        <f t="shared" si="350"/>
        <v>1048.6223682469683</v>
      </c>
      <c r="V4594" s="22">
        <f t="shared" si="351"/>
        <v>0.77596546191657489</v>
      </c>
      <c r="X4594" s="33"/>
      <c r="Y4594" s="33"/>
    </row>
    <row r="4595" spans="1:25" hidden="1" x14ac:dyDescent="0.2">
      <c r="A4595" s="93" t="s">
        <v>3621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2087</v>
      </c>
      <c r="I4595" s="161" t="s">
        <v>2088</v>
      </c>
      <c r="J4595" s="97" t="s">
        <v>3163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3318</v>
      </c>
      <c r="T4595" s="95" t="str">
        <f t="shared" si="353"/>
        <v>2025 06</v>
      </c>
      <c r="U4595" s="32">
        <f t="shared" si="350"/>
        <v>948.62236824696834</v>
      </c>
      <c r="V4595" s="22">
        <f t="shared" si="351"/>
        <v>0.70196690100338432</v>
      </c>
      <c r="X4595" s="33"/>
      <c r="Y4595" s="33"/>
    </row>
    <row r="4596" spans="1:25" hidden="1" x14ac:dyDescent="0.2">
      <c r="A4596" s="93" t="s">
        <v>3621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2087</v>
      </c>
      <c r="I4596" s="161" t="s">
        <v>2088</v>
      </c>
      <c r="J4596" s="97" t="s">
        <v>3163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3318</v>
      </c>
      <c r="T4596" s="95" t="str">
        <f t="shared" si="353"/>
        <v>2025 06</v>
      </c>
      <c r="U4596" s="32">
        <f t="shared" si="350"/>
        <v>948.62236824696834</v>
      </c>
      <c r="V4596" s="22">
        <f t="shared" si="351"/>
        <v>0.70196690100338432</v>
      </c>
      <c r="X4596" s="33"/>
      <c r="Y4596" s="33"/>
    </row>
    <row r="4597" spans="1:25" hidden="1" x14ac:dyDescent="0.2">
      <c r="A4597" s="93" t="s">
        <v>3621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2087</v>
      </c>
      <c r="I4597" s="161" t="s">
        <v>2088</v>
      </c>
      <c r="J4597" s="97" t="s">
        <v>3163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3187</v>
      </c>
      <c r="T4597" s="95" t="str">
        <f t="shared" si="353"/>
        <v>2025 06</v>
      </c>
      <c r="U4597" s="32">
        <f t="shared" si="350"/>
        <v>998.62236824696834</v>
      </c>
      <c r="V4597" s="22">
        <f t="shared" si="351"/>
        <v>0.73896618145997961</v>
      </c>
      <c r="X4597" s="33"/>
      <c r="Y4597" s="33"/>
    </row>
    <row r="4598" spans="1:25" hidden="1" x14ac:dyDescent="0.2">
      <c r="A4598" s="93" t="s">
        <v>3621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2087</v>
      </c>
      <c r="I4598" s="161" t="s">
        <v>2088</v>
      </c>
      <c r="J4598" s="97" t="s">
        <v>3163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3187</v>
      </c>
      <c r="T4598" s="95" t="str">
        <f t="shared" si="353"/>
        <v>2025 06</v>
      </c>
      <c r="U4598" s="32">
        <f t="shared" si="350"/>
        <v>998.62236824696834</v>
      </c>
      <c r="V4598" s="22">
        <f t="shared" si="351"/>
        <v>0.73896618145997961</v>
      </c>
      <c r="X4598" s="33"/>
      <c r="Y4598" s="33"/>
    </row>
    <row r="4599" spans="1:25" hidden="1" x14ac:dyDescent="0.2">
      <c r="A4599" s="93" t="s">
        <v>3621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3642</v>
      </c>
      <c r="I4599" s="161" t="s">
        <v>2088</v>
      </c>
      <c r="J4599" s="97" t="s">
        <v>3643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si="350"/>
        <v>-959.81623562765776</v>
      </c>
      <c r="V4599" s="22" t="str">
        <f t="shared" si="351"/>
        <v/>
      </c>
      <c r="X4599" s="33"/>
      <c r="Y4599" s="33"/>
    </row>
    <row r="4600" spans="1:25" hidden="1" x14ac:dyDescent="0.2">
      <c r="A4600" s="93" t="s">
        <v>3621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3644</v>
      </c>
      <c r="I4600" s="161" t="s">
        <v>2088</v>
      </c>
      <c r="J4600" s="97" t="s">
        <v>3645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si="350"/>
        <v>-894.37421956213541</v>
      </c>
      <c r="V4600" s="22" t="str">
        <f t="shared" si="351"/>
        <v/>
      </c>
      <c r="X4600" s="33"/>
      <c r="Y4600" s="33"/>
    </row>
    <row r="4601" spans="1:25" hidden="1" x14ac:dyDescent="0.2">
      <c r="A4601" s="93" t="s">
        <v>3621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3646</v>
      </c>
      <c r="I4601" s="161" t="s">
        <v>2797</v>
      </c>
      <c r="J4601" s="97" t="s">
        <v>3647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3187</v>
      </c>
      <c r="T4601" s="95" t="str">
        <f t="shared" si="353"/>
        <v>2025 06</v>
      </c>
      <c r="U4601" s="32">
        <f t="shared" si="350"/>
        <v>872.05328188166141</v>
      </c>
      <c r="V4601" s="22">
        <f t="shared" si="351"/>
        <v>0.71017192278339614</v>
      </c>
      <c r="X4601" s="33"/>
      <c r="Y4601" s="33"/>
    </row>
    <row r="4602" spans="1:25" hidden="1" x14ac:dyDescent="0.2">
      <c r="A4602" s="93" t="s">
        <v>3621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2962</v>
      </c>
      <c r="I4602" s="161" t="s">
        <v>2530</v>
      </c>
      <c r="J4602" s="97" t="s">
        <v>3648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/>
      <c r="R4602" s="31"/>
      <c r="S4602" s="31"/>
      <c r="T4602" s="95" t="str">
        <f t="shared" si="353"/>
        <v/>
      </c>
      <c r="U4602" s="32">
        <f t="shared" si="350"/>
        <v>-467.18328135664399</v>
      </c>
      <c r="V4602" s="22" t="str">
        <f t="shared" si="351"/>
        <v/>
      </c>
      <c r="X4602" s="33"/>
      <c r="Y4602" s="33"/>
    </row>
    <row r="4603" spans="1:25" hidden="1" x14ac:dyDescent="0.2">
      <c r="A4603" s="93" t="s">
        <v>3621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2962</v>
      </c>
      <c r="I4603" s="161" t="s">
        <v>2530</v>
      </c>
      <c r="J4603" s="97" t="s">
        <v>3648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si="350"/>
        <v>-467.18328135664399</v>
      </c>
      <c r="V4603" s="22" t="str">
        <f t="shared" si="351"/>
        <v/>
      </c>
      <c r="X4603" s="33"/>
      <c r="Y4603" s="33"/>
    </row>
    <row r="4604" spans="1:25" hidden="1" x14ac:dyDescent="0.2">
      <c r="A4604" s="93" t="s">
        <v>3621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2701</v>
      </c>
      <c r="I4604" s="161" t="s">
        <v>2490</v>
      </c>
      <c r="J4604" s="97" t="s">
        <v>2702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/>
      <c r="R4604" s="31"/>
      <c r="S4604" s="31"/>
      <c r="T4604" s="95" t="str">
        <f t="shared" si="353"/>
        <v/>
      </c>
      <c r="U4604" s="32">
        <f t="shared" si="350"/>
        <v>-1232.4913025673334</v>
      </c>
      <c r="V4604" s="22" t="str">
        <f t="shared" si="351"/>
        <v/>
      </c>
      <c r="X4604" s="33"/>
      <c r="Y4604" s="33"/>
    </row>
    <row r="4605" spans="1:25" hidden="1" x14ac:dyDescent="0.2">
      <c r="A4605" s="93" t="s">
        <v>3621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3649</v>
      </c>
      <c r="I4605" s="161" t="s">
        <v>3650</v>
      </c>
      <c r="J4605" s="97" t="s">
        <v>3651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si="350"/>
        <v>-1157.051200714023</v>
      </c>
      <c r="V4605" s="22" t="str">
        <f t="shared" si="351"/>
        <v/>
      </c>
      <c r="X4605" s="33"/>
      <c r="Y4605" s="33"/>
    </row>
    <row r="4606" spans="1:25" hidden="1" x14ac:dyDescent="0.2">
      <c r="A4606" s="93" t="s">
        <v>3623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2512</v>
      </c>
      <c r="I4606" s="161" t="s">
        <v>2040</v>
      </c>
      <c r="J4606" s="97" t="s">
        <v>2513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3187</v>
      </c>
      <c r="T4606" s="95" t="str">
        <f t="shared" si="353"/>
        <v>2025 05</v>
      </c>
      <c r="U4606" s="32">
        <f t="shared" si="350"/>
        <v>840.53905024509822</v>
      </c>
      <c r="V4606" s="22">
        <f t="shared" si="351"/>
        <v>0.38923558693686922</v>
      </c>
      <c r="X4606" s="33"/>
      <c r="Y4606" s="33"/>
    </row>
    <row r="4607" spans="1:25" hidden="1" x14ac:dyDescent="0.2">
      <c r="A4607" s="93" t="s">
        <v>3623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3113</v>
      </c>
      <c r="I4607" s="161" t="s">
        <v>3114</v>
      </c>
      <c r="J4607" s="97" t="s">
        <v>3115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3187</v>
      </c>
      <c r="T4607" s="95" t="str">
        <f t="shared" si="353"/>
        <v>2025 05</v>
      </c>
      <c r="U4607" s="32">
        <f t="shared" si="350"/>
        <v>586.39655024509818</v>
      </c>
      <c r="V4607" s="22">
        <f t="shared" si="351"/>
        <v>0.88365506608152866</v>
      </c>
      <c r="X4607" s="33"/>
      <c r="Y4607" s="33"/>
    </row>
    <row r="4608" spans="1:25" hidden="1" x14ac:dyDescent="0.2">
      <c r="A4608" s="93" t="s">
        <v>3623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3652</v>
      </c>
      <c r="I4608" s="161" t="s">
        <v>2088</v>
      </c>
      <c r="J4608" s="97" t="s">
        <v>3653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3286</v>
      </c>
      <c r="T4608" s="95" t="str">
        <f t="shared" si="353"/>
        <v>2025 05</v>
      </c>
      <c r="U4608" s="32">
        <f t="shared" si="350"/>
        <v>1899.0263556985296</v>
      </c>
      <c r="V4608" s="22">
        <f t="shared" si="351"/>
        <v>0.65461689368632614</v>
      </c>
      <c r="X4608" s="33"/>
      <c r="Y4608" s="33"/>
    </row>
    <row r="4609" spans="1:25" hidden="1" x14ac:dyDescent="0.2">
      <c r="A4609" s="93" t="s">
        <v>3623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3654</v>
      </c>
      <c r="I4609" s="161" t="s">
        <v>2704</v>
      </c>
      <c r="J4609" s="97" t="s">
        <v>3655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3187</v>
      </c>
      <c r="T4609" s="95" t="str">
        <f t="shared" si="353"/>
        <v>2025 05</v>
      </c>
      <c r="U4609" s="32">
        <f t="shared" si="350"/>
        <v>750.2500199142155</v>
      </c>
      <c r="V4609" s="22">
        <f t="shared" si="351"/>
        <v>0.42877555562391445</v>
      </c>
      <c r="X4609" s="33"/>
      <c r="Y4609" s="33"/>
    </row>
    <row r="4610" spans="1:25" hidden="1" x14ac:dyDescent="0.2">
      <c r="A4610" s="93" t="s">
        <v>3623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3656</v>
      </c>
      <c r="I4610" s="161" t="s">
        <v>2486</v>
      </c>
      <c r="J4610" s="97" t="s">
        <v>3657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3541</v>
      </c>
      <c r="T4610" s="95" t="str">
        <f t="shared" si="353"/>
        <v>2025 05</v>
      </c>
      <c r="U4610" s="32">
        <f t="shared" si="350"/>
        <v>1416.4890778186282</v>
      </c>
      <c r="V4610" s="22">
        <f t="shared" si="351"/>
        <v>0.20578002909157081</v>
      </c>
      <c r="X4610" s="33"/>
      <c r="Y4610" s="33"/>
    </row>
    <row r="4611" spans="1:25" hidden="1" x14ac:dyDescent="0.2">
      <c r="A4611" s="93" t="s">
        <v>3623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2853</v>
      </c>
      <c r="I4611" s="97" t="s">
        <v>2713</v>
      </c>
      <c r="J4611" s="97" t="s">
        <v>4389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3187</v>
      </c>
      <c r="T4611" s="95" t="str">
        <f t="shared" si="353"/>
        <v>2025 06</v>
      </c>
      <c r="U4611" s="32">
        <f t="shared" ref="U4611:U5655" si="354">Q4611-P4611</f>
        <v>878.74490196078432</v>
      </c>
      <c r="V4611" s="22">
        <f t="shared" ref="V4611:V5655" si="355">IF(Q4611&lt;&gt;0,IFERROR(U4611/P4611,""),"")</f>
        <v>1.0700023708331652</v>
      </c>
      <c r="X4611" s="33"/>
      <c r="Y4611" s="33"/>
    </row>
    <row r="4612" spans="1:25" hidden="1" x14ac:dyDescent="0.2">
      <c r="A4612" s="93" t="s">
        <v>3623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3062</v>
      </c>
      <c r="I4612" s="161" t="s">
        <v>2138</v>
      </c>
      <c r="J4612" s="97" t="s">
        <v>3063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3187</v>
      </c>
      <c r="T4612" s="95" t="str">
        <f t="shared" ref="T4612:T4675" si="357">IF(R4612="","",TEXT(R4612,"ГГГГ ММ"))</f>
        <v>2025 06</v>
      </c>
      <c r="U4612" s="32">
        <f t="shared" si="354"/>
        <v>1028.2640441176468</v>
      </c>
      <c r="V4612" s="22">
        <f t="shared" si="355"/>
        <v>0.37098196238187836</v>
      </c>
      <c r="X4612" s="33"/>
      <c r="Y4612" s="33"/>
    </row>
    <row r="4613" spans="1:25" hidden="1" x14ac:dyDescent="0.2">
      <c r="A4613" s="93" t="s">
        <v>3658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2564</v>
      </c>
      <c r="I4613" s="97" t="s">
        <v>1385</v>
      </c>
      <c r="J4613" s="97" t="s">
        <v>296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3541</v>
      </c>
      <c r="T4613" s="95" t="str">
        <f t="shared" si="357"/>
        <v>2025 05</v>
      </c>
      <c r="U4613" s="32">
        <f t="shared" si="354"/>
        <v>730.53383940211734</v>
      </c>
      <c r="V4613" s="22">
        <f t="shared" si="355"/>
        <v>0.32189677558781526</v>
      </c>
      <c r="X4613" s="33"/>
      <c r="Y4613" s="33"/>
    </row>
    <row r="4614" spans="1:25" hidden="1" x14ac:dyDescent="0.2">
      <c r="A4614" s="93" t="s">
        <v>3658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2564</v>
      </c>
      <c r="I4614" s="97" t="s">
        <v>1385</v>
      </c>
      <c r="J4614" s="97" t="s">
        <v>296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3238</v>
      </c>
      <c r="T4614" s="95" t="str">
        <f t="shared" si="357"/>
        <v>2025 06</v>
      </c>
      <c r="U4614" s="32">
        <f t="shared" si="354"/>
        <v>730.53383940211734</v>
      </c>
      <c r="V4614" s="22">
        <f t="shared" si="355"/>
        <v>0.32189677558781526</v>
      </c>
      <c r="X4614" s="33"/>
      <c r="Y4614" s="33"/>
    </row>
    <row r="4615" spans="1:25" hidden="1" x14ac:dyDescent="0.2">
      <c r="A4615" s="93" t="s">
        <v>3658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2564</v>
      </c>
      <c r="I4615" s="97" t="s">
        <v>1385</v>
      </c>
      <c r="J4615" s="97" t="s">
        <v>296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si="354"/>
        <v>3.8394021171370696E-3</v>
      </c>
      <c r="V4615" s="22">
        <f t="shared" si="355"/>
        <v>1.6917644262761746E-6</v>
      </c>
      <c r="X4615" s="33"/>
      <c r="Y4615" s="33"/>
    </row>
    <row r="4616" spans="1:25" hidden="1" x14ac:dyDescent="0.2">
      <c r="A4616" s="93" t="s">
        <v>3658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2565</v>
      </c>
      <c r="I4616" s="97" t="s">
        <v>1385</v>
      </c>
      <c r="J4616" s="97" t="s">
        <v>297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3187</v>
      </c>
      <c r="T4616" s="95" t="str">
        <f t="shared" si="357"/>
        <v>2025 05</v>
      </c>
      <c r="U4616" s="32">
        <f t="shared" si="354"/>
        <v>330.68851569799938</v>
      </c>
      <c r="V4616" s="22">
        <f t="shared" si="355"/>
        <v>0.49407267535960747</v>
      </c>
      <c r="X4616" s="33"/>
      <c r="Y4616" s="33"/>
    </row>
    <row r="4617" spans="1:25" hidden="1" x14ac:dyDescent="0.2">
      <c r="A4617" s="93" t="s">
        <v>3658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3660</v>
      </c>
      <c r="I4617" s="97" t="s">
        <v>1385</v>
      </c>
      <c r="J4617" s="97" t="s">
        <v>300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si="354"/>
        <v>-1721.5245803920636</v>
      </c>
      <c r="V4617" s="22" t="str">
        <f t="shared" si="355"/>
        <v/>
      </c>
      <c r="X4617" s="33"/>
      <c r="Y4617" s="33"/>
    </row>
    <row r="4618" spans="1:25" hidden="1" x14ac:dyDescent="0.2">
      <c r="A4618" s="93" t="s">
        <v>3658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3661</v>
      </c>
      <c r="I4618" s="97" t="s">
        <v>1385</v>
      </c>
      <c r="J4618" s="97" t="s">
        <v>303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si="354"/>
        <v>-2011.7994535122862</v>
      </c>
      <c r="V4618" s="22" t="str">
        <f t="shared" si="355"/>
        <v/>
      </c>
      <c r="X4618" s="33"/>
      <c r="Y4618" s="33"/>
    </row>
    <row r="4619" spans="1:25" hidden="1" x14ac:dyDescent="0.2">
      <c r="A4619" s="93" t="s">
        <v>3875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2598</v>
      </c>
      <c r="I4619" s="97" t="s">
        <v>2202</v>
      </c>
      <c r="J4619" s="97" t="s">
        <v>2599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3301</v>
      </c>
      <c r="T4619" s="95" t="str">
        <f t="shared" si="357"/>
        <v>2025 06</v>
      </c>
      <c r="U4619" s="32">
        <f t="shared" si="354"/>
        <v>1148.4749769968403</v>
      </c>
      <c r="V4619" s="22">
        <f t="shared" si="355"/>
        <v>0.41739579592968196</v>
      </c>
      <c r="X4619" s="33"/>
      <c r="Y4619" s="33"/>
    </row>
    <row r="4620" spans="1:25" hidden="1" x14ac:dyDescent="0.2">
      <c r="A4620" s="93" t="s">
        <v>3875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3866</v>
      </c>
      <c r="I4620" s="97" t="s">
        <v>2044</v>
      </c>
      <c r="J4620" s="97" t="s">
        <v>3867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3292</v>
      </c>
      <c r="T4620" s="95" t="str">
        <f t="shared" si="357"/>
        <v>2025 06</v>
      </c>
      <c r="U4620" s="32">
        <f t="shared" si="354"/>
        <v>845.79869131422834</v>
      </c>
      <c r="V4620" s="22">
        <f t="shared" si="355"/>
        <v>0.73279997600877345</v>
      </c>
      <c r="X4620" s="33"/>
      <c r="Y4620" s="33"/>
    </row>
    <row r="4621" spans="1:25" hidden="1" x14ac:dyDescent="0.2">
      <c r="A4621" s="93" t="s">
        <v>3875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3868</v>
      </c>
      <c r="I4621" s="97" t="s">
        <v>2044</v>
      </c>
      <c r="J4621" s="97" t="s">
        <v>3869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3292</v>
      </c>
      <c r="T4621" s="95" t="str">
        <f t="shared" si="357"/>
        <v>2025 06</v>
      </c>
      <c r="U4621" s="32">
        <f t="shared" si="354"/>
        <v>763.92276259630762</v>
      </c>
      <c r="V4621" s="22">
        <f t="shared" si="355"/>
        <v>0.3576288109903844</v>
      </c>
      <c r="X4621" s="33"/>
      <c r="Y4621" s="33"/>
    </row>
    <row r="4622" spans="1:25" hidden="1" x14ac:dyDescent="0.2">
      <c r="A4622" s="93" t="s">
        <v>3875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3870</v>
      </c>
      <c r="I4622" s="97" t="s">
        <v>2138</v>
      </c>
      <c r="J4622" s="97" t="s">
        <v>3871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/>
      <c r="R4622" s="31"/>
      <c r="S4622" s="31"/>
      <c r="T4622" s="95" t="str">
        <f t="shared" si="357"/>
        <v/>
      </c>
      <c r="U4622" s="32">
        <f t="shared" si="354"/>
        <v>-1727.9880134138912</v>
      </c>
      <c r="V4622" s="22" t="str">
        <f t="shared" si="355"/>
        <v/>
      </c>
      <c r="X4622" s="33"/>
      <c r="Y4622" s="33"/>
    </row>
    <row r="4623" spans="1:25" hidden="1" x14ac:dyDescent="0.2">
      <c r="A4623" s="93" t="s">
        <v>3875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2087</v>
      </c>
      <c r="I4623" s="97" t="s">
        <v>2088</v>
      </c>
      <c r="J4623" s="97" t="s">
        <v>3163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3318</v>
      </c>
      <c r="T4623" s="95" t="str">
        <f t="shared" si="357"/>
        <v>2025 07</v>
      </c>
      <c r="U4623" s="32">
        <f t="shared" si="354"/>
        <v>892.04483509783267</v>
      </c>
      <c r="V4623" s="22">
        <f t="shared" si="355"/>
        <v>0.63357474537182223</v>
      </c>
      <c r="X4623" s="33"/>
      <c r="Y4623" s="33"/>
    </row>
    <row r="4624" spans="1:25" hidden="1" x14ac:dyDescent="0.2">
      <c r="A4624" s="93" t="s">
        <v>3875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2125</v>
      </c>
      <c r="I4624" s="97" t="s">
        <v>2040</v>
      </c>
      <c r="J4624" s="97" t="s">
        <v>3851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si="354"/>
        <v>985.48396541211628</v>
      </c>
      <c r="V4624" s="22">
        <f t="shared" si="355"/>
        <v>0.51474312442844095</v>
      </c>
      <c r="X4624" s="33"/>
      <c r="Y4624" s="33"/>
    </row>
    <row r="4625" spans="1:25" hidden="1" x14ac:dyDescent="0.2">
      <c r="A4625" s="93" t="s">
        <v>3875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3822</v>
      </c>
      <c r="I4625" s="97" t="s">
        <v>2040</v>
      </c>
      <c r="J4625" s="97" t="s">
        <v>3823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3187</v>
      </c>
      <c r="T4625" s="95" t="str">
        <f t="shared" si="357"/>
        <v>2025 06</v>
      </c>
      <c r="U4625" s="32">
        <f t="shared" si="354"/>
        <v>691.08290061526486</v>
      </c>
      <c r="V4625" s="22">
        <f t="shared" si="355"/>
        <v>0.25511408258755042</v>
      </c>
      <c r="X4625" s="33"/>
      <c r="Y4625" s="33"/>
    </row>
    <row r="4626" spans="1:25" hidden="1" x14ac:dyDescent="0.2">
      <c r="A4626" s="93" t="s">
        <v>3875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3872</v>
      </c>
      <c r="I4626" s="97" t="s">
        <v>3873</v>
      </c>
      <c r="J4626" s="97" t="s">
        <v>3874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3187</v>
      </c>
      <c r="T4626" s="95" t="str">
        <f t="shared" si="357"/>
        <v>2025 06</v>
      </c>
      <c r="U4626" s="32">
        <f t="shared" si="354"/>
        <v>673.5403408901941</v>
      </c>
      <c r="V4626" s="22">
        <f t="shared" si="355"/>
        <v>0.36876825476587283</v>
      </c>
      <c r="X4626" s="33"/>
      <c r="Y4626" s="33"/>
    </row>
    <row r="4627" spans="1:25" hidden="1" x14ac:dyDescent="0.2">
      <c r="A4627" s="93" t="s">
        <v>3875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2740</v>
      </c>
      <c r="I4627" s="97" t="s">
        <v>2741</v>
      </c>
      <c r="J4627" s="97" t="s">
        <v>2742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3187</v>
      </c>
      <c r="T4627" s="95" t="str">
        <f t="shared" si="357"/>
        <v>2025 05</v>
      </c>
      <c r="U4627" s="32">
        <f t="shared" si="354"/>
        <v>845.64954049110338</v>
      </c>
      <c r="V4627" s="22">
        <f t="shared" si="355"/>
        <v>0.58146200935410119</v>
      </c>
      <c r="X4627" s="33"/>
      <c r="Y4627" s="33"/>
    </row>
    <row r="4628" spans="1:25" hidden="1" x14ac:dyDescent="0.2">
      <c r="A4628" s="93" t="s">
        <v>3876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2543</v>
      </c>
      <c r="I4628" s="97" t="s">
        <v>2072</v>
      </c>
      <c r="J4628" s="97" t="s">
        <v>3808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3301</v>
      </c>
      <c r="T4628" s="95" t="str">
        <f t="shared" si="357"/>
        <v>2025 06</v>
      </c>
      <c r="U4628" s="32">
        <f t="shared" si="354"/>
        <v>1161.8001605031993</v>
      </c>
      <c r="V4628" s="22">
        <f t="shared" si="355"/>
        <v>1.0207347780130003</v>
      </c>
      <c r="X4628" s="33"/>
      <c r="Y4628" s="33"/>
    </row>
    <row r="4629" spans="1:25" hidden="1" x14ac:dyDescent="0.2">
      <c r="A4629" s="93" t="s">
        <v>3876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2543</v>
      </c>
      <c r="I4629" s="97" t="s">
        <v>2072</v>
      </c>
      <c r="J4629" s="97" t="s">
        <v>3808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3301</v>
      </c>
      <c r="T4629" s="95" t="str">
        <f t="shared" si="357"/>
        <v>2025 06</v>
      </c>
      <c r="U4629" s="32">
        <f t="shared" si="354"/>
        <v>1161.8001605031993</v>
      </c>
      <c r="V4629" s="22">
        <f t="shared" si="355"/>
        <v>1.0207347780130003</v>
      </c>
      <c r="X4629" s="33"/>
      <c r="Y4629" s="33"/>
    </row>
    <row r="4630" spans="1:25" hidden="1" x14ac:dyDescent="0.2">
      <c r="A4630" s="93" t="s">
        <v>3876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2754</v>
      </c>
      <c r="I4630" s="97" t="s">
        <v>2621</v>
      </c>
      <c r="J4630" s="97" t="s">
        <v>2755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3297</v>
      </c>
      <c r="T4630" s="95" t="str">
        <f t="shared" si="357"/>
        <v>2025 06</v>
      </c>
      <c r="U4630" s="32">
        <f t="shared" si="354"/>
        <v>1429.5095054766293</v>
      </c>
      <c r="V4630" s="22">
        <f t="shared" si="355"/>
        <v>0.6296038274217558</v>
      </c>
      <c r="X4630" s="33"/>
      <c r="Y4630" s="33"/>
    </row>
    <row r="4631" spans="1:25" hidden="1" x14ac:dyDescent="0.2">
      <c r="A4631" s="93" t="s">
        <v>3876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2754</v>
      </c>
      <c r="I4631" s="97" t="s">
        <v>2621</v>
      </c>
      <c r="J4631" s="97" t="s">
        <v>2755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3532</v>
      </c>
      <c r="T4631" s="95" t="str">
        <f t="shared" si="357"/>
        <v>2025 07</v>
      </c>
      <c r="U4631" s="32">
        <f t="shared" si="354"/>
        <v>1529.5095054766293</v>
      </c>
      <c r="V4631" s="22">
        <f t="shared" si="355"/>
        <v>0.67364717410883035</v>
      </c>
      <c r="X4631" s="33"/>
      <c r="Y4631" s="33"/>
    </row>
    <row r="4632" spans="1:25" hidden="1" x14ac:dyDescent="0.2">
      <c r="A4632" s="93" t="s">
        <v>3876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2198</v>
      </c>
      <c r="I4632" s="97" t="s">
        <v>2199</v>
      </c>
      <c r="J4632" s="97" t="s">
        <v>2200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3301</v>
      </c>
      <c r="T4632" s="95" t="str">
        <f t="shared" si="357"/>
        <v>2025 06</v>
      </c>
      <c r="U4632" s="32">
        <f t="shared" si="354"/>
        <v>1113.6128294111265</v>
      </c>
      <c r="V4632" s="22">
        <f t="shared" si="355"/>
        <v>0.74920777805821481</v>
      </c>
      <c r="X4632" s="33"/>
      <c r="Y4632" s="33"/>
    </row>
    <row r="4633" spans="1:25" hidden="1" x14ac:dyDescent="0.2">
      <c r="A4633" s="93" t="s">
        <v>3876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2064</v>
      </c>
      <c r="I4633" s="97" t="s">
        <v>2044</v>
      </c>
      <c r="J4633" s="97" t="s">
        <v>2065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3187</v>
      </c>
      <c r="T4633" s="95" t="str">
        <f t="shared" si="357"/>
        <v>2025 06</v>
      </c>
      <c r="U4633" s="32">
        <f t="shared" si="354"/>
        <v>766.34568701876151</v>
      </c>
      <c r="V4633" s="22">
        <f t="shared" si="355"/>
        <v>0.67599591713584761</v>
      </c>
      <c r="X4633" s="33"/>
      <c r="Y4633" s="33"/>
    </row>
    <row r="4634" spans="1:25" hidden="1" x14ac:dyDescent="0.2">
      <c r="A4634" s="93" t="s">
        <v>3876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2064</v>
      </c>
      <c r="I4634" s="97" t="s">
        <v>2044</v>
      </c>
      <c r="J4634" s="97" t="s">
        <v>2065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si="354"/>
        <v>866.34568701876151</v>
      </c>
      <c r="V4634" s="22">
        <f t="shared" si="355"/>
        <v>0.76420622856405007</v>
      </c>
      <c r="X4634" s="33"/>
      <c r="Y4634" s="33"/>
    </row>
    <row r="4635" spans="1:25" hidden="1" x14ac:dyDescent="0.2">
      <c r="A4635" s="93" t="s">
        <v>3876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2240</v>
      </c>
      <c r="I4635" s="97" t="s">
        <v>2202</v>
      </c>
      <c r="J4635" s="97" t="s">
        <v>4349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3301</v>
      </c>
      <c r="T4635" s="95" t="str">
        <f t="shared" si="357"/>
        <v>2025 08</v>
      </c>
      <c r="U4635" s="32">
        <f t="shared" si="354"/>
        <v>835.44402342479123</v>
      </c>
      <c r="V4635" s="22">
        <f t="shared" si="355"/>
        <v>1.2571462041922405</v>
      </c>
      <c r="X4635" s="33"/>
      <c r="Y4635" s="33"/>
    </row>
    <row r="4636" spans="1:25" hidden="1" x14ac:dyDescent="0.2">
      <c r="A4636" s="93" t="s">
        <v>3876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2731</v>
      </c>
      <c r="I4636" s="97" t="s">
        <v>2202</v>
      </c>
      <c r="J4636" s="97" t="s">
        <v>2732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si="354"/>
        <v>834.52225138271365</v>
      </c>
      <c r="V4636" s="22">
        <f t="shared" si="355"/>
        <v>0.56945405835749163</v>
      </c>
      <c r="X4636" s="33"/>
      <c r="Y4636" s="33"/>
    </row>
    <row r="4637" spans="1:25" hidden="1" x14ac:dyDescent="0.2">
      <c r="A4637" s="93" t="s">
        <v>3876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3809</v>
      </c>
      <c r="I4637" s="97" t="s">
        <v>3810</v>
      </c>
      <c r="J4637" s="97" t="s">
        <v>3811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/>
      <c r="R4637" s="31"/>
      <c r="S4637" s="31"/>
      <c r="T4637" s="95" t="str">
        <f t="shared" si="357"/>
        <v/>
      </c>
      <c r="U4637" s="32">
        <f t="shared" si="354"/>
        <v>-1136.3816288905759</v>
      </c>
      <c r="V4637" s="22" t="str">
        <f t="shared" si="355"/>
        <v/>
      </c>
      <c r="X4637" s="33"/>
      <c r="Y4637" s="33"/>
    </row>
    <row r="4638" spans="1:25" hidden="1" x14ac:dyDescent="0.2">
      <c r="A4638" s="93" t="s">
        <v>3876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2460</v>
      </c>
      <c r="I4638" s="97" t="s">
        <v>2040</v>
      </c>
      <c r="J4638" s="97" t="s">
        <v>2461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4860</v>
      </c>
      <c r="T4638" s="95" t="str">
        <f t="shared" si="357"/>
        <v>2025 12</v>
      </c>
      <c r="U4638" s="32">
        <f t="shared" si="354"/>
        <v>1471.7718186747647</v>
      </c>
      <c r="V4638" s="22">
        <f t="shared" si="355"/>
        <v>0.50261514046650613</v>
      </c>
      <c r="X4638" s="33"/>
      <c r="Y4638" s="33"/>
    </row>
    <row r="4639" spans="1:25" hidden="1" x14ac:dyDescent="0.2">
      <c r="A4639" s="93" t="s">
        <v>3877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3705</v>
      </c>
      <c r="I4639" s="97" t="s">
        <v>2075</v>
      </c>
      <c r="J4639" s="97" t="s">
        <v>3812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3450</v>
      </c>
      <c r="T4639" s="95" t="str">
        <f t="shared" si="357"/>
        <v>2025 12</v>
      </c>
      <c r="U4639" s="32">
        <f t="shared" si="354"/>
        <v>840.15793446702651</v>
      </c>
      <c r="V4639" s="22">
        <f t="shared" si="355"/>
        <v>0.61783493521928734</v>
      </c>
      <c r="X4639" s="33"/>
      <c r="Y4639" s="33"/>
    </row>
    <row r="4640" spans="1:25" hidden="1" x14ac:dyDescent="0.2">
      <c r="A4640" s="93" t="s">
        <v>3877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3813</v>
      </c>
      <c r="I4640" s="97" t="s">
        <v>2596</v>
      </c>
      <c r="J4640" s="97" t="s">
        <v>3814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si="354"/>
        <v>-89.936644545831584</v>
      </c>
      <c r="V4640" s="22" t="str">
        <f t="shared" si="355"/>
        <v/>
      </c>
      <c r="X4640" s="33"/>
      <c r="Y4640" s="33"/>
    </row>
    <row r="4641" spans="1:25" hidden="1" x14ac:dyDescent="0.2">
      <c r="A4641" s="93" t="s">
        <v>3877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2130</v>
      </c>
      <c r="I4641" s="97" t="s">
        <v>2078</v>
      </c>
      <c r="J4641" s="97" t="s">
        <v>2131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3238</v>
      </c>
      <c r="T4641" s="95" t="str">
        <f t="shared" si="357"/>
        <v>2025 06</v>
      </c>
      <c r="U4641" s="32">
        <f t="shared" si="354"/>
        <v>882.25783284944032</v>
      </c>
      <c r="V4641" s="22">
        <f t="shared" si="355"/>
        <v>0.72450298318392659</v>
      </c>
      <c r="X4641" s="33"/>
      <c r="Y4641" s="33"/>
    </row>
    <row r="4642" spans="1:25" hidden="1" x14ac:dyDescent="0.2">
      <c r="A4642" s="93" t="s">
        <v>3877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2617</v>
      </c>
      <c r="I4642" s="97" t="s">
        <v>2618</v>
      </c>
      <c r="J4642" s="97" t="s">
        <v>2619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3238</v>
      </c>
      <c r="T4642" s="95" t="str">
        <f t="shared" si="357"/>
        <v>2025 06</v>
      </c>
      <c r="U4642" s="32">
        <f t="shared" ref="U4642:U4896" si="358">Q4642-P4642</f>
        <v>1077.1545396101208</v>
      </c>
      <c r="V4642" s="22">
        <f t="shared" ref="V4642:V4896" si="359">IF(Q4642&lt;&gt;0,IFERROR(U4642/P4642,""),"")</f>
        <v>0.56018778513366085</v>
      </c>
      <c r="X4642" s="33"/>
      <c r="Y4642" s="33"/>
    </row>
    <row r="4643" spans="1:25" hidden="1" x14ac:dyDescent="0.2">
      <c r="A4643" s="93" t="s">
        <v>3877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3815</v>
      </c>
      <c r="I4643" s="97" t="s">
        <v>2040</v>
      </c>
      <c r="J4643" s="97" t="s">
        <v>3816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3297</v>
      </c>
      <c r="T4643" s="95" t="str">
        <f t="shared" si="357"/>
        <v>2025 09</v>
      </c>
      <c r="U4643" s="32">
        <f t="shared" si="358"/>
        <v>762.86016383243486</v>
      </c>
      <c r="V4643" s="22">
        <f t="shared" si="359"/>
        <v>0.81403023795483154</v>
      </c>
      <c r="X4643" s="33"/>
      <c r="Y4643" s="33"/>
    </row>
    <row r="4644" spans="1:25" hidden="1" x14ac:dyDescent="0.2">
      <c r="A4644" s="93" t="s">
        <v>3877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3817</v>
      </c>
      <c r="I4644" s="97" t="s">
        <v>2078</v>
      </c>
      <c r="J4644" s="97" t="s">
        <v>3818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3238</v>
      </c>
      <c r="T4644" s="95" t="str">
        <f t="shared" si="357"/>
        <v>2025 06</v>
      </c>
      <c r="U4644" s="32">
        <f t="shared" si="358"/>
        <v>940.32825902115337</v>
      </c>
      <c r="V4644" s="22">
        <f t="shared" si="359"/>
        <v>0.64420529124621895</v>
      </c>
      <c r="X4644" s="33"/>
      <c r="Y4644" s="33"/>
    </row>
    <row r="4645" spans="1:25" hidden="1" x14ac:dyDescent="0.2">
      <c r="A4645" s="93" t="s">
        <v>3877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3819</v>
      </c>
      <c r="I4645" s="97" t="s">
        <v>3820</v>
      </c>
      <c r="J4645" s="97" t="s">
        <v>3821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3541</v>
      </c>
      <c r="T4645" s="95" t="str">
        <f t="shared" si="357"/>
        <v>2025 06</v>
      </c>
      <c r="U4645" s="32">
        <f t="shared" si="358"/>
        <v>1263.3982310244719</v>
      </c>
      <c r="V4645" s="22">
        <f t="shared" si="359"/>
        <v>0.44539146976586808</v>
      </c>
      <c r="X4645" s="33"/>
      <c r="Y4645" s="33"/>
    </row>
    <row r="4646" spans="1:25" hidden="1" x14ac:dyDescent="0.2">
      <c r="A4646" s="93" t="s">
        <v>3877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3822</v>
      </c>
      <c r="I4646" s="97" t="s">
        <v>2040</v>
      </c>
      <c r="J4646" s="97" t="s">
        <v>3823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4733</v>
      </c>
      <c r="T4646" s="95" t="str">
        <f t="shared" si="357"/>
        <v>2025 07</v>
      </c>
      <c r="U4646" s="32">
        <f t="shared" si="358"/>
        <v>712.91112919950274</v>
      </c>
      <c r="V4646" s="22">
        <f t="shared" si="359"/>
        <v>0.31171116186227554</v>
      </c>
      <c r="X4646" s="33"/>
      <c r="Y4646" s="33"/>
    </row>
    <row r="4647" spans="1:25" hidden="1" x14ac:dyDescent="0.2">
      <c r="A4647" s="93" t="s">
        <v>3877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2514</v>
      </c>
      <c r="I4647" s="97" t="s">
        <v>2040</v>
      </c>
      <c r="J4647" s="97" t="s">
        <v>3824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3541</v>
      </c>
      <c r="T4647" s="95" t="str">
        <f t="shared" si="357"/>
        <v>2025 09</v>
      </c>
      <c r="U4647" s="32">
        <f t="shared" si="358"/>
        <v>714.12405122355881</v>
      </c>
      <c r="V4647" s="22">
        <f t="shared" si="359"/>
        <v>0.80612195444508505</v>
      </c>
      <c r="X4647" s="33"/>
      <c r="Y4647" s="33"/>
    </row>
    <row r="4648" spans="1:25" hidden="1" x14ac:dyDescent="0.2">
      <c r="A4648" s="93" t="s">
        <v>3877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2514</v>
      </c>
      <c r="I4648" s="97" t="s">
        <v>2040</v>
      </c>
      <c r="J4648" s="97" t="s">
        <v>3824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/>
      <c r="R4648" s="31"/>
      <c r="S4648" s="31"/>
      <c r="T4648" s="95" t="str">
        <f t="shared" si="357"/>
        <v/>
      </c>
      <c r="U4648" s="32">
        <f t="shared" si="358"/>
        <v>-885.87594877644119</v>
      </c>
      <c r="V4648" s="22" t="str">
        <f t="shared" si="359"/>
        <v/>
      </c>
      <c r="X4648" s="33"/>
      <c r="Y4648" s="33"/>
    </row>
    <row r="4649" spans="1:25" hidden="1" x14ac:dyDescent="0.2">
      <c r="A4649" s="93" t="s">
        <v>3877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3062</v>
      </c>
      <c r="I4649" s="97" t="s">
        <v>2138</v>
      </c>
      <c r="J4649" s="97" t="s">
        <v>3063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si="358"/>
        <v>1367.043440481129</v>
      </c>
      <c r="V4649" s="22">
        <f t="shared" si="359"/>
        <v>0.58597037947549968</v>
      </c>
      <c r="X4649" s="33"/>
      <c r="Y4649" s="33"/>
    </row>
    <row r="4650" spans="1:25" hidden="1" x14ac:dyDescent="0.2">
      <c r="A4650" s="93" t="s">
        <v>3877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3825</v>
      </c>
      <c r="I4650" s="97" t="s">
        <v>2088</v>
      </c>
      <c r="J4650" s="97" t="s">
        <v>3826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si="358"/>
        <v>-1131.4029883865614</v>
      </c>
      <c r="V4650" s="22" t="str">
        <f t="shared" si="359"/>
        <v/>
      </c>
      <c r="X4650" s="33"/>
      <c r="Y4650" s="33"/>
    </row>
    <row r="4651" spans="1:25" hidden="1" x14ac:dyDescent="0.2">
      <c r="A4651" s="93" t="s">
        <v>3878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3827</v>
      </c>
      <c r="I4651" s="97" t="s">
        <v>3828</v>
      </c>
      <c r="J4651" s="97" t="s">
        <v>3829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3541</v>
      </c>
      <c r="T4651" s="95" t="str">
        <f t="shared" si="357"/>
        <v>2025 08</v>
      </c>
      <c r="U4651" s="32">
        <f t="shared" si="358"/>
        <v>1222.2974380351511</v>
      </c>
      <c r="V4651" s="22">
        <f t="shared" si="359"/>
        <v>0.53663610800030992</v>
      </c>
      <c r="X4651" s="33"/>
      <c r="Y4651" s="33"/>
    </row>
    <row r="4652" spans="1:25" hidden="1" x14ac:dyDescent="0.2">
      <c r="A4652" s="93" t="s">
        <v>3878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3830</v>
      </c>
      <c r="I4652" s="97" t="s">
        <v>2202</v>
      </c>
      <c r="J4652" s="97" t="s">
        <v>3831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3301</v>
      </c>
      <c r="T4652" s="95" t="str">
        <f t="shared" si="357"/>
        <v>2025 06</v>
      </c>
      <c r="U4652" s="32">
        <f t="shared" si="358"/>
        <v>1938.7270076611085</v>
      </c>
      <c r="V4652" s="22">
        <f t="shared" si="359"/>
        <v>0.63330745494209295</v>
      </c>
      <c r="X4652" s="33"/>
      <c r="Y4652" s="33"/>
    </row>
    <row r="4653" spans="1:25" hidden="1" x14ac:dyDescent="0.2">
      <c r="A4653" s="93" t="s">
        <v>3878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3832</v>
      </c>
      <c r="I4653" s="97" t="s">
        <v>2202</v>
      </c>
      <c r="J4653" s="97" t="s">
        <v>3833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3301</v>
      </c>
      <c r="T4653" s="95" t="str">
        <f t="shared" si="357"/>
        <v>2025 06</v>
      </c>
      <c r="U4653" s="32">
        <f t="shared" si="358"/>
        <v>1441.3236255069855</v>
      </c>
      <c r="V4653" s="22">
        <f t="shared" si="359"/>
        <v>0.70012151660405442</v>
      </c>
      <c r="X4653" s="33"/>
      <c r="Y4653" s="33"/>
    </row>
    <row r="4654" spans="1:25" hidden="1" x14ac:dyDescent="0.2">
      <c r="A4654" s="93" t="s">
        <v>3878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3834</v>
      </c>
      <c r="I4654" s="97" t="s">
        <v>2665</v>
      </c>
      <c r="J4654" s="97" t="s">
        <v>3835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3541</v>
      </c>
      <c r="T4654" s="95" t="str">
        <f t="shared" si="357"/>
        <v>2025 06</v>
      </c>
      <c r="U4654" s="32">
        <f t="shared" si="358"/>
        <v>694.88146687697167</v>
      </c>
      <c r="V4654" s="22">
        <f t="shared" si="359"/>
        <v>1.3756800063951009</v>
      </c>
      <c r="X4654" s="33"/>
      <c r="Y4654" s="33"/>
    </row>
    <row r="4655" spans="1:25" hidden="1" x14ac:dyDescent="0.2">
      <c r="A4655" s="93" t="s">
        <v>3878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3836</v>
      </c>
      <c r="I4655" s="97" t="s">
        <v>2202</v>
      </c>
      <c r="J4655" s="97" t="s">
        <v>3837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3301</v>
      </c>
      <c r="T4655" s="95" t="str">
        <f t="shared" si="357"/>
        <v>2025 06</v>
      </c>
      <c r="U4655" s="32">
        <f t="shared" si="358"/>
        <v>1618.7020144209109</v>
      </c>
      <c r="V4655" s="22">
        <f t="shared" si="359"/>
        <v>0.56179611498794035</v>
      </c>
      <c r="X4655" s="33"/>
      <c r="Y4655" s="33"/>
    </row>
    <row r="4656" spans="1:25" hidden="1" x14ac:dyDescent="0.2">
      <c r="A4656" s="93" t="s">
        <v>3878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3838</v>
      </c>
      <c r="I4656" s="97" t="s">
        <v>3058</v>
      </c>
      <c r="J4656" s="97" t="s">
        <v>3839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3541</v>
      </c>
      <c r="T4656" s="95" t="str">
        <f t="shared" si="357"/>
        <v>2025 06</v>
      </c>
      <c r="U4656" s="32">
        <f t="shared" si="358"/>
        <v>813.35844975214059</v>
      </c>
      <c r="V4656" s="22">
        <f t="shared" si="359"/>
        <v>0.74850667137347748</v>
      </c>
      <c r="X4656" s="33"/>
      <c r="Y4656" s="33"/>
    </row>
    <row r="4657" spans="1:25" hidden="1" x14ac:dyDescent="0.2">
      <c r="A4657" s="93" t="s">
        <v>3878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3840</v>
      </c>
      <c r="I4657" s="97" t="s">
        <v>2596</v>
      </c>
      <c r="J4657" s="97" t="s">
        <v>3841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si="358"/>
        <v>-84.893871113114017</v>
      </c>
      <c r="V4657" s="22" t="str">
        <f t="shared" si="359"/>
        <v/>
      </c>
      <c r="X4657" s="33"/>
      <c r="Y4657" s="33"/>
    </row>
    <row r="4658" spans="1:25" hidden="1" x14ac:dyDescent="0.2">
      <c r="A4658" s="93" t="s">
        <v>3878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3842</v>
      </c>
      <c r="I4658" s="97" t="s">
        <v>2072</v>
      </c>
      <c r="J4658" s="97" t="s">
        <v>4374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si="358"/>
        <v>4.1437584497998614E-3</v>
      </c>
      <c r="V4658" s="22">
        <f t="shared" si="359"/>
        <v>5.0581392399046384E-6</v>
      </c>
      <c r="X4658" s="33"/>
      <c r="Y4658" s="33"/>
    </row>
    <row r="4659" spans="1:25" hidden="1" x14ac:dyDescent="0.2">
      <c r="A4659" s="93" t="s">
        <v>3878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3842</v>
      </c>
      <c r="I4659" s="97" t="s">
        <v>2072</v>
      </c>
      <c r="J4659" s="97" t="s">
        <v>4374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3292</v>
      </c>
      <c r="T4659" s="95" t="str">
        <f t="shared" si="357"/>
        <v>2025 08</v>
      </c>
      <c r="U4659" s="32">
        <f t="shared" si="358"/>
        <v>1080.7741437584498</v>
      </c>
      <c r="V4659" s="22">
        <f t="shared" si="359"/>
        <v>1.3192627350860635</v>
      </c>
      <c r="X4659" s="33"/>
      <c r="Y4659" s="33"/>
    </row>
    <row r="4660" spans="1:25" hidden="1" x14ac:dyDescent="0.2">
      <c r="A4660" s="93" t="s">
        <v>3878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2623</v>
      </c>
      <c r="I4660" s="97" t="s">
        <v>2040</v>
      </c>
      <c r="J4660" s="97" t="s">
        <v>2624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3187</v>
      </c>
      <c r="T4660" s="95" t="str">
        <f t="shared" si="357"/>
        <v>2025 06</v>
      </c>
      <c r="U4660" s="32">
        <f t="shared" si="358"/>
        <v>1023.6955813429474</v>
      </c>
      <c r="V4660" s="22">
        <f t="shared" si="359"/>
        <v>0.69341767755065786</v>
      </c>
      <c r="X4660" s="33"/>
      <c r="Y4660" s="33"/>
    </row>
    <row r="4661" spans="1:25" hidden="1" x14ac:dyDescent="0.2">
      <c r="A4661" s="93" t="s">
        <v>3879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2605</v>
      </c>
      <c r="I4661" s="97" t="s">
        <v>2088</v>
      </c>
      <c r="J4661" s="97" t="s">
        <v>3901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3450</v>
      </c>
      <c r="T4661" s="95" t="str">
        <f t="shared" si="357"/>
        <v>2025 08</v>
      </c>
      <c r="U4661" s="32">
        <f t="shared" si="358"/>
        <v>1587.1794486111833</v>
      </c>
      <c r="V4661" s="22">
        <f t="shared" si="359"/>
        <v>0.82975867624320565</v>
      </c>
      <c r="X4661" s="33"/>
      <c r="Y4661" s="33"/>
    </row>
    <row r="4662" spans="1:25" hidden="1" x14ac:dyDescent="0.2">
      <c r="A4662" s="93" t="s">
        <v>3879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2109</v>
      </c>
      <c r="I4662" s="97" t="s">
        <v>2040</v>
      </c>
      <c r="J4662" s="97" t="s">
        <v>2110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3187</v>
      </c>
      <c r="T4662" s="95" t="str">
        <f t="shared" si="357"/>
        <v>2025 06</v>
      </c>
      <c r="U4662" s="32">
        <f t="shared" si="358"/>
        <v>960.47918584803188</v>
      </c>
      <c r="V4662" s="22">
        <f t="shared" si="359"/>
        <v>0.62388190988967152</v>
      </c>
      <c r="X4662" s="33"/>
      <c r="Y4662" s="33"/>
    </row>
    <row r="4663" spans="1:25" hidden="1" x14ac:dyDescent="0.2">
      <c r="A4663" s="93" t="s">
        <v>3879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3728</v>
      </c>
      <c r="I4663" s="97" t="s">
        <v>2044</v>
      </c>
      <c r="J4663" s="97" t="s">
        <v>3844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3187</v>
      </c>
      <c r="T4663" s="95" t="str">
        <f t="shared" si="357"/>
        <v>2025 06</v>
      </c>
      <c r="U4663" s="32">
        <f t="shared" si="358"/>
        <v>828.77243986965323</v>
      </c>
      <c r="V4663" s="22">
        <f t="shared" si="359"/>
        <v>0.31025901807826961</v>
      </c>
      <c r="X4663" s="33"/>
      <c r="Y4663" s="33"/>
    </row>
    <row r="4664" spans="1:25" hidden="1" x14ac:dyDescent="0.2">
      <c r="A4664" s="93" t="s">
        <v>3879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3712</v>
      </c>
      <c r="I4664" s="97" t="s">
        <v>2138</v>
      </c>
      <c r="J4664" s="97" t="s">
        <v>3845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3297</v>
      </c>
      <c r="T4664" s="95" t="str">
        <f t="shared" si="357"/>
        <v>2025 06</v>
      </c>
      <c r="U4664" s="32">
        <f t="shared" si="358"/>
        <v>713.70684735943723</v>
      </c>
      <c r="V4664" s="22">
        <f t="shared" si="359"/>
        <v>0.65701127326869158</v>
      </c>
      <c r="X4664" s="33"/>
      <c r="Y4664" s="33"/>
    </row>
    <row r="4665" spans="1:25" hidden="1" x14ac:dyDescent="0.2">
      <c r="A4665" s="93" t="s">
        <v>3879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3846</v>
      </c>
      <c r="I4665" s="97" t="s">
        <v>2040</v>
      </c>
      <c r="J4665" s="97" t="s">
        <v>3847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3575</v>
      </c>
      <c r="T4665" s="95" t="str">
        <f t="shared" si="357"/>
        <v>2025 06</v>
      </c>
      <c r="U4665" s="32">
        <f t="shared" si="358"/>
        <v>857.84446490456753</v>
      </c>
      <c r="V4665" s="22">
        <f t="shared" si="359"/>
        <v>0.52238929052156724</v>
      </c>
      <c r="X4665" s="33"/>
      <c r="Y4665" s="33"/>
    </row>
    <row r="4666" spans="1:25" hidden="1" x14ac:dyDescent="0.2">
      <c r="A4666" s="93" t="s">
        <v>3879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3848</v>
      </c>
      <c r="I4666" s="97" t="s">
        <v>3849</v>
      </c>
      <c r="J4666" s="97" t="s">
        <v>3850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3541</v>
      </c>
      <c r="T4666" s="95" t="str">
        <f t="shared" si="357"/>
        <v>2025 06</v>
      </c>
      <c r="U4666" s="32">
        <f t="shared" si="358"/>
        <v>683.27607717374462</v>
      </c>
      <c r="V4666" s="22">
        <f t="shared" si="359"/>
        <v>0.42263002824828882</v>
      </c>
      <c r="X4666" s="33"/>
      <c r="Y4666" s="33"/>
    </row>
    <row r="4667" spans="1:25" hidden="1" x14ac:dyDescent="0.2">
      <c r="A4667" s="93" t="s">
        <v>3879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3133</v>
      </c>
      <c r="I4667" s="97" t="s">
        <v>2499</v>
      </c>
      <c r="J4667" s="97" t="s">
        <v>3134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3541</v>
      </c>
      <c r="T4667" s="95" t="str">
        <f t="shared" si="357"/>
        <v>2025 06</v>
      </c>
      <c r="U4667" s="32">
        <f t="shared" si="358"/>
        <v>888.89857238917921</v>
      </c>
      <c r="V4667" s="22">
        <f t="shared" si="359"/>
        <v>0.3162100675764879</v>
      </c>
      <c r="X4667" s="33"/>
      <c r="Y4667" s="33"/>
    </row>
    <row r="4668" spans="1:25" hidden="1" x14ac:dyDescent="0.2">
      <c r="A4668" s="93" t="s">
        <v>3879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2512</v>
      </c>
      <c r="I4668" s="97" t="s">
        <v>2040</v>
      </c>
      <c r="J4668" s="97" t="s">
        <v>2513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3187</v>
      </c>
      <c r="T4668" s="95" t="str">
        <f t="shared" si="357"/>
        <v>2025 06</v>
      </c>
      <c r="U4668" s="32">
        <f t="shared" si="358"/>
        <v>860.11148192210203</v>
      </c>
      <c r="V4668" s="22">
        <f t="shared" si="359"/>
        <v>0.40194219215432586</v>
      </c>
      <c r="X4668" s="33"/>
      <c r="Y4668" s="33"/>
    </row>
    <row r="4669" spans="1:25" hidden="1" x14ac:dyDescent="0.2">
      <c r="A4669" s="93" t="s">
        <v>3879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2512</v>
      </c>
      <c r="I4669" s="97" t="s">
        <v>2040</v>
      </c>
      <c r="J4669" s="97" t="s">
        <v>2513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3187</v>
      </c>
      <c r="T4669" s="95" t="str">
        <f t="shared" si="357"/>
        <v>2025 06</v>
      </c>
      <c r="U4669" s="32">
        <f t="shared" si="358"/>
        <v>660.11148192210203</v>
      </c>
      <c r="V4669" s="22">
        <f t="shared" si="359"/>
        <v>0.30847937934403746</v>
      </c>
      <c r="X4669" s="33"/>
      <c r="Y4669" s="33"/>
    </row>
    <row r="4670" spans="1:25" hidden="1" x14ac:dyDescent="0.2">
      <c r="A4670" s="93" t="s">
        <v>3880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2125</v>
      </c>
      <c r="I4670" s="97" t="s">
        <v>2040</v>
      </c>
      <c r="J4670" s="97" t="s">
        <v>3851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si="358"/>
        <v>1306.5316260541163</v>
      </c>
      <c r="V4670" s="22">
        <f t="shared" si="359"/>
        <v>0.77151226805010742</v>
      </c>
      <c r="X4670" s="33"/>
      <c r="Y4670" s="33"/>
    </row>
    <row r="4671" spans="1:25" hidden="1" x14ac:dyDescent="0.2">
      <c r="A4671" s="93" t="s">
        <v>3880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2125</v>
      </c>
      <c r="I4671" s="97" t="s">
        <v>2040</v>
      </c>
      <c r="J4671" s="97" t="s">
        <v>3851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si="358"/>
        <v>1306.5316260541163</v>
      </c>
      <c r="V4671" s="22">
        <f t="shared" si="359"/>
        <v>0.77151226805010742</v>
      </c>
      <c r="X4671" s="33"/>
      <c r="Y4671" s="33"/>
    </row>
    <row r="4672" spans="1:25" hidden="1" x14ac:dyDescent="0.2">
      <c r="A4672" s="93" t="s">
        <v>3880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3062</v>
      </c>
      <c r="I4672" s="97" t="s">
        <v>2138</v>
      </c>
      <c r="J4672" s="97" t="s">
        <v>3063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si="358"/>
        <v>1356.1296456102236</v>
      </c>
      <c r="V4672" s="22">
        <f t="shared" si="359"/>
        <v>0.55491063311696953</v>
      </c>
      <c r="X4672" s="33"/>
      <c r="Y4672" s="33"/>
    </row>
    <row r="4673" spans="1:25" hidden="1" x14ac:dyDescent="0.2">
      <c r="A4673" s="93" t="s">
        <v>3880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2507</v>
      </c>
      <c r="I4673" s="97" t="s">
        <v>2040</v>
      </c>
      <c r="J4673" s="97" t="s">
        <v>4359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si="358"/>
        <v>959.56024005380527</v>
      </c>
      <c r="V4673" s="22">
        <f t="shared" si="359"/>
        <v>0.52137552172957735</v>
      </c>
      <c r="X4673" s="33"/>
      <c r="Y4673" s="33"/>
    </row>
    <row r="4674" spans="1:25" hidden="1" x14ac:dyDescent="0.2">
      <c r="A4674" s="93" t="s">
        <v>3880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2507</v>
      </c>
      <c r="I4674" s="97" t="s">
        <v>2040</v>
      </c>
      <c r="J4674" s="97" t="s">
        <v>4359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si="358"/>
        <v>959.56024005380527</v>
      </c>
      <c r="V4674" s="22">
        <f t="shared" si="359"/>
        <v>0.52137552172957735</v>
      </c>
      <c r="X4674" s="33"/>
      <c r="Y4674" s="33"/>
    </row>
    <row r="4675" spans="1:25" hidden="1" x14ac:dyDescent="0.2">
      <c r="A4675" s="93" t="s">
        <v>3880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3853</v>
      </c>
      <c r="I4675" s="97" t="s">
        <v>2040</v>
      </c>
      <c r="J4675" s="97" t="s">
        <v>3854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3450</v>
      </c>
      <c r="T4675" s="95" t="str">
        <f t="shared" si="357"/>
        <v>2025 06</v>
      </c>
      <c r="U4675" s="32">
        <f t="shared" si="358"/>
        <v>1176.7215520720165</v>
      </c>
      <c r="V4675" s="22">
        <f t="shared" si="359"/>
        <v>0.50649182973374363</v>
      </c>
      <c r="X4675" s="33"/>
      <c r="Y4675" s="33"/>
    </row>
    <row r="4676" spans="1:25" hidden="1" x14ac:dyDescent="0.2">
      <c r="A4676" s="93" t="s">
        <v>3880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2855</v>
      </c>
      <c r="I4676" s="97" t="s">
        <v>2043</v>
      </c>
      <c r="J4676" s="97" t="s">
        <v>2856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si="358"/>
        <v>955.59033576491288</v>
      </c>
      <c r="V4676" s="22">
        <f t="shared" si="359"/>
        <v>0.46741626811984655</v>
      </c>
      <c r="X4676" s="33"/>
      <c r="Y4676" s="33"/>
    </row>
    <row r="4677" spans="1:25" hidden="1" x14ac:dyDescent="0.2">
      <c r="A4677" s="93" t="s">
        <v>3880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3700</v>
      </c>
      <c r="I4677" s="97" t="s">
        <v>2043</v>
      </c>
      <c r="J4677" s="97" t="s">
        <v>3855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3272</v>
      </c>
      <c r="T4677" s="95" t="str">
        <f t="shared" si="361"/>
        <v>2025 08</v>
      </c>
      <c r="U4677" s="32">
        <f t="shared" si="358"/>
        <v>690.44726576646531</v>
      </c>
      <c r="V4677" s="22">
        <f t="shared" si="359"/>
        <v>0.52723899367868965</v>
      </c>
      <c r="X4677" s="33"/>
      <c r="Y4677" s="33"/>
    </row>
    <row r="4678" spans="1:25" hidden="1" x14ac:dyDescent="0.2">
      <c r="A4678" s="93" t="s">
        <v>3880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2051</v>
      </c>
      <c r="I4678" s="97" t="s">
        <v>2040</v>
      </c>
      <c r="J4678" s="97" t="s">
        <v>2052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si="358"/>
        <v>1478.6074685705416</v>
      </c>
      <c r="V4678" s="22">
        <f t="shared" si="359"/>
        <v>0.48937946764268797</v>
      </c>
      <c r="X4678" s="33"/>
      <c r="Y4678" s="33"/>
    </row>
    <row r="4679" spans="1:25" hidden="1" x14ac:dyDescent="0.2">
      <c r="A4679" s="93" t="s">
        <v>3881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3856</v>
      </c>
      <c r="I4679" s="97" t="s">
        <v>2920</v>
      </c>
      <c r="J4679" s="97" t="s">
        <v>3857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3541</v>
      </c>
      <c r="T4679" s="95" t="str">
        <f t="shared" si="361"/>
        <v>2025 06</v>
      </c>
      <c r="U4679" s="32">
        <f t="shared" si="358"/>
        <v>1173.8809769398567</v>
      </c>
      <c r="V4679" s="22">
        <f t="shared" si="359"/>
        <v>0.6428282943861513</v>
      </c>
      <c r="X4679" s="33"/>
      <c r="Y4679" s="33"/>
    </row>
    <row r="4680" spans="1:25" hidden="1" x14ac:dyDescent="0.2">
      <c r="A4680" s="93" t="s">
        <v>3881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3858</v>
      </c>
      <c r="I4680" s="97" t="s">
        <v>2072</v>
      </c>
      <c r="J4680" s="97" t="s">
        <v>4133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3292</v>
      </c>
      <c r="T4680" s="95" t="str">
        <f t="shared" si="361"/>
        <v>2025 06</v>
      </c>
      <c r="U4680" s="32">
        <f t="shared" si="358"/>
        <v>988.37871299470214</v>
      </c>
      <c r="V4680" s="22">
        <f t="shared" si="359"/>
        <v>0.97702443166315656</v>
      </c>
      <c r="X4680" s="33"/>
      <c r="Y4680" s="33"/>
    </row>
    <row r="4681" spans="1:25" hidden="1" x14ac:dyDescent="0.2">
      <c r="A4681" s="93" t="s">
        <v>3881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3724</v>
      </c>
      <c r="I4681" s="97" t="s">
        <v>2040</v>
      </c>
      <c r="J4681" s="97" t="s">
        <v>3860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3272</v>
      </c>
      <c r="T4681" s="95" t="str">
        <f t="shared" si="361"/>
        <v>2025 07</v>
      </c>
      <c r="U4681" s="32">
        <f t="shared" si="358"/>
        <v>1254.76802274852</v>
      </c>
      <c r="V4681" s="22">
        <f t="shared" si="359"/>
        <v>0.6450480135132507</v>
      </c>
      <c r="X4681" s="33"/>
      <c r="Y4681" s="33"/>
    </row>
    <row r="4682" spans="1:25" hidden="1" x14ac:dyDescent="0.2">
      <c r="A4682" s="93" t="s">
        <v>3881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3861</v>
      </c>
      <c r="I4682" s="97" t="s">
        <v>3590</v>
      </c>
      <c r="J4682" s="97" t="s">
        <v>3862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3238</v>
      </c>
      <c r="T4682" s="95" t="str">
        <f t="shared" si="361"/>
        <v>2025 07</v>
      </c>
      <c r="U4682" s="32">
        <f t="shared" si="358"/>
        <v>1457.3422390152693</v>
      </c>
      <c r="V4682" s="22">
        <f t="shared" si="359"/>
        <v>1.397718689245542</v>
      </c>
      <c r="X4682" s="33"/>
      <c r="Y4682" s="33"/>
    </row>
    <row r="4683" spans="1:25" hidden="1" x14ac:dyDescent="0.2">
      <c r="A4683" s="93" t="s">
        <v>3881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3863</v>
      </c>
      <c r="I4683" s="97" t="s">
        <v>3864</v>
      </c>
      <c r="J4683" s="97" t="s">
        <v>3865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3575</v>
      </c>
      <c r="T4683" s="95" t="str">
        <f t="shared" si="361"/>
        <v>2025 07</v>
      </c>
      <c r="U4683" s="32">
        <f t="shared" si="358"/>
        <v>1339.9680539108756</v>
      </c>
      <c r="V4683" s="22">
        <f t="shared" si="359"/>
        <v>0.80719413687652908</v>
      </c>
      <c r="X4683" s="33"/>
      <c r="Y4683" s="33"/>
    </row>
    <row r="4684" spans="1:25" hidden="1" x14ac:dyDescent="0.2">
      <c r="A4684" s="93" t="s">
        <v>3881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2249</v>
      </c>
      <c r="I4684" s="97" t="s">
        <v>2250</v>
      </c>
      <c r="J4684" s="97" t="s">
        <v>2251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/>
      <c r="R4684" s="31"/>
      <c r="S4684" s="31"/>
      <c r="T4684" s="95" t="str">
        <f t="shared" si="361"/>
        <v/>
      </c>
      <c r="U4684" s="32">
        <f t="shared" si="358"/>
        <v>-2018.2096322842006</v>
      </c>
      <c r="V4684" s="22" t="str">
        <f t="shared" si="359"/>
        <v/>
      </c>
      <c r="X4684" s="33"/>
      <c r="Y4684" s="33"/>
    </row>
    <row r="4685" spans="1:25" hidden="1" x14ac:dyDescent="0.2">
      <c r="A4685" s="93" t="s">
        <v>3881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2109</v>
      </c>
      <c r="I4685" s="97" t="s">
        <v>2040</v>
      </c>
      <c r="J4685" s="97" t="s">
        <v>2110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/>
      <c r="R4685" s="31"/>
      <c r="S4685" s="31"/>
      <c r="T4685" s="95" t="str">
        <f t="shared" si="361"/>
        <v/>
      </c>
      <c r="U4685" s="32">
        <f t="shared" si="358"/>
        <v>-1263.2683733250233</v>
      </c>
      <c r="V4685" s="22" t="str">
        <f t="shared" si="359"/>
        <v/>
      </c>
      <c r="X4685" s="33"/>
      <c r="Y4685" s="33"/>
    </row>
    <row r="4686" spans="1:25" hidden="1" x14ac:dyDescent="0.2">
      <c r="A4686" s="93" t="s">
        <v>3899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2909</v>
      </c>
      <c r="I4686" s="97" t="s">
        <v>2903</v>
      </c>
      <c r="J4686" s="97" t="s">
        <v>2910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si="358"/>
        <v>1146.5512456287597</v>
      </c>
      <c r="V4686" s="22">
        <f t="shared" si="359"/>
        <v>0.58693694578018352</v>
      </c>
      <c r="X4686" s="33"/>
      <c r="Y4686" s="33"/>
    </row>
    <row r="4687" spans="1:25" hidden="1" x14ac:dyDescent="0.2">
      <c r="A4687" s="93" t="s">
        <v>3899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2952</v>
      </c>
      <c r="I4687" s="97" t="s">
        <v>2903</v>
      </c>
      <c r="J4687" s="97" t="s">
        <v>3891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3301</v>
      </c>
      <c r="T4687" s="95" t="str">
        <f t="shared" si="361"/>
        <v>2025 07</v>
      </c>
      <c r="U4687" s="32">
        <f t="shared" si="358"/>
        <v>869.94690131486959</v>
      </c>
      <c r="V4687" s="22">
        <f t="shared" si="359"/>
        <v>0.27793359214267516</v>
      </c>
      <c r="X4687" s="33"/>
      <c r="Y4687" s="33"/>
    </row>
    <row r="4688" spans="1:25" hidden="1" x14ac:dyDescent="0.2">
      <c r="A4688" s="93" t="s">
        <v>3899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2952</v>
      </c>
      <c r="I4688" s="97" t="s">
        <v>2903</v>
      </c>
      <c r="J4688" s="97" t="s">
        <v>3891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3301</v>
      </c>
      <c r="T4688" s="95" t="str">
        <f t="shared" si="361"/>
        <v>2025 07</v>
      </c>
      <c r="U4688" s="32">
        <f t="shared" si="358"/>
        <v>869.94690131486959</v>
      </c>
      <c r="V4688" s="22">
        <f t="shared" si="359"/>
        <v>0.27793359214267516</v>
      </c>
      <c r="X4688" s="33"/>
      <c r="Y4688" s="33"/>
    </row>
    <row r="4689" spans="1:25" hidden="1" x14ac:dyDescent="0.2">
      <c r="A4689" s="93" t="s">
        <v>3899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3593</v>
      </c>
      <c r="I4689" s="97" t="s">
        <v>3594</v>
      </c>
      <c r="J4689" s="97" t="s">
        <v>3595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3301</v>
      </c>
      <c r="T4689" s="95" t="str">
        <f t="shared" si="361"/>
        <v>2025 07</v>
      </c>
      <c r="U4689" s="32">
        <f t="shared" si="358"/>
        <v>1154.4694320884041</v>
      </c>
      <c r="V4689" s="22">
        <f t="shared" si="359"/>
        <v>1.0078032524204958</v>
      </c>
      <c r="X4689" s="33"/>
      <c r="Y4689" s="33"/>
    </row>
    <row r="4690" spans="1:25" hidden="1" x14ac:dyDescent="0.2">
      <c r="A4690" s="93" t="s">
        <v>3899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3593</v>
      </c>
      <c r="I4690" s="97" t="s">
        <v>3594</v>
      </c>
      <c r="J4690" s="97" t="s">
        <v>3595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3301</v>
      </c>
      <c r="T4690" s="95" t="str">
        <f t="shared" si="361"/>
        <v>2025 07</v>
      </c>
      <c r="U4690" s="32">
        <f t="shared" si="358"/>
        <v>1154.4694320884041</v>
      </c>
      <c r="V4690" s="22">
        <f t="shared" si="359"/>
        <v>1.0078032524204958</v>
      </c>
      <c r="X4690" s="33"/>
      <c r="Y4690" s="33"/>
    </row>
    <row r="4691" spans="1:25" hidden="1" x14ac:dyDescent="0.2">
      <c r="A4691" s="93" t="s">
        <v>3899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3892</v>
      </c>
      <c r="I4691" s="97" t="s">
        <v>2044</v>
      </c>
      <c r="J4691" s="97" t="s">
        <v>3893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3272</v>
      </c>
      <c r="T4691" s="95" t="str">
        <f t="shared" si="361"/>
        <v>2025 07</v>
      </c>
      <c r="U4691" s="32">
        <f t="shared" si="358"/>
        <v>691.84174779689465</v>
      </c>
      <c r="V4691" s="22">
        <f t="shared" si="359"/>
        <v>1.6950331006724924</v>
      </c>
      <c r="X4691" s="33"/>
      <c r="Y4691" s="33"/>
    </row>
    <row r="4692" spans="1:25" hidden="1" x14ac:dyDescent="0.2">
      <c r="A4692" s="93" t="s">
        <v>3899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3894</v>
      </c>
      <c r="I4692" s="97" t="s">
        <v>2044</v>
      </c>
      <c r="J4692" s="97" t="s">
        <v>3895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3272</v>
      </c>
      <c r="T4692" s="95" t="str">
        <f t="shared" si="361"/>
        <v>2025 07</v>
      </c>
      <c r="U4692" s="32">
        <f t="shared" si="358"/>
        <v>1032.3937396838721</v>
      </c>
      <c r="V4692" s="22">
        <f t="shared" si="359"/>
        <v>1.3449522145099433</v>
      </c>
      <c r="X4692" s="33"/>
      <c r="Y4692" s="33"/>
    </row>
    <row r="4693" spans="1:25" hidden="1" x14ac:dyDescent="0.2">
      <c r="A4693" s="93" t="s">
        <v>3899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2543</v>
      </c>
      <c r="I4693" s="97" t="s">
        <v>2072</v>
      </c>
      <c r="J4693" s="97" t="s">
        <v>3808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3301</v>
      </c>
      <c r="T4693" s="95" t="str">
        <f t="shared" si="361"/>
        <v>2025 07</v>
      </c>
      <c r="U4693" s="32">
        <f t="shared" si="358"/>
        <v>1186.7429397468181</v>
      </c>
      <c r="V4693" s="22">
        <f t="shared" si="359"/>
        <v>1.1712160578977733</v>
      </c>
      <c r="X4693" s="33"/>
      <c r="Y4693" s="33"/>
    </row>
    <row r="4694" spans="1:25" hidden="1" x14ac:dyDescent="0.2">
      <c r="A4694" s="93" t="s">
        <v>3899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2543</v>
      </c>
      <c r="I4694" s="97" t="s">
        <v>2072</v>
      </c>
      <c r="J4694" s="97" t="s">
        <v>3808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3292</v>
      </c>
      <c r="T4694" s="95" t="str">
        <f t="shared" si="361"/>
        <v>2025 07</v>
      </c>
      <c r="U4694" s="32">
        <f t="shared" si="358"/>
        <v>986.74293974681814</v>
      </c>
      <c r="V4694" s="22">
        <f t="shared" si="359"/>
        <v>0.97383277990706651</v>
      </c>
      <c r="X4694" s="33"/>
      <c r="Y4694" s="33"/>
    </row>
    <row r="4695" spans="1:25" hidden="1" x14ac:dyDescent="0.2">
      <c r="A4695" s="93" t="s">
        <v>3899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2907</v>
      </c>
      <c r="I4695" s="97" t="s">
        <v>2903</v>
      </c>
      <c r="J4695" s="97" t="s">
        <v>2908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3563</v>
      </c>
      <c r="T4695" s="95" t="str">
        <f t="shared" si="361"/>
        <v>2025 09</v>
      </c>
      <c r="U4695" s="32">
        <f t="shared" si="358"/>
        <v>1285.7832742341589</v>
      </c>
      <c r="V4695" s="22">
        <f t="shared" si="359"/>
        <v>0.84914084777649768</v>
      </c>
      <c r="X4695" s="33"/>
      <c r="Y4695" s="33"/>
    </row>
    <row r="4696" spans="1:25" hidden="1" x14ac:dyDescent="0.2">
      <c r="A4696" s="93" t="s">
        <v>3899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3896</v>
      </c>
      <c r="I4696" s="97" t="s">
        <v>3897</v>
      </c>
      <c r="J4696" s="97" t="s">
        <v>3898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4783</v>
      </c>
      <c r="T4696" s="95" t="str">
        <f t="shared" si="361"/>
        <v>2025 07</v>
      </c>
      <c r="U4696" s="32">
        <f t="shared" si="358"/>
        <v>710.55811302280063</v>
      </c>
      <c r="V4696" s="22">
        <f t="shared" si="359"/>
        <v>0.9000765284238369</v>
      </c>
      <c r="X4696" s="33"/>
      <c r="Y4696" s="33"/>
    </row>
    <row r="4697" spans="1:25" hidden="1" x14ac:dyDescent="0.2">
      <c r="A4697" s="93" t="s">
        <v>3902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3652</v>
      </c>
      <c r="I4697" s="97" t="s">
        <v>2088</v>
      </c>
      <c r="J4697" s="97" t="s">
        <v>3653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si="358"/>
        <v>2036.336878586299</v>
      </c>
      <c r="V4697" s="22">
        <f t="shared" si="359"/>
        <v>0.76448739415123279</v>
      </c>
      <c r="X4697" s="33"/>
      <c r="Y4697" s="33"/>
    </row>
    <row r="4698" spans="1:25" hidden="1" x14ac:dyDescent="0.2">
      <c r="A4698" s="93" t="s">
        <v>3902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2083</v>
      </c>
      <c r="I4698" s="97" t="s">
        <v>2084</v>
      </c>
      <c r="J4698" s="97" t="s">
        <v>3900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3301</v>
      </c>
      <c r="T4698" s="95" t="str">
        <f t="shared" si="361"/>
        <v>2025 07</v>
      </c>
      <c r="U4698" s="32">
        <f t="shared" si="358"/>
        <v>2364.5809710162093</v>
      </c>
      <c r="V4698" s="22">
        <f t="shared" si="359"/>
        <v>1.1073147419415257</v>
      </c>
      <c r="X4698" s="33"/>
      <c r="Y4698" s="33"/>
    </row>
    <row r="4699" spans="1:25" hidden="1" x14ac:dyDescent="0.2">
      <c r="A4699" s="93" t="s">
        <v>3902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2083</v>
      </c>
      <c r="I4699" s="97" t="s">
        <v>2084</v>
      </c>
      <c r="J4699" s="97" t="s">
        <v>3900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3301</v>
      </c>
      <c r="T4699" s="95" t="str">
        <f t="shared" si="361"/>
        <v>2025 07</v>
      </c>
      <c r="U4699" s="32">
        <f t="shared" si="358"/>
        <v>2364.5809710162093</v>
      </c>
      <c r="V4699" s="22">
        <f t="shared" si="359"/>
        <v>1.1073147419415257</v>
      </c>
      <c r="X4699" s="33"/>
      <c r="Y4699" s="33"/>
    </row>
    <row r="4700" spans="1:25" hidden="1" x14ac:dyDescent="0.2">
      <c r="A4700" s="93" t="s">
        <v>3902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2083</v>
      </c>
      <c r="I4700" s="97" t="s">
        <v>2084</v>
      </c>
      <c r="J4700" s="97" t="s">
        <v>3900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3301</v>
      </c>
      <c r="T4700" s="95" t="str">
        <f t="shared" si="361"/>
        <v>2025 07</v>
      </c>
      <c r="U4700" s="32">
        <f t="shared" si="358"/>
        <v>2364.5809710162093</v>
      </c>
      <c r="V4700" s="22">
        <f t="shared" si="359"/>
        <v>1.1073147419415257</v>
      </c>
      <c r="X4700" s="33"/>
      <c r="Y4700" s="33"/>
    </row>
    <row r="4701" spans="1:25" hidden="1" x14ac:dyDescent="0.2">
      <c r="A4701" s="93" t="s">
        <v>3902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2087</v>
      </c>
      <c r="I4701" s="97" t="s">
        <v>2088</v>
      </c>
      <c r="J4701" s="97" t="s">
        <v>3163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3318</v>
      </c>
      <c r="T4701" s="95" t="str">
        <f t="shared" si="361"/>
        <v>2025 07</v>
      </c>
      <c r="U4701" s="32">
        <f t="shared" si="358"/>
        <v>1058.2196095905479</v>
      </c>
      <c r="V4701" s="22">
        <f t="shared" si="359"/>
        <v>0.85217935293826086</v>
      </c>
      <c r="X4701" s="33"/>
      <c r="Y4701" s="33"/>
    </row>
    <row r="4702" spans="1:25" hidden="1" x14ac:dyDescent="0.2">
      <c r="A4702" s="93" t="s">
        <v>3902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2087</v>
      </c>
      <c r="I4702" s="97" t="s">
        <v>2088</v>
      </c>
      <c r="J4702" s="97" t="s">
        <v>3163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si="358"/>
        <v>1158.2196095905479</v>
      </c>
      <c r="V4702" s="22">
        <f t="shared" si="359"/>
        <v>0.9327088900225331</v>
      </c>
      <c r="X4702" s="33"/>
      <c r="Y4702" s="33"/>
    </row>
    <row r="4703" spans="1:25" hidden="1" x14ac:dyDescent="0.2">
      <c r="A4703" s="93" t="s">
        <v>3902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2605</v>
      </c>
      <c r="I4703" s="97" t="s">
        <v>2088</v>
      </c>
      <c r="J4703" s="97" t="s">
        <v>3901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3450</v>
      </c>
      <c r="T4703" s="95" t="str">
        <f t="shared" si="361"/>
        <v>2025 11</v>
      </c>
      <c r="U4703" s="32">
        <f t="shared" si="358"/>
        <v>1727.5909846138215</v>
      </c>
      <c r="V4703" s="22">
        <f t="shared" si="359"/>
        <v>0.97471349424241571</v>
      </c>
      <c r="X4703" s="33"/>
      <c r="Y4703" s="33"/>
    </row>
    <row r="4704" spans="1:25" hidden="1" x14ac:dyDescent="0.2">
      <c r="A4704" s="93" t="s">
        <v>3902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2948</v>
      </c>
      <c r="I4704" s="97" t="s">
        <v>2903</v>
      </c>
      <c r="J4704" s="97" t="s">
        <v>2949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si="358"/>
        <v>1052.2666712368168</v>
      </c>
      <c r="V4704" s="22">
        <f t="shared" si="359"/>
        <v>0.32400033029729874</v>
      </c>
      <c r="X4704" s="33"/>
      <c r="Y4704" s="33"/>
    </row>
    <row r="4705" spans="1:25" hidden="1" x14ac:dyDescent="0.2">
      <c r="A4705" s="93" t="s">
        <v>3905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3906</v>
      </c>
      <c r="I4705" s="97" t="s">
        <v>3907</v>
      </c>
      <c r="J4705" s="97" t="s">
        <v>2033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3238</v>
      </c>
      <c r="T4705" s="95" t="str">
        <f t="shared" si="361"/>
        <v>2025 06</v>
      </c>
      <c r="U4705" s="32">
        <f t="shared" si="358"/>
        <v>1251.9646211646836</v>
      </c>
      <c r="V4705" s="22">
        <f t="shared" si="359"/>
        <v>0.92873276237480018</v>
      </c>
      <c r="X4705" s="33"/>
      <c r="Y4705" s="33"/>
    </row>
    <row r="4706" spans="1:25" hidden="1" x14ac:dyDescent="0.2">
      <c r="A4706" s="93" t="s">
        <v>3905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3664</v>
      </c>
      <c r="I4706" s="97" t="s">
        <v>3662</v>
      </c>
      <c r="J4706" s="97" t="s">
        <v>3663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3187</v>
      </c>
      <c r="T4706" s="95" t="str">
        <f t="shared" si="361"/>
        <v>2025 06</v>
      </c>
      <c r="U4706" s="32">
        <f t="shared" si="358"/>
        <v>1273.0353788353164</v>
      </c>
      <c r="V4706" s="22">
        <f t="shared" si="359"/>
        <v>1.7511655199888025</v>
      </c>
      <c r="X4706" s="33"/>
      <c r="Y4706" s="33"/>
    </row>
    <row r="4707" spans="1:25" hidden="1" x14ac:dyDescent="0.2">
      <c r="A4707" s="93" t="s">
        <v>3909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3664</v>
      </c>
      <c r="I4707" s="97" t="s">
        <v>3662</v>
      </c>
      <c r="J4707" s="97" t="s">
        <v>3663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3575</v>
      </c>
      <c r="T4707" s="95" t="str">
        <f t="shared" si="361"/>
        <v>2025 06</v>
      </c>
      <c r="U4707" s="32">
        <f t="shared" si="358"/>
        <v>883</v>
      </c>
      <c r="V4707" s="22">
        <f t="shared" si="359"/>
        <v>0.79051029543419871</v>
      </c>
      <c r="X4707" s="33"/>
      <c r="Y4707" s="33"/>
    </row>
    <row r="4708" spans="1:25" hidden="1" x14ac:dyDescent="0.2">
      <c r="A4708" s="93" t="s">
        <v>3909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3664</v>
      </c>
      <c r="I4708" s="97" t="s">
        <v>3662</v>
      </c>
      <c r="J4708" s="97" t="s">
        <v>3663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3575</v>
      </c>
      <c r="T4708" s="95" t="str">
        <f t="shared" si="361"/>
        <v>2025 06</v>
      </c>
      <c r="U4708" s="32">
        <f t="shared" si="358"/>
        <v>883</v>
      </c>
      <c r="V4708" s="22">
        <f t="shared" si="359"/>
        <v>0.79051029543419871</v>
      </c>
      <c r="X4708" s="33"/>
      <c r="Y4708" s="33"/>
    </row>
    <row r="4709" spans="1:25" hidden="1" x14ac:dyDescent="0.2">
      <c r="A4709" s="93" t="s">
        <v>3909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3915</v>
      </c>
      <c r="I4709" s="97" t="s">
        <v>2655</v>
      </c>
      <c r="J4709" s="97" t="s">
        <v>3916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3238</v>
      </c>
      <c r="T4709" s="95" t="str">
        <f t="shared" si="361"/>
        <v>2025 06</v>
      </c>
      <c r="U4709" s="32">
        <f t="shared" si="358"/>
        <v>317</v>
      </c>
      <c r="V4709" s="22">
        <f t="shared" si="359"/>
        <v>0.18835412953060013</v>
      </c>
      <c r="X4709" s="33"/>
      <c r="Y4709" s="33"/>
    </row>
    <row r="4710" spans="1:25" hidden="1" x14ac:dyDescent="0.2">
      <c r="A4710" s="93" t="s">
        <v>3929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2154</v>
      </c>
      <c r="I4710" s="97" t="s">
        <v>2040</v>
      </c>
      <c r="J4710" s="97" t="s">
        <v>2155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si="358"/>
        <v>1077.5029485591167</v>
      </c>
      <c r="V4710" s="22">
        <f t="shared" si="359"/>
        <v>1.168028609821705</v>
      </c>
      <c r="X4710" s="33"/>
      <c r="Y4710" s="33"/>
    </row>
    <row r="4711" spans="1:25" hidden="1" x14ac:dyDescent="0.2">
      <c r="A4711" s="93" t="s">
        <v>3929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3917</v>
      </c>
      <c r="I4711" s="97" t="s">
        <v>3918</v>
      </c>
      <c r="J4711" s="97" t="s">
        <v>3919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si="358"/>
        <v>-448.26151000987517</v>
      </c>
      <c r="V4711" s="22" t="str">
        <f t="shared" si="359"/>
        <v/>
      </c>
      <c r="X4711" s="33"/>
      <c r="Y4711" s="33"/>
    </row>
    <row r="4712" spans="1:25" hidden="1" x14ac:dyDescent="0.2">
      <c r="A4712" s="93" t="s">
        <v>3929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3920</v>
      </c>
      <c r="I4712" s="97" t="s">
        <v>3921</v>
      </c>
      <c r="J4712" s="97" t="s">
        <v>3922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si="358"/>
        <v>-211.14373929437102</v>
      </c>
      <c r="V4712" s="22" t="str">
        <f t="shared" si="359"/>
        <v/>
      </c>
      <c r="X4712" s="33"/>
      <c r="Y4712" s="33"/>
    </row>
    <row r="4713" spans="1:25" hidden="1" x14ac:dyDescent="0.2">
      <c r="A4713" s="93" t="s">
        <v>3929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3923</v>
      </c>
      <c r="I4713" s="97" t="s">
        <v>2041</v>
      </c>
      <c r="J4713" s="97" t="s">
        <v>3924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3575</v>
      </c>
      <c r="T4713" s="95" t="str">
        <f t="shared" si="361"/>
        <v>2025 08</v>
      </c>
      <c r="U4713" s="32">
        <f t="shared" si="358"/>
        <v>855.13180860041325</v>
      </c>
      <c r="V4713" s="22">
        <f t="shared" si="359"/>
        <v>1.1480310455916292</v>
      </c>
      <c r="X4713" s="33"/>
      <c r="Y4713" s="33"/>
    </row>
    <row r="4714" spans="1:25" hidden="1" x14ac:dyDescent="0.2">
      <c r="A4714" s="93" t="s">
        <v>3929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2062</v>
      </c>
      <c r="I4714" s="97" t="s">
        <v>2040</v>
      </c>
      <c r="J4714" s="97" t="s">
        <v>4360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si="358"/>
        <v>659.7401464404345</v>
      </c>
      <c r="V4714" s="22">
        <f t="shared" si="359"/>
        <v>1.2211533803477328</v>
      </c>
      <c r="X4714" s="33"/>
      <c r="Y4714" s="33"/>
    </row>
    <row r="4715" spans="1:25" hidden="1" x14ac:dyDescent="0.2">
      <c r="A4715" s="93" t="s">
        <v>3929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2062</v>
      </c>
      <c r="I4715" s="97" t="s">
        <v>2040</v>
      </c>
      <c r="J4715" s="97" t="s">
        <v>4360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si="358"/>
        <v>559.7401464404345</v>
      </c>
      <c r="V4715" s="22">
        <f t="shared" si="359"/>
        <v>1.036057265318755</v>
      </c>
      <c r="X4715" s="33"/>
      <c r="Y4715" s="33"/>
    </row>
    <row r="4716" spans="1:25" hidden="1" x14ac:dyDescent="0.2">
      <c r="A4716" s="93" t="s">
        <v>3929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2062</v>
      </c>
      <c r="I4716" s="97" t="s">
        <v>2040</v>
      </c>
      <c r="J4716" s="97" t="s">
        <v>4360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si="358"/>
        <v>659.7401464404345</v>
      </c>
      <c r="V4716" s="22">
        <f t="shared" si="359"/>
        <v>1.2211533803477328</v>
      </c>
      <c r="X4716" s="33"/>
      <c r="Y4716" s="33"/>
    </row>
    <row r="4717" spans="1:25" hidden="1" x14ac:dyDescent="0.2">
      <c r="A4717" s="93" t="s">
        <v>3929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2062</v>
      </c>
      <c r="I4717" s="97" t="s">
        <v>2040</v>
      </c>
      <c r="J4717" s="97" t="s">
        <v>4360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3523</v>
      </c>
      <c r="T4717" s="95" t="str">
        <f t="shared" si="361"/>
        <v>2025 11</v>
      </c>
      <c r="U4717" s="32">
        <f t="shared" si="358"/>
        <v>559.7401464404345</v>
      </c>
      <c r="V4717" s="22">
        <f t="shared" si="359"/>
        <v>1.036057265318755</v>
      </c>
      <c r="X4717" s="33"/>
      <c r="Y4717" s="33"/>
    </row>
    <row r="4718" spans="1:25" hidden="1" x14ac:dyDescent="0.2">
      <c r="A4718" s="93" t="s">
        <v>3929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2062</v>
      </c>
      <c r="I4718" s="97" t="s">
        <v>2040</v>
      </c>
      <c r="J4718" s="97" t="s">
        <v>4360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4880</v>
      </c>
      <c r="T4718" s="95" t="str">
        <f t="shared" si="361"/>
        <v>2025 12</v>
      </c>
      <c r="U4718" s="32">
        <f t="shared" si="358"/>
        <v>559.7401464404345</v>
      </c>
      <c r="V4718" s="22">
        <f t="shared" si="359"/>
        <v>1.036057265318755</v>
      </c>
      <c r="X4718" s="33"/>
      <c r="Y4718" s="33"/>
    </row>
    <row r="4719" spans="1:25" hidden="1" x14ac:dyDescent="0.2">
      <c r="A4719" s="93" t="s">
        <v>3929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2249</v>
      </c>
      <c r="I4719" s="97" t="s">
        <v>2250</v>
      </c>
      <c r="J4719" s="97" t="s">
        <v>2251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/>
      <c r="R4719" s="31"/>
      <c r="S4719" s="31"/>
      <c r="T4719" s="95" t="str">
        <f t="shared" si="361"/>
        <v/>
      </c>
      <c r="U4719" s="32">
        <f t="shared" si="358"/>
        <v>-2022.6229629230629</v>
      </c>
      <c r="V4719" s="22" t="str">
        <f t="shared" si="359"/>
        <v/>
      </c>
      <c r="X4719" s="33"/>
      <c r="Y4719" s="33"/>
    </row>
    <row r="4720" spans="1:25" hidden="1" x14ac:dyDescent="0.2">
      <c r="A4720" s="93" t="s">
        <v>3929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2255</v>
      </c>
      <c r="I4720" s="97" t="s">
        <v>2256</v>
      </c>
      <c r="J4720" s="97" t="s">
        <v>2257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si="358"/>
        <v>1605.5714502199482</v>
      </c>
      <c r="V4720" s="22">
        <f t="shared" si="359"/>
        <v>0.84752283236354276</v>
      </c>
      <c r="X4720" s="33"/>
      <c r="Y4720" s="33"/>
    </row>
    <row r="4721" spans="1:25" hidden="1" x14ac:dyDescent="0.2">
      <c r="A4721" s="93" t="s">
        <v>3929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2727</v>
      </c>
      <c r="I4721" s="97" t="s">
        <v>2728</v>
      </c>
      <c r="J4721" s="97" t="s">
        <v>3925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3575</v>
      </c>
      <c r="T4721" s="95" t="str">
        <f t="shared" si="361"/>
        <v>2025 07</v>
      </c>
      <c r="U4721" s="32">
        <f t="shared" si="358"/>
        <v>581.90188131789228</v>
      </c>
      <c r="V4721" s="22">
        <f t="shared" si="359"/>
        <v>1.3917830655447874</v>
      </c>
      <c r="X4721" s="33"/>
      <c r="Y4721" s="33"/>
    </row>
    <row r="4722" spans="1:25" hidden="1" x14ac:dyDescent="0.2">
      <c r="A4722" s="93" t="s">
        <v>3929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2900</v>
      </c>
      <c r="I4722" s="97" t="s">
        <v>2040</v>
      </c>
      <c r="J4722" s="97" t="s">
        <v>2901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si="358"/>
        <v>717.97220719992833</v>
      </c>
      <c r="V4722" s="22">
        <f t="shared" si="359"/>
        <v>1.0527022722230812</v>
      </c>
      <c r="X4722" s="33"/>
      <c r="Y4722" s="33"/>
    </row>
    <row r="4723" spans="1:25" hidden="1" x14ac:dyDescent="0.2">
      <c r="A4723" s="93" t="s">
        <v>3929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2959</v>
      </c>
      <c r="I4723" s="97" t="s">
        <v>2713</v>
      </c>
      <c r="J4723" s="97" t="s">
        <v>3926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si="358"/>
        <v>842.01909112128567</v>
      </c>
      <c r="V4723" s="22">
        <f t="shared" si="359"/>
        <v>0.98139606884926034</v>
      </c>
      <c r="X4723" s="33"/>
      <c r="Y4723" s="33"/>
    </row>
    <row r="4724" spans="1:25" hidden="1" x14ac:dyDescent="0.2">
      <c r="A4724" s="93" t="s">
        <v>3929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2853</v>
      </c>
      <c r="I4724" s="97" t="s">
        <v>2713</v>
      </c>
      <c r="J4724" s="97" t="s">
        <v>4389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si="358"/>
        <v>957.35219032229122</v>
      </c>
      <c r="V4724" s="22">
        <f t="shared" si="359"/>
        <v>1.4896996082541825</v>
      </c>
      <c r="X4724" s="33"/>
      <c r="Y4724" s="33"/>
    </row>
    <row r="4725" spans="1:25" hidden="1" x14ac:dyDescent="0.2">
      <c r="A4725" s="93" t="s">
        <v>3929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2853</v>
      </c>
      <c r="I4725" s="97" t="s">
        <v>2713</v>
      </c>
      <c r="J4725" s="97" t="s">
        <v>4389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si="358"/>
        <v>1057.3521903222913</v>
      </c>
      <c r="V4725" s="22">
        <f t="shared" si="359"/>
        <v>1.6453058337700692</v>
      </c>
      <c r="X4725" s="33"/>
      <c r="Y4725" s="33"/>
    </row>
    <row r="4726" spans="1:25" hidden="1" x14ac:dyDescent="0.2">
      <c r="A4726" s="93" t="s">
        <v>3929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2212</v>
      </c>
      <c r="I4726" s="97" t="s">
        <v>2040</v>
      </c>
      <c r="J4726" s="97" t="s">
        <v>2213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3216</v>
      </c>
      <c r="T4726" s="95" t="str">
        <f t="shared" si="361"/>
        <v>2025 11</v>
      </c>
      <c r="U4726" s="32">
        <f t="shared" si="358"/>
        <v>929.74424562348531</v>
      </c>
      <c r="V4726" s="22">
        <f t="shared" si="359"/>
        <v>0.9582465668765221</v>
      </c>
      <c r="X4726" s="33"/>
      <c r="Y4726" s="33"/>
    </row>
    <row r="4727" spans="1:25" hidden="1" x14ac:dyDescent="0.2">
      <c r="A4727" s="93" t="s">
        <v>3929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3927</v>
      </c>
      <c r="I4727" s="97" t="s">
        <v>2530</v>
      </c>
      <c r="J4727" s="97" t="s">
        <v>3928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si="358"/>
        <v>-3.8665948463858513E-3</v>
      </c>
      <c r="V4727" s="22">
        <f t="shared" si="359"/>
        <v>-1.6135594340487079E-6</v>
      </c>
      <c r="X4727" s="33"/>
      <c r="Y4727" s="33"/>
    </row>
    <row r="4728" spans="1:25" hidden="1" x14ac:dyDescent="0.2">
      <c r="A4728" s="93" t="s">
        <v>3942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2833</v>
      </c>
      <c r="I4728" s="97" t="s">
        <v>2088</v>
      </c>
      <c r="J4728" s="97" t="s">
        <v>3930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3450</v>
      </c>
      <c r="T4728" s="95" t="str">
        <f t="shared" si="361"/>
        <v>2025 11</v>
      </c>
      <c r="U4728" s="32">
        <f t="shared" si="358"/>
        <v>896.67914237365039</v>
      </c>
      <c r="V4728" s="22">
        <f t="shared" si="359"/>
        <v>1.1162154372826265</v>
      </c>
      <c r="X4728" s="33"/>
      <c r="Y4728" s="33"/>
    </row>
    <row r="4729" spans="1:25" hidden="1" x14ac:dyDescent="0.2">
      <c r="A4729" s="93" t="s">
        <v>3942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2604</v>
      </c>
      <c r="I4729" s="97" t="s">
        <v>2088</v>
      </c>
      <c r="J4729" s="97" t="s">
        <v>3931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3297</v>
      </c>
      <c r="T4729" s="95" t="str">
        <f t="shared" si="361"/>
        <v>2025 07</v>
      </c>
      <c r="U4729" s="32">
        <f t="shared" si="358"/>
        <v>1574.0567261562087</v>
      </c>
      <c r="V4729" s="22">
        <f t="shared" si="359"/>
        <v>0.74040391647433312</v>
      </c>
      <c r="X4729" s="33"/>
      <c r="Y4729" s="33"/>
    </row>
    <row r="4730" spans="1:25" hidden="1" x14ac:dyDescent="0.2">
      <c r="A4730" s="93" t="s">
        <v>3942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2087</v>
      </c>
      <c r="I4730" s="97" t="s">
        <v>2088</v>
      </c>
      <c r="J4730" s="97" t="s">
        <v>3163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si="358"/>
        <v>1061.2389034385308</v>
      </c>
      <c r="V4730" s="22">
        <f t="shared" si="359"/>
        <v>0.85669376152052135</v>
      </c>
      <c r="X4730" s="33"/>
      <c r="Y4730" s="33"/>
    </row>
    <row r="4731" spans="1:25" hidden="1" x14ac:dyDescent="0.2">
      <c r="A4731" s="93" t="s">
        <v>3942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2087</v>
      </c>
      <c r="I4731" s="97" t="s">
        <v>2088</v>
      </c>
      <c r="J4731" s="97" t="s">
        <v>3163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si="358"/>
        <v>1061.2389034385308</v>
      </c>
      <c r="V4731" s="22">
        <f t="shared" si="359"/>
        <v>0.85669376152052135</v>
      </c>
      <c r="X4731" s="33"/>
      <c r="Y4731" s="33"/>
    </row>
    <row r="4732" spans="1:25" hidden="1" x14ac:dyDescent="0.2">
      <c r="A4732" s="93" t="s">
        <v>3942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2087</v>
      </c>
      <c r="I4732" s="97" t="s">
        <v>2088</v>
      </c>
      <c r="J4732" s="97" t="s">
        <v>3163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si="358"/>
        <v>1061.2389034385308</v>
      </c>
      <c r="V4732" s="22">
        <f t="shared" si="359"/>
        <v>0.85669376152052135</v>
      </c>
      <c r="X4732" s="33"/>
      <c r="Y4732" s="33"/>
    </row>
    <row r="4733" spans="1:25" hidden="1" x14ac:dyDescent="0.2">
      <c r="A4733" s="93" t="s">
        <v>3942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2087</v>
      </c>
      <c r="I4733" s="97" t="s">
        <v>2088</v>
      </c>
      <c r="J4733" s="97" t="s">
        <v>3163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3541</v>
      </c>
      <c r="T4733" s="95" t="str">
        <f t="shared" si="361"/>
        <v>2025 08</v>
      </c>
      <c r="U4733" s="32">
        <f t="shared" si="358"/>
        <v>1061.2389034385308</v>
      </c>
      <c r="V4733" s="22">
        <f t="shared" si="359"/>
        <v>0.85669376152052135</v>
      </c>
      <c r="X4733" s="33"/>
      <c r="Y4733" s="33"/>
    </row>
    <row r="4734" spans="1:25" hidden="1" x14ac:dyDescent="0.2">
      <c r="A4734" s="93" t="s">
        <v>3942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2087</v>
      </c>
      <c r="I4734" s="97" t="s">
        <v>2088</v>
      </c>
      <c r="J4734" s="97" t="s">
        <v>3163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3336</v>
      </c>
      <c r="T4734" s="95" t="str">
        <f t="shared" si="361"/>
        <v>2025 08</v>
      </c>
      <c r="U4734" s="32">
        <f t="shared" si="358"/>
        <v>1061.2389034385308</v>
      </c>
      <c r="V4734" s="22">
        <f t="shared" si="359"/>
        <v>0.85669376152052135</v>
      </c>
      <c r="X4734" s="33"/>
      <c r="Y4734" s="33"/>
    </row>
    <row r="4735" spans="1:25" hidden="1" x14ac:dyDescent="0.2">
      <c r="A4735" s="93" t="s">
        <v>3942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3932</v>
      </c>
      <c r="I4735" s="97" t="s">
        <v>2618</v>
      </c>
      <c r="J4735" s="97" t="s">
        <v>3933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si="358"/>
        <v>905.99292964184178</v>
      </c>
      <c r="V4735" s="22">
        <f t="shared" si="359"/>
        <v>0.41293984047824606</v>
      </c>
      <c r="X4735" s="33"/>
      <c r="Y4735" s="33"/>
    </row>
    <row r="4736" spans="1:25" hidden="1" x14ac:dyDescent="0.2">
      <c r="A4736" s="93" t="s">
        <v>3942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2976</v>
      </c>
      <c r="I4736" s="97" t="s">
        <v>2041</v>
      </c>
      <c r="J4736" s="97" t="s">
        <v>2977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si="358"/>
        <v>846.28167408105264</v>
      </c>
      <c r="V4736" s="22">
        <f t="shared" si="359"/>
        <v>0.6750173915346952</v>
      </c>
      <c r="X4736" s="33"/>
      <c r="Y4736" s="33"/>
    </row>
    <row r="4737" spans="1:25" hidden="1" x14ac:dyDescent="0.2">
      <c r="A4737" s="93" t="s">
        <v>3942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3934</v>
      </c>
      <c r="I4737" s="97" t="s">
        <v>3935</v>
      </c>
      <c r="J4737" s="97" t="s">
        <v>3936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si="358"/>
        <v>-939.44845065508264</v>
      </c>
      <c r="V4737" s="22" t="str">
        <f t="shared" si="359"/>
        <v/>
      </c>
      <c r="X4737" s="33"/>
      <c r="Y4737" s="33"/>
    </row>
    <row r="4738" spans="1:25" hidden="1" x14ac:dyDescent="0.2">
      <c r="A4738" s="93" t="s">
        <v>3942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3937</v>
      </c>
      <c r="I4738" s="97" t="s">
        <v>3938</v>
      </c>
      <c r="J4738" s="97" t="s">
        <v>3939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3541</v>
      </c>
      <c r="T4738" s="95" t="str">
        <f t="shared" si="361"/>
        <v>2025 07</v>
      </c>
      <c r="U4738" s="32">
        <f t="shared" si="358"/>
        <v>841.27518919767681</v>
      </c>
      <c r="V4738" s="22">
        <f t="shared" si="359"/>
        <v>0.4295014718545776</v>
      </c>
      <c r="X4738" s="33"/>
      <c r="Y4738" s="33"/>
    </row>
    <row r="4739" spans="1:25" hidden="1" x14ac:dyDescent="0.2">
      <c r="A4739" s="93" t="s">
        <v>3942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3940</v>
      </c>
      <c r="I4739" s="97" t="s">
        <v>3738</v>
      </c>
      <c r="J4739" s="97" t="s">
        <v>3941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/>
      <c r="R4739" s="31"/>
      <c r="S4739" s="31"/>
      <c r="T4739" s="95" t="str">
        <f t="shared" si="361"/>
        <v/>
      </c>
      <c r="U4739" s="32">
        <f t="shared" si="358"/>
        <v>-586.52506132133067</v>
      </c>
      <c r="V4739" s="22" t="str">
        <f t="shared" si="359"/>
        <v/>
      </c>
      <c r="X4739" s="33"/>
      <c r="Y4739" s="33"/>
    </row>
    <row r="4740" spans="1:25" hidden="1" x14ac:dyDescent="0.2">
      <c r="A4740" s="93" t="s">
        <v>3955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3943</v>
      </c>
      <c r="I4740" s="97" t="s">
        <v>2256</v>
      </c>
      <c r="J4740" s="97" t="s">
        <v>3944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4733</v>
      </c>
      <c r="T4740" s="95" t="str">
        <f t="shared" ref="T4740:T4803" si="363">IF(R4740="","",TEXT(R4740,"ГГГГ ММ"))</f>
        <v>2025 07</v>
      </c>
      <c r="U4740" s="32">
        <f t="shared" si="358"/>
        <v>607.70917384413974</v>
      </c>
      <c r="V4740" s="22">
        <f t="shared" si="359"/>
        <v>2.079125033914293</v>
      </c>
      <c r="X4740" s="33"/>
      <c r="Y4740" s="33"/>
    </row>
    <row r="4741" spans="1:25" hidden="1" x14ac:dyDescent="0.2">
      <c r="A4741" s="93" t="s">
        <v>3955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3945</v>
      </c>
      <c r="I4741" s="97" t="s">
        <v>3946</v>
      </c>
      <c r="J4741" s="97" t="s">
        <v>3947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si="358"/>
        <v>888.74093479409237</v>
      </c>
      <c r="V4741" s="22">
        <f t="shared" si="359"/>
        <v>0.87884595092666118</v>
      </c>
      <c r="X4741" s="33"/>
      <c r="Y4741" s="33"/>
    </row>
    <row r="4742" spans="1:25" hidden="1" x14ac:dyDescent="0.2">
      <c r="A4742" s="93" t="s">
        <v>3955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2117</v>
      </c>
      <c r="I4742" s="97" t="s">
        <v>2040</v>
      </c>
      <c r="J4742" s="97" t="s">
        <v>2118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3356</v>
      </c>
      <c r="T4742" s="95" t="str">
        <f t="shared" si="363"/>
        <v>2025 08</v>
      </c>
      <c r="U4742" s="32">
        <f t="shared" si="358"/>
        <v>1067.5431261627505</v>
      </c>
      <c r="V4742" s="22">
        <f t="shared" si="359"/>
        <v>1.687930308490033</v>
      </c>
      <c r="X4742" s="33"/>
      <c r="Y4742" s="33"/>
    </row>
    <row r="4743" spans="1:25" hidden="1" x14ac:dyDescent="0.2">
      <c r="A4743" s="93" t="s">
        <v>3955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3948</v>
      </c>
      <c r="I4743" s="97" t="s">
        <v>2259</v>
      </c>
      <c r="J4743" s="97" t="s">
        <v>3949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/>
      <c r="R4743" s="31"/>
      <c r="S4743" s="31"/>
      <c r="T4743" s="95" t="str">
        <f t="shared" si="363"/>
        <v/>
      </c>
      <c r="U4743" s="32">
        <f t="shared" si="358"/>
        <v>-522.42785594524446</v>
      </c>
      <c r="V4743" s="22" t="str">
        <f t="shared" si="359"/>
        <v/>
      </c>
      <c r="X4743" s="33"/>
      <c r="Y4743" s="33"/>
    </row>
    <row r="4744" spans="1:25" hidden="1" x14ac:dyDescent="0.2">
      <c r="A4744" s="93" t="s">
        <v>3955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2111</v>
      </c>
      <c r="I4744" s="97" t="s">
        <v>2040</v>
      </c>
      <c r="J4744" s="97" t="s">
        <v>3950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3507</v>
      </c>
      <c r="T4744" s="95" t="str">
        <f t="shared" si="363"/>
        <v>2025 07</v>
      </c>
      <c r="U4744" s="32">
        <f t="shared" si="358"/>
        <v>1363.9432586876133</v>
      </c>
      <c r="V4744" s="22">
        <f t="shared" si="359"/>
        <v>0.74286552697314046</v>
      </c>
      <c r="X4744" s="33"/>
      <c r="Y4744" s="33"/>
    </row>
    <row r="4745" spans="1:25" hidden="1" x14ac:dyDescent="0.2">
      <c r="A4745" s="93" t="s">
        <v>3955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2112</v>
      </c>
      <c r="I4745" s="97" t="s">
        <v>2040</v>
      </c>
      <c r="J4745" s="97" t="s">
        <v>2113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3541</v>
      </c>
      <c r="T4745" s="95" t="str">
        <f t="shared" si="363"/>
        <v>2025 08</v>
      </c>
      <c r="U4745" s="32">
        <f t="shared" si="358"/>
        <v>1235.0862523255012</v>
      </c>
      <c r="V4745" s="22">
        <f t="shared" si="359"/>
        <v>0.97641934447796574</v>
      </c>
      <c r="X4745" s="33"/>
      <c r="Y4745" s="33"/>
    </row>
    <row r="4746" spans="1:25" hidden="1" x14ac:dyDescent="0.2">
      <c r="A4746" s="93" t="s">
        <v>3955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2139</v>
      </c>
      <c r="I4746" s="97" t="s">
        <v>2075</v>
      </c>
      <c r="J4746" s="97" t="s">
        <v>2140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5118</v>
      </c>
      <c r="T4746" s="95" t="str">
        <f t="shared" si="363"/>
        <v>2025 08</v>
      </c>
      <c r="U4746" s="32">
        <f t="shared" si="358"/>
        <v>924.21731826638143</v>
      </c>
      <c r="V4746" s="22">
        <f t="shared" si="359"/>
        <v>0.6717756594390174</v>
      </c>
      <c r="X4746" s="33"/>
      <c r="Y4746" s="33"/>
    </row>
    <row r="4747" spans="1:25" hidden="1" x14ac:dyDescent="0.2">
      <c r="A4747" s="93" t="s">
        <v>3955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2141</v>
      </c>
      <c r="I4747" s="97" t="s">
        <v>2075</v>
      </c>
      <c r="J4747" s="97" t="s">
        <v>2142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5118</v>
      </c>
      <c r="T4747" s="95" t="str">
        <f t="shared" si="363"/>
        <v>2025 08</v>
      </c>
      <c r="U4747" s="32">
        <f t="shared" si="358"/>
        <v>853.36450354854253</v>
      </c>
      <c r="V4747" s="22">
        <f t="shared" si="359"/>
        <v>1.007947938782733</v>
      </c>
      <c r="X4747" s="33"/>
      <c r="Y4747" s="33"/>
    </row>
    <row r="4748" spans="1:25" hidden="1" x14ac:dyDescent="0.2">
      <c r="A4748" s="93" t="s">
        <v>3955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2194</v>
      </c>
      <c r="I4748" s="97" t="s">
        <v>2195</v>
      </c>
      <c r="J4748" s="97" t="s">
        <v>2916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si="358"/>
        <v>1373.8223482395092</v>
      </c>
      <c r="V4748" s="22">
        <f t="shared" si="359"/>
        <v>0.96328977427436646</v>
      </c>
      <c r="X4748" s="33"/>
      <c r="Y4748" s="33"/>
    </row>
    <row r="4749" spans="1:25" hidden="1" x14ac:dyDescent="0.2">
      <c r="A4749" s="93" t="s">
        <v>3955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3951</v>
      </c>
      <c r="I4749" s="97" t="s">
        <v>2596</v>
      </c>
      <c r="J4749" s="97" t="s">
        <v>3952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si="358"/>
        <v>-83.9916167114541</v>
      </c>
      <c r="V4749" s="22" t="str">
        <f t="shared" si="359"/>
        <v/>
      </c>
      <c r="X4749" s="33"/>
      <c r="Y4749" s="33"/>
    </row>
    <row r="4750" spans="1:25" hidden="1" x14ac:dyDescent="0.2">
      <c r="A4750" s="93" t="s">
        <v>3955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3953</v>
      </c>
      <c r="I4750" s="97" t="s">
        <v>2043</v>
      </c>
      <c r="J4750" s="97" t="s">
        <v>3954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si="358"/>
        <v>-7.7654516644543037E-4</v>
      </c>
      <c r="V4750" s="22">
        <f t="shared" si="359"/>
        <v>-2.6798573989198346E-7</v>
      </c>
      <c r="X4750" s="33"/>
      <c r="Y4750" s="33"/>
    </row>
    <row r="4751" spans="1:25" hidden="1" x14ac:dyDescent="0.2">
      <c r="A4751" s="93" t="s">
        <v>3959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3964</v>
      </c>
      <c r="I4751" s="97" t="s">
        <v>3960</v>
      </c>
      <c r="J4751" s="97" t="s">
        <v>3961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3297</v>
      </c>
      <c r="T4751" s="95" t="str">
        <f t="shared" si="363"/>
        <v>2025 06</v>
      </c>
      <c r="U4751" s="32">
        <f t="shared" si="358"/>
        <v>1143</v>
      </c>
      <c r="V4751" s="22">
        <f t="shared" si="359"/>
        <v>1.0813623462630084</v>
      </c>
      <c r="X4751" s="33"/>
      <c r="Y4751" s="33"/>
    </row>
    <row r="4752" spans="1:25" hidden="1" x14ac:dyDescent="0.2">
      <c r="A4752" s="93" t="s">
        <v>3959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3963</v>
      </c>
      <c r="I4752" s="97" t="s">
        <v>3960</v>
      </c>
      <c r="J4752" s="97" t="s">
        <v>3962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3541</v>
      </c>
      <c r="T4752" s="95" t="str">
        <f t="shared" si="363"/>
        <v>2025 05</v>
      </c>
      <c r="U4752" s="32">
        <f t="shared" si="358"/>
        <v>714</v>
      </c>
      <c r="V4752" s="22">
        <f t="shared" si="359"/>
        <v>0.37857900318133614</v>
      </c>
      <c r="X4752" s="33"/>
      <c r="Y4752" s="33"/>
    </row>
    <row r="4753" spans="1:25" hidden="1" x14ac:dyDescent="0.2">
      <c r="A4753" s="93" t="s">
        <v>3965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2658</v>
      </c>
      <c r="I4753" s="97" t="s">
        <v>2040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3322</v>
      </c>
      <c r="T4753" s="95" t="str">
        <f t="shared" si="363"/>
        <v>2025 11</v>
      </c>
      <c r="U4753" s="32">
        <f t="shared" si="358"/>
        <v>710</v>
      </c>
      <c r="V4753" s="22">
        <f t="shared" si="359"/>
        <v>0.797752808988764</v>
      </c>
      <c r="X4753" s="33"/>
      <c r="Y4753" s="33"/>
    </row>
    <row r="4754" spans="1:25" hidden="1" x14ac:dyDescent="0.2">
      <c r="A4754" s="93" t="s">
        <v>3966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2318</v>
      </c>
      <c r="I4754" s="97" t="s">
        <v>2319</v>
      </c>
      <c r="J4754" s="97" t="s">
        <v>741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3187</v>
      </c>
      <c r="T4754" s="95" t="str">
        <f t="shared" si="363"/>
        <v>2025 06</v>
      </c>
      <c r="U4754" s="32">
        <f t="shared" si="358"/>
        <v>714</v>
      </c>
      <c r="V4754" s="22">
        <f t="shared" si="359"/>
        <v>0.55520995334370138</v>
      </c>
      <c r="X4754" s="33"/>
      <c r="Y4754" s="33"/>
    </row>
    <row r="4755" spans="1:25" hidden="1" x14ac:dyDescent="0.2">
      <c r="A4755" s="93" t="s">
        <v>3966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2318</v>
      </c>
      <c r="I4755" s="97" t="s">
        <v>2319</v>
      </c>
      <c r="J4755" s="97" t="s">
        <v>741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si="358"/>
        <v>714</v>
      </c>
      <c r="V4755" s="22">
        <f t="shared" si="359"/>
        <v>0.55520995334370138</v>
      </c>
      <c r="X4755" s="33"/>
      <c r="Y4755" s="33"/>
    </row>
    <row r="4756" spans="1:25" hidden="1" x14ac:dyDescent="0.2">
      <c r="A4756" s="93" t="s">
        <v>4015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3832</v>
      </c>
      <c r="I4756" s="97" t="s">
        <v>2202</v>
      </c>
      <c r="J4756" s="97" t="s">
        <v>3833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3301</v>
      </c>
      <c r="T4756" s="95" t="str">
        <f t="shared" si="363"/>
        <v>2025 07</v>
      </c>
      <c r="U4756" s="32">
        <f t="shared" si="358"/>
        <v>1273.165762515139</v>
      </c>
      <c r="V4756" s="22">
        <f t="shared" si="359"/>
        <v>0.62815485300615204</v>
      </c>
      <c r="X4756" s="33"/>
      <c r="Y4756" s="33"/>
    </row>
    <row r="4757" spans="1:25" hidden="1" x14ac:dyDescent="0.2">
      <c r="A4757" s="93" t="s">
        <v>4015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3836</v>
      </c>
      <c r="I4757" s="97" t="s">
        <v>2202</v>
      </c>
      <c r="J4757" s="97" t="s">
        <v>3837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3301</v>
      </c>
      <c r="T4757" s="95" t="str">
        <f t="shared" si="363"/>
        <v>2025 07</v>
      </c>
      <c r="U4757" s="32">
        <f t="shared" si="358"/>
        <v>1463.267875454178</v>
      </c>
      <c r="V4757" s="22">
        <f t="shared" si="359"/>
        <v>0.51582871106959249</v>
      </c>
      <c r="X4757" s="33"/>
      <c r="Y4757" s="33"/>
    </row>
    <row r="4758" spans="1:25" hidden="1" x14ac:dyDescent="0.2">
      <c r="A4758" s="93" t="s">
        <v>4015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3060</v>
      </c>
      <c r="I4758" s="97" t="s">
        <v>2138</v>
      </c>
      <c r="J4758" s="97" t="s">
        <v>3061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3301</v>
      </c>
      <c r="T4758" s="95" t="str">
        <f t="shared" si="363"/>
        <v>2025 07</v>
      </c>
      <c r="U4758" s="32">
        <f t="shared" si="358"/>
        <v>2234.9271659265241</v>
      </c>
      <c r="V4758" s="22">
        <f t="shared" si="359"/>
        <v>0.56365349627903183</v>
      </c>
      <c r="X4758" s="33"/>
      <c r="Y4758" s="33"/>
    </row>
    <row r="4759" spans="1:25" hidden="1" x14ac:dyDescent="0.2">
      <c r="A4759" s="93" t="s">
        <v>4015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2712</v>
      </c>
      <c r="I4759" s="97" t="s">
        <v>2713</v>
      </c>
      <c r="J4759" s="97" t="s">
        <v>4002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3301</v>
      </c>
      <c r="T4759" s="95" t="str">
        <f t="shared" si="363"/>
        <v>2025 07</v>
      </c>
      <c r="U4759" s="32">
        <f t="shared" si="358"/>
        <v>904.60779975777143</v>
      </c>
      <c r="V4759" s="22">
        <f t="shared" si="359"/>
        <v>1.3008598592889968</v>
      </c>
      <c r="X4759" s="33"/>
      <c r="Y4759" s="33"/>
    </row>
    <row r="4760" spans="1:25" hidden="1" x14ac:dyDescent="0.2">
      <c r="A4760" s="93" t="s">
        <v>4015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4010</v>
      </c>
      <c r="I4760" s="97" t="s">
        <v>2797</v>
      </c>
      <c r="J4760" s="97" t="s">
        <v>4011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3450</v>
      </c>
      <c r="T4760" s="95" t="str">
        <f t="shared" si="363"/>
        <v>2025 07</v>
      </c>
      <c r="U4760" s="32">
        <f t="shared" si="358"/>
        <v>1652.6442763423488</v>
      </c>
      <c r="V4760" s="22">
        <f t="shared" si="359"/>
        <v>0.54232076141039698</v>
      </c>
      <c r="X4760" s="33"/>
      <c r="Y4760" s="33"/>
    </row>
    <row r="4761" spans="1:25" hidden="1" x14ac:dyDescent="0.2">
      <c r="A4761" s="93" t="s">
        <v>4015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3052</v>
      </c>
      <c r="I4761" s="97" t="s">
        <v>2797</v>
      </c>
      <c r="J4761" s="97" t="s">
        <v>3053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3450</v>
      </c>
      <c r="T4761" s="95" t="str">
        <f t="shared" si="363"/>
        <v>2025 07</v>
      </c>
      <c r="U4761" s="32">
        <f t="shared" si="358"/>
        <v>1278.829561970125</v>
      </c>
      <c r="V4761" s="22">
        <f t="shared" si="359"/>
        <v>0.8406878874311976</v>
      </c>
      <c r="X4761" s="33"/>
      <c r="Y4761" s="33"/>
    </row>
    <row r="4762" spans="1:25" hidden="1" x14ac:dyDescent="0.2">
      <c r="A4762" s="93" t="s">
        <v>4015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3052</v>
      </c>
      <c r="I4762" s="97" t="s">
        <v>2797</v>
      </c>
      <c r="J4762" s="97" t="s">
        <v>3053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si="358"/>
        <v>1878.829561970125</v>
      </c>
      <c r="V4762" s="22">
        <f t="shared" si="359"/>
        <v>1.2351210061664541</v>
      </c>
      <c r="X4762" s="33"/>
      <c r="Y4762" s="33"/>
    </row>
    <row r="4763" spans="1:25" hidden="1" x14ac:dyDescent="0.2">
      <c r="A4763" s="93" t="s">
        <v>4015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4012</v>
      </c>
      <c r="I4763" s="97" t="s">
        <v>2621</v>
      </c>
      <c r="J4763" s="97" t="s">
        <v>4013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3301</v>
      </c>
      <c r="T4763" s="95" t="str">
        <f t="shared" si="363"/>
        <v>2025 11</v>
      </c>
      <c r="U4763" s="32">
        <f t="shared" si="358"/>
        <v>1457.5606514937424</v>
      </c>
      <c r="V4763" s="22">
        <f t="shared" si="359"/>
        <v>2.6870481566418443</v>
      </c>
      <c r="X4763" s="33"/>
      <c r="Y4763" s="33"/>
    </row>
    <row r="4764" spans="1:25" hidden="1" x14ac:dyDescent="0.2">
      <c r="A4764" s="93" t="s">
        <v>4015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2915</v>
      </c>
      <c r="I4764" s="97" t="s">
        <v>2138</v>
      </c>
      <c r="J4764" s="97" t="s">
        <v>4415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si="358"/>
        <v>693.79734457004429</v>
      </c>
      <c r="V4764" s="22">
        <f t="shared" si="359"/>
        <v>1.7080079002331399</v>
      </c>
      <c r="X4764" s="33"/>
      <c r="Y4764" s="33"/>
    </row>
    <row r="4765" spans="1:25" hidden="1" x14ac:dyDescent="0.2">
      <c r="A4765" s="93" t="s">
        <v>4009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3999</v>
      </c>
      <c r="I4765" s="97" t="s">
        <v>2797</v>
      </c>
      <c r="J4765" s="97" t="s">
        <v>4000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3297</v>
      </c>
      <c r="T4765" s="95" t="str">
        <f t="shared" si="363"/>
        <v>2025 07</v>
      </c>
      <c r="U4765" s="32">
        <f t="shared" si="358"/>
        <v>1543.3858748481164</v>
      </c>
      <c r="V4765" s="22">
        <f t="shared" si="359"/>
        <v>1.4606901782864785</v>
      </c>
      <c r="X4765" s="33"/>
      <c r="Y4765" s="33"/>
    </row>
    <row r="4766" spans="1:25" hidden="1" x14ac:dyDescent="0.2">
      <c r="A4766" s="93" t="s">
        <v>4009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4001</v>
      </c>
      <c r="I4766" s="97" t="s">
        <v>2797</v>
      </c>
      <c r="J4766" s="97" t="s">
        <v>2538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/>
      <c r="T4766" s="95" t="str">
        <f t="shared" si="363"/>
        <v>2025 07</v>
      </c>
      <c r="U4766" s="32">
        <f t="shared" si="358"/>
        <v>1321.1408566221144</v>
      </c>
      <c r="V4766" s="22">
        <f t="shared" si="359"/>
        <v>0.7869277549776823</v>
      </c>
      <c r="X4766" s="33"/>
      <c r="Y4766" s="33"/>
    </row>
    <row r="4767" spans="1:25" hidden="1" x14ac:dyDescent="0.2">
      <c r="A4767" s="93" t="s">
        <v>4009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3996</v>
      </c>
      <c r="I4767" s="97" t="s">
        <v>2088</v>
      </c>
      <c r="J4767" s="97" t="s">
        <v>3997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si="358"/>
        <v>1587.5732685297694</v>
      </c>
      <c r="V4767" s="22">
        <f t="shared" si="359"/>
        <v>0.71757100289363007</v>
      </c>
      <c r="X4767" s="33"/>
      <c r="Y4767" s="33"/>
    </row>
    <row r="4768" spans="1:25" hidden="1" x14ac:dyDescent="0.2">
      <c r="A4768" s="93" t="s">
        <v>4009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2706</v>
      </c>
      <c r="I4768" s="97" t="s">
        <v>2256</v>
      </c>
      <c r="J4768" s="97" t="s">
        <v>2707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3307</v>
      </c>
      <c r="T4768" s="95" t="str">
        <f t="shared" si="363"/>
        <v>2025 07</v>
      </c>
      <c r="U4768" s="32">
        <f t="shared" si="358"/>
        <v>1113.0756530984204</v>
      </c>
      <c r="V4768" s="22">
        <f t="shared" si="359"/>
        <v>1.8964550695067184</v>
      </c>
      <c r="X4768" s="33"/>
      <c r="Y4768" s="33"/>
    </row>
    <row r="4769" spans="1:25" hidden="1" x14ac:dyDescent="0.2">
      <c r="A4769" s="93" t="s">
        <v>4009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2712</v>
      </c>
      <c r="I4769" s="97" t="s">
        <v>2713</v>
      </c>
      <c r="J4769" s="97" t="s">
        <v>4002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3292</v>
      </c>
      <c r="T4769" s="95" t="str">
        <f t="shared" si="363"/>
        <v>2025 07</v>
      </c>
      <c r="U4769" s="32">
        <f t="shared" si="358"/>
        <v>974.74896719319565</v>
      </c>
      <c r="V4769" s="22">
        <f t="shared" si="359"/>
        <v>1.558972182448809</v>
      </c>
      <c r="X4769" s="33"/>
      <c r="Y4769" s="33"/>
    </row>
    <row r="4770" spans="1:25" hidden="1" x14ac:dyDescent="0.2">
      <c r="A4770" s="93" t="s">
        <v>4009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4003</v>
      </c>
      <c r="I4770" s="97" t="s">
        <v>2072</v>
      </c>
      <c r="J4770" s="97" t="s">
        <v>4004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3292</v>
      </c>
      <c r="T4770" s="95" t="str">
        <f t="shared" si="363"/>
        <v>2025 07</v>
      </c>
      <c r="U4770" s="32">
        <f t="shared" si="358"/>
        <v>974.79898238153089</v>
      </c>
      <c r="V4770" s="22">
        <f t="shared" si="359"/>
        <v>1.3441776262018101</v>
      </c>
      <c r="X4770" s="33"/>
      <c r="Y4770" s="33"/>
    </row>
    <row r="4771" spans="1:25" hidden="1" x14ac:dyDescent="0.2">
      <c r="A4771" s="93" t="s">
        <v>4009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4005</v>
      </c>
      <c r="I4771" s="97" t="s">
        <v>2072</v>
      </c>
      <c r="J4771" s="97" t="s">
        <v>4006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3292</v>
      </c>
      <c r="T4771" s="95" t="str">
        <f t="shared" si="363"/>
        <v>2025 07</v>
      </c>
      <c r="U4771" s="32">
        <f t="shared" si="358"/>
        <v>974.79898238153089</v>
      </c>
      <c r="V4771" s="22">
        <f t="shared" si="359"/>
        <v>1.3441776262018101</v>
      </c>
      <c r="X4771" s="33"/>
      <c r="Y4771" s="33"/>
    </row>
    <row r="4772" spans="1:25" hidden="1" x14ac:dyDescent="0.2">
      <c r="A4772" s="93" t="s">
        <v>4009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4007</v>
      </c>
      <c r="I4772" s="97" t="s">
        <v>2072</v>
      </c>
      <c r="J4772" s="97" t="s">
        <v>4008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3292</v>
      </c>
      <c r="T4772" s="95" t="str">
        <f t="shared" si="363"/>
        <v>2025 07</v>
      </c>
      <c r="U4772" s="32">
        <f t="shared" si="358"/>
        <v>1093.686603888214</v>
      </c>
      <c r="V4772" s="22">
        <f t="shared" si="359"/>
        <v>1.2067421805528702</v>
      </c>
      <c r="X4772" s="33"/>
      <c r="Y4772" s="33"/>
    </row>
    <row r="4773" spans="1:25" hidden="1" x14ac:dyDescent="0.2">
      <c r="A4773" s="93" t="s">
        <v>4009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3830</v>
      </c>
      <c r="I4773" s="97" t="s">
        <v>2202</v>
      </c>
      <c r="J4773" s="97" t="s">
        <v>3831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3301</v>
      </c>
      <c r="T4773" s="95" t="str">
        <f t="shared" si="363"/>
        <v>2025 07</v>
      </c>
      <c r="U4773" s="32">
        <f t="shared" si="358"/>
        <v>2089.7021035844473</v>
      </c>
      <c r="V4773" s="22">
        <f t="shared" si="359"/>
        <v>0.77102303268881944</v>
      </c>
      <c r="X4773" s="33"/>
      <c r="Y4773" s="33"/>
    </row>
    <row r="4774" spans="1:25" hidden="1" x14ac:dyDescent="0.2">
      <c r="A4774" s="93" t="s">
        <v>4009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3830</v>
      </c>
      <c r="I4774" s="97" t="s">
        <v>2202</v>
      </c>
      <c r="J4774" s="97" t="s">
        <v>3831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3292</v>
      </c>
      <c r="T4774" s="95" t="str">
        <f t="shared" si="363"/>
        <v>2025 07</v>
      </c>
      <c r="U4774" s="32">
        <f t="shared" si="358"/>
        <v>2089.7021035844473</v>
      </c>
      <c r="V4774" s="22">
        <f t="shared" si="359"/>
        <v>0.77102303268881944</v>
      </c>
      <c r="X4774" s="33"/>
      <c r="Y4774" s="33"/>
    </row>
    <row r="4775" spans="1:25" hidden="1" x14ac:dyDescent="0.2">
      <c r="A4775" s="93" t="s">
        <v>4009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2543</v>
      </c>
      <c r="I4775" s="97" t="s">
        <v>2072</v>
      </c>
      <c r="J4775" s="97" t="s">
        <v>3808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si="358"/>
        <v>1193.686603888214</v>
      </c>
      <c r="V4775" s="22">
        <f t="shared" si="359"/>
        <v>1.3170792895805137</v>
      </c>
      <c r="X4775" s="33"/>
      <c r="Y4775" s="33"/>
    </row>
    <row r="4776" spans="1:25" hidden="1" x14ac:dyDescent="0.2">
      <c r="A4776" s="93" t="s">
        <v>3998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3968</v>
      </c>
      <c r="I4776" s="97" t="s">
        <v>2088</v>
      </c>
      <c r="J4776" s="97" t="s">
        <v>3969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3541</v>
      </c>
      <c r="T4776" s="95" t="str">
        <f t="shared" si="363"/>
        <v>2025 08</v>
      </c>
      <c r="U4776" s="32">
        <f t="shared" si="358"/>
        <v>1569.1156586039174</v>
      </c>
      <c r="V4776" s="22">
        <f t="shared" si="359"/>
        <v>0.81264093605389309</v>
      </c>
      <c r="X4776" s="33"/>
      <c r="Y4776" s="33"/>
    </row>
    <row r="4777" spans="1:25" hidden="1" x14ac:dyDescent="0.2">
      <c r="A4777" s="93" t="s">
        <v>3998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3994</v>
      </c>
      <c r="I4777" s="97" t="s">
        <v>2088</v>
      </c>
      <c r="J4777" s="97" t="s">
        <v>3995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3450</v>
      </c>
      <c r="T4777" s="95" t="str">
        <f t="shared" si="363"/>
        <v>2025 07</v>
      </c>
      <c r="U4777" s="32">
        <f t="shared" si="358"/>
        <v>1956.3560726962005</v>
      </c>
      <c r="V4777" s="22">
        <f t="shared" si="359"/>
        <v>0.74002253196460144</v>
      </c>
      <c r="X4777" s="33"/>
      <c r="Y4777" s="33"/>
    </row>
    <row r="4778" spans="1:25" hidden="1" x14ac:dyDescent="0.2">
      <c r="A4778" s="93" t="s">
        <v>3998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3996</v>
      </c>
      <c r="I4778" s="97" t="s">
        <v>2088</v>
      </c>
      <c r="J4778" s="97" t="s">
        <v>3997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si="358"/>
        <v>-2180.6041488103065</v>
      </c>
      <c r="V4778" s="22" t="str">
        <f t="shared" si="359"/>
        <v/>
      </c>
      <c r="X4778" s="33"/>
      <c r="Y4778" s="33"/>
    </row>
    <row r="4779" spans="1:25" hidden="1" x14ac:dyDescent="0.2">
      <c r="A4779" s="93" t="s">
        <v>3998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2662</v>
      </c>
      <c r="I4779" s="97" t="s">
        <v>2088</v>
      </c>
      <c r="J4779" s="97" t="s">
        <v>2663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si="358"/>
        <v>-2.3123438941183849E-3</v>
      </c>
      <c r="V4779" s="22">
        <f t="shared" si="359"/>
        <v>-8.1201763434915326E-7</v>
      </c>
      <c r="X4779" s="33"/>
      <c r="Y4779" s="33"/>
    </row>
    <row r="4780" spans="1:25" hidden="1" x14ac:dyDescent="0.2">
      <c r="A4780" s="93" t="s">
        <v>3998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2087</v>
      </c>
      <c r="I4780" s="97" t="s">
        <v>2088</v>
      </c>
      <c r="J4780" s="97" t="s">
        <v>3163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si="358"/>
        <v>1152.2474707506242</v>
      </c>
      <c r="V4780" s="22">
        <f t="shared" si="359"/>
        <v>0.92345833307490421</v>
      </c>
      <c r="X4780" s="33"/>
      <c r="Y4780" s="33"/>
    </row>
    <row r="4781" spans="1:25" hidden="1" x14ac:dyDescent="0.2">
      <c r="A4781" s="93" t="s">
        <v>3998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2087</v>
      </c>
      <c r="I4781" s="97" t="s">
        <v>2088</v>
      </c>
      <c r="J4781" s="97" t="s">
        <v>3163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si="358"/>
        <v>1052.2474707506242</v>
      </c>
      <c r="V4781" s="22">
        <f t="shared" si="359"/>
        <v>0.84331423586344978</v>
      </c>
      <c r="X4781" s="33"/>
      <c r="Y4781" s="33"/>
    </row>
    <row r="4782" spans="1:25" hidden="1" x14ac:dyDescent="0.2">
      <c r="A4782" s="93" t="s">
        <v>3998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2756</v>
      </c>
      <c r="I4782" s="97" t="s">
        <v>2088</v>
      </c>
      <c r="J4782" s="97" t="s">
        <v>2757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si="358"/>
        <v>-780.48021164716704</v>
      </c>
      <c r="V4782" s="22" t="str">
        <f t="shared" si="359"/>
        <v/>
      </c>
      <c r="X4782" s="33"/>
      <c r="Y4782" s="33"/>
    </row>
    <row r="4783" spans="1:25" hidden="1" x14ac:dyDescent="0.2">
      <c r="A4783" s="93" t="s">
        <v>3993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3985</v>
      </c>
      <c r="I4783" s="97" t="s">
        <v>2621</v>
      </c>
      <c r="J4783" s="97" t="s">
        <v>3986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3297</v>
      </c>
      <c r="T4783" s="95" t="str">
        <f t="shared" si="363"/>
        <v>2025 07</v>
      </c>
      <c r="U4783" s="32">
        <f t="shared" si="358"/>
        <v>980.79446640693618</v>
      </c>
      <c r="V4783" s="22">
        <f t="shared" si="359"/>
        <v>1.1972507828470564</v>
      </c>
      <c r="X4783" s="33"/>
      <c r="Y4783" s="33"/>
    </row>
    <row r="4784" spans="1:25" hidden="1" x14ac:dyDescent="0.2">
      <c r="A4784" s="93" t="s">
        <v>3993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3089</v>
      </c>
      <c r="I4784" s="97" t="s">
        <v>2202</v>
      </c>
      <c r="J4784" s="97" t="s">
        <v>4365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si="358"/>
        <v>2.4741224549416074E-3</v>
      </c>
      <c r="V4784" s="22">
        <f t="shared" si="359"/>
        <v>1.2467563000173171E-6</v>
      </c>
      <c r="X4784" s="33"/>
      <c r="Y4784" s="33"/>
    </row>
    <row r="4785" spans="1:25" hidden="1" x14ac:dyDescent="0.2">
      <c r="A4785" s="93" t="s">
        <v>3993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2749</v>
      </c>
      <c r="I4785" s="97" t="s">
        <v>2750</v>
      </c>
      <c r="J4785" s="97" t="s">
        <v>2751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5112</v>
      </c>
      <c r="T4785" s="95" t="str">
        <f t="shared" si="363"/>
        <v>2025 07</v>
      </c>
      <c r="U4785" s="32">
        <f t="shared" si="358"/>
        <v>623.46317367556617</v>
      </c>
      <c r="V4785" s="22">
        <f t="shared" si="359"/>
        <v>1.3083210766403655</v>
      </c>
      <c r="X4785" s="33"/>
      <c r="Y4785" s="33"/>
    </row>
    <row r="4786" spans="1:25" hidden="1" x14ac:dyDescent="0.2">
      <c r="A4786" s="93" t="s">
        <v>3993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2749</v>
      </c>
      <c r="I4786" s="97" t="s">
        <v>2750</v>
      </c>
      <c r="J4786" s="97" t="s">
        <v>2751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5112</v>
      </c>
      <c r="T4786" s="95" t="str">
        <f t="shared" si="363"/>
        <v>2025 07</v>
      </c>
      <c r="U4786" s="32">
        <f t="shared" si="358"/>
        <v>623.46317367556617</v>
      </c>
      <c r="V4786" s="22">
        <f t="shared" si="359"/>
        <v>1.3083210766403655</v>
      </c>
      <c r="X4786" s="33"/>
      <c r="Y4786" s="33"/>
    </row>
    <row r="4787" spans="1:25" hidden="1" x14ac:dyDescent="0.2">
      <c r="A4787" s="93" t="s">
        <v>3993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3652</v>
      </c>
      <c r="I4787" s="97" t="s">
        <v>2088</v>
      </c>
      <c r="J4787" s="97" t="s">
        <v>3653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si="358"/>
        <v>2235.2666867193761</v>
      </c>
      <c r="V4787" s="22">
        <f t="shared" si="359"/>
        <v>0.83883316787430406</v>
      </c>
      <c r="X4787" s="33"/>
      <c r="Y4787" s="33"/>
    </row>
    <row r="4788" spans="1:25" hidden="1" x14ac:dyDescent="0.2">
      <c r="A4788" s="93" t="s">
        <v>3993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2087</v>
      </c>
      <c r="I4788" s="97" t="s">
        <v>2088</v>
      </c>
      <c r="J4788" s="97" t="s">
        <v>3163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3318</v>
      </c>
      <c r="T4788" s="95" t="str">
        <f t="shared" si="363"/>
        <v>2025 09</v>
      </c>
      <c r="U4788" s="32">
        <f t="shared" si="358"/>
        <v>1058.7029547509007</v>
      </c>
      <c r="V4788" s="22">
        <f t="shared" si="359"/>
        <v>0.8529005678398629</v>
      </c>
      <c r="X4788" s="33"/>
      <c r="Y4788" s="33"/>
    </row>
    <row r="4789" spans="1:25" hidden="1" x14ac:dyDescent="0.2">
      <c r="A4789" s="93" t="s">
        <v>3993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2087</v>
      </c>
      <c r="I4789" s="97" t="s">
        <v>2088</v>
      </c>
      <c r="J4789" s="97" t="s">
        <v>3163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3318</v>
      </c>
      <c r="T4789" s="95" t="str">
        <f t="shared" si="363"/>
        <v>2025 09</v>
      </c>
      <c r="U4789" s="32">
        <f t="shared" si="358"/>
        <v>1058.7029547509007</v>
      </c>
      <c r="V4789" s="22">
        <f t="shared" si="359"/>
        <v>0.8529005678398629</v>
      </c>
      <c r="X4789" s="33"/>
      <c r="Y4789" s="33"/>
    </row>
    <row r="4790" spans="1:25" hidden="1" x14ac:dyDescent="0.2">
      <c r="A4790" s="93" t="s">
        <v>3993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2087</v>
      </c>
      <c r="I4790" s="97" t="s">
        <v>2088</v>
      </c>
      <c r="J4790" s="97" t="s">
        <v>3163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4891</v>
      </c>
      <c r="T4790" s="95" t="str">
        <f t="shared" si="363"/>
        <v>2025 10</v>
      </c>
      <c r="U4790" s="32">
        <f t="shared" si="358"/>
        <v>1108.7029547509007</v>
      </c>
      <c r="V4790" s="22">
        <f t="shared" si="359"/>
        <v>0.89318101496681646</v>
      </c>
      <c r="X4790" s="33"/>
      <c r="Y4790" s="33"/>
    </row>
    <row r="4791" spans="1:25" hidden="1" x14ac:dyDescent="0.2">
      <c r="A4791" s="93" t="s">
        <v>3993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3076</v>
      </c>
      <c r="I4791" s="97" t="s">
        <v>2088</v>
      </c>
      <c r="J4791" s="97" t="s">
        <v>3077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3297</v>
      </c>
      <c r="T4791" s="95" t="str">
        <f t="shared" si="363"/>
        <v>2025 12</v>
      </c>
      <c r="U4791" s="32">
        <f t="shared" si="358"/>
        <v>656.48935487567314</v>
      </c>
      <c r="V4791" s="22">
        <f t="shared" si="359"/>
        <v>1.9111179353352203</v>
      </c>
      <c r="X4791" s="33"/>
      <c r="Y4791" s="33"/>
    </row>
    <row r="4792" spans="1:25" hidden="1" x14ac:dyDescent="0.2">
      <c r="A4792" s="93" t="s">
        <v>3993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2670</v>
      </c>
      <c r="I4792" s="97" t="s">
        <v>2088</v>
      </c>
      <c r="J4792" s="97" t="s">
        <v>3987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3221</v>
      </c>
      <c r="T4792" s="95" t="str">
        <f t="shared" si="363"/>
        <v>2025 07</v>
      </c>
      <c r="U4792" s="32">
        <f t="shared" si="358"/>
        <v>664.06679557694508</v>
      </c>
      <c r="V4792" s="22">
        <f t="shared" si="359"/>
        <v>1.9767822496660903</v>
      </c>
      <c r="X4792" s="33"/>
      <c r="Y4792" s="33"/>
    </row>
    <row r="4793" spans="1:25" hidden="1" x14ac:dyDescent="0.2">
      <c r="A4793" s="93" t="s">
        <v>3993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2864</v>
      </c>
      <c r="I4793" s="97" t="s">
        <v>2245</v>
      </c>
      <c r="J4793" s="97" t="s">
        <v>2865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3460</v>
      </c>
      <c r="T4793" s="95" t="str">
        <f t="shared" si="363"/>
        <v>2025 09</v>
      </c>
      <c r="U4793" s="32">
        <f t="shared" si="358"/>
        <v>1325.0043953630493</v>
      </c>
      <c r="V4793" s="22">
        <f t="shared" si="359"/>
        <v>0.70667066743316742</v>
      </c>
      <c r="X4793" s="33"/>
      <c r="Y4793" s="33"/>
    </row>
    <row r="4794" spans="1:25" hidden="1" x14ac:dyDescent="0.2">
      <c r="A4794" s="93" t="s">
        <v>3993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3988</v>
      </c>
      <c r="I4794" s="97" t="s">
        <v>2088</v>
      </c>
      <c r="J4794" s="97" t="s">
        <v>3989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si="358"/>
        <v>991.69989925900461</v>
      </c>
      <c r="V4794" s="22">
        <f t="shared" si="359"/>
        <v>1.6302806756911172</v>
      </c>
      <c r="X4794" s="33"/>
      <c r="Y4794" s="33"/>
    </row>
    <row r="4795" spans="1:25" hidden="1" x14ac:dyDescent="0.2">
      <c r="A4795" s="93" t="s">
        <v>3993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3988</v>
      </c>
      <c r="I4795" s="97" t="s">
        <v>2088</v>
      </c>
      <c r="J4795" s="97" t="s">
        <v>3989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4773</v>
      </c>
      <c r="T4795" s="95" t="str">
        <f t="shared" si="363"/>
        <v>2025 12</v>
      </c>
      <c r="U4795" s="32">
        <f t="shared" si="358"/>
        <v>991.69989925900461</v>
      </c>
      <c r="V4795" s="22">
        <f t="shared" si="359"/>
        <v>1.6302806756911172</v>
      </c>
      <c r="X4795" s="33"/>
      <c r="Y4795" s="33"/>
    </row>
    <row r="4796" spans="1:25" hidden="1" x14ac:dyDescent="0.2">
      <c r="A4796" s="93" t="s">
        <v>3993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3990</v>
      </c>
      <c r="I4796" s="97" t="s">
        <v>3991</v>
      </c>
      <c r="J4796" s="97" t="s">
        <v>3992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si="358"/>
        <v>-778.79251651961351</v>
      </c>
      <c r="V4796" s="22" t="str">
        <f t="shared" si="359"/>
        <v/>
      </c>
      <c r="X4796" s="33"/>
      <c r="Y4796" s="33"/>
    </row>
    <row r="4797" spans="1:25" hidden="1" x14ac:dyDescent="0.2">
      <c r="A4797" s="93" t="s">
        <v>3984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3981</v>
      </c>
      <c r="I4797" s="97" t="s">
        <v>2072</v>
      </c>
      <c r="J4797" s="97" t="s">
        <v>3982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3301</v>
      </c>
      <c r="T4797" s="95" t="str">
        <f t="shared" si="363"/>
        <v>2025 07</v>
      </c>
      <c r="U4797" s="32">
        <f t="shared" si="358"/>
        <v>1100.0151051141497</v>
      </c>
      <c r="V4797" s="22">
        <f t="shared" si="359"/>
        <v>0.50001029901217831</v>
      </c>
      <c r="X4797" s="33"/>
      <c r="Y4797" s="33"/>
    </row>
    <row r="4798" spans="1:25" hidden="1" x14ac:dyDescent="0.2">
      <c r="A4798" s="93" t="s">
        <v>3984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3981</v>
      </c>
      <c r="I4798" s="97" t="s">
        <v>2072</v>
      </c>
      <c r="J4798" s="97" t="s">
        <v>3982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3301</v>
      </c>
      <c r="T4798" s="95" t="str">
        <f t="shared" si="363"/>
        <v>2025 07</v>
      </c>
      <c r="U4798" s="32">
        <f t="shared" si="358"/>
        <v>1100.0151051141497</v>
      </c>
      <c r="V4798" s="22">
        <f t="shared" si="359"/>
        <v>0.50001029901217831</v>
      </c>
      <c r="X4798" s="33"/>
      <c r="Y4798" s="33"/>
    </row>
    <row r="4799" spans="1:25" hidden="1" x14ac:dyDescent="0.2">
      <c r="A4799" s="93" t="s">
        <v>3984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2598</v>
      </c>
      <c r="I4799" s="97" t="s">
        <v>2202</v>
      </c>
      <c r="J4799" s="97" t="s">
        <v>2599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3301</v>
      </c>
      <c r="T4799" s="95" t="str">
        <f t="shared" si="363"/>
        <v>2025 07</v>
      </c>
      <c r="U4799" s="32">
        <f t="shared" si="358"/>
        <v>1122.7906491576809</v>
      </c>
      <c r="V4799" s="22">
        <f t="shared" si="359"/>
        <v>0.49305552374548739</v>
      </c>
      <c r="X4799" s="33"/>
      <c r="Y4799" s="33"/>
    </row>
    <row r="4800" spans="1:25" hidden="1" x14ac:dyDescent="0.2">
      <c r="A4800" s="93" t="s">
        <v>3984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2598</v>
      </c>
      <c r="I4800" s="97" t="s">
        <v>2202</v>
      </c>
      <c r="J4800" s="97" t="s">
        <v>2599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3301</v>
      </c>
      <c r="T4800" s="95" t="str">
        <f t="shared" si="363"/>
        <v>2025 07</v>
      </c>
      <c r="U4800" s="32">
        <f t="shared" si="358"/>
        <v>1122.7906491576809</v>
      </c>
      <c r="V4800" s="22">
        <f t="shared" si="359"/>
        <v>0.49305552374548739</v>
      </c>
      <c r="X4800" s="33"/>
      <c r="Y4800" s="33"/>
    </row>
    <row r="4801" spans="1:25" hidden="1" x14ac:dyDescent="0.2">
      <c r="A4801" s="93" t="s">
        <v>3984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2598</v>
      </c>
      <c r="I4801" s="97" t="s">
        <v>2202</v>
      </c>
      <c r="J4801" s="97" t="s">
        <v>2599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si="358"/>
        <v>1222.7906491576809</v>
      </c>
      <c r="V4801" s="22">
        <f t="shared" si="359"/>
        <v>0.53696892150270759</v>
      </c>
      <c r="X4801" s="33"/>
      <c r="Y4801" s="33"/>
    </row>
    <row r="4802" spans="1:25" hidden="1" x14ac:dyDescent="0.2">
      <c r="A4802" s="93" t="s">
        <v>3984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2154</v>
      </c>
      <c r="I4802" s="97" t="s">
        <v>2040</v>
      </c>
      <c r="J4802" s="97" t="s">
        <v>2155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si="358"/>
        <v>895.77803927474235</v>
      </c>
      <c r="V4802" s="22">
        <f t="shared" si="359"/>
        <v>0.89201199964577937</v>
      </c>
      <c r="X4802" s="33"/>
      <c r="Y4802" s="33"/>
    </row>
    <row r="4803" spans="1:25" hidden="1" x14ac:dyDescent="0.2">
      <c r="A4803" s="93" t="s">
        <v>3984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2154</v>
      </c>
      <c r="I4803" s="97" t="s">
        <v>2040</v>
      </c>
      <c r="J4803" s="97" t="s">
        <v>2155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si="358"/>
        <v>995.77803927474235</v>
      </c>
      <c r="V4803" s="22">
        <f t="shared" si="359"/>
        <v>0.99159157857450453</v>
      </c>
      <c r="X4803" s="33"/>
      <c r="Y4803" s="33"/>
    </row>
    <row r="4804" spans="1:25" hidden="1" x14ac:dyDescent="0.2">
      <c r="A4804" s="93" t="s">
        <v>3984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2895</v>
      </c>
      <c r="I4804" s="97" t="s">
        <v>2040</v>
      </c>
      <c r="J4804" s="97" t="s">
        <v>3983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si="358"/>
        <v>1049.1358818745857</v>
      </c>
      <c r="V4804" s="22">
        <f t="shared" si="359"/>
        <v>1.1033499549261674</v>
      </c>
      <c r="X4804" s="33"/>
      <c r="Y4804" s="33"/>
    </row>
    <row r="4805" spans="1:25" hidden="1" x14ac:dyDescent="0.2">
      <c r="A4805" s="93" t="s">
        <v>3984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2895</v>
      </c>
      <c r="I4805" s="97" t="s">
        <v>2040</v>
      </c>
      <c r="J4805" s="97" t="s">
        <v>3983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si="358"/>
        <v>-950.86411812541417</v>
      </c>
      <c r="V4805" s="22" t="str">
        <f t="shared" si="359"/>
        <v/>
      </c>
      <c r="X4805" s="33"/>
      <c r="Y4805" s="33"/>
    </row>
    <row r="4806" spans="1:25" hidden="1" x14ac:dyDescent="0.2">
      <c r="A4806" s="93" t="s">
        <v>3980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3968</v>
      </c>
      <c r="I4806" s="97" t="s">
        <v>2088</v>
      </c>
      <c r="J4806" s="97" t="s">
        <v>3969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3523</v>
      </c>
      <c r="T4806" s="95" t="str">
        <f t="shared" si="365"/>
        <v>2025 11</v>
      </c>
      <c r="U4806" s="32">
        <f t="shared" si="358"/>
        <v>2037.9535908250525</v>
      </c>
      <c r="V4806" s="22">
        <f t="shared" si="359"/>
        <v>1.9188931606183199</v>
      </c>
      <c r="X4806" s="33"/>
      <c r="Y4806" s="33"/>
    </row>
    <row r="4807" spans="1:25" hidden="1" x14ac:dyDescent="0.2">
      <c r="A4807" s="93" t="s">
        <v>3980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3970</v>
      </c>
      <c r="I4807" s="97" t="s">
        <v>2259</v>
      </c>
      <c r="J4807" s="97" t="s">
        <v>3971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3297</v>
      </c>
      <c r="T4807" s="95" t="str">
        <f t="shared" si="365"/>
        <v>2025 07</v>
      </c>
      <c r="U4807" s="32">
        <f t="shared" si="358"/>
        <v>751.68321007626548</v>
      </c>
      <c r="V4807" s="22">
        <f t="shared" si="359"/>
        <v>0.88608786128569184</v>
      </c>
      <c r="X4807" s="33"/>
      <c r="Y4807" s="33"/>
    </row>
    <row r="4808" spans="1:25" hidden="1" x14ac:dyDescent="0.2">
      <c r="A4808" s="93" t="s">
        <v>3980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3970</v>
      </c>
      <c r="I4808" s="97" t="s">
        <v>2259</v>
      </c>
      <c r="J4808" s="97" t="s">
        <v>3971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3297</v>
      </c>
      <c r="T4808" s="95" t="str">
        <f t="shared" si="365"/>
        <v>2025 07</v>
      </c>
      <c r="U4808" s="32">
        <f t="shared" si="358"/>
        <v>751.68321007626548</v>
      </c>
      <c r="V4808" s="22">
        <f t="shared" si="359"/>
        <v>0.88608786128569184</v>
      </c>
      <c r="X4808" s="33"/>
      <c r="Y4808" s="33"/>
    </row>
    <row r="4809" spans="1:25" hidden="1" x14ac:dyDescent="0.2">
      <c r="A4809" s="93" t="s">
        <v>3980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3972</v>
      </c>
      <c r="I4809" s="97" t="s">
        <v>2530</v>
      </c>
      <c r="J4809" s="97" t="s">
        <v>3973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si="358"/>
        <v>3165.8551681303447</v>
      </c>
      <c r="V4809" s="22">
        <f t="shared" si="359"/>
        <v>1.556356813207098</v>
      </c>
      <c r="X4809" s="33"/>
      <c r="Y4809" s="33"/>
    </row>
    <row r="4810" spans="1:25" hidden="1" x14ac:dyDescent="0.2">
      <c r="A4810" s="93" t="s">
        <v>3980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3974</v>
      </c>
      <c r="I4810" s="97" t="s">
        <v>2530</v>
      </c>
      <c r="J4810" s="97" t="s">
        <v>3975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/>
      <c r="R4810" s="31"/>
      <c r="S4810" s="31"/>
      <c r="T4810" s="95" t="str">
        <f t="shared" si="365"/>
        <v/>
      </c>
      <c r="U4810" s="32">
        <f t="shared" si="358"/>
        <v>-1441.6434163392646</v>
      </c>
      <c r="V4810" s="22" t="str">
        <f t="shared" si="359"/>
        <v/>
      </c>
      <c r="X4810" s="33"/>
      <c r="Y4810" s="33"/>
    </row>
    <row r="4811" spans="1:25" hidden="1" x14ac:dyDescent="0.2">
      <c r="A4811" s="93" t="s">
        <v>3980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3927</v>
      </c>
      <c r="I4811" s="97" t="s">
        <v>2530</v>
      </c>
      <c r="J4811" s="97" t="s">
        <v>3928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si="358"/>
        <v>3139.8968685001159</v>
      </c>
      <c r="V4811" s="22">
        <f t="shared" si="359"/>
        <v>1.3304066363001097</v>
      </c>
      <c r="X4811" s="33"/>
      <c r="Y4811" s="33"/>
    </row>
    <row r="4812" spans="1:25" hidden="1" x14ac:dyDescent="0.2">
      <c r="A4812" s="93" t="s">
        <v>3980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3133</v>
      </c>
      <c r="I4812" s="97" t="s">
        <v>2499</v>
      </c>
      <c r="J4812" s="97" t="s">
        <v>3134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3541</v>
      </c>
      <c r="T4812" s="95" t="str">
        <f t="shared" si="365"/>
        <v>2025 07</v>
      </c>
      <c r="U4812" s="32">
        <f t="shared" si="358"/>
        <v>989.22114051305789</v>
      </c>
      <c r="V4812" s="22">
        <f t="shared" si="359"/>
        <v>0.40199513934352665</v>
      </c>
      <c r="X4812" s="33"/>
      <c r="Y4812" s="33"/>
    </row>
    <row r="4813" spans="1:25" hidden="1" x14ac:dyDescent="0.2">
      <c r="A4813" s="93" t="s">
        <v>3980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3976</v>
      </c>
      <c r="I4813" s="97" t="s">
        <v>2044</v>
      </c>
      <c r="J4813" s="97" t="s">
        <v>3977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3541</v>
      </c>
      <c r="T4813" s="95" t="str">
        <f t="shared" si="365"/>
        <v>2025 07</v>
      </c>
      <c r="U4813" s="32">
        <f t="shared" si="358"/>
        <v>687.99248902241754</v>
      </c>
      <c r="V4813" s="22">
        <f t="shared" si="359"/>
        <v>0.84727355316472108</v>
      </c>
      <c r="X4813" s="33"/>
      <c r="Y4813" s="33"/>
    </row>
    <row r="4814" spans="1:25" hidden="1" x14ac:dyDescent="0.2">
      <c r="A4814" s="93" t="s">
        <v>3980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3978</v>
      </c>
      <c r="I4814" s="97" t="s">
        <v>2088</v>
      </c>
      <c r="J4814" s="97" t="s">
        <v>3979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si="358"/>
        <v>1292.3038695978739</v>
      </c>
      <c r="V4814" s="22">
        <f t="shared" si="359"/>
        <v>1.0700571419133189</v>
      </c>
      <c r="X4814" s="33"/>
      <c r="Y4814" s="33"/>
    </row>
    <row r="4815" spans="1:25" hidden="1" x14ac:dyDescent="0.2">
      <c r="A4815" s="93" t="s">
        <v>3980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3978</v>
      </c>
      <c r="I4815" s="97" t="s">
        <v>2088</v>
      </c>
      <c r="J4815" s="97" t="s">
        <v>3979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si="358"/>
        <v>1192.3038695978739</v>
      </c>
      <c r="V4815" s="22">
        <f t="shared" si="359"/>
        <v>0.9872548562367861</v>
      </c>
      <c r="X4815" s="33"/>
      <c r="Y4815" s="33"/>
    </row>
    <row r="4816" spans="1:25" hidden="1" x14ac:dyDescent="0.2">
      <c r="A4816" s="93" t="s">
        <v>4027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4029</v>
      </c>
      <c r="I4816" s="97" t="s">
        <v>2281</v>
      </c>
      <c r="J4816" s="97" t="s">
        <v>4033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si="358"/>
        <v>964.21340617586111</v>
      </c>
      <c r="V4816" s="22">
        <f t="shared" si="359"/>
        <v>0.62783033141014122</v>
      </c>
      <c r="X4816" s="33"/>
      <c r="Y4816" s="33"/>
    </row>
    <row r="4817" spans="1:25" hidden="1" x14ac:dyDescent="0.2">
      <c r="A4817" s="93" t="s">
        <v>4027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4035</v>
      </c>
      <c r="I4817" s="97" t="s">
        <v>2281</v>
      </c>
      <c r="J4817" s="97" t="s">
        <v>4034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si="358"/>
        <v>-1610.1716789879251</v>
      </c>
      <c r="V4817" s="22" t="str">
        <f t="shared" si="359"/>
        <v/>
      </c>
      <c r="X4817" s="33"/>
      <c r="Y4817" s="33"/>
    </row>
    <row r="4818" spans="1:25" hidden="1" x14ac:dyDescent="0.2">
      <c r="A4818" s="93" t="s">
        <v>4027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4037</v>
      </c>
      <c r="I4818" s="97" t="s">
        <v>2281</v>
      </c>
      <c r="J4818" s="97" t="s">
        <v>4036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si="358"/>
        <v>-525.06172718793619</v>
      </c>
      <c r="V4818" s="22" t="str">
        <f t="shared" si="359"/>
        <v/>
      </c>
      <c r="X4818" s="33"/>
      <c r="Y4818" s="33"/>
    </row>
    <row r="4819" spans="1:25" hidden="1" x14ac:dyDescent="0.2">
      <c r="A4819" s="93" t="s">
        <v>4028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4038</v>
      </c>
      <c r="I4819" s="97" t="s">
        <v>2281</v>
      </c>
      <c r="J4819" s="97" t="s">
        <v>4039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si="358"/>
        <v>-1535</v>
      </c>
      <c r="V4819" s="22" t="str">
        <f t="shared" si="359"/>
        <v/>
      </c>
      <c r="X4819" s="33"/>
      <c r="Y4819" s="33"/>
    </row>
    <row r="4820" spans="1:25" hidden="1" x14ac:dyDescent="0.2">
      <c r="A4820" s="93" t="s">
        <v>4028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4040</v>
      </c>
      <c r="I4820" s="97" t="s">
        <v>2281</v>
      </c>
      <c r="J4820" s="97" t="s">
        <v>4041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si="358"/>
        <v>-1535</v>
      </c>
      <c r="V4820" s="22" t="str">
        <f t="shared" si="359"/>
        <v/>
      </c>
      <c r="X4820" s="33"/>
      <c r="Y4820" s="33"/>
    </row>
    <row r="4821" spans="1:25" hidden="1" x14ac:dyDescent="0.2">
      <c r="A4821" s="93" t="s">
        <v>4028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4042</v>
      </c>
      <c r="I4821" s="97" t="s">
        <v>2281</v>
      </c>
      <c r="J4821" s="97" t="s">
        <v>4043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si="358"/>
        <v>-1535</v>
      </c>
      <c r="V4821" s="22" t="str">
        <f t="shared" si="359"/>
        <v/>
      </c>
      <c r="X4821" s="33"/>
      <c r="Y4821" s="33"/>
    </row>
    <row r="4822" spans="1:25" hidden="1" x14ac:dyDescent="0.2">
      <c r="A4822" s="93" t="s">
        <v>4028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4044</v>
      </c>
      <c r="I4822" s="97" t="s">
        <v>2281</v>
      </c>
      <c r="J4822" s="97" t="s">
        <v>4045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si="358"/>
        <v>1065</v>
      </c>
      <c r="V4822" s="22">
        <f t="shared" si="359"/>
        <v>0.69381107491856675</v>
      </c>
      <c r="X4822" s="33"/>
      <c r="Y4822" s="33"/>
    </row>
    <row r="4823" spans="1:25" hidden="1" x14ac:dyDescent="0.2">
      <c r="A4823" s="93" t="s">
        <v>4028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4046</v>
      </c>
      <c r="I4823" s="97" t="s">
        <v>2281</v>
      </c>
      <c r="J4823" s="97" t="s">
        <v>4047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si="358"/>
        <v>-1535</v>
      </c>
      <c r="V4823" s="22" t="str">
        <f t="shared" si="359"/>
        <v/>
      </c>
      <c r="X4823" s="33"/>
      <c r="Y4823" s="33"/>
    </row>
    <row r="4824" spans="1:25" hidden="1" x14ac:dyDescent="0.2">
      <c r="A4824" s="93" t="s">
        <v>4028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4049</v>
      </c>
      <c r="I4824" s="97" t="s">
        <v>2281</v>
      </c>
      <c r="J4824" s="97" t="s">
        <v>4048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si="358"/>
        <v>-1535</v>
      </c>
      <c r="V4824" s="22" t="str">
        <f t="shared" si="359"/>
        <v/>
      </c>
      <c r="X4824" s="33"/>
      <c r="Y4824" s="33"/>
    </row>
    <row r="4825" spans="1:25" hidden="1" x14ac:dyDescent="0.2">
      <c r="A4825" s="93" t="s">
        <v>4023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4054</v>
      </c>
      <c r="I4825" s="97" t="s">
        <v>2281</v>
      </c>
      <c r="J4825" s="97" t="s">
        <v>4050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si="358"/>
        <v>-1708.3333333333333</v>
      </c>
      <c r="V4825" s="22" t="str">
        <f t="shared" si="359"/>
        <v/>
      </c>
      <c r="X4825" s="33"/>
      <c r="Y4825" s="33"/>
    </row>
    <row r="4826" spans="1:25" hidden="1" x14ac:dyDescent="0.2">
      <c r="A4826" s="93" t="s">
        <v>4023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4053</v>
      </c>
      <c r="I4826" s="97" t="s">
        <v>2281</v>
      </c>
      <c r="J4826" s="97" t="s">
        <v>4051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si="358"/>
        <v>891.66666666666674</v>
      </c>
      <c r="V4826" s="22">
        <f t="shared" si="359"/>
        <v>0.52195121951219514</v>
      </c>
      <c r="X4826" s="33"/>
      <c r="Y4826" s="33"/>
    </row>
    <row r="4827" spans="1:25" hidden="1" x14ac:dyDescent="0.2">
      <c r="A4827" s="93" t="s">
        <v>4023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4055</v>
      </c>
      <c r="I4827" s="97" t="s">
        <v>2281</v>
      </c>
      <c r="J4827" s="97" t="s">
        <v>4052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si="358"/>
        <v>-1708.3333333333333</v>
      </c>
      <c r="V4827" s="22" t="str">
        <f t="shared" si="359"/>
        <v/>
      </c>
      <c r="X4827" s="33"/>
      <c r="Y4827" s="33"/>
    </row>
    <row r="4828" spans="1:25" hidden="1" x14ac:dyDescent="0.2">
      <c r="A4828" s="93" t="s">
        <v>4056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2087</v>
      </c>
      <c r="I4828" s="97" t="s">
        <v>2088</v>
      </c>
      <c r="J4828" s="97" t="s">
        <v>3163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4891</v>
      </c>
      <c r="T4828" s="95" t="str">
        <f t="shared" si="365"/>
        <v>2025 10</v>
      </c>
      <c r="U4828" s="32">
        <f t="shared" si="358"/>
        <v>913.02450000000022</v>
      </c>
      <c r="V4828" s="22">
        <f t="shared" si="359"/>
        <v>0.63537930883303184</v>
      </c>
      <c r="X4828" s="33"/>
      <c r="Y4828" s="33"/>
    </row>
    <row r="4829" spans="1:25" hidden="1" x14ac:dyDescent="0.2">
      <c r="A4829" s="93" t="s">
        <v>4056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2087</v>
      </c>
      <c r="I4829" s="97" t="s">
        <v>2088</v>
      </c>
      <c r="J4829" s="97" t="s">
        <v>3163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3318</v>
      </c>
      <c r="T4829" s="95" t="str">
        <f t="shared" si="365"/>
        <v>2025 11</v>
      </c>
      <c r="U4829" s="32">
        <f t="shared" si="358"/>
        <v>863.02450000000022</v>
      </c>
      <c r="V4829" s="22">
        <f t="shared" si="359"/>
        <v>0.60058400438977588</v>
      </c>
      <c r="X4829" s="33"/>
      <c r="Y4829" s="33"/>
    </row>
    <row r="4830" spans="1:25" hidden="1" x14ac:dyDescent="0.2">
      <c r="A4830" s="93" t="s">
        <v>4056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2087</v>
      </c>
      <c r="I4830" s="97" t="s">
        <v>2088</v>
      </c>
      <c r="J4830" s="97" t="s">
        <v>3163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3318</v>
      </c>
      <c r="T4830" s="95" t="str">
        <f t="shared" si="365"/>
        <v>2025 11</v>
      </c>
      <c r="U4830" s="32">
        <f t="shared" si="358"/>
        <v>863.02450000000022</v>
      </c>
      <c r="V4830" s="22">
        <f t="shared" si="359"/>
        <v>0.60058400438977588</v>
      </c>
      <c r="X4830" s="33"/>
      <c r="Y4830" s="33"/>
    </row>
    <row r="4831" spans="1:25" hidden="1" x14ac:dyDescent="0.2">
      <c r="A4831" s="93" t="s">
        <v>4056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2087</v>
      </c>
      <c r="I4831" s="97" t="s">
        <v>2088</v>
      </c>
      <c r="J4831" s="97" t="s">
        <v>3163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3318</v>
      </c>
      <c r="T4831" s="95" t="str">
        <f t="shared" si="365"/>
        <v>2025 11</v>
      </c>
      <c r="U4831" s="32">
        <f t="shared" si="358"/>
        <v>863.02450000000022</v>
      </c>
      <c r="V4831" s="22">
        <f t="shared" si="359"/>
        <v>0.60058400438977588</v>
      </c>
      <c r="X4831" s="33"/>
      <c r="Y4831" s="33"/>
    </row>
    <row r="4832" spans="1:25" hidden="1" x14ac:dyDescent="0.2">
      <c r="A4832" s="93" t="s">
        <v>4056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2087</v>
      </c>
      <c r="I4832" s="97" t="s">
        <v>2088</v>
      </c>
      <c r="J4832" s="97" t="s">
        <v>3163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si="358"/>
        <v>963.02450000000022</v>
      </c>
      <c r="V4832" s="22">
        <f t="shared" si="359"/>
        <v>0.6701746132762878</v>
      </c>
      <c r="X4832" s="33"/>
      <c r="Y4832" s="33"/>
    </row>
    <row r="4833" spans="1:25" hidden="1" x14ac:dyDescent="0.2">
      <c r="A4833" s="93" t="s">
        <v>4056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2087</v>
      </c>
      <c r="I4833" s="97" t="s">
        <v>2088</v>
      </c>
      <c r="J4833" s="97" t="s">
        <v>3163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3286</v>
      </c>
      <c r="T4833" s="95" t="str">
        <f t="shared" si="365"/>
        <v>2025 11</v>
      </c>
      <c r="U4833" s="32">
        <f t="shared" si="358"/>
        <v>963.02450000000022</v>
      </c>
      <c r="V4833" s="22">
        <f t="shared" si="359"/>
        <v>0.6701746132762878</v>
      </c>
      <c r="X4833" s="33"/>
      <c r="Y4833" s="33"/>
    </row>
    <row r="4834" spans="1:25" hidden="1" x14ac:dyDescent="0.2">
      <c r="A4834" s="93" t="s">
        <v>4056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2087</v>
      </c>
      <c r="I4834" s="97" t="s">
        <v>2088</v>
      </c>
      <c r="J4834" s="97" t="s">
        <v>3163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4877</v>
      </c>
      <c r="T4834" s="95" t="str">
        <f t="shared" si="365"/>
        <v>2025 12</v>
      </c>
      <c r="U4834" s="32">
        <f t="shared" si="358"/>
        <v>863.02450000000022</v>
      </c>
      <c r="V4834" s="22">
        <f t="shared" si="359"/>
        <v>0.60058400438977588</v>
      </c>
      <c r="X4834" s="33"/>
      <c r="Y4834" s="33"/>
    </row>
    <row r="4835" spans="1:25" hidden="1" x14ac:dyDescent="0.2">
      <c r="A4835" s="93" t="s">
        <v>4056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2087</v>
      </c>
      <c r="I4835" s="97" t="s">
        <v>2088</v>
      </c>
      <c r="J4835" s="97" t="s">
        <v>3163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3318</v>
      </c>
      <c r="T4835" s="95" t="str">
        <f t="shared" si="365"/>
        <v>2025 12</v>
      </c>
      <c r="U4835" s="32">
        <f t="shared" si="358"/>
        <v>963.02450000000022</v>
      </c>
      <c r="V4835" s="22">
        <f t="shared" si="359"/>
        <v>0.6701746132762878</v>
      </c>
      <c r="X4835" s="33"/>
      <c r="Y4835" s="33"/>
    </row>
    <row r="4836" spans="1:25" hidden="1" x14ac:dyDescent="0.2">
      <c r="A4836" s="93" t="s">
        <v>4056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2087</v>
      </c>
      <c r="I4836" s="97" t="s">
        <v>2088</v>
      </c>
      <c r="J4836" s="97" t="s">
        <v>3163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3318</v>
      </c>
      <c r="T4836" s="95" t="str">
        <f t="shared" si="365"/>
        <v>2025 12</v>
      </c>
      <c r="U4836" s="32">
        <f t="shared" si="358"/>
        <v>963.02450000000022</v>
      </c>
      <c r="V4836" s="22">
        <f t="shared" si="359"/>
        <v>0.6701746132762878</v>
      </c>
      <c r="X4836" s="33"/>
      <c r="Y4836" s="33"/>
    </row>
    <row r="4837" spans="1:25" hidden="1" x14ac:dyDescent="0.2">
      <c r="A4837" s="93" t="s">
        <v>4056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2087</v>
      </c>
      <c r="I4837" s="97" t="s">
        <v>2088</v>
      </c>
      <c r="J4837" s="97" t="s">
        <v>3163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/>
      <c r="R4837" s="31"/>
      <c r="S4837" s="31"/>
      <c r="T4837" s="95" t="str">
        <f t="shared" si="365"/>
        <v/>
      </c>
      <c r="U4837" s="32">
        <f t="shared" si="358"/>
        <v>-1436.9754999999998</v>
      </c>
      <c r="V4837" s="22" t="str">
        <f t="shared" si="359"/>
        <v/>
      </c>
      <c r="X4837" s="33"/>
      <c r="Y4837" s="33"/>
    </row>
    <row r="4838" spans="1:25" hidden="1" x14ac:dyDescent="0.2">
      <c r="A4838" s="93" t="s">
        <v>4067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3822</v>
      </c>
      <c r="I4838" s="97" t="s">
        <v>2040</v>
      </c>
      <c r="J4838" s="97" t="s">
        <v>3823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4733</v>
      </c>
      <c r="T4838" s="95" t="str">
        <f t="shared" si="365"/>
        <v>2025 09</v>
      </c>
      <c r="U4838" s="32">
        <f t="shared" si="358"/>
        <v>1321.7781360640565</v>
      </c>
      <c r="V4838" s="22">
        <f t="shared" si="359"/>
        <v>0.60681520002543088</v>
      </c>
      <c r="X4838" s="33"/>
      <c r="Y4838" s="33"/>
    </row>
    <row r="4839" spans="1:25" hidden="1" x14ac:dyDescent="0.2">
      <c r="A4839" s="93" t="s">
        <v>4067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3062</v>
      </c>
      <c r="I4839" s="97" t="s">
        <v>2138</v>
      </c>
      <c r="J4839" s="97" t="s">
        <v>3063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si="358"/>
        <v>1478.3015303121088</v>
      </c>
      <c r="V4839" s="22">
        <f t="shared" si="359"/>
        <v>0.66539251409746147</v>
      </c>
      <c r="X4839" s="33"/>
      <c r="Y4839" s="33"/>
    </row>
    <row r="4840" spans="1:25" hidden="1" x14ac:dyDescent="0.2">
      <c r="A4840" s="93" t="s">
        <v>4067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3062</v>
      </c>
      <c r="I4840" s="97" t="s">
        <v>2138</v>
      </c>
      <c r="J4840" s="97" t="s">
        <v>3063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3297</v>
      </c>
      <c r="T4840" s="95" t="str">
        <f t="shared" si="365"/>
        <v>2025 08</v>
      </c>
      <c r="U4840" s="32">
        <f t="shared" si="358"/>
        <v>1278.3015303121088</v>
      </c>
      <c r="V4840" s="22">
        <f t="shared" si="359"/>
        <v>0.5753712971192203</v>
      </c>
      <c r="X4840" s="33"/>
      <c r="Y4840" s="33"/>
    </row>
    <row r="4841" spans="1:25" hidden="1" x14ac:dyDescent="0.2">
      <c r="A4841" s="93" t="s">
        <v>4067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2520</v>
      </c>
      <c r="I4841" s="97" t="s">
        <v>2040</v>
      </c>
      <c r="J4841" s="97" t="s">
        <v>2521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/>
      <c r="R4841" s="31"/>
      <c r="S4841" s="31"/>
      <c r="T4841" s="95" t="str">
        <f t="shared" si="365"/>
        <v/>
      </c>
      <c r="U4841" s="32">
        <f t="shared" si="358"/>
        <v>-693.86906149572417</v>
      </c>
      <c r="V4841" s="22" t="str">
        <f t="shared" si="359"/>
        <v/>
      </c>
      <c r="X4841" s="33"/>
      <c r="Y4841" s="33"/>
    </row>
    <row r="4842" spans="1:25" hidden="1" x14ac:dyDescent="0.2">
      <c r="A4842" s="93" t="s">
        <v>4067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4060</v>
      </c>
      <c r="I4842" s="97" t="s">
        <v>2621</v>
      </c>
      <c r="J4842" s="97" t="s">
        <v>4061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5"/>
        <v/>
      </c>
      <c r="U4842" s="32">
        <f t="shared" si="358"/>
        <v>-801.0235241570889</v>
      </c>
      <c r="V4842" s="22" t="str">
        <f t="shared" si="359"/>
        <v/>
      </c>
      <c r="X4842" s="33"/>
      <c r="Y4842" s="33"/>
    </row>
    <row r="4843" spans="1:25" hidden="1" x14ac:dyDescent="0.2">
      <c r="A4843" s="93" t="s">
        <v>4067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2720</v>
      </c>
      <c r="I4843" s="97" t="s">
        <v>2721</v>
      </c>
      <c r="J4843" s="97" t="s">
        <v>2722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si="358"/>
        <v>-679.81601721226639</v>
      </c>
      <c r="V4843" s="22" t="str">
        <f t="shared" si="359"/>
        <v/>
      </c>
      <c r="X4843" s="33"/>
      <c r="Y4843" s="33"/>
    </row>
    <row r="4844" spans="1:25" hidden="1" x14ac:dyDescent="0.2">
      <c r="A4844" s="93" t="s">
        <v>4067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4062</v>
      </c>
      <c r="I4844" s="97" t="s">
        <v>2680</v>
      </c>
      <c r="J4844" s="97" t="s">
        <v>4063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si="358"/>
        <v>-762.37765237758015</v>
      </c>
      <c r="V4844" s="22" t="str">
        <f t="shared" si="359"/>
        <v/>
      </c>
      <c r="X4844" s="33"/>
      <c r="Y4844" s="33"/>
    </row>
    <row r="4845" spans="1:25" hidden="1" x14ac:dyDescent="0.2">
      <c r="A4845" s="93" t="s">
        <v>4067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2527</v>
      </c>
      <c r="I4845" s="97" t="s">
        <v>2040</v>
      </c>
      <c r="J4845" s="97" t="s">
        <v>2528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si="358"/>
        <v>1210.5052464731198</v>
      </c>
      <c r="V4845" s="22">
        <f t="shared" si="359"/>
        <v>0.87118374747407934</v>
      </c>
      <c r="X4845" s="33"/>
      <c r="Y4845" s="33"/>
    </row>
    <row r="4846" spans="1:25" hidden="1" x14ac:dyDescent="0.2">
      <c r="A4846" s="93" t="s">
        <v>4067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2527</v>
      </c>
      <c r="I4846" s="97" t="s">
        <v>2040</v>
      </c>
      <c r="J4846" s="97" t="s">
        <v>2528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si="358"/>
        <v>1210.5052464731198</v>
      </c>
      <c r="V4846" s="22">
        <f t="shared" si="359"/>
        <v>0.87118374747407934</v>
      </c>
      <c r="X4846" s="33"/>
      <c r="Y4846" s="33"/>
    </row>
    <row r="4847" spans="1:25" hidden="1" x14ac:dyDescent="0.2">
      <c r="A4847" s="93" t="s">
        <v>4067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3637</v>
      </c>
      <c r="I4847" s="97" t="s">
        <v>2138</v>
      </c>
      <c r="J4847" s="97" t="s">
        <v>4064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si="358"/>
        <v>2.2051854676874427E-3</v>
      </c>
      <c r="V4847" s="22">
        <f t="shared" si="359"/>
        <v>2.5144709379272679E-6</v>
      </c>
      <c r="X4847" s="33"/>
      <c r="Y4847" s="33"/>
    </row>
    <row r="4848" spans="1:25" hidden="1" x14ac:dyDescent="0.2">
      <c r="A4848" s="93" t="s">
        <v>4067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3637</v>
      </c>
      <c r="I4848" s="97" t="s">
        <v>2138</v>
      </c>
      <c r="J4848" s="97" t="s">
        <v>4064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si="358"/>
        <v>823.00220518546769</v>
      </c>
      <c r="V4848" s="22">
        <f t="shared" si="359"/>
        <v>0.93843132793682382</v>
      </c>
      <c r="X4848" s="33"/>
      <c r="Y4848" s="33"/>
    </row>
    <row r="4849" spans="1:25" hidden="1" x14ac:dyDescent="0.2">
      <c r="A4849" s="93" t="s">
        <v>4067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4065</v>
      </c>
      <c r="I4849" s="97" t="s">
        <v>2713</v>
      </c>
      <c r="J4849" s="97" t="s">
        <v>4066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si="358"/>
        <v>1466.7001552372137</v>
      </c>
      <c r="V4849" s="22">
        <f t="shared" si="359"/>
        <v>0.7213398255132043</v>
      </c>
      <c r="X4849" s="33"/>
      <c r="Y4849" s="33"/>
    </row>
    <row r="4850" spans="1:25" hidden="1" x14ac:dyDescent="0.2">
      <c r="A4850" s="93" t="s">
        <v>4081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2802</v>
      </c>
      <c r="I4850" s="97" t="s">
        <v>2040</v>
      </c>
      <c r="J4850" s="97" t="s">
        <v>2803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si="358"/>
        <v>1216.5806820396233</v>
      </c>
      <c r="V4850" s="22">
        <f t="shared" si="359"/>
        <v>0.9479214353521076</v>
      </c>
      <c r="X4850" s="33"/>
      <c r="Y4850" s="33"/>
    </row>
    <row r="4851" spans="1:25" hidden="1" x14ac:dyDescent="0.2">
      <c r="A4851" s="93" t="s">
        <v>4081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4069</v>
      </c>
      <c r="I4851" s="97" t="s">
        <v>2072</v>
      </c>
      <c r="J4851" s="97" t="s">
        <v>4070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3292</v>
      </c>
      <c r="T4851" s="95" t="str">
        <f t="shared" si="365"/>
        <v>2025 08</v>
      </c>
      <c r="U4851" s="32">
        <f t="shared" si="358"/>
        <v>850.91594619465172</v>
      </c>
      <c r="V4851" s="22">
        <f t="shared" si="359"/>
        <v>0.58720951621827255</v>
      </c>
      <c r="X4851" s="33"/>
      <c r="Y4851" s="33"/>
    </row>
    <row r="4852" spans="1:25" hidden="1" x14ac:dyDescent="0.2">
      <c r="A4852" s="93" t="s">
        <v>4081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4069</v>
      </c>
      <c r="I4852" s="97" t="s">
        <v>2072</v>
      </c>
      <c r="J4852" s="97" t="s">
        <v>4070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3301</v>
      </c>
      <c r="T4852" s="95" t="str">
        <f t="shared" si="365"/>
        <v>2025 08</v>
      </c>
      <c r="U4852" s="32">
        <f t="shared" si="358"/>
        <v>850.91594619465172</v>
      </c>
      <c r="V4852" s="22">
        <f t="shared" si="359"/>
        <v>0.58720951621827255</v>
      </c>
      <c r="X4852" s="33"/>
      <c r="Y4852" s="33"/>
    </row>
    <row r="4853" spans="1:25" hidden="1" x14ac:dyDescent="0.2">
      <c r="A4853" s="93" t="s">
        <v>4081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4069</v>
      </c>
      <c r="I4853" s="97" t="s">
        <v>2072</v>
      </c>
      <c r="J4853" s="97" t="s">
        <v>4070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3301</v>
      </c>
      <c r="T4853" s="95" t="str">
        <f t="shared" si="365"/>
        <v>2025 08</v>
      </c>
      <c r="U4853" s="32">
        <f t="shared" si="358"/>
        <v>850.91594619465172</v>
      </c>
      <c r="V4853" s="22">
        <f t="shared" si="359"/>
        <v>0.58720951621827255</v>
      </c>
      <c r="X4853" s="33"/>
      <c r="Y4853" s="33"/>
    </row>
    <row r="4854" spans="1:25" hidden="1" x14ac:dyDescent="0.2">
      <c r="A4854" s="93" t="s">
        <v>4081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4071</v>
      </c>
      <c r="I4854" s="97" t="s">
        <v>2584</v>
      </c>
      <c r="J4854" s="97" t="s">
        <v>4072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si="358"/>
        <v>842.37855959727176</v>
      </c>
      <c r="V4854" s="22">
        <f t="shared" si="359"/>
        <v>0.3573001776966267</v>
      </c>
      <c r="X4854" s="33"/>
      <c r="Y4854" s="33"/>
    </row>
    <row r="4855" spans="1:25" hidden="1" x14ac:dyDescent="0.2">
      <c r="A4855" s="93" t="s">
        <v>4081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4073</v>
      </c>
      <c r="I4855" s="97" t="s">
        <v>2040</v>
      </c>
      <c r="J4855" s="97" t="s">
        <v>4074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si="358"/>
        <v>706.85941701851243</v>
      </c>
      <c r="V4855" s="22">
        <f t="shared" si="359"/>
        <v>0.43018803402439987</v>
      </c>
      <c r="X4855" s="33"/>
      <c r="Y4855" s="33"/>
    </row>
    <row r="4856" spans="1:25" hidden="1" x14ac:dyDescent="0.2">
      <c r="A4856" s="93" t="s">
        <v>4081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4075</v>
      </c>
      <c r="I4856" s="97" t="s">
        <v>2040</v>
      </c>
      <c r="J4856" s="97" t="s">
        <v>4076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si="358"/>
        <v>860.06728970444919</v>
      </c>
      <c r="V4856" s="22">
        <f t="shared" si="359"/>
        <v>0.34541788464731671</v>
      </c>
      <c r="X4856" s="33"/>
      <c r="Y4856" s="33"/>
    </row>
    <row r="4857" spans="1:25" hidden="1" x14ac:dyDescent="0.2">
      <c r="A4857" s="93" t="s">
        <v>4081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2062</v>
      </c>
      <c r="I4857" s="97" t="s">
        <v>2040</v>
      </c>
      <c r="J4857" s="97" t="s">
        <v>4360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si="358"/>
        <v>600.46455829814875</v>
      </c>
      <c r="V4857" s="22">
        <f t="shared" si="359"/>
        <v>1.001549727558491</v>
      </c>
      <c r="X4857" s="33"/>
      <c r="Y4857" s="33"/>
    </row>
    <row r="4858" spans="1:25" hidden="1" x14ac:dyDescent="0.2">
      <c r="A4858" s="93" t="s">
        <v>4081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4077</v>
      </c>
      <c r="I4858" s="97" t="s">
        <v>2078</v>
      </c>
      <c r="J4858" s="97" t="s">
        <v>4078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si="358"/>
        <v>799.57721500487173</v>
      </c>
      <c r="V4858" s="22">
        <f t="shared" si="359"/>
        <v>1.141563684297382</v>
      </c>
      <c r="X4858" s="33"/>
      <c r="Y4858" s="33"/>
    </row>
    <row r="4859" spans="1:25" hidden="1" x14ac:dyDescent="0.2">
      <c r="A4859" s="93" t="s">
        <v>4081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4079</v>
      </c>
      <c r="I4859" s="97" t="s">
        <v>2138</v>
      </c>
      <c r="J4859" s="97" t="s">
        <v>4080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si="358"/>
        <v>944.33443975316663</v>
      </c>
      <c r="V4859" s="22">
        <f t="shared" si="359"/>
        <v>0.50889258279253458</v>
      </c>
      <c r="X4859" s="33"/>
      <c r="Y4859" s="33"/>
    </row>
    <row r="4860" spans="1:25" hidden="1" x14ac:dyDescent="0.2">
      <c r="A4860" s="93" t="s">
        <v>4092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4083</v>
      </c>
      <c r="I4860" s="97" t="s">
        <v>4084</v>
      </c>
      <c r="J4860" s="97" t="s">
        <v>4085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3541</v>
      </c>
      <c r="T4860" s="95" t="str">
        <f t="shared" si="365"/>
        <v>2025 08</v>
      </c>
      <c r="U4860" s="32">
        <f t="shared" si="358"/>
        <v>833.36065052950084</v>
      </c>
      <c r="V4860" s="22">
        <f t="shared" si="359"/>
        <v>0.65793049211511989</v>
      </c>
      <c r="X4860" s="33"/>
      <c r="Y4860" s="33"/>
    </row>
    <row r="4861" spans="1:25" hidden="1" x14ac:dyDescent="0.2">
      <c r="A4861" s="93" t="s">
        <v>4092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2051</v>
      </c>
      <c r="I4861" s="97" t="s">
        <v>2040</v>
      </c>
      <c r="J4861" s="97" t="s">
        <v>2052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si="358"/>
        <v>1672.1892246596067</v>
      </c>
      <c r="V4861" s="22">
        <f t="shared" si="359"/>
        <v>0.61301511079005855</v>
      </c>
      <c r="X4861" s="33"/>
      <c r="Y4861" s="33"/>
    </row>
    <row r="4862" spans="1:25" hidden="1" x14ac:dyDescent="0.2">
      <c r="A4862" s="93" t="s">
        <v>4092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2697</v>
      </c>
      <c r="I4862" s="97" t="s">
        <v>2040</v>
      </c>
      <c r="J4862" s="97" t="s">
        <v>2698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si="358"/>
        <v>762.55249621785163</v>
      </c>
      <c r="V4862" s="22">
        <f t="shared" si="359"/>
        <v>0.91056751948504255</v>
      </c>
      <c r="X4862" s="33"/>
      <c r="Y4862" s="33"/>
    </row>
    <row r="4863" spans="1:25" hidden="1" x14ac:dyDescent="0.2">
      <c r="A4863" s="93" t="s">
        <v>4092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4086</v>
      </c>
      <c r="I4863" s="97" t="s">
        <v>2183</v>
      </c>
      <c r="J4863" s="97" t="s">
        <v>4087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/>
      <c r="R4863" s="31"/>
      <c r="S4863" s="31"/>
      <c r="T4863" s="95" t="str">
        <f t="shared" si="365"/>
        <v/>
      </c>
      <c r="U4863" s="32">
        <f t="shared" si="358"/>
        <v>-782.49001134644482</v>
      </c>
      <c r="V4863" s="22" t="str">
        <f t="shared" si="359"/>
        <v/>
      </c>
      <c r="X4863" s="33"/>
      <c r="Y4863" s="33"/>
    </row>
    <row r="4864" spans="1:25" hidden="1" x14ac:dyDescent="0.2">
      <c r="A4864" s="93" t="s">
        <v>4092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2137</v>
      </c>
      <c r="I4864" s="97" t="s">
        <v>2138</v>
      </c>
      <c r="J4864" s="97" t="s">
        <v>4088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si="358"/>
        <v>3.2639939486216463E-3</v>
      </c>
      <c r="V4864" s="22">
        <f t="shared" si="359"/>
        <v>1.0060899417099623E-6</v>
      </c>
      <c r="X4864" s="33"/>
      <c r="Y4864" s="33"/>
    </row>
    <row r="4865" spans="1:25" hidden="1" x14ac:dyDescent="0.2">
      <c r="A4865" s="93" t="s">
        <v>4092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3872</v>
      </c>
      <c r="I4865" s="97" t="s">
        <v>3873</v>
      </c>
      <c r="J4865" s="97" t="s">
        <v>3874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3507</v>
      </c>
      <c r="T4865" s="95" t="str">
        <f t="shared" si="365"/>
        <v>2025 08</v>
      </c>
      <c r="U4865" s="32">
        <f t="shared" si="358"/>
        <v>1094.6584077155824</v>
      </c>
      <c r="V4865" s="22">
        <f t="shared" si="359"/>
        <v>0.77892692689482557</v>
      </c>
      <c r="X4865" s="33"/>
      <c r="Y4865" s="33"/>
    </row>
    <row r="4866" spans="1:25" hidden="1" x14ac:dyDescent="0.2">
      <c r="A4866" s="93" t="s">
        <v>4092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4089</v>
      </c>
      <c r="I4866" s="97" t="s">
        <v>2245</v>
      </c>
      <c r="J4866" s="97" t="s">
        <v>4090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3292</v>
      </c>
      <c r="T4866" s="95" t="str">
        <f t="shared" si="365"/>
        <v>2025 08</v>
      </c>
      <c r="U4866" s="32">
        <f t="shared" si="358"/>
        <v>1850.209984871407</v>
      </c>
      <c r="V4866" s="22">
        <f t="shared" si="359"/>
        <v>0.55233610958159729</v>
      </c>
      <c r="X4866" s="33"/>
      <c r="Y4866" s="33"/>
    </row>
    <row r="4867" spans="1:25" hidden="1" x14ac:dyDescent="0.2">
      <c r="A4867" s="93" t="s">
        <v>4092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3868</v>
      </c>
      <c r="I4867" s="97" t="s">
        <v>2044</v>
      </c>
      <c r="J4867" s="97" t="s">
        <v>3869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3301</v>
      </c>
      <c r="T4867" s="95" t="str">
        <f t="shared" si="365"/>
        <v>2025 08</v>
      </c>
      <c r="U4867" s="32">
        <f t="shared" si="358"/>
        <v>1256.5092738275341</v>
      </c>
      <c r="V4867" s="22">
        <f t="shared" si="359"/>
        <v>0.76453688105306505</v>
      </c>
      <c r="X4867" s="33"/>
      <c r="Y4867" s="33"/>
    </row>
    <row r="4868" spans="1:25" hidden="1" x14ac:dyDescent="0.2">
      <c r="A4868" s="93" t="s">
        <v>4092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3866</v>
      </c>
      <c r="I4868" s="97" t="s">
        <v>2044</v>
      </c>
      <c r="J4868" s="97" t="s">
        <v>3867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3301</v>
      </c>
      <c r="T4868" s="95" t="str">
        <f t="shared" ref="T4868:T4931" si="368">IF(R4868="","",TEXT(R4868,"ГГГГ ММ"))</f>
        <v>2025 08</v>
      </c>
      <c r="U4868" s="32">
        <f t="shared" si="358"/>
        <v>1111.9567095310135</v>
      </c>
      <c r="V4868" s="22">
        <f t="shared" si="359"/>
        <v>1.2521424591179287</v>
      </c>
      <c r="X4868" s="33"/>
      <c r="Y4868" s="33"/>
    </row>
    <row r="4869" spans="1:25" hidden="1" x14ac:dyDescent="0.2">
      <c r="A4869" s="93" t="s">
        <v>4103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4093</v>
      </c>
      <c r="I4869" s="97" t="s">
        <v>2040</v>
      </c>
      <c r="J4869" s="97" t="s">
        <v>4094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si="358"/>
        <v>744.63353531218036</v>
      </c>
      <c r="V4869" s="22">
        <f t="shared" si="359"/>
        <v>0.98579109627262174</v>
      </c>
      <c r="X4869" s="33"/>
      <c r="Y4869" s="33"/>
    </row>
    <row r="4870" spans="1:25" hidden="1" x14ac:dyDescent="0.2">
      <c r="A4870" s="93" t="s">
        <v>4103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3099</v>
      </c>
      <c r="I4870" s="97" t="s">
        <v>2042</v>
      </c>
      <c r="J4870" s="97" t="s">
        <v>3100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si="358"/>
        <v>-1930.5741289662233</v>
      </c>
      <c r="V4870" s="22" t="str">
        <f t="shared" si="359"/>
        <v/>
      </c>
      <c r="X4870" s="33"/>
      <c r="Y4870" s="33"/>
    </row>
    <row r="4871" spans="1:25" hidden="1" x14ac:dyDescent="0.2">
      <c r="A4871" s="93" t="s">
        <v>4103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4095</v>
      </c>
      <c r="I4871" s="97" t="s">
        <v>4096</v>
      </c>
      <c r="J4871" s="97" t="s">
        <v>4097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si="358"/>
        <v>1774.6038648925287</v>
      </c>
      <c r="V4871" s="22">
        <f t="shared" si="359"/>
        <v>0.43016568755434154</v>
      </c>
      <c r="X4871" s="33"/>
      <c r="Y4871" s="33"/>
    </row>
    <row r="4872" spans="1:25" hidden="1" x14ac:dyDescent="0.2">
      <c r="A4872" s="93" t="s">
        <v>4103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2051</v>
      </c>
      <c r="I4872" s="97" t="s">
        <v>2040</v>
      </c>
      <c r="J4872" s="97" t="s">
        <v>2052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si="358"/>
        <v>1612.3587430910948</v>
      </c>
      <c r="V4872" s="22">
        <f t="shared" si="359"/>
        <v>0.57839535094231231</v>
      </c>
      <c r="X4872" s="33"/>
      <c r="Y4872" s="33"/>
    </row>
    <row r="4873" spans="1:25" hidden="1" x14ac:dyDescent="0.2">
      <c r="A4873" s="93" t="s">
        <v>4103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2527</v>
      </c>
      <c r="I4873" s="97" t="s">
        <v>2040</v>
      </c>
      <c r="J4873" s="97" t="s">
        <v>2528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3272</v>
      </c>
      <c r="T4873" s="95" t="str">
        <f t="shared" si="368"/>
        <v>2025 10</v>
      </c>
      <c r="U4873" s="32">
        <f t="shared" si="358"/>
        <v>1090.0984974411463</v>
      </c>
      <c r="V4873" s="22">
        <f t="shared" si="359"/>
        <v>0.77317351280405644</v>
      </c>
      <c r="X4873" s="33"/>
      <c r="Y4873" s="33"/>
    </row>
    <row r="4874" spans="1:25" hidden="1" x14ac:dyDescent="0.2">
      <c r="A4874" s="93" t="s">
        <v>4103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2244</v>
      </c>
      <c r="I4874" s="97" t="s">
        <v>2245</v>
      </c>
      <c r="J4874" s="97" t="s">
        <v>2246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3297</v>
      </c>
      <c r="T4874" s="95" t="str">
        <f t="shared" si="368"/>
        <v>2025 08</v>
      </c>
      <c r="U4874" s="32">
        <f t="shared" si="358"/>
        <v>1458.239226202661</v>
      </c>
      <c r="V4874" s="22">
        <f t="shared" si="359"/>
        <v>0.65048833187161903</v>
      </c>
      <c r="X4874" s="33"/>
      <c r="Y4874" s="33"/>
    </row>
    <row r="4875" spans="1:25" hidden="1" x14ac:dyDescent="0.2">
      <c r="A4875" s="93" t="s">
        <v>4103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4098</v>
      </c>
      <c r="I4875" s="97" t="s">
        <v>3629</v>
      </c>
      <c r="J4875" s="97" t="s">
        <v>4099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3541</v>
      </c>
      <c r="T4875" s="95" t="str">
        <f t="shared" si="368"/>
        <v>2025 08</v>
      </c>
      <c r="U4875" s="32">
        <f t="shared" si="358"/>
        <v>1085.1099365404302</v>
      </c>
      <c r="V4875" s="22">
        <f t="shared" si="359"/>
        <v>0.53854548008306447</v>
      </c>
      <c r="X4875" s="33"/>
      <c r="Y4875" s="33"/>
    </row>
    <row r="4876" spans="1:25" hidden="1" x14ac:dyDescent="0.2">
      <c r="A4876" s="93" t="s">
        <v>4103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4100</v>
      </c>
      <c r="I4876" s="97" t="s">
        <v>2040</v>
      </c>
      <c r="J4876" s="97" t="s">
        <v>4101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3356</v>
      </c>
      <c r="T4876" s="95" t="str">
        <f t="shared" si="368"/>
        <v>2025 08</v>
      </c>
      <c r="U4876" s="32">
        <f t="shared" si="358"/>
        <v>892.59277789150451</v>
      </c>
      <c r="V4876" s="22">
        <f t="shared" si="359"/>
        <v>0.80602036908519903</v>
      </c>
      <c r="X4876" s="33"/>
      <c r="Y4876" s="33"/>
    </row>
    <row r="4877" spans="1:25" hidden="1" x14ac:dyDescent="0.2">
      <c r="A4877" s="93" t="s">
        <v>4103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2240</v>
      </c>
      <c r="I4877" s="97" t="s">
        <v>2202</v>
      </c>
      <c r="J4877" s="97" t="s">
        <v>4349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si="358"/>
        <v>-2.4524053224013187E-3</v>
      </c>
      <c r="V4877" s="22">
        <f t="shared" si="359"/>
        <v>-4.0075750795876447E-6</v>
      </c>
      <c r="X4877" s="33"/>
      <c r="Y4877" s="33"/>
    </row>
    <row r="4878" spans="1:25" hidden="1" x14ac:dyDescent="0.2">
      <c r="A4878" s="93" t="s">
        <v>4106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2543</v>
      </c>
      <c r="I4878" s="97" t="s">
        <v>2072</v>
      </c>
      <c r="J4878" s="97" t="s">
        <v>3808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3301</v>
      </c>
      <c r="T4878" s="95" t="str">
        <f t="shared" si="368"/>
        <v>2025 08</v>
      </c>
      <c r="U4878" s="32">
        <f t="shared" si="358"/>
        <v>1194.4318378432752</v>
      </c>
      <c r="V4878" s="22">
        <f t="shared" si="359"/>
        <v>1.1878178753009432</v>
      </c>
      <c r="X4878" s="33"/>
      <c r="Y4878" s="33"/>
    </row>
    <row r="4879" spans="1:25" hidden="1" x14ac:dyDescent="0.2">
      <c r="A4879" s="93" t="s">
        <v>4106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2870</v>
      </c>
      <c r="I4879" s="97" t="s">
        <v>2044</v>
      </c>
      <c r="J4879" s="97" t="s">
        <v>2871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3247</v>
      </c>
      <c r="T4879" s="95" t="str">
        <f t="shared" si="368"/>
        <v>2025 10</v>
      </c>
      <c r="U4879" s="32">
        <f t="shared" si="358"/>
        <v>1258.1825118197362</v>
      </c>
      <c r="V4879" s="22">
        <f t="shared" si="359"/>
        <v>0.72233889047365252</v>
      </c>
      <c r="X4879" s="33"/>
      <c r="Y4879" s="33"/>
    </row>
    <row r="4880" spans="1:25" hidden="1" x14ac:dyDescent="0.2">
      <c r="A4880" s="93" t="s">
        <v>4106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3830</v>
      </c>
      <c r="I4880" s="97" t="s">
        <v>2202</v>
      </c>
      <c r="J4880" s="97" t="s">
        <v>3831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3301</v>
      </c>
      <c r="T4880" s="95" t="str">
        <f t="shared" si="368"/>
        <v>2025 08</v>
      </c>
      <c r="U4880" s="32">
        <f t="shared" si="358"/>
        <v>1793.3011668846184</v>
      </c>
      <c r="V4880" s="22">
        <f t="shared" si="359"/>
        <v>0.59643524889604427</v>
      </c>
      <c r="X4880" s="33"/>
      <c r="Y4880" s="33"/>
    </row>
    <row r="4881" spans="1:25" hidden="1" x14ac:dyDescent="0.2">
      <c r="A4881" s="93" t="s">
        <v>4106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2060</v>
      </c>
      <c r="I4881" s="97" t="s">
        <v>2043</v>
      </c>
      <c r="J4881" s="97" t="s">
        <v>2061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si="358"/>
        <v>1140.5949175133285</v>
      </c>
      <c r="V4881" s="22">
        <f t="shared" si="359"/>
        <v>0.98377601991100527</v>
      </c>
      <c r="X4881" s="33"/>
      <c r="Y4881" s="33"/>
    </row>
    <row r="4882" spans="1:25" hidden="1" x14ac:dyDescent="0.2">
      <c r="A4882" s="93" t="s">
        <v>4106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2060</v>
      </c>
      <c r="I4882" s="97" t="s">
        <v>2043</v>
      </c>
      <c r="J4882" s="97" t="s">
        <v>2061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si="358"/>
        <v>1140.5949175133285</v>
      </c>
      <c r="V4882" s="22">
        <f t="shared" si="359"/>
        <v>0.98377601991100527</v>
      </c>
      <c r="X4882" s="33"/>
      <c r="Y4882" s="33"/>
    </row>
    <row r="4883" spans="1:25" hidden="1" x14ac:dyDescent="0.2">
      <c r="A4883" s="93" t="s">
        <v>4106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2661</v>
      </c>
      <c r="I4883" s="97" t="s">
        <v>2040</v>
      </c>
      <c r="J4883" s="97" t="s">
        <v>2688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si="358"/>
        <v>728.54011920329935</v>
      </c>
      <c r="V4883" s="22">
        <f t="shared" si="359"/>
        <v>1.961288841316428</v>
      </c>
      <c r="X4883" s="33"/>
      <c r="Y4883" s="33"/>
    </row>
    <row r="4884" spans="1:25" hidden="1" x14ac:dyDescent="0.2">
      <c r="A4884" s="93" t="s">
        <v>4106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2661</v>
      </c>
      <c r="I4884" s="97" t="s">
        <v>2040</v>
      </c>
      <c r="J4884" s="97" t="s">
        <v>2688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si="358"/>
        <v>728.54011920329935</v>
      </c>
      <c r="V4884" s="22">
        <f t="shared" si="359"/>
        <v>1.961288841316428</v>
      </c>
      <c r="X4884" s="33"/>
      <c r="Y4884" s="33"/>
    </row>
    <row r="4885" spans="1:25" hidden="1" x14ac:dyDescent="0.2">
      <c r="A4885" s="93" t="s">
        <v>4106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3062</v>
      </c>
      <c r="I4885" s="97" t="s">
        <v>2138</v>
      </c>
      <c r="J4885" s="97" t="s">
        <v>3063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si="358"/>
        <v>1536.6943642490692</v>
      </c>
      <c r="V4885" s="22">
        <f t="shared" si="359"/>
        <v>0.71034547262002989</v>
      </c>
      <c r="X4885" s="33"/>
      <c r="Y4885" s="33"/>
    </row>
    <row r="4886" spans="1:25" hidden="1" x14ac:dyDescent="0.2">
      <c r="A4886" s="93" t="s">
        <v>4106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3062</v>
      </c>
      <c r="I4886" s="97" t="s">
        <v>2138</v>
      </c>
      <c r="J4886" s="97" t="s">
        <v>3063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si="358"/>
        <v>1636.6943642490692</v>
      </c>
      <c r="V4886" s="22">
        <f t="shared" si="359"/>
        <v>0.75657102593408476</v>
      </c>
      <c r="X4886" s="33"/>
      <c r="Y4886" s="33"/>
    </row>
    <row r="4887" spans="1:25" hidden="1" x14ac:dyDescent="0.2">
      <c r="A4887" s="93" t="s">
        <v>4106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2879</v>
      </c>
      <c r="I4887" s="97" t="s">
        <v>2040</v>
      </c>
      <c r="J4887" s="97" t="s">
        <v>2880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3575</v>
      </c>
      <c r="T4887" s="95" t="str">
        <f t="shared" si="368"/>
        <v>2025 08</v>
      </c>
      <c r="U4887" s="32">
        <f t="shared" si="358"/>
        <v>1574.2509304898902</v>
      </c>
      <c r="V4887" s="22">
        <f t="shared" si="359"/>
        <v>1.1874426063686445</v>
      </c>
      <c r="X4887" s="33"/>
      <c r="Y4887" s="33"/>
    </row>
    <row r="4888" spans="1:25" hidden="1" x14ac:dyDescent="0.2">
      <c r="A4888" s="93" t="s">
        <v>4106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4104</v>
      </c>
      <c r="I4888" s="97" t="s">
        <v>2989</v>
      </c>
      <c r="J4888" s="97" t="s">
        <v>4105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si="358"/>
        <v>1290.4747510310831</v>
      </c>
      <c r="V4888" s="22">
        <f t="shared" si="359"/>
        <v>0.61173704920660932</v>
      </c>
      <c r="X4888" s="33"/>
      <c r="Y4888" s="33"/>
    </row>
    <row r="4889" spans="1:25" hidden="1" x14ac:dyDescent="0.2">
      <c r="A4889" s="93" t="s">
        <v>4114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4108</v>
      </c>
      <c r="I4889" s="97" t="s">
        <v>2088</v>
      </c>
      <c r="J4889" s="97" t="s">
        <v>4109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si="358"/>
        <v>1106.4028329828386</v>
      </c>
      <c r="V4889" s="22">
        <f t="shared" si="359"/>
        <v>0.92694827330042662</v>
      </c>
      <c r="X4889" s="33"/>
      <c r="Y4889" s="33"/>
    </row>
    <row r="4890" spans="1:25" hidden="1" x14ac:dyDescent="0.2">
      <c r="A4890" s="93" t="s">
        <v>4114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4108</v>
      </c>
      <c r="I4890" s="97" t="s">
        <v>2088</v>
      </c>
      <c r="J4890" s="97" t="s">
        <v>4109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si="358"/>
        <v>1106.4028329828386</v>
      </c>
      <c r="V4890" s="22">
        <f t="shared" si="359"/>
        <v>0.92694827330042662</v>
      </c>
      <c r="X4890" s="33"/>
      <c r="Y4890" s="33"/>
    </row>
    <row r="4891" spans="1:25" hidden="1" x14ac:dyDescent="0.2">
      <c r="A4891" s="93" t="s">
        <v>4114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4108</v>
      </c>
      <c r="I4891" s="97" t="s">
        <v>2088</v>
      </c>
      <c r="J4891" s="97" t="s">
        <v>4109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si="358"/>
        <v>1106.4028329828386</v>
      </c>
      <c r="V4891" s="22">
        <f t="shared" si="359"/>
        <v>0.92694827330042662</v>
      </c>
      <c r="X4891" s="33"/>
      <c r="Y4891" s="33"/>
    </row>
    <row r="4892" spans="1:25" hidden="1" x14ac:dyDescent="0.2">
      <c r="A4892" s="93" t="s">
        <v>4114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4108</v>
      </c>
      <c r="I4892" s="97" t="s">
        <v>2088</v>
      </c>
      <c r="J4892" s="97" t="s">
        <v>4109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si="358"/>
        <v>1106.4028329828386</v>
      </c>
      <c r="V4892" s="22">
        <f t="shared" si="359"/>
        <v>0.92694827330042662</v>
      </c>
      <c r="X4892" s="33"/>
      <c r="Y4892" s="33"/>
    </row>
    <row r="4893" spans="1:25" hidden="1" x14ac:dyDescent="0.2">
      <c r="A4893" s="93" t="s">
        <v>4114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2605</v>
      </c>
      <c r="I4893" s="97" t="s">
        <v>2088</v>
      </c>
      <c r="J4893" s="97" t="s">
        <v>3901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/>
      <c r="R4893" s="31"/>
      <c r="S4893" s="31"/>
      <c r="T4893" s="95" t="str">
        <f t="shared" si="368"/>
        <v/>
      </c>
      <c r="U4893" s="32">
        <f t="shared" si="358"/>
        <v>-1848.3203189251044</v>
      </c>
      <c r="V4893" s="22" t="str">
        <f t="shared" si="359"/>
        <v/>
      </c>
      <c r="X4893" s="33"/>
      <c r="Y4893" s="33"/>
    </row>
    <row r="4894" spans="1:25" hidden="1" x14ac:dyDescent="0.2">
      <c r="A4894" s="93" t="s">
        <v>4114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2948</v>
      </c>
      <c r="I4894" s="97" t="s">
        <v>2903</v>
      </c>
      <c r="J4894" s="97" t="s">
        <v>2949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si="358"/>
        <v>913.16803858880348</v>
      </c>
      <c r="V4894" s="22">
        <f t="shared" si="359"/>
        <v>0.26962307223778303</v>
      </c>
      <c r="X4894" s="33"/>
      <c r="Y4894" s="33"/>
    </row>
    <row r="4895" spans="1:25" hidden="1" x14ac:dyDescent="0.2">
      <c r="A4895" s="93" t="s">
        <v>4114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3640</v>
      </c>
      <c r="I4895" s="97" t="s">
        <v>2088</v>
      </c>
      <c r="J4895" s="97" t="s">
        <v>3641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si="358"/>
        <v>1304.3117750139927</v>
      </c>
      <c r="V4895" s="22">
        <f t="shared" si="359"/>
        <v>1.3099600279317583</v>
      </c>
      <c r="X4895" s="33"/>
      <c r="Y4895" s="33"/>
    </row>
    <row r="4896" spans="1:25" hidden="1" x14ac:dyDescent="0.2">
      <c r="A4896" s="93" t="s">
        <v>4114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3640</v>
      </c>
      <c r="I4896" s="97" t="s">
        <v>2088</v>
      </c>
      <c r="J4896" s="97" t="s">
        <v>3641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/>
      <c r="R4896" s="31"/>
      <c r="S4896" s="31"/>
      <c r="T4896" s="95" t="str">
        <f t="shared" si="368"/>
        <v/>
      </c>
      <c r="U4896" s="32">
        <f t="shared" si="358"/>
        <v>-995.68822498600719</v>
      </c>
      <c r="V4896" s="22" t="str">
        <f t="shared" si="359"/>
        <v/>
      </c>
      <c r="X4896" s="33"/>
      <c r="Y4896" s="33"/>
    </row>
    <row r="4897" spans="1:25" hidden="1" x14ac:dyDescent="0.2">
      <c r="A4897" s="93" t="s">
        <v>4114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2670</v>
      </c>
      <c r="I4897" s="97" t="s">
        <v>2088</v>
      </c>
      <c r="J4897" s="97" t="s">
        <v>3987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3503</v>
      </c>
      <c r="T4897" s="95" t="str">
        <f t="shared" si="368"/>
        <v>2025 12</v>
      </c>
      <c r="U4897" s="32">
        <f t="shared" ref="U4897:U4913" si="369">Q4897-P4897</f>
        <v>649.81965467658279</v>
      </c>
      <c r="V4897" s="22">
        <f t="shared" ref="V4897:V4913" si="370">IF(Q4897&lt;&gt;0,IFERROR(U4897/P4897,""),"")</f>
        <v>1.855671408617827</v>
      </c>
      <c r="X4897" s="33"/>
      <c r="Y4897" s="33"/>
    </row>
    <row r="4898" spans="1:25" hidden="1" x14ac:dyDescent="0.2">
      <c r="A4898" s="93" t="s">
        <v>4114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4110</v>
      </c>
      <c r="I4898" s="97" t="s">
        <v>3757</v>
      </c>
      <c r="J4898" s="97" t="s">
        <v>4111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3460</v>
      </c>
      <c r="T4898" s="95" t="str">
        <f t="shared" si="368"/>
        <v>2025 09</v>
      </c>
      <c r="U4898" s="32">
        <f t="shared" si="369"/>
        <v>876.8720672189819</v>
      </c>
      <c r="V4898" s="22">
        <f t="shared" si="370"/>
        <v>1.4072103352926333</v>
      </c>
      <c r="X4898" s="33"/>
      <c r="Y4898" s="33"/>
    </row>
    <row r="4899" spans="1:25" hidden="1" x14ac:dyDescent="0.2">
      <c r="A4899" s="93" t="s">
        <v>4114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4112</v>
      </c>
      <c r="I4899" s="97" t="s">
        <v>2277</v>
      </c>
      <c r="J4899" s="97" t="s">
        <v>4113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3541</v>
      </c>
      <c r="T4899" s="95" t="str">
        <f t="shared" si="368"/>
        <v>2025 10</v>
      </c>
      <c r="U4899" s="32">
        <f t="shared" si="369"/>
        <v>1492.5666223119201</v>
      </c>
      <c r="V4899" s="22">
        <f t="shared" si="370"/>
        <v>1.8485322300962821</v>
      </c>
      <c r="X4899" s="33"/>
      <c r="Y4899" s="33"/>
    </row>
    <row r="4900" spans="1:25" hidden="1" x14ac:dyDescent="0.2">
      <c r="A4900" s="93" t="s">
        <v>4121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4115</v>
      </c>
      <c r="I4900" s="97" t="s">
        <v>2072</v>
      </c>
      <c r="J4900" s="97" t="s">
        <v>4116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3292</v>
      </c>
      <c r="T4900" s="95" t="str">
        <f t="shared" si="368"/>
        <v>2025 08</v>
      </c>
      <c r="U4900" s="32">
        <f t="shared" si="369"/>
        <v>839.36678783651837</v>
      </c>
      <c r="V4900" s="22">
        <f t="shared" si="370"/>
        <v>0.79138271195975129</v>
      </c>
      <c r="X4900" s="33"/>
      <c r="Y4900" s="33"/>
    </row>
    <row r="4901" spans="1:25" hidden="1" x14ac:dyDescent="0.2">
      <c r="A4901" s="93" t="s">
        <v>4121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4115</v>
      </c>
      <c r="I4901" s="97" t="s">
        <v>2072</v>
      </c>
      <c r="J4901" s="97" t="s">
        <v>4116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3301</v>
      </c>
      <c r="T4901" s="95" t="str">
        <f t="shared" si="368"/>
        <v>2025 08</v>
      </c>
      <c r="U4901" s="32">
        <f t="shared" si="369"/>
        <v>839.36678783651837</v>
      </c>
      <c r="V4901" s="22">
        <f t="shared" si="370"/>
        <v>0.79138271195975129</v>
      </c>
      <c r="X4901" s="33"/>
      <c r="Y4901" s="33"/>
    </row>
    <row r="4902" spans="1:25" hidden="1" x14ac:dyDescent="0.2">
      <c r="A4902" s="93" t="s">
        <v>4121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2543</v>
      </c>
      <c r="I4902" s="97" t="s">
        <v>2072</v>
      </c>
      <c r="J4902" s="97" t="s">
        <v>3808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3292</v>
      </c>
      <c r="T4902" s="95" t="str">
        <f t="shared" si="368"/>
        <v>2025 08</v>
      </c>
      <c r="U4902" s="32">
        <f t="shared" si="369"/>
        <v>939.36678783651837</v>
      </c>
      <c r="V4902" s="22">
        <f t="shared" si="370"/>
        <v>0.88566601258921185</v>
      </c>
      <c r="X4902" s="33"/>
      <c r="Y4902" s="33"/>
    </row>
    <row r="4903" spans="1:25" hidden="1" x14ac:dyDescent="0.2">
      <c r="A4903" s="93" t="s">
        <v>4121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2543</v>
      </c>
      <c r="I4903" s="97" t="s">
        <v>2072</v>
      </c>
      <c r="J4903" s="97" t="s">
        <v>3808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3301</v>
      </c>
      <c r="T4903" s="95" t="str">
        <f t="shared" si="368"/>
        <v>2025 08</v>
      </c>
      <c r="U4903" s="32">
        <f t="shared" si="369"/>
        <v>939.36678783651837</v>
      </c>
      <c r="V4903" s="22">
        <f t="shared" si="370"/>
        <v>0.88566601258921185</v>
      </c>
      <c r="X4903" s="33"/>
      <c r="Y4903" s="33"/>
    </row>
    <row r="4904" spans="1:25" hidden="1" x14ac:dyDescent="0.2">
      <c r="A4904" s="93" t="s">
        <v>4121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4117</v>
      </c>
      <c r="I4904" s="97" t="s">
        <v>2199</v>
      </c>
      <c r="J4904" s="97" t="s">
        <v>4118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3292</v>
      </c>
      <c r="T4904" s="95" t="str">
        <f t="shared" si="368"/>
        <v>2025 08</v>
      </c>
      <c r="U4904" s="32">
        <f t="shared" si="369"/>
        <v>1553.022386829789</v>
      </c>
      <c r="V4904" s="22">
        <f t="shared" si="370"/>
        <v>0.69116059622804338</v>
      </c>
      <c r="X4904" s="33"/>
      <c r="Y4904" s="33"/>
    </row>
    <row r="4905" spans="1:25" hidden="1" x14ac:dyDescent="0.2">
      <c r="A4905" s="93" t="s">
        <v>4121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4117</v>
      </c>
      <c r="I4905" s="97" t="s">
        <v>2199</v>
      </c>
      <c r="J4905" s="97" t="s">
        <v>4118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3301</v>
      </c>
      <c r="T4905" s="95" t="str">
        <f t="shared" si="368"/>
        <v>2025 08</v>
      </c>
      <c r="U4905" s="32">
        <f t="shared" si="369"/>
        <v>1553.022386829789</v>
      </c>
      <c r="V4905" s="22">
        <f t="shared" si="370"/>
        <v>0.69116059622804338</v>
      </c>
      <c r="X4905" s="33"/>
      <c r="Y4905" s="33"/>
    </row>
    <row r="4906" spans="1:25" hidden="1" x14ac:dyDescent="0.2">
      <c r="A4906" s="93" t="s">
        <v>4121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4119</v>
      </c>
      <c r="I4906" s="97" t="s">
        <v>2044</v>
      </c>
      <c r="J4906" s="97" t="s">
        <v>4120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5125</v>
      </c>
      <c r="T4906" s="95" t="str">
        <f t="shared" si="368"/>
        <v>2025 12</v>
      </c>
      <c r="U4906" s="32">
        <f t="shared" si="369"/>
        <v>767.93751257361987</v>
      </c>
      <c r="V4906" s="22">
        <f t="shared" si="370"/>
        <v>0.74408044273423801</v>
      </c>
      <c r="X4906" s="33"/>
      <c r="Y4906" s="33"/>
    </row>
    <row r="4907" spans="1:25" hidden="1" x14ac:dyDescent="0.2">
      <c r="A4907" s="93" t="s">
        <v>4121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3894</v>
      </c>
      <c r="I4907" s="97" t="s">
        <v>2044</v>
      </c>
      <c r="J4907" s="97" t="s">
        <v>3895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5125</v>
      </c>
      <c r="T4907" s="95" t="str">
        <f t="shared" si="368"/>
        <v>2025 11</v>
      </c>
      <c r="U4907" s="32">
        <f t="shared" si="369"/>
        <v>896.28599908490753</v>
      </c>
      <c r="V4907" s="22">
        <f t="shared" si="370"/>
        <v>0.99178058343384812</v>
      </c>
      <c r="X4907" s="33"/>
      <c r="Y4907" s="33"/>
    </row>
    <row r="4908" spans="1:25" hidden="1" x14ac:dyDescent="0.2">
      <c r="A4908" s="93" t="s">
        <v>4121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2731</v>
      </c>
      <c r="I4908" s="97" t="s">
        <v>2202</v>
      </c>
      <c r="J4908" s="97" t="s">
        <v>2732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si="369"/>
        <v>755.63997713667595</v>
      </c>
      <c r="V4908" s="22">
        <f t="shared" si="370"/>
        <v>0.52316594559207086</v>
      </c>
      <c r="X4908" s="33"/>
      <c r="Y4908" s="33"/>
    </row>
    <row r="4909" spans="1:25" hidden="1" x14ac:dyDescent="0.2">
      <c r="A4909" s="93" t="s">
        <v>4132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4124</v>
      </c>
      <c r="I4909" s="97" t="s">
        <v>2665</v>
      </c>
      <c r="J4909" s="97" t="s">
        <v>4125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si="369"/>
        <v>670.1623428910209</v>
      </c>
      <c r="V4909" s="22">
        <f t="shared" si="370"/>
        <v>0.43806108430973301</v>
      </c>
      <c r="X4909" s="33"/>
      <c r="Y4909" s="33"/>
    </row>
    <row r="4910" spans="1:25" hidden="1" x14ac:dyDescent="0.2">
      <c r="A4910" s="93" t="s">
        <v>4132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2543</v>
      </c>
      <c r="I4910" s="97" t="s">
        <v>2072</v>
      </c>
      <c r="J4910" s="97" t="s">
        <v>3808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si="369"/>
        <v>793.73056322086882</v>
      </c>
      <c r="V4910" s="22">
        <f t="shared" si="370"/>
        <v>0.65800437200847484</v>
      </c>
      <c r="X4910" s="33"/>
      <c r="Y4910" s="33"/>
    </row>
    <row r="4911" spans="1:25" hidden="1" x14ac:dyDescent="0.2">
      <c r="A4911" s="93" t="s">
        <v>4132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4126</v>
      </c>
      <c r="I4911" s="97" t="s">
        <v>2202</v>
      </c>
      <c r="J4911" s="97" t="s">
        <v>4127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3301</v>
      </c>
      <c r="T4911" s="95" t="str">
        <f t="shared" si="368"/>
        <v>2025 08</v>
      </c>
      <c r="U4911" s="32">
        <f t="shared" si="369"/>
        <v>1712.2179050339546</v>
      </c>
      <c r="V4911" s="22">
        <f t="shared" si="370"/>
        <v>0.29583316664999626</v>
      </c>
      <c r="X4911" s="33"/>
      <c r="Y4911" s="33"/>
    </row>
    <row r="4912" spans="1:25" hidden="1" x14ac:dyDescent="0.2">
      <c r="A4912" s="93" t="s">
        <v>4132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4128</v>
      </c>
      <c r="I4912" s="97" t="s">
        <v>2044</v>
      </c>
      <c r="J4912" s="97" t="s">
        <v>4129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3301</v>
      </c>
      <c r="T4912" s="95" t="str">
        <f t="shared" si="368"/>
        <v>2025 08</v>
      </c>
      <c r="U4912" s="32">
        <f t="shared" si="369"/>
        <v>1148.8281745176243</v>
      </c>
      <c r="V4912" s="22">
        <f t="shared" si="370"/>
        <v>0.74061954687732123</v>
      </c>
      <c r="X4912" s="33"/>
      <c r="Y4912" s="33"/>
    </row>
    <row r="4913" spans="1:25" hidden="1" x14ac:dyDescent="0.2">
      <c r="A4913" s="93" t="s">
        <v>4132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4128</v>
      </c>
      <c r="I4913" s="97" t="s">
        <v>2044</v>
      </c>
      <c r="J4913" s="97" t="s">
        <v>4129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3301</v>
      </c>
      <c r="T4913" s="95" t="str">
        <f t="shared" si="368"/>
        <v>2025 08</v>
      </c>
      <c r="U4913" s="32">
        <f t="shared" si="369"/>
        <v>1148.8281745176243</v>
      </c>
      <c r="V4913" s="22">
        <f t="shared" si="370"/>
        <v>0.74061954687732123</v>
      </c>
      <c r="X4913" s="33"/>
      <c r="Y4913" s="33"/>
    </row>
    <row r="4914" spans="1:25" hidden="1" x14ac:dyDescent="0.2">
      <c r="A4914" s="93" t="s">
        <v>4132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4130</v>
      </c>
      <c r="I4914" s="97" t="s">
        <v>2621</v>
      </c>
      <c r="J4914" s="97" t="s">
        <v>4131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3356</v>
      </c>
      <c r="T4914" s="95" t="str">
        <f t="shared" si="368"/>
        <v>2025 08</v>
      </c>
      <c r="U4914" s="32">
        <f t="shared" si="354"/>
        <v>733.28375282957859</v>
      </c>
      <c r="V4914" s="22">
        <f t="shared" si="355"/>
        <v>0.57888556688807047</v>
      </c>
      <c r="X4914" s="33"/>
      <c r="Y4914" s="33"/>
    </row>
    <row r="4915" spans="1:25" hidden="1" x14ac:dyDescent="0.2">
      <c r="A4915" s="93" t="s">
        <v>4132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3131</v>
      </c>
      <c r="I4915" s="97" t="s">
        <v>3058</v>
      </c>
      <c r="J4915" s="97" t="s">
        <v>3132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3541</v>
      </c>
      <c r="T4915" s="95" t="str">
        <f t="shared" si="368"/>
        <v>2025 08</v>
      </c>
      <c r="U4915" s="32">
        <f t="shared" si="354"/>
        <v>899.85908698932872</v>
      </c>
      <c r="V4915" s="22">
        <f t="shared" si="355"/>
        <v>0.24995107378638914</v>
      </c>
      <c r="X4915" s="33"/>
      <c r="Y4915" s="33"/>
    </row>
    <row r="4916" spans="1:25" hidden="1" x14ac:dyDescent="0.2">
      <c r="A4916" s="93" t="s">
        <v>4136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2536</v>
      </c>
      <c r="I4916" s="97" t="s">
        <v>2537</v>
      </c>
      <c r="J4916" s="97" t="s">
        <v>2538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/>
      <c r="T4916" s="95" t="str">
        <f t="shared" si="368"/>
        <v>2025 08</v>
      </c>
      <c r="U4916" s="32">
        <f t="shared" si="354"/>
        <v>966.30035327864789</v>
      </c>
      <c r="V4916" s="22">
        <f t="shared" si="355"/>
        <v>0.47514408277371639</v>
      </c>
      <c r="X4916" s="33"/>
      <c r="Y4916" s="33"/>
    </row>
    <row r="4917" spans="1:25" hidden="1" x14ac:dyDescent="0.2">
      <c r="A4917" s="93" t="s">
        <v>4136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2137</v>
      </c>
      <c r="I4917" s="97" t="s">
        <v>2138</v>
      </c>
      <c r="J4917" s="97" t="s">
        <v>4088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3348</v>
      </c>
      <c r="T4917" s="95" t="str">
        <f t="shared" si="368"/>
        <v>2025 08</v>
      </c>
      <c r="U4917" s="32">
        <f t="shared" si="354"/>
        <v>1456.2826323117456</v>
      </c>
      <c r="V4917" s="22">
        <f t="shared" si="355"/>
        <v>0.38899374319247826</v>
      </c>
      <c r="X4917" s="33"/>
      <c r="Y4917" s="33"/>
    </row>
    <row r="4918" spans="1:25" hidden="1" x14ac:dyDescent="0.2">
      <c r="A4918" s="93" t="s">
        <v>4136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2119</v>
      </c>
      <c r="I4918" s="97" t="s">
        <v>2040</v>
      </c>
      <c r="J4918" s="97" t="s">
        <v>2120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3297</v>
      </c>
      <c r="T4918" s="95" t="str">
        <f t="shared" si="368"/>
        <v>2025 08</v>
      </c>
      <c r="U4918" s="32">
        <f t="shared" si="354"/>
        <v>1061.8876016976174</v>
      </c>
      <c r="V4918" s="22">
        <f t="shared" si="355"/>
        <v>0.21503917206555923</v>
      </c>
      <c r="X4918" s="33"/>
      <c r="Y4918" s="33"/>
    </row>
    <row r="4919" spans="1:25" hidden="1" x14ac:dyDescent="0.2">
      <c r="A4919" s="93" t="s">
        <v>4136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3858</v>
      </c>
      <c r="I4919" s="97" t="s">
        <v>2072</v>
      </c>
      <c r="J4919" s="97" t="s">
        <v>4133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3292</v>
      </c>
      <c r="T4919" s="95" t="str">
        <f t="shared" si="368"/>
        <v>2025 08</v>
      </c>
      <c r="U4919" s="32">
        <f t="shared" si="354"/>
        <v>716.07446563669032</v>
      </c>
      <c r="V4919" s="22">
        <f t="shared" si="355"/>
        <v>0.60483066278469966</v>
      </c>
      <c r="X4919" s="33"/>
      <c r="Y4919" s="33"/>
    </row>
    <row r="4920" spans="1:25" hidden="1" x14ac:dyDescent="0.2">
      <c r="A4920" s="93" t="s">
        <v>4136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3635</v>
      </c>
      <c r="I4920" s="97" t="s">
        <v>2860</v>
      </c>
      <c r="J4920" s="97" t="s">
        <v>3636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si="354"/>
        <v>767.42392967976821</v>
      </c>
      <c r="V4920" s="22">
        <f t="shared" si="355"/>
        <v>0.53569506400328304</v>
      </c>
      <c r="X4920" s="33"/>
      <c r="Y4920" s="33"/>
    </row>
    <row r="4921" spans="1:25" hidden="1" x14ac:dyDescent="0.2">
      <c r="A4921" s="93" t="s">
        <v>4136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4134</v>
      </c>
      <c r="I4921" s="97" t="s">
        <v>3058</v>
      </c>
      <c r="J4921" s="97" t="s">
        <v>4135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3541</v>
      </c>
      <c r="T4921" s="95" t="str">
        <f t="shared" si="368"/>
        <v>2025 08</v>
      </c>
      <c r="U4921" s="32">
        <f t="shared" si="354"/>
        <v>995.41768406220217</v>
      </c>
      <c r="V4921" s="22">
        <f t="shared" si="355"/>
        <v>0.2485696648313481</v>
      </c>
      <c r="X4921" s="33"/>
      <c r="Y4921" s="33"/>
    </row>
    <row r="4922" spans="1:25" hidden="1" x14ac:dyDescent="0.2">
      <c r="A4922" s="93" t="s">
        <v>4149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4139</v>
      </c>
      <c r="I4922" s="97" t="s">
        <v>4140</v>
      </c>
      <c r="J4922" s="97" t="s">
        <v>4141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3541</v>
      </c>
      <c r="T4922" s="95" t="str">
        <f t="shared" si="368"/>
        <v>2025 08</v>
      </c>
      <c r="U4922" s="32">
        <f t="shared" si="354"/>
        <v>1018.244273340249</v>
      </c>
      <c r="V4922" s="22">
        <f t="shared" si="355"/>
        <v>0.30109929741909408</v>
      </c>
      <c r="X4922" s="33"/>
      <c r="Y4922" s="33"/>
    </row>
    <row r="4923" spans="1:25" hidden="1" x14ac:dyDescent="0.2">
      <c r="A4923" s="93" t="s">
        <v>4149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4142</v>
      </c>
      <c r="I4923" s="97" t="s">
        <v>4143</v>
      </c>
      <c r="J4923" s="97" t="s">
        <v>4144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3541</v>
      </c>
      <c r="T4923" s="95" t="str">
        <f t="shared" si="368"/>
        <v>2025 08</v>
      </c>
      <c r="U4923" s="32">
        <f t="shared" si="354"/>
        <v>845.26803838174237</v>
      </c>
      <c r="V4923" s="22">
        <f t="shared" si="355"/>
        <v>0.39228454092588155</v>
      </c>
      <c r="X4923" s="33"/>
      <c r="Y4923" s="33"/>
    </row>
    <row r="4924" spans="1:25" hidden="1" x14ac:dyDescent="0.2">
      <c r="A4924" s="93" t="s">
        <v>4149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4145</v>
      </c>
      <c r="I4924" s="97" t="s">
        <v>2584</v>
      </c>
      <c r="J4924" s="97" t="s">
        <v>4146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3541</v>
      </c>
      <c r="T4924" s="95" t="str">
        <f t="shared" si="368"/>
        <v>2025 08</v>
      </c>
      <c r="U4924" s="32">
        <f t="shared" si="354"/>
        <v>1157.5391690871365</v>
      </c>
      <c r="V4924" s="22">
        <f t="shared" si="355"/>
        <v>0.28634517871772242</v>
      </c>
      <c r="X4924" s="33"/>
      <c r="Y4924" s="33"/>
    </row>
    <row r="4925" spans="1:25" hidden="1" x14ac:dyDescent="0.2">
      <c r="A4925" s="93" t="s">
        <v>4149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4145</v>
      </c>
      <c r="I4925" s="97" t="s">
        <v>2584</v>
      </c>
      <c r="J4925" s="97" t="s">
        <v>4146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3541</v>
      </c>
      <c r="T4925" s="95" t="str">
        <f t="shared" si="368"/>
        <v>2025 08</v>
      </c>
      <c r="U4925" s="32">
        <f t="shared" si="354"/>
        <v>1157.5391690871365</v>
      </c>
      <c r="V4925" s="22">
        <f t="shared" si="355"/>
        <v>0.28634517871772242</v>
      </c>
      <c r="X4925" s="33"/>
      <c r="Y4925" s="33"/>
    </row>
    <row r="4926" spans="1:25" hidden="1" x14ac:dyDescent="0.2">
      <c r="A4926" s="93" t="s">
        <v>4149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4147</v>
      </c>
      <c r="I4926" s="97" t="s">
        <v>2040</v>
      </c>
      <c r="J4926" s="97" t="s">
        <v>4148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3571</v>
      </c>
      <c r="T4926" s="95" t="str">
        <f t="shared" si="368"/>
        <v>2025 08</v>
      </c>
      <c r="U4926" s="32">
        <f t="shared" si="354"/>
        <v>1025.3647971991697</v>
      </c>
      <c r="V4926" s="22">
        <f t="shared" si="355"/>
        <v>0.5777890552271705</v>
      </c>
      <c r="X4926" s="33"/>
      <c r="Y4926" s="33"/>
    </row>
    <row r="4927" spans="1:25" hidden="1" x14ac:dyDescent="0.2">
      <c r="A4927" s="93" t="s">
        <v>4149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3866</v>
      </c>
      <c r="I4927" s="97" t="s">
        <v>2044</v>
      </c>
      <c r="J4927" s="97" t="s">
        <v>3867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3301</v>
      </c>
      <c r="T4927" s="95" t="str">
        <f t="shared" si="368"/>
        <v>2025 08</v>
      </c>
      <c r="U4927" s="32">
        <f t="shared" si="354"/>
        <v>1001.7145529045641</v>
      </c>
      <c r="V4927" s="22">
        <f t="shared" si="355"/>
        <v>1.0034349952902804</v>
      </c>
      <c r="X4927" s="33"/>
      <c r="Y4927" s="33"/>
    </row>
    <row r="4928" spans="1:25" hidden="1" x14ac:dyDescent="0.2">
      <c r="A4928" s="93" t="s">
        <v>4153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4115</v>
      </c>
      <c r="I4928" s="97" t="s">
        <v>2072</v>
      </c>
      <c r="J4928" s="97" t="s">
        <v>4116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3301</v>
      </c>
      <c r="T4928" s="95" t="str">
        <f t="shared" si="368"/>
        <v>2025 08</v>
      </c>
      <c r="U4928" s="32">
        <f t="shared" si="354"/>
        <v>701.07116800192762</v>
      </c>
      <c r="V4928" s="22">
        <f t="shared" si="355"/>
        <v>0.58474794273948594</v>
      </c>
      <c r="X4928" s="33"/>
      <c r="Y4928" s="33"/>
    </row>
    <row r="4929" spans="1:25" hidden="1" x14ac:dyDescent="0.2">
      <c r="A4929" s="93" t="s">
        <v>4153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2917</v>
      </c>
      <c r="I4929" s="97" t="s">
        <v>2195</v>
      </c>
      <c r="J4929" s="97" t="s">
        <v>2918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3301</v>
      </c>
      <c r="T4929" s="95" t="str">
        <f t="shared" si="368"/>
        <v>2025 08</v>
      </c>
      <c r="U4929" s="32">
        <f t="shared" si="354"/>
        <v>1711.0270056020727</v>
      </c>
      <c r="V4929" s="22">
        <f t="shared" si="355"/>
        <v>0.37285619411812626</v>
      </c>
      <c r="X4929" s="33"/>
      <c r="Y4929" s="33"/>
    </row>
    <row r="4930" spans="1:25" hidden="1" x14ac:dyDescent="0.2">
      <c r="A4930" s="93" t="s">
        <v>4153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3866</v>
      </c>
      <c r="I4930" s="97" t="s">
        <v>2044</v>
      </c>
      <c r="J4930" s="97" t="s">
        <v>3867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3301</v>
      </c>
      <c r="T4930" s="95" t="str">
        <f t="shared" si="368"/>
        <v>2025 08</v>
      </c>
      <c r="U4930" s="32">
        <f t="shared" si="354"/>
        <v>962.31251792060698</v>
      </c>
      <c r="V4930" s="22">
        <f t="shared" si="355"/>
        <v>0.92736255812998314</v>
      </c>
      <c r="X4930" s="33"/>
      <c r="Y4930" s="33"/>
    </row>
    <row r="4931" spans="1:25" hidden="1" x14ac:dyDescent="0.2">
      <c r="A4931" s="93" t="s">
        <v>4153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3866</v>
      </c>
      <c r="I4931" s="97" t="s">
        <v>2044</v>
      </c>
      <c r="J4931" s="97" t="s">
        <v>3867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3301</v>
      </c>
      <c r="T4931" s="95" t="str">
        <f t="shared" si="368"/>
        <v>2025 08</v>
      </c>
      <c r="U4931" s="32">
        <f t="shared" si="354"/>
        <v>962.31251792060698</v>
      </c>
      <c r="V4931" s="22">
        <f t="shared" si="355"/>
        <v>0.92736255812998314</v>
      </c>
      <c r="X4931" s="33"/>
      <c r="Y4931" s="33"/>
    </row>
    <row r="4932" spans="1:25" hidden="1" x14ac:dyDescent="0.2">
      <c r="A4932" s="93" t="s">
        <v>4153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3868</v>
      </c>
      <c r="I4932" s="97" t="s">
        <v>2044</v>
      </c>
      <c r="J4932" s="97" t="s">
        <v>3869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3301</v>
      </c>
      <c r="T4932" s="95" t="str">
        <f t="shared" ref="T4932:T4995" si="372">IF(R4932="","",TEXT(R4932,"ГГГГ ММ"))</f>
        <v>2025 08</v>
      </c>
      <c r="U4932" s="32">
        <f t="shared" si="354"/>
        <v>978.79827179085578</v>
      </c>
      <c r="V4932" s="22">
        <f t="shared" si="355"/>
        <v>0.50947188804751209</v>
      </c>
      <c r="X4932" s="33"/>
      <c r="Y4932" s="33"/>
    </row>
    <row r="4933" spans="1:25" hidden="1" x14ac:dyDescent="0.2">
      <c r="A4933" s="93" t="s">
        <v>4153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3868</v>
      </c>
      <c r="I4933" s="97" t="s">
        <v>2044</v>
      </c>
      <c r="J4933" s="97" t="s">
        <v>3869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3301</v>
      </c>
      <c r="T4933" s="95" t="str">
        <f t="shared" si="372"/>
        <v>2025 08</v>
      </c>
      <c r="U4933" s="32">
        <f t="shared" si="354"/>
        <v>978.79827179085578</v>
      </c>
      <c r="V4933" s="22">
        <f t="shared" si="355"/>
        <v>0.50947188804751209</v>
      </c>
      <c r="X4933" s="33"/>
      <c r="Y4933" s="33"/>
    </row>
    <row r="4934" spans="1:25" hidden="1" x14ac:dyDescent="0.2">
      <c r="A4934" s="93" t="s">
        <v>4153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2586</v>
      </c>
      <c r="I4934" s="97" t="s">
        <v>2075</v>
      </c>
      <c r="J4934" s="97" t="s">
        <v>2587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3272</v>
      </c>
      <c r="T4934" s="95" t="str">
        <f t="shared" si="372"/>
        <v>2025 08</v>
      </c>
      <c r="U4934" s="32">
        <f t="shared" si="354"/>
        <v>776.56472260707187</v>
      </c>
      <c r="V4934" s="22">
        <f t="shared" si="355"/>
        <v>0.94307924851816805</v>
      </c>
      <c r="X4934" s="33"/>
      <c r="Y4934" s="33"/>
    </row>
    <row r="4935" spans="1:25" hidden="1" x14ac:dyDescent="0.2">
      <c r="A4935" s="93" t="s">
        <v>4153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2661</v>
      </c>
      <c r="I4935" s="97" t="s">
        <v>2040</v>
      </c>
      <c r="J4935" s="97" t="s">
        <v>2688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3450</v>
      </c>
      <c r="T4935" s="95" t="str">
        <f t="shared" si="372"/>
        <v>2025 11</v>
      </c>
      <c r="U4935" s="32">
        <f t="shared" si="354"/>
        <v>557.35936268899468</v>
      </c>
      <c r="V4935" s="22">
        <f t="shared" si="355"/>
        <v>1.2591689865505646</v>
      </c>
      <c r="X4935" s="33"/>
      <c r="Y4935" s="33"/>
    </row>
    <row r="4936" spans="1:25" hidden="1" x14ac:dyDescent="0.2">
      <c r="A4936" s="93" t="s">
        <v>4153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4151</v>
      </c>
      <c r="I4936" s="97" t="s">
        <v>2088</v>
      </c>
      <c r="J4936" s="97" t="s">
        <v>4152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3297</v>
      </c>
      <c r="T4936" s="95" t="str">
        <f t="shared" si="372"/>
        <v>2025 10</v>
      </c>
      <c r="U4936" s="32">
        <f t="shared" si="354"/>
        <v>2304.5361616770069</v>
      </c>
      <c r="V4936" s="22">
        <f t="shared" si="355"/>
        <v>1.3592363986697917</v>
      </c>
      <c r="X4936" s="33"/>
      <c r="Y4936" s="33"/>
    </row>
    <row r="4937" spans="1:25" hidden="1" x14ac:dyDescent="0.2">
      <c r="A4937" s="93" t="s">
        <v>4350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3866</v>
      </c>
      <c r="I4937" s="97" t="s">
        <v>2044</v>
      </c>
      <c r="J4937" s="97" t="s">
        <v>3867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si="354"/>
        <v>1115.2065760147225</v>
      </c>
      <c r="V4937" s="22">
        <f t="shared" si="355"/>
        <v>1.2604146298823293</v>
      </c>
      <c r="X4937" s="33"/>
      <c r="Y4937" s="33"/>
    </row>
    <row r="4938" spans="1:25" hidden="1" x14ac:dyDescent="0.2">
      <c r="A4938" s="93" t="s">
        <v>4350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4341</v>
      </c>
      <c r="I4938" s="97" t="s">
        <v>2040</v>
      </c>
      <c r="J4938" s="97" t="s">
        <v>4342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si="354"/>
        <v>828.06322461915943</v>
      </c>
      <c r="V4938" s="22">
        <f t="shared" si="355"/>
        <v>0.70657670448993837</v>
      </c>
      <c r="X4938" s="33"/>
      <c r="Y4938" s="33"/>
    </row>
    <row r="4939" spans="1:25" hidden="1" x14ac:dyDescent="0.2">
      <c r="A4939" s="93" t="s">
        <v>4350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4343</v>
      </c>
      <c r="I4939" s="97" t="s">
        <v>2704</v>
      </c>
      <c r="J4939" s="97" t="s">
        <v>4344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si="354"/>
        <v>823.49680400777015</v>
      </c>
      <c r="V4939" s="22">
        <f t="shared" si="355"/>
        <v>0.93952515834873285</v>
      </c>
      <c r="X4939" s="33"/>
      <c r="Y4939" s="33"/>
    </row>
    <row r="4940" spans="1:25" hidden="1" x14ac:dyDescent="0.2">
      <c r="A4940" s="93" t="s">
        <v>4350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2710</v>
      </c>
      <c r="I4940" s="97" t="s">
        <v>2040</v>
      </c>
      <c r="J4940" s="97" t="s">
        <v>2711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3292</v>
      </c>
      <c r="T4940" s="95" t="str">
        <f t="shared" si="372"/>
        <v>2025 09</v>
      </c>
      <c r="U4940" s="32">
        <f t="shared" si="354"/>
        <v>1438.2750720785193</v>
      </c>
      <c r="V4940" s="22">
        <f t="shared" si="355"/>
        <v>0.63591953836768755</v>
      </c>
      <c r="X4940" s="33"/>
      <c r="Y4940" s="33"/>
    </row>
    <row r="4941" spans="1:25" hidden="1" x14ac:dyDescent="0.2">
      <c r="A4941" s="93" t="s">
        <v>4350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3605</v>
      </c>
      <c r="I4941" s="97" t="s">
        <v>3590</v>
      </c>
      <c r="J4941" s="97" t="s">
        <v>4345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3301</v>
      </c>
      <c r="T4941" s="95" t="str">
        <f t="shared" si="372"/>
        <v>2025 09</v>
      </c>
      <c r="U4941" s="32">
        <f t="shared" si="354"/>
        <v>1524.339417237501</v>
      </c>
      <c r="V4941" s="22">
        <f t="shared" si="355"/>
        <v>1.0329878259564766</v>
      </c>
      <c r="X4941" s="33"/>
      <c r="Y4941" s="33"/>
    </row>
    <row r="4942" spans="1:25" hidden="1" x14ac:dyDescent="0.2">
      <c r="A4942" s="93" t="s">
        <v>4350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4346</v>
      </c>
      <c r="I4942" s="97" t="s">
        <v>4347</v>
      </c>
      <c r="J4942" s="97" t="s">
        <v>4348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3292</v>
      </c>
      <c r="T4942" s="95" t="str">
        <f t="shared" si="372"/>
        <v>2025 09</v>
      </c>
      <c r="U4942" s="32">
        <f t="shared" si="354"/>
        <v>2082.0621367958283</v>
      </c>
      <c r="V4942" s="22">
        <f t="shared" si="355"/>
        <v>0.47127465375571931</v>
      </c>
      <c r="X4942" s="33"/>
      <c r="Y4942" s="33"/>
    </row>
    <row r="4943" spans="1:25" hidden="1" x14ac:dyDescent="0.2">
      <c r="A4943" s="93" t="s">
        <v>4350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3830</v>
      </c>
      <c r="I4943" s="97" t="s">
        <v>2202</v>
      </c>
      <c r="J4943" s="97" t="s">
        <v>3831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3292</v>
      </c>
      <c r="T4943" s="95" t="str">
        <f t="shared" si="372"/>
        <v>2025 09</v>
      </c>
      <c r="U4943" s="32">
        <f t="shared" si="354"/>
        <v>1642.4131847459357</v>
      </c>
      <c r="V4943" s="22">
        <f t="shared" si="355"/>
        <v>0.53715995128971095</v>
      </c>
      <c r="X4943" s="33"/>
      <c r="Y4943" s="33"/>
    </row>
    <row r="4944" spans="1:25" hidden="1" x14ac:dyDescent="0.2">
      <c r="A4944" s="93" t="s">
        <v>4350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2240</v>
      </c>
      <c r="I4944" s="97" t="s">
        <v>2202</v>
      </c>
      <c r="J4944" s="97" t="s">
        <v>4349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3272</v>
      </c>
      <c r="T4944" s="95" t="str">
        <f t="shared" si="372"/>
        <v>2025 12</v>
      </c>
      <c r="U4944" s="32">
        <f t="shared" si="354"/>
        <v>1003.1035845005622</v>
      </c>
      <c r="V4944" s="22">
        <f t="shared" si="355"/>
        <v>1.6805320964463171</v>
      </c>
      <c r="X4944" s="33"/>
      <c r="Y4944" s="33"/>
    </row>
    <row r="4945" spans="1:25" hidden="1" x14ac:dyDescent="0.2">
      <c r="A4945" s="93" t="s">
        <v>4361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2973</v>
      </c>
      <c r="I4945" s="97" t="s">
        <v>2081</v>
      </c>
      <c r="J4945" s="97" t="s">
        <v>4352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si="354"/>
        <v>1081.8366319638415</v>
      </c>
      <c r="V4945" s="22">
        <f t="shared" si="355"/>
        <v>0.96751213900333888</v>
      </c>
      <c r="X4945" s="33"/>
      <c r="Y4945" s="33"/>
    </row>
    <row r="4946" spans="1:25" hidden="1" x14ac:dyDescent="0.2">
      <c r="A4946" s="93" t="s">
        <v>4361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4353</v>
      </c>
      <c r="I4946" s="97" t="s">
        <v>2075</v>
      </c>
      <c r="J4946" s="97" t="s">
        <v>4354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si="354"/>
        <v>1011.1151937433347</v>
      </c>
      <c r="V4946" s="22">
        <f t="shared" si="355"/>
        <v>0.53529743602900381</v>
      </c>
      <c r="X4946" s="33"/>
      <c r="Y4946" s="33"/>
    </row>
    <row r="4947" spans="1:25" hidden="1" x14ac:dyDescent="0.2">
      <c r="A4947" s="93" t="s">
        <v>4361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4355</v>
      </c>
      <c r="I4947" s="97" t="s">
        <v>2920</v>
      </c>
      <c r="J4947" s="97" t="s">
        <v>4356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si="354"/>
        <v>946.21147123051128</v>
      </c>
      <c r="V4947" s="22">
        <f t="shared" si="355"/>
        <v>0.60897056047894527</v>
      </c>
      <c r="X4947" s="33"/>
      <c r="Y4947" s="33"/>
    </row>
    <row r="4948" spans="1:25" hidden="1" x14ac:dyDescent="0.2">
      <c r="A4948" s="93" t="s">
        <v>4361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4357</v>
      </c>
      <c r="I4948" s="97" t="s">
        <v>2797</v>
      </c>
      <c r="J4948" s="97" t="s">
        <v>4358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3292</v>
      </c>
      <c r="T4948" s="95" t="str">
        <f t="shared" si="372"/>
        <v>2025 09</v>
      </c>
      <c r="U4948" s="32">
        <f t="shared" si="354"/>
        <v>1322.2282260931397</v>
      </c>
      <c r="V4948" s="22">
        <f t="shared" si="355"/>
        <v>0.47600319022374604</v>
      </c>
      <c r="X4948" s="33"/>
      <c r="Y4948" s="33"/>
    </row>
    <row r="4949" spans="1:25" hidden="1" x14ac:dyDescent="0.2">
      <c r="A4949" s="93" t="s">
        <v>4361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2507</v>
      </c>
      <c r="I4949" s="97" t="s">
        <v>2040</v>
      </c>
      <c r="J4949" s="97" t="s">
        <v>4359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/>
      <c r="R4949" s="31"/>
      <c r="S4949" s="31"/>
      <c r="T4949" s="95" t="str">
        <f t="shared" si="372"/>
        <v/>
      </c>
      <c r="U4949" s="32">
        <f t="shared" si="354"/>
        <v>-1722.6594159768426</v>
      </c>
      <c r="V4949" s="22" t="str">
        <f t="shared" si="355"/>
        <v/>
      </c>
      <c r="X4949" s="33"/>
      <c r="Y4949" s="33"/>
    </row>
    <row r="4950" spans="1:25" hidden="1" x14ac:dyDescent="0.2">
      <c r="A4950" s="93" t="s">
        <v>4361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2507</v>
      </c>
      <c r="I4950" s="97" t="s">
        <v>2040</v>
      </c>
      <c r="J4950" s="97" t="s">
        <v>4359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/>
      <c r="R4950" s="31"/>
      <c r="S4950" s="31"/>
      <c r="T4950" s="95" t="str">
        <f t="shared" si="372"/>
        <v/>
      </c>
      <c r="U4950" s="32">
        <f t="shared" si="354"/>
        <v>-1722.6594159768426</v>
      </c>
      <c r="V4950" s="22" t="str">
        <f t="shared" si="355"/>
        <v/>
      </c>
      <c r="X4950" s="33"/>
      <c r="Y4950" s="33"/>
    </row>
    <row r="4951" spans="1:25" hidden="1" x14ac:dyDescent="0.2">
      <c r="A4951" s="93" t="s">
        <v>4361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2586</v>
      </c>
      <c r="I4951" s="97" t="s">
        <v>2075</v>
      </c>
      <c r="J4951" s="97" t="s">
        <v>2587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3532</v>
      </c>
      <c r="T4951" s="95" t="str">
        <f t="shared" si="372"/>
        <v>2025 11</v>
      </c>
      <c r="U4951" s="32">
        <f t="shared" si="354"/>
        <v>618.96101569244843</v>
      </c>
      <c r="V4951" s="22">
        <f t="shared" si="355"/>
        <v>0.84668674171834402</v>
      </c>
      <c r="X4951" s="33"/>
      <c r="Y4951" s="33"/>
    </row>
    <row r="4952" spans="1:25" hidden="1" x14ac:dyDescent="0.2">
      <c r="A4952" s="93" t="s">
        <v>4361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2586</v>
      </c>
      <c r="I4952" s="97" t="s">
        <v>2075</v>
      </c>
      <c r="J4952" s="97" t="s">
        <v>2587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/>
      <c r="R4952" s="31"/>
      <c r="S4952" s="31"/>
      <c r="T4952" s="95" t="str">
        <f t="shared" si="372"/>
        <v/>
      </c>
      <c r="U4952" s="32">
        <f t="shared" si="354"/>
        <v>-731.03898430755157</v>
      </c>
      <c r="V4952" s="22" t="str">
        <f t="shared" si="355"/>
        <v/>
      </c>
      <c r="X4952" s="33"/>
      <c r="Y4952" s="33"/>
    </row>
    <row r="4953" spans="1:25" hidden="1" x14ac:dyDescent="0.2">
      <c r="A4953" s="93" t="s">
        <v>4361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2112</v>
      </c>
      <c r="I4953" s="97" t="s">
        <v>2040</v>
      </c>
      <c r="J4953" s="97" t="s">
        <v>2113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/>
      <c r="R4953" s="31"/>
      <c r="S4953" s="31"/>
      <c r="T4953" s="95" t="str">
        <f t="shared" si="372"/>
        <v/>
      </c>
      <c r="U4953" s="32">
        <f t="shared" si="354"/>
        <v>-1328.0394576202323</v>
      </c>
      <c r="V4953" s="22" t="str">
        <f t="shared" si="355"/>
        <v/>
      </c>
      <c r="X4953" s="33"/>
      <c r="Y4953" s="33"/>
    </row>
    <row r="4954" spans="1:25" hidden="1" x14ac:dyDescent="0.2">
      <c r="A4954" s="93" t="s">
        <v>4361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2661</v>
      </c>
      <c r="I4954" s="97" t="s">
        <v>2040</v>
      </c>
      <c r="J4954" s="97" t="s">
        <v>2688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3318</v>
      </c>
      <c r="T4954" s="95" t="str">
        <f t="shared" si="372"/>
        <v>2025 11</v>
      </c>
      <c r="U4954" s="32">
        <f t="shared" si="354"/>
        <v>606.70279010715558</v>
      </c>
      <c r="V4954" s="22">
        <f t="shared" si="355"/>
        <v>1.5426063924339928</v>
      </c>
      <c r="X4954" s="33"/>
      <c r="Y4954" s="33"/>
    </row>
    <row r="4955" spans="1:25" hidden="1" x14ac:dyDescent="0.2">
      <c r="A4955" s="93" t="s">
        <v>4361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2062</v>
      </c>
      <c r="I4955" s="97" t="s">
        <v>2040</v>
      </c>
      <c r="J4955" s="97" t="s">
        <v>4360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/>
      <c r="R4955" s="31"/>
      <c r="S4955" s="31"/>
      <c r="T4955" s="95" t="str">
        <f t="shared" si="372"/>
        <v/>
      </c>
      <c r="U4955" s="32">
        <f t="shared" si="354"/>
        <v>-568.78183941902387</v>
      </c>
      <c r="V4955" s="22" t="str">
        <f t="shared" si="355"/>
        <v/>
      </c>
      <c r="X4955" s="33"/>
      <c r="Y4955" s="33"/>
    </row>
    <row r="4956" spans="1:25" hidden="1" x14ac:dyDescent="0.2">
      <c r="A4956" s="93" t="s">
        <v>4361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2051</v>
      </c>
      <c r="I4956" s="97" t="s">
        <v>2040</v>
      </c>
      <c r="J4956" s="97" t="s">
        <v>2052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si="354"/>
        <v>1571.9637844700619</v>
      </c>
      <c r="V4956" s="22">
        <f t="shared" si="355"/>
        <v>0.55584994839802493</v>
      </c>
      <c r="X4956" s="33"/>
      <c r="Y4956" s="33"/>
    </row>
    <row r="4957" spans="1:25" hidden="1" x14ac:dyDescent="0.2">
      <c r="A4957" s="93" t="s">
        <v>4366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4363</v>
      </c>
      <c r="I4957" s="97" t="s">
        <v>2138</v>
      </c>
      <c r="J4957" s="97" t="s">
        <v>4364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si="354"/>
        <v>991.63274163375718</v>
      </c>
      <c r="V4957" s="22">
        <f t="shared" si="355"/>
        <v>0.28264792953732421</v>
      </c>
      <c r="X4957" s="33"/>
      <c r="Y4957" s="33"/>
    </row>
    <row r="4958" spans="1:25" hidden="1" x14ac:dyDescent="0.2">
      <c r="A4958" s="93" t="s">
        <v>4366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2802</v>
      </c>
      <c r="I4958" s="97" t="s">
        <v>2040</v>
      </c>
      <c r="J4958" s="97" t="s">
        <v>2803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3264</v>
      </c>
      <c r="T4958" s="95" t="str">
        <f t="shared" si="372"/>
        <v>2025 09</v>
      </c>
      <c r="U4958" s="32">
        <f t="shared" si="354"/>
        <v>1022.2201454998963</v>
      </c>
      <c r="V4958" s="22">
        <f t="shared" si="355"/>
        <v>0.74193285825824895</v>
      </c>
      <c r="X4958" s="33"/>
      <c r="Y4958" s="33"/>
    </row>
    <row r="4959" spans="1:25" hidden="1" x14ac:dyDescent="0.2">
      <c r="A4959" s="93" t="s">
        <v>4366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4346</v>
      </c>
      <c r="I4959" s="97" t="s">
        <v>4347</v>
      </c>
      <c r="J4959" s="97" t="s">
        <v>4348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3301</v>
      </c>
      <c r="T4959" s="95" t="str">
        <f t="shared" si="372"/>
        <v>2025 09</v>
      </c>
      <c r="U4959" s="32">
        <f t="shared" si="354"/>
        <v>1296.0402660569534</v>
      </c>
      <c r="V4959" s="22">
        <f t="shared" si="355"/>
        <v>0.24904886515617641</v>
      </c>
      <c r="X4959" s="33"/>
      <c r="Y4959" s="33"/>
    </row>
    <row r="4960" spans="1:25" hidden="1" x14ac:dyDescent="0.2">
      <c r="A4960" s="93" t="s">
        <v>4366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4117</v>
      </c>
      <c r="I4960" s="97" t="s">
        <v>2199</v>
      </c>
      <c r="J4960" s="97" t="s">
        <v>4118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si="354"/>
        <v>1247.7338391186863</v>
      </c>
      <c r="V4960" s="22">
        <f t="shared" si="355"/>
        <v>0.48887293113968799</v>
      </c>
      <c r="X4960" s="33"/>
      <c r="Y4960" s="33"/>
    </row>
    <row r="4961" spans="1:25" hidden="1" x14ac:dyDescent="0.2">
      <c r="A4961" s="93" t="s">
        <v>4366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3089</v>
      </c>
      <c r="I4961" s="97" t="s">
        <v>2202</v>
      </c>
      <c r="J4961" s="97" t="s">
        <v>4365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si="354"/>
        <v>1088.5700976927878</v>
      </c>
      <c r="V4961" s="22">
        <f t="shared" si="355"/>
        <v>0.4334463393514329</v>
      </c>
      <c r="X4961" s="33"/>
      <c r="Y4961" s="33"/>
    </row>
    <row r="4962" spans="1:25" hidden="1" x14ac:dyDescent="0.2">
      <c r="A4962" s="93" t="s">
        <v>4366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3868</v>
      </c>
      <c r="I4962" s="97" t="s">
        <v>2044</v>
      </c>
      <c r="J4962" s="97" t="s">
        <v>3869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si="354"/>
        <v>970.04290999792124</v>
      </c>
      <c r="V4962" s="22">
        <f t="shared" si="355"/>
        <v>0.50262408165607264</v>
      </c>
      <c r="X4962" s="33"/>
      <c r="Y4962" s="33"/>
    </row>
    <row r="4963" spans="1:25" hidden="1" x14ac:dyDescent="0.2">
      <c r="A4963" s="93" t="s">
        <v>4375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3078</v>
      </c>
      <c r="I4963" s="97" t="s">
        <v>3058</v>
      </c>
      <c r="J4963" s="97" t="s">
        <v>3079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3541</v>
      </c>
      <c r="T4963" s="95" t="str">
        <f t="shared" si="372"/>
        <v>2025 09</v>
      </c>
      <c r="U4963" s="32">
        <f t="shared" si="354"/>
        <v>1138.7752707581221</v>
      </c>
      <c r="V4963" s="22">
        <f t="shared" si="355"/>
        <v>0.23917696297008176</v>
      </c>
      <c r="X4963" s="33"/>
      <c r="Y4963" s="33"/>
    </row>
    <row r="4964" spans="1:25" hidden="1" x14ac:dyDescent="0.2">
      <c r="A4964" s="93" t="s">
        <v>4375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3856</v>
      </c>
      <c r="I4964" s="97" t="s">
        <v>2920</v>
      </c>
      <c r="J4964" s="97" t="s">
        <v>3857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3541</v>
      </c>
      <c r="T4964" s="95" t="str">
        <f t="shared" si="372"/>
        <v>2025 09</v>
      </c>
      <c r="U4964" s="32">
        <f t="shared" si="354"/>
        <v>790.696414460489</v>
      </c>
      <c r="V4964" s="22">
        <f t="shared" si="355"/>
        <v>0.36618121683104149</v>
      </c>
      <c r="X4964" s="33"/>
      <c r="Y4964" s="33"/>
    </row>
    <row r="4965" spans="1:25" hidden="1" x14ac:dyDescent="0.2">
      <c r="A4965" s="93" t="s">
        <v>4375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3133</v>
      </c>
      <c r="I4965" s="97" t="s">
        <v>2499</v>
      </c>
      <c r="J4965" s="97" t="s">
        <v>3134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3541</v>
      </c>
      <c r="T4965" s="95" t="str">
        <f t="shared" si="372"/>
        <v>2025 09</v>
      </c>
      <c r="U4965" s="32">
        <f t="shared" si="354"/>
        <v>870.74589951865164</v>
      </c>
      <c r="V4965" s="22">
        <f t="shared" si="355"/>
        <v>0.33117601655893231</v>
      </c>
      <c r="X4965" s="33"/>
      <c r="Y4965" s="33"/>
    </row>
    <row r="4966" spans="1:25" hidden="1" x14ac:dyDescent="0.2">
      <c r="A4966" s="93" t="s">
        <v>4375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4368</v>
      </c>
      <c r="I4966" s="97" t="s">
        <v>3058</v>
      </c>
      <c r="J4966" s="97" t="s">
        <v>4369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3541</v>
      </c>
      <c r="T4966" s="95" t="str">
        <f t="shared" si="372"/>
        <v>2025 09</v>
      </c>
      <c r="U4966" s="32">
        <f t="shared" si="354"/>
        <v>884.55767148014365</v>
      </c>
      <c r="V4966" s="22">
        <f t="shared" si="355"/>
        <v>0.29334259293041526</v>
      </c>
      <c r="X4966" s="33"/>
      <c r="Y4966" s="33"/>
    </row>
    <row r="4967" spans="1:25" hidden="1" x14ac:dyDescent="0.2">
      <c r="A4967" s="93" t="s">
        <v>4375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4370</v>
      </c>
      <c r="I4967" s="97" t="s">
        <v>2693</v>
      </c>
      <c r="J4967" s="97" t="s">
        <v>4371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3541</v>
      </c>
      <c r="T4967" s="95" t="str">
        <f t="shared" si="372"/>
        <v>2025 09</v>
      </c>
      <c r="U4967" s="32">
        <f t="shared" si="354"/>
        <v>839.37136532290378</v>
      </c>
      <c r="V4967" s="22">
        <f t="shared" si="355"/>
        <v>0.30405080740643803</v>
      </c>
      <c r="X4967" s="33"/>
      <c r="Y4967" s="33"/>
    </row>
    <row r="4968" spans="1:25" hidden="1" x14ac:dyDescent="0.2">
      <c r="A4968" s="93" t="s">
        <v>4375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4372</v>
      </c>
      <c r="I4968" s="97" t="s">
        <v>2797</v>
      </c>
      <c r="J4968" s="97" t="s">
        <v>4373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3541</v>
      </c>
      <c r="T4968" s="95" t="str">
        <f t="shared" si="372"/>
        <v>2025 09</v>
      </c>
      <c r="U4968" s="32">
        <f t="shared" si="354"/>
        <v>794.81436873245093</v>
      </c>
      <c r="V4968" s="22">
        <f t="shared" si="355"/>
        <v>0.58649852123139412</v>
      </c>
      <c r="X4968" s="33"/>
      <c r="Y4968" s="33"/>
    </row>
    <row r="4969" spans="1:25" hidden="1" x14ac:dyDescent="0.2">
      <c r="A4969" s="93" t="s">
        <v>4375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3842</v>
      </c>
      <c r="I4969" s="97" t="s">
        <v>2072</v>
      </c>
      <c r="J4969" s="97" t="s">
        <v>4374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72"/>
        <v/>
      </c>
      <c r="U4969" s="32">
        <f t="shared" si="354"/>
        <v>-903.75099027276372</v>
      </c>
      <c r="V4969" s="22" t="str">
        <f t="shared" si="355"/>
        <v/>
      </c>
      <c r="X4969" s="33"/>
      <c r="Y4969" s="33"/>
    </row>
    <row r="4970" spans="1:25" hidden="1" x14ac:dyDescent="0.2">
      <c r="A4970" s="93" t="s">
        <v>4396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4377</v>
      </c>
      <c r="I4970" s="97" t="s">
        <v>2040</v>
      </c>
      <c r="J4970" s="97" t="s">
        <v>4349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3503</v>
      </c>
      <c r="T4970" s="95" t="str">
        <f t="shared" si="372"/>
        <v>2025 12</v>
      </c>
      <c r="U4970" s="32">
        <f t="shared" si="354"/>
        <v>572.8404776447594</v>
      </c>
      <c r="V4970" s="22">
        <f t="shared" si="355"/>
        <v>1.341045786563001</v>
      </c>
      <c r="X4970" s="33"/>
      <c r="Y4970" s="33"/>
    </row>
    <row r="4971" spans="1:25" hidden="1" x14ac:dyDescent="0.2">
      <c r="A4971" s="93" t="s">
        <v>4396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2156</v>
      </c>
      <c r="I4971" s="97" t="s">
        <v>2040</v>
      </c>
      <c r="J4971" s="97" t="s">
        <v>2157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si="354"/>
        <v>982.02893049108252</v>
      </c>
      <c r="V4971" s="22">
        <f t="shared" si="355"/>
        <v>0.96469237673407171</v>
      </c>
      <c r="X4971" s="33"/>
      <c r="Y4971" s="33"/>
    </row>
    <row r="4972" spans="1:25" hidden="1" x14ac:dyDescent="0.2">
      <c r="A4972" s="93" t="s">
        <v>4396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2053</v>
      </c>
      <c r="I4972" s="97" t="s">
        <v>2040</v>
      </c>
      <c r="J4972" s="97" t="s">
        <v>2054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si="354"/>
        <v>1208.9290770828247</v>
      </c>
      <c r="V4972" s="22">
        <f t="shared" si="355"/>
        <v>0.71488963632428049</v>
      </c>
      <c r="X4972" s="33"/>
      <c r="Y4972" s="33"/>
    </row>
    <row r="4973" spans="1:25" hidden="1" x14ac:dyDescent="0.2">
      <c r="A4973" s="93" t="s">
        <v>4396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2137</v>
      </c>
      <c r="I4973" s="97" t="s">
        <v>2138</v>
      </c>
      <c r="J4973" s="97" t="s">
        <v>4088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3301</v>
      </c>
      <c r="T4973" s="95" t="str">
        <f t="shared" si="372"/>
        <v>2025 09</v>
      </c>
      <c r="U4973" s="32">
        <f t="shared" si="354"/>
        <v>1673.6224712924513</v>
      </c>
      <c r="V4973" s="22">
        <f t="shared" si="355"/>
        <v>0.47460104814865073</v>
      </c>
      <c r="X4973" s="33"/>
      <c r="Y4973" s="33"/>
    </row>
    <row r="4974" spans="1:25" hidden="1" x14ac:dyDescent="0.2">
      <c r="A4974" s="93" t="s">
        <v>4396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3830</v>
      </c>
      <c r="I4974" s="97" t="s">
        <v>2202</v>
      </c>
      <c r="J4974" s="97" t="s">
        <v>3831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si="354"/>
        <v>1365.9367151233814</v>
      </c>
      <c r="V4974" s="22">
        <f t="shared" si="355"/>
        <v>0.4096912980984192</v>
      </c>
      <c r="X4974" s="33"/>
      <c r="Y4974" s="33"/>
    </row>
    <row r="4975" spans="1:25" hidden="1" x14ac:dyDescent="0.2">
      <c r="A4975" s="93" t="s">
        <v>4396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4115</v>
      </c>
      <c r="I4975" s="97" t="s">
        <v>2072</v>
      </c>
      <c r="J4975" s="97" t="s">
        <v>4116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si="354"/>
        <v>784.94722086489128</v>
      </c>
      <c r="V4975" s="22">
        <f t="shared" si="355"/>
        <v>0.70395521678690043</v>
      </c>
      <c r="X4975" s="33"/>
      <c r="Y4975" s="33"/>
    </row>
    <row r="4976" spans="1:25" hidden="1" x14ac:dyDescent="0.2">
      <c r="A4976" s="93" t="s">
        <v>4396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4378</v>
      </c>
      <c r="I4976" s="97" t="s">
        <v>3754</v>
      </c>
      <c r="J4976" s="97" t="s">
        <v>4379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si="354"/>
        <v>-712.85712496945996</v>
      </c>
      <c r="V4976" s="22" t="str">
        <f t="shared" si="355"/>
        <v/>
      </c>
      <c r="X4976" s="33"/>
      <c r="Y4976" s="33"/>
    </row>
    <row r="4977" spans="1:25" hidden="1" x14ac:dyDescent="0.2">
      <c r="A4977" s="93" t="s">
        <v>4396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4380</v>
      </c>
      <c r="I4977" s="97" t="s">
        <v>2078</v>
      </c>
      <c r="J4977" s="97" t="s">
        <v>4381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3238</v>
      </c>
      <c r="T4977" s="95" t="str">
        <f t="shared" si="372"/>
        <v>2025 09</v>
      </c>
      <c r="U4977" s="32">
        <f t="shared" si="354"/>
        <v>583.01094246274135</v>
      </c>
      <c r="V4977" s="22">
        <f t="shared" si="355"/>
        <v>1.3981444642840499</v>
      </c>
      <c r="X4977" s="33"/>
      <c r="Y4977" s="33"/>
    </row>
    <row r="4978" spans="1:25" hidden="1" x14ac:dyDescent="0.2">
      <c r="A4978" s="93" t="s">
        <v>4396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4382</v>
      </c>
      <c r="I4978" s="97" t="s">
        <v>2040</v>
      </c>
      <c r="J4978" s="97" t="s">
        <v>4383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si="354"/>
        <v>696.53327937942856</v>
      </c>
      <c r="V4978" s="22">
        <f t="shared" si="355"/>
        <v>0.86690993105657077</v>
      </c>
      <c r="X4978" s="33"/>
      <c r="Y4978" s="33"/>
    </row>
    <row r="4979" spans="1:25" hidden="1" x14ac:dyDescent="0.2">
      <c r="A4979" s="93" t="s">
        <v>4396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4382</v>
      </c>
      <c r="I4979" s="97" t="s">
        <v>2040</v>
      </c>
      <c r="J4979" s="97" t="s">
        <v>4383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3301</v>
      </c>
      <c r="T4979" s="95" t="str">
        <f t="shared" si="372"/>
        <v>2025 10</v>
      </c>
      <c r="U4979" s="32">
        <f t="shared" si="354"/>
        <v>796.53327937942856</v>
      </c>
      <c r="V4979" s="22">
        <f t="shared" si="355"/>
        <v>0.99137059312700881</v>
      </c>
      <c r="X4979" s="33"/>
      <c r="Y4979" s="33"/>
    </row>
    <row r="4980" spans="1:25" hidden="1" x14ac:dyDescent="0.2">
      <c r="A4980" s="93" t="s">
        <v>4396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4384</v>
      </c>
      <c r="I4980" s="97" t="s">
        <v>4385</v>
      </c>
      <c r="J4980" s="97" t="s">
        <v>4386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si="354"/>
        <v>-1288.8752687515271</v>
      </c>
      <c r="V4980" s="22" t="str">
        <f t="shared" si="355"/>
        <v/>
      </c>
      <c r="X4980" s="33"/>
      <c r="Y4980" s="33"/>
    </row>
    <row r="4981" spans="1:25" hidden="1" x14ac:dyDescent="0.2">
      <c r="A4981" s="93" t="s">
        <v>4398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3868</v>
      </c>
      <c r="I4981" s="97" t="s">
        <v>2044</v>
      </c>
      <c r="J4981" s="97" t="s">
        <v>3869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3301</v>
      </c>
      <c r="T4981" s="95" t="str">
        <f t="shared" si="372"/>
        <v>2025 09</v>
      </c>
      <c r="U4981" s="32">
        <f t="shared" si="354"/>
        <v>1126.9252902588423</v>
      </c>
      <c r="V4981" s="22">
        <f t="shared" si="355"/>
        <v>0.63557687900435766</v>
      </c>
      <c r="X4981" s="33"/>
      <c r="Y4981" s="33"/>
    </row>
    <row r="4982" spans="1:25" hidden="1" x14ac:dyDescent="0.2">
      <c r="A4982" s="93" t="s">
        <v>4398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3868</v>
      </c>
      <c r="I4982" s="97" t="s">
        <v>2044</v>
      </c>
      <c r="J4982" s="97" t="s">
        <v>3869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3301</v>
      </c>
      <c r="T4982" s="95" t="str">
        <f t="shared" si="372"/>
        <v>2025 09</v>
      </c>
      <c r="U4982" s="32">
        <f t="shared" ref="U4982:U5049" si="373">Q4982-P4982</f>
        <v>1126.9252902588423</v>
      </c>
      <c r="V4982" s="22">
        <f t="shared" ref="V4982:V5049" si="374">IF(Q4982&lt;&gt;0,IFERROR(U4982/P4982,""),"")</f>
        <v>0.63557687900435766</v>
      </c>
      <c r="X4982" s="33"/>
      <c r="Y4982" s="33"/>
    </row>
    <row r="4983" spans="1:25" hidden="1" x14ac:dyDescent="0.2">
      <c r="A4983" s="93" t="s">
        <v>4398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2051</v>
      </c>
      <c r="I4983" s="97" t="s">
        <v>2040</v>
      </c>
      <c r="J4983" s="97" t="s">
        <v>2052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si="373"/>
        <v>1458.3287148784821</v>
      </c>
      <c r="V4983" s="22">
        <f t="shared" si="374"/>
        <v>0.49574835987095672</v>
      </c>
      <c r="X4983" s="33"/>
      <c r="Y4983" s="33"/>
    </row>
    <row r="4984" spans="1:25" hidden="1" x14ac:dyDescent="0.2">
      <c r="A4984" s="93" t="s">
        <v>4398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2051</v>
      </c>
      <c r="I4984" s="97" t="s">
        <v>2040</v>
      </c>
      <c r="J4984" s="97" t="s">
        <v>2052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3523</v>
      </c>
      <c r="T4984" s="95" t="str">
        <f t="shared" si="372"/>
        <v>2025 11</v>
      </c>
      <c r="U4984" s="32">
        <f t="shared" si="373"/>
        <v>1458.3287148784821</v>
      </c>
      <c r="V4984" s="22">
        <f t="shared" si="374"/>
        <v>0.49574835987095672</v>
      </c>
      <c r="X4984" s="33"/>
      <c r="Y4984" s="33"/>
    </row>
    <row r="4985" spans="1:25" hidden="1" x14ac:dyDescent="0.2">
      <c r="A4985" s="93" t="s">
        <v>4398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4387</v>
      </c>
      <c r="I4985" s="97" t="s">
        <v>2713</v>
      </c>
      <c r="J4985" s="97" t="s">
        <v>4388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si="373"/>
        <v>1029.5328282948035</v>
      </c>
      <c r="V4985" s="22">
        <f t="shared" si="374"/>
        <v>1.0608631165604741</v>
      </c>
      <c r="X4985" s="33"/>
      <c r="Y4985" s="33"/>
    </row>
    <row r="4986" spans="1:25" hidden="1" x14ac:dyDescent="0.2">
      <c r="A4986" s="93" t="s">
        <v>4398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2853</v>
      </c>
      <c r="I4986" s="97" t="s">
        <v>2713</v>
      </c>
      <c r="J4986" s="97" t="s">
        <v>4389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si="373"/>
        <v>996.45716380162025</v>
      </c>
      <c r="V4986" s="22">
        <f t="shared" si="374"/>
        <v>1.4163418523113875</v>
      </c>
      <c r="X4986" s="33"/>
      <c r="Y4986" s="33"/>
    </row>
    <row r="4987" spans="1:25" hidden="1" x14ac:dyDescent="0.2">
      <c r="A4987" s="93" t="s">
        <v>4398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2059</v>
      </c>
      <c r="I4987" s="97" t="s">
        <v>2040</v>
      </c>
      <c r="J4987" s="97" t="s">
        <v>4390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3272</v>
      </c>
      <c r="T4987" s="95" t="str">
        <f t="shared" si="372"/>
        <v>2025 09</v>
      </c>
      <c r="U4987" s="32">
        <f t="shared" si="373"/>
        <v>1025.0005967200159</v>
      </c>
      <c r="V4987" s="22">
        <f t="shared" si="374"/>
        <v>0.80392241289145949</v>
      </c>
      <c r="X4987" s="33"/>
      <c r="Y4987" s="33"/>
    </row>
    <row r="4988" spans="1:25" hidden="1" x14ac:dyDescent="0.2">
      <c r="A4988" s="93" t="s">
        <v>4398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4391</v>
      </c>
      <c r="I4988" s="97" t="s">
        <v>4392</v>
      </c>
      <c r="J4988" s="97" t="s">
        <v>4393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si="373"/>
        <v>-883.32692471843507</v>
      </c>
      <c r="V4988" s="22" t="str">
        <f t="shared" si="374"/>
        <v/>
      </c>
      <c r="X4988" s="33"/>
      <c r="Y4988" s="33"/>
    </row>
    <row r="4989" spans="1:25" hidden="1" x14ac:dyDescent="0.2">
      <c r="A4989" s="93" t="s">
        <v>4398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4394</v>
      </c>
      <c r="I4989" s="97" t="s">
        <v>2072</v>
      </c>
      <c r="J4989" s="97" t="s">
        <v>4395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2"/>
        <v/>
      </c>
      <c r="U4989" s="32">
        <f t="shared" si="373"/>
        <v>-2212.4450077059864</v>
      </c>
      <c r="V4989" s="22" t="str">
        <f t="shared" si="374"/>
        <v/>
      </c>
      <c r="X4989" s="33"/>
      <c r="Y4989" s="33"/>
    </row>
    <row r="4990" spans="1:25" hidden="1" x14ac:dyDescent="0.2">
      <c r="A4990" s="93" t="s">
        <v>4403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4400</v>
      </c>
      <c r="I4990" s="97" t="s">
        <v>2199</v>
      </c>
      <c r="J4990" s="97" t="s">
        <v>4401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3292</v>
      </c>
      <c r="T4990" s="95" t="str">
        <f t="shared" si="372"/>
        <v>2025 09</v>
      </c>
      <c r="U4990" s="32">
        <f t="shared" si="373"/>
        <v>1751.7799069226298</v>
      </c>
      <c r="V4990" s="22">
        <f t="shared" si="374"/>
        <v>0.55643501887769009</v>
      </c>
      <c r="X4990" s="33"/>
      <c r="Y4990" s="33"/>
    </row>
    <row r="4991" spans="1:25" hidden="1" x14ac:dyDescent="0.2">
      <c r="A4991" s="93" t="s">
        <v>4403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4400</v>
      </c>
      <c r="I4991" s="97" t="s">
        <v>2199</v>
      </c>
      <c r="J4991" s="97" t="s">
        <v>4401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3301</v>
      </c>
      <c r="T4991" s="95" t="str">
        <f t="shared" si="372"/>
        <v>2025 09</v>
      </c>
      <c r="U4991" s="32">
        <f t="shared" si="373"/>
        <v>1751.7799069226298</v>
      </c>
      <c r="V4991" s="22">
        <f t="shared" si="374"/>
        <v>0.55643501887769009</v>
      </c>
      <c r="X4991" s="33"/>
      <c r="Y4991" s="33"/>
    </row>
    <row r="4992" spans="1:25" hidden="1" x14ac:dyDescent="0.2">
      <c r="A4992" s="93" t="s">
        <v>4403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4115</v>
      </c>
      <c r="I4992" s="97" t="s">
        <v>2072</v>
      </c>
      <c r="J4992" s="97" t="s">
        <v>4116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3292</v>
      </c>
      <c r="T4992" s="95" t="str">
        <f t="shared" si="372"/>
        <v>2025 09</v>
      </c>
      <c r="U4992" s="32">
        <f t="shared" si="373"/>
        <v>914.68623036649228</v>
      </c>
      <c r="V4992" s="22">
        <f t="shared" si="374"/>
        <v>0.92831974803997142</v>
      </c>
      <c r="X4992" s="33"/>
      <c r="Y4992" s="33"/>
    </row>
    <row r="4993" spans="1:25" hidden="1" x14ac:dyDescent="0.2">
      <c r="A4993" s="93" t="s">
        <v>4403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2060</v>
      </c>
      <c r="I4993" s="97" t="s">
        <v>2043</v>
      </c>
      <c r="J4993" s="97" t="s">
        <v>2061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/>
      <c r="R4993" s="31"/>
      <c r="S4993" s="31"/>
      <c r="T4993" s="95" t="str">
        <f t="shared" si="372"/>
        <v/>
      </c>
      <c r="U4993" s="32">
        <f t="shared" si="373"/>
        <v>-1135.2728214077952</v>
      </c>
      <c r="V4993" s="22" t="str">
        <f t="shared" si="374"/>
        <v/>
      </c>
      <c r="X4993" s="33"/>
      <c r="Y4993" s="33"/>
    </row>
    <row r="4994" spans="1:25" hidden="1" x14ac:dyDescent="0.2">
      <c r="A4994" s="93" t="s">
        <v>4403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2060</v>
      </c>
      <c r="I4994" s="97" t="s">
        <v>2043</v>
      </c>
      <c r="J4994" s="97" t="s">
        <v>2061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si="373"/>
        <v>-1135.2728214077952</v>
      </c>
      <c r="V4994" s="22" t="str">
        <f t="shared" si="374"/>
        <v/>
      </c>
      <c r="X4994" s="33"/>
      <c r="Y4994" s="33"/>
    </row>
    <row r="4995" spans="1:25" hidden="1" x14ac:dyDescent="0.2">
      <c r="A4995" s="93" t="s">
        <v>4403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2070</v>
      </c>
      <c r="I4995" s="161" t="s">
        <v>2043</v>
      </c>
      <c r="J4995" s="97" t="s">
        <v>3006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3301</v>
      </c>
      <c r="T4995" s="95" t="str">
        <f t="shared" si="372"/>
        <v>2025 11</v>
      </c>
      <c r="U4995" s="32">
        <f t="shared" si="373"/>
        <v>1440.6098603839441</v>
      </c>
      <c r="V4995" s="22">
        <f t="shared" si="374"/>
        <v>0.92382901737383238</v>
      </c>
      <c r="X4995" s="33"/>
      <c r="Y4995" s="33"/>
    </row>
    <row r="4996" spans="1:25" hidden="1" x14ac:dyDescent="0.2">
      <c r="A4996" s="93" t="s">
        <v>4403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2960</v>
      </c>
      <c r="I4996" s="97" t="s">
        <v>2713</v>
      </c>
      <c r="J4996" s="97" t="s">
        <v>2961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/>
      <c r="R4996" s="31"/>
      <c r="S4996" s="31"/>
      <c r="T4996" s="95" t="str">
        <f t="shared" ref="T4996:T5059" si="376">IF(R4996="","",TEXT(R4996,"ГГГГ ММ"))</f>
        <v/>
      </c>
      <c r="U4996" s="32">
        <f t="shared" si="373"/>
        <v>-836.27471204188453</v>
      </c>
      <c r="V4996" s="22" t="str">
        <f t="shared" si="374"/>
        <v/>
      </c>
      <c r="X4996" s="33"/>
      <c r="Y4996" s="33"/>
    </row>
    <row r="4997" spans="1:25" hidden="1" x14ac:dyDescent="0.2">
      <c r="A4997" s="93" t="s">
        <v>4403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4402</v>
      </c>
      <c r="I4997" s="97" t="s">
        <v>2893</v>
      </c>
      <c r="J4997" s="97" t="s">
        <v>4463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si="373"/>
        <v>837.96545084351385</v>
      </c>
      <c r="V4997" s="22">
        <f t="shared" si="374"/>
        <v>0.97207873125674105</v>
      </c>
      <c r="X4997" s="33"/>
      <c r="Y4997" s="33"/>
    </row>
    <row r="4998" spans="1:25" hidden="1" x14ac:dyDescent="0.2">
      <c r="A4998" s="93" t="s">
        <v>4403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2892</v>
      </c>
      <c r="I4998" s="97" t="s">
        <v>2893</v>
      </c>
      <c r="J4998" s="97" t="s">
        <v>2894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3297</v>
      </c>
      <c r="T4998" s="95" t="str">
        <f t="shared" si="376"/>
        <v>2025 11</v>
      </c>
      <c r="U4998" s="32">
        <f t="shared" si="373"/>
        <v>803.92566608493325</v>
      </c>
      <c r="V4998" s="22">
        <f t="shared" si="374"/>
        <v>0.89716403612686479</v>
      </c>
      <c r="X4998" s="33"/>
      <c r="Y4998" s="33"/>
    </row>
    <row r="4999" spans="1:25" hidden="1" x14ac:dyDescent="0.2">
      <c r="A4999" s="93" t="s">
        <v>4412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2225</v>
      </c>
      <c r="I4999" s="97" t="s">
        <v>2040</v>
      </c>
      <c r="J4999" s="97" t="s">
        <v>4404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5122</v>
      </c>
      <c r="T4999" s="95" t="str">
        <f t="shared" si="376"/>
        <v>2025 11</v>
      </c>
      <c r="U4999" s="32">
        <f t="shared" si="373"/>
        <v>1748.5626697603011</v>
      </c>
      <c r="V4999" s="22">
        <f t="shared" si="374"/>
        <v>0.89603834192590837</v>
      </c>
      <c r="X4999" s="33"/>
      <c r="Y4999" s="33"/>
    </row>
    <row r="5000" spans="1:25" hidden="1" x14ac:dyDescent="0.2">
      <c r="A5000" s="93" t="s">
        <v>4412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2225</v>
      </c>
      <c r="I5000" s="97" t="s">
        <v>2040</v>
      </c>
      <c r="J5000" s="97" t="s">
        <v>4404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/>
      <c r="R5000" s="31"/>
      <c r="S5000" s="31"/>
      <c r="T5000" s="95" t="str">
        <f t="shared" si="376"/>
        <v/>
      </c>
      <c r="U5000" s="32">
        <f t="shared" si="373"/>
        <v>-1951.4373302396989</v>
      </c>
      <c r="V5000" s="22" t="str">
        <f t="shared" si="374"/>
        <v/>
      </c>
      <c r="X5000" s="33"/>
      <c r="Y5000" s="33"/>
    </row>
    <row r="5001" spans="1:25" hidden="1" x14ac:dyDescent="0.2">
      <c r="A5001" s="93" t="s">
        <v>4412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2225</v>
      </c>
      <c r="I5001" s="97" t="s">
        <v>2040</v>
      </c>
      <c r="J5001" s="97" t="s">
        <v>4404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/>
      <c r="R5001" s="31"/>
      <c r="S5001" s="31"/>
      <c r="T5001" s="95" t="str">
        <f t="shared" si="376"/>
        <v/>
      </c>
      <c r="U5001" s="32">
        <f t="shared" si="373"/>
        <v>-1951.4373302396989</v>
      </c>
      <c r="V5001" s="22" t="str">
        <f t="shared" si="374"/>
        <v/>
      </c>
      <c r="X5001" s="33"/>
      <c r="Y5001" s="33"/>
    </row>
    <row r="5002" spans="1:25" hidden="1" x14ac:dyDescent="0.2">
      <c r="A5002" s="93" t="s">
        <v>4412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2802</v>
      </c>
      <c r="I5002" s="97" t="s">
        <v>2040</v>
      </c>
      <c r="J5002" s="97" t="s">
        <v>2803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3503</v>
      </c>
      <c r="T5002" s="95" t="str">
        <f t="shared" si="376"/>
        <v>2025 09</v>
      </c>
      <c r="U5002" s="32">
        <f t="shared" si="373"/>
        <v>1431.9305594514572</v>
      </c>
      <c r="V5002" s="22">
        <f t="shared" si="374"/>
        <v>1.3406717813366529</v>
      </c>
      <c r="X5002" s="33"/>
      <c r="Y5002" s="33"/>
    </row>
    <row r="5003" spans="1:25" hidden="1" x14ac:dyDescent="0.2">
      <c r="A5003" s="93" t="s">
        <v>4412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2802</v>
      </c>
      <c r="I5003" s="97" t="s">
        <v>2040</v>
      </c>
      <c r="J5003" s="97" t="s">
        <v>2803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3503</v>
      </c>
      <c r="T5003" s="95" t="str">
        <f t="shared" si="376"/>
        <v>2025 11</v>
      </c>
      <c r="U5003" s="32">
        <f t="shared" si="373"/>
        <v>1231.9305594514572</v>
      </c>
      <c r="V5003" s="22">
        <f t="shared" si="374"/>
        <v>1.1534180388297206</v>
      </c>
      <c r="X5003" s="33"/>
      <c r="Y5003" s="33"/>
    </row>
    <row r="5004" spans="1:25" hidden="1" x14ac:dyDescent="0.2">
      <c r="A5004" s="93" t="s">
        <v>4412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2802</v>
      </c>
      <c r="I5004" s="97" t="s">
        <v>2040</v>
      </c>
      <c r="J5004" s="97" t="s">
        <v>2803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3450</v>
      </c>
      <c r="T5004" s="95" t="str">
        <f t="shared" si="376"/>
        <v>2025 11</v>
      </c>
      <c r="U5004" s="32">
        <f t="shared" si="373"/>
        <v>1431.9305594514572</v>
      </c>
      <c r="V5004" s="22">
        <f t="shared" si="374"/>
        <v>1.3406717813366529</v>
      </c>
      <c r="X5004" s="33"/>
      <c r="Y5004" s="33"/>
    </row>
    <row r="5005" spans="1:25" hidden="1" x14ac:dyDescent="0.2">
      <c r="A5005" s="93" t="s">
        <v>4412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2905</v>
      </c>
      <c r="I5005" s="97" t="s">
        <v>2903</v>
      </c>
      <c r="J5005" s="97" t="s">
        <v>2906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3450</v>
      </c>
      <c r="T5005" s="95" t="str">
        <f t="shared" si="376"/>
        <v>2025 09</v>
      </c>
      <c r="U5005" s="32">
        <f t="shared" si="373"/>
        <v>725.81922324381412</v>
      </c>
      <c r="V5005" s="22">
        <f t="shared" si="374"/>
        <v>0.46107742767604087</v>
      </c>
      <c r="X5005" s="33"/>
      <c r="Y5005" s="33"/>
    </row>
    <row r="5006" spans="1:25" hidden="1" x14ac:dyDescent="0.2">
      <c r="A5006" s="93" t="s">
        <v>4412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2905</v>
      </c>
      <c r="I5006" s="97" t="s">
        <v>2903</v>
      </c>
      <c r="J5006" s="97" t="s">
        <v>2906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3336</v>
      </c>
      <c r="T5006" s="95" t="str">
        <f t="shared" si="376"/>
        <v>2025 09</v>
      </c>
      <c r="U5006" s="32">
        <f t="shared" si="373"/>
        <v>825.81922324381412</v>
      </c>
      <c r="V5006" s="22">
        <f t="shared" si="374"/>
        <v>0.5246025332271731</v>
      </c>
      <c r="X5006" s="33"/>
      <c r="Y5006" s="33"/>
    </row>
    <row r="5007" spans="1:25" hidden="1" x14ac:dyDescent="0.2">
      <c r="A5007" s="93" t="s">
        <v>4412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4003</v>
      </c>
      <c r="I5007" s="97" t="s">
        <v>2072</v>
      </c>
      <c r="J5007" s="97" t="s">
        <v>4004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3292</v>
      </c>
      <c r="T5007" s="95" t="str">
        <f t="shared" si="376"/>
        <v>2025 09</v>
      </c>
      <c r="U5007" s="32">
        <f t="shared" si="373"/>
        <v>953.04947621768554</v>
      </c>
      <c r="V5007" s="22">
        <f t="shared" si="374"/>
        <v>1.2759204871987411</v>
      </c>
      <c r="X5007" s="33"/>
      <c r="Y5007" s="33"/>
    </row>
    <row r="5008" spans="1:25" hidden="1" x14ac:dyDescent="0.2">
      <c r="A5008" s="93" t="s">
        <v>4412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2543</v>
      </c>
      <c r="I5008" s="97" t="s">
        <v>2072</v>
      </c>
      <c r="J5008" s="97" t="s">
        <v>3808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3301</v>
      </c>
      <c r="T5008" s="95" t="str">
        <f t="shared" si="376"/>
        <v>2025 10</v>
      </c>
      <c r="U5008" s="32">
        <f t="shared" si="373"/>
        <v>1065.4392395200248</v>
      </c>
      <c r="V5008" s="22">
        <f t="shared" si="374"/>
        <v>1.1400427715077965</v>
      </c>
      <c r="X5008" s="33"/>
      <c r="Y5008" s="33"/>
    </row>
    <row r="5009" spans="1:25" hidden="1" x14ac:dyDescent="0.2">
      <c r="A5009" s="93" t="s">
        <v>4412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4405</v>
      </c>
      <c r="I5009" s="97" t="s">
        <v>4406</v>
      </c>
      <c r="J5009" s="97" t="s">
        <v>4407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3187</v>
      </c>
      <c r="T5009" s="95" t="str">
        <f t="shared" si="376"/>
        <v>2025 09</v>
      </c>
      <c r="U5009" s="32">
        <f t="shared" si="373"/>
        <v>1267.004976364864</v>
      </c>
      <c r="V5009" s="22">
        <f t="shared" si="374"/>
        <v>0.7311071059553248</v>
      </c>
      <c r="X5009" s="33"/>
      <c r="Y5009" s="33"/>
    </row>
    <row r="5010" spans="1:25" hidden="1" x14ac:dyDescent="0.2">
      <c r="A5010" s="93" t="s">
        <v>4412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4408</v>
      </c>
      <c r="I5010" s="97" t="s">
        <v>2040</v>
      </c>
      <c r="J5010" s="97" t="s">
        <v>4409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3503</v>
      </c>
      <c r="T5010" s="95" t="str">
        <f t="shared" si="376"/>
        <v>2025 09</v>
      </c>
      <c r="U5010" s="32">
        <f t="shared" si="373"/>
        <v>817.09935760912856</v>
      </c>
      <c r="V5010" s="22">
        <f t="shared" si="374"/>
        <v>1.4017815356278371</v>
      </c>
      <c r="X5010" s="33"/>
      <c r="Y5010" s="33"/>
    </row>
    <row r="5011" spans="1:25" hidden="1" x14ac:dyDescent="0.2">
      <c r="A5011" s="93" t="s">
        <v>4412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4410</v>
      </c>
      <c r="I5011" s="97" t="s">
        <v>2081</v>
      </c>
      <c r="J5011" s="97" t="s">
        <v>4411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3503</v>
      </c>
      <c r="T5011" s="95" t="str">
        <f t="shared" si="376"/>
        <v>2025 09</v>
      </c>
      <c r="U5011" s="32">
        <f t="shared" si="373"/>
        <v>805.75548283206058</v>
      </c>
      <c r="V5011" s="22">
        <f t="shared" si="374"/>
        <v>1.35593254889779</v>
      </c>
      <c r="X5011" s="33"/>
      <c r="Y5011" s="33"/>
    </row>
    <row r="5012" spans="1:25" hidden="1" x14ac:dyDescent="0.2">
      <c r="A5012" s="93" t="s">
        <v>4418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2862</v>
      </c>
      <c r="I5012" s="97" t="s">
        <v>2044</v>
      </c>
      <c r="J5012" s="97" t="s">
        <v>2863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si="373"/>
        <v>1234.6400483889331</v>
      </c>
      <c r="V5012" s="22">
        <f t="shared" si="374"/>
        <v>0.8425506968656592</v>
      </c>
      <c r="X5012" s="33"/>
      <c r="Y5012" s="33"/>
    </row>
    <row r="5013" spans="1:25" hidden="1" x14ac:dyDescent="0.2">
      <c r="A5013" s="93" t="s">
        <v>4418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2532</v>
      </c>
      <c r="I5013" s="97" t="s">
        <v>2044</v>
      </c>
      <c r="J5013" s="97" t="s">
        <v>2533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si="373"/>
        <v>1434.6400483889331</v>
      </c>
      <c r="V5013" s="22">
        <f t="shared" si="374"/>
        <v>0.97903593367052288</v>
      </c>
      <c r="X5013" s="33"/>
      <c r="Y5013" s="33"/>
    </row>
    <row r="5014" spans="1:25" hidden="1" x14ac:dyDescent="0.2">
      <c r="A5014" s="93" t="s">
        <v>4418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2864</v>
      </c>
      <c r="I5014" s="97" t="s">
        <v>2245</v>
      </c>
      <c r="J5014" s="97" t="s">
        <v>2865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4818</v>
      </c>
      <c r="T5014" s="95" t="str">
        <f t="shared" si="376"/>
        <v>2025 10</v>
      </c>
      <c r="U5014" s="32">
        <f t="shared" si="373"/>
        <v>1579.7121239895248</v>
      </c>
      <c r="V5014" s="22">
        <f t="shared" si="374"/>
        <v>0.97495768954288708</v>
      </c>
      <c r="X5014" s="33"/>
      <c r="Y5014" s="33"/>
    </row>
    <row r="5015" spans="1:25" hidden="1" x14ac:dyDescent="0.2">
      <c r="A5015" s="93" t="s">
        <v>4418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2059</v>
      </c>
      <c r="I5015" s="97" t="s">
        <v>2040</v>
      </c>
      <c r="J5015" s="97" t="s">
        <v>4390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4813</v>
      </c>
      <c r="T5015" s="95" t="str">
        <f t="shared" si="376"/>
        <v>2025 10</v>
      </c>
      <c r="U5015" s="32">
        <f t="shared" si="373"/>
        <v>1362.0175076853009</v>
      </c>
      <c r="V5015" s="22">
        <f t="shared" si="374"/>
        <v>1.1968703533521909</v>
      </c>
      <c r="X5015" s="33"/>
      <c r="Y5015" s="33"/>
    </row>
    <row r="5016" spans="1:25" hidden="1" x14ac:dyDescent="0.2">
      <c r="A5016" s="93" t="s">
        <v>4418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4413</v>
      </c>
      <c r="I5016" s="97" t="s">
        <v>2078</v>
      </c>
      <c r="J5016" s="97" t="s">
        <v>4414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3541</v>
      </c>
      <c r="T5016" s="95" t="str">
        <f t="shared" si="376"/>
        <v>2025 10</v>
      </c>
      <c r="U5016" s="32">
        <f t="shared" si="373"/>
        <v>1033.199145508368</v>
      </c>
      <c r="V5016" s="22">
        <f t="shared" si="374"/>
        <v>0.65943233471340068</v>
      </c>
      <c r="X5016" s="33"/>
      <c r="Y5016" s="33"/>
    </row>
    <row r="5017" spans="1:25" hidden="1" x14ac:dyDescent="0.2">
      <c r="A5017" s="93" t="s">
        <v>4418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3028</v>
      </c>
      <c r="I5017" s="97" t="s">
        <v>3029</v>
      </c>
      <c r="J5017" s="97" t="s">
        <v>3030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3541</v>
      </c>
      <c r="T5017" s="95" t="str">
        <f t="shared" si="376"/>
        <v>2025 10</v>
      </c>
      <c r="U5017" s="32">
        <f t="shared" si="373"/>
        <v>1551.3550091085044</v>
      </c>
      <c r="V5017" s="22">
        <f t="shared" si="374"/>
        <v>0.54459401366928539</v>
      </c>
      <c r="X5017" s="33"/>
      <c r="Y5017" s="33"/>
    </row>
    <row r="5018" spans="1:25" hidden="1" x14ac:dyDescent="0.2">
      <c r="A5018" s="93" t="s">
        <v>4418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2915</v>
      </c>
      <c r="I5018" s="97" t="s">
        <v>2138</v>
      </c>
      <c r="J5018" s="97" t="s">
        <v>4415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/>
      <c r="R5018" s="31"/>
      <c r="S5018" s="31"/>
      <c r="T5018" s="95" t="str">
        <f t="shared" si="376"/>
        <v/>
      </c>
      <c r="U5018" s="32">
        <f t="shared" si="373"/>
        <v>-397.46390128657652</v>
      </c>
      <c r="V5018" s="22" t="str">
        <f t="shared" si="374"/>
        <v/>
      </c>
      <c r="X5018" s="33"/>
      <c r="Y5018" s="33"/>
    </row>
    <row r="5019" spans="1:25" hidden="1" x14ac:dyDescent="0.2">
      <c r="A5019" s="93" t="s">
        <v>4418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4416</v>
      </c>
      <c r="I5019" s="97" t="s">
        <v>3029</v>
      </c>
      <c r="J5019" s="97" t="s">
        <v>4417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3541</v>
      </c>
      <c r="T5019" s="95" t="str">
        <f t="shared" si="376"/>
        <v>2025 10</v>
      </c>
      <c r="U5019" s="32">
        <f t="shared" si="373"/>
        <v>2602.7100182170088</v>
      </c>
      <c r="V5019" s="22">
        <f t="shared" si="374"/>
        <v>0.45683299016534867</v>
      </c>
      <c r="X5019" s="33"/>
      <c r="Y5019" s="33"/>
    </row>
    <row r="5020" spans="1:25" hidden="1" x14ac:dyDescent="0.2">
      <c r="A5020" s="93" t="s">
        <v>4425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2210</v>
      </c>
      <c r="I5020" s="97" t="s">
        <v>2040</v>
      </c>
      <c r="J5020" s="97" t="s">
        <v>2211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3216</v>
      </c>
      <c r="T5020" s="95" t="str">
        <f t="shared" si="376"/>
        <v>2025 11</v>
      </c>
      <c r="U5020" s="32">
        <f t="shared" si="373"/>
        <v>695.94989136610525</v>
      </c>
      <c r="V5020" s="22">
        <f t="shared" si="374"/>
        <v>1.7224346102000376</v>
      </c>
      <c r="X5020" s="33"/>
      <c r="Y5020" s="33"/>
    </row>
    <row r="5021" spans="1:25" hidden="1" x14ac:dyDescent="0.2">
      <c r="A5021" s="93" t="s">
        <v>4425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2868</v>
      </c>
      <c r="I5021" s="97" t="s">
        <v>2040</v>
      </c>
      <c r="J5021" s="97" t="s">
        <v>2869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3503</v>
      </c>
      <c r="T5021" s="95" t="str">
        <f t="shared" si="376"/>
        <v>2025 09</v>
      </c>
      <c r="U5021" s="32">
        <f t="shared" si="373"/>
        <v>961.84923206290762</v>
      </c>
      <c r="V5021" s="22">
        <f t="shared" si="374"/>
        <v>1.303052538644625</v>
      </c>
      <c r="X5021" s="33"/>
      <c r="Y5021" s="33"/>
    </row>
    <row r="5022" spans="1:25" hidden="1" x14ac:dyDescent="0.2">
      <c r="A5022" s="93" t="s">
        <v>4425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2510</v>
      </c>
      <c r="I5022" s="97" t="s">
        <v>2075</v>
      </c>
      <c r="J5022" s="97" t="s">
        <v>2511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3187</v>
      </c>
      <c r="T5022" s="95" t="str">
        <f t="shared" si="376"/>
        <v>2025 09</v>
      </c>
      <c r="U5022" s="32">
        <f t="shared" si="373"/>
        <v>1196.4090759300927</v>
      </c>
      <c r="V5022" s="22">
        <f t="shared" si="374"/>
        <v>0.85239157322344183</v>
      </c>
      <c r="X5022" s="33"/>
      <c r="Y5022" s="33"/>
    </row>
    <row r="5023" spans="1:25" hidden="1" x14ac:dyDescent="0.2">
      <c r="A5023" s="93" t="s">
        <v>4425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3693</v>
      </c>
      <c r="I5023" s="97" t="s">
        <v>3735</v>
      </c>
      <c r="J5023" s="97" t="s">
        <v>4419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3348</v>
      </c>
      <c r="T5023" s="95" t="str">
        <f t="shared" si="376"/>
        <v>2025 10</v>
      </c>
      <c r="U5023" s="32">
        <f t="shared" si="373"/>
        <v>1733.7743860366813</v>
      </c>
      <c r="V5023" s="22">
        <f t="shared" si="374"/>
        <v>0.46034798860925796</v>
      </c>
      <c r="X5023" s="33"/>
      <c r="Y5023" s="33"/>
    </row>
    <row r="5024" spans="1:25" hidden="1" x14ac:dyDescent="0.2">
      <c r="A5024" s="93" t="s">
        <v>4425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4420</v>
      </c>
      <c r="I5024" s="97" t="s">
        <v>2084</v>
      </c>
      <c r="J5024" s="97" t="s">
        <v>4421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3348</v>
      </c>
      <c r="T5024" s="95" t="str">
        <f t="shared" si="376"/>
        <v>2025 10</v>
      </c>
      <c r="U5024" s="32">
        <f t="shared" si="373"/>
        <v>837.91915729187974</v>
      </c>
      <c r="V5024" s="22">
        <f t="shared" si="374"/>
        <v>1.0995147894208461</v>
      </c>
      <c r="X5024" s="33"/>
      <c r="Y5024" s="33"/>
    </row>
    <row r="5025" spans="1:25" hidden="1" x14ac:dyDescent="0.2">
      <c r="A5025" s="93" t="s">
        <v>4425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2062</v>
      </c>
      <c r="I5025" s="97" t="s">
        <v>2040</v>
      </c>
      <c r="J5025" s="97" t="s">
        <v>4360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/>
      <c r="R5025" s="31"/>
      <c r="S5025" s="31"/>
      <c r="T5025" s="95" t="str">
        <f t="shared" si="376"/>
        <v/>
      </c>
      <c r="U5025" s="32">
        <f t="shared" si="373"/>
        <v>-563.73733835594635</v>
      </c>
      <c r="V5025" s="22" t="str">
        <f t="shared" si="374"/>
        <v/>
      </c>
      <c r="X5025" s="33"/>
      <c r="Y5025" s="33"/>
    </row>
    <row r="5026" spans="1:25" hidden="1" x14ac:dyDescent="0.2">
      <c r="A5026" s="93" t="s">
        <v>4425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2062</v>
      </c>
      <c r="I5026" s="97" t="s">
        <v>2040</v>
      </c>
      <c r="J5026" s="97" t="s">
        <v>4360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/>
      <c r="R5026" s="31"/>
      <c r="S5026" s="31"/>
      <c r="T5026" s="95" t="str">
        <f t="shared" si="376"/>
        <v/>
      </c>
      <c r="U5026" s="32">
        <f t="shared" si="373"/>
        <v>-563.73733835594635</v>
      </c>
      <c r="V5026" s="22" t="str">
        <f t="shared" si="374"/>
        <v/>
      </c>
      <c r="X5026" s="33"/>
      <c r="Y5026" s="33"/>
    </row>
    <row r="5027" spans="1:25" hidden="1" x14ac:dyDescent="0.2">
      <c r="A5027" s="93" t="s">
        <v>4425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2836</v>
      </c>
      <c r="I5027" s="97" t="s">
        <v>2040</v>
      </c>
      <c r="J5027" s="97" t="s">
        <v>2837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3563</v>
      </c>
      <c r="T5027" s="95" t="str">
        <f t="shared" si="376"/>
        <v>2025 09</v>
      </c>
      <c r="U5027" s="32">
        <f t="shared" si="373"/>
        <v>1001.3795720551806</v>
      </c>
      <c r="V5027" s="22">
        <f t="shared" si="374"/>
        <v>1.0027629558069822</v>
      </c>
      <c r="X5027" s="33"/>
      <c r="Y5027" s="33"/>
    </row>
    <row r="5028" spans="1:25" hidden="1" x14ac:dyDescent="0.2">
      <c r="A5028" s="93" t="s">
        <v>4425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2661</v>
      </c>
      <c r="I5028" s="97" t="s">
        <v>2040</v>
      </c>
      <c r="J5028" s="97" t="s">
        <v>2688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/>
      <c r="R5028" s="31"/>
      <c r="S5028" s="31"/>
      <c r="T5028" s="95" t="str">
        <f t="shared" si="376"/>
        <v/>
      </c>
      <c r="U5028" s="32">
        <f t="shared" si="373"/>
        <v>-389.3239087748006</v>
      </c>
      <c r="V5028" s="22" t="str">
        <f t="shared" si="374"/>
        <v/>
      </c>
      <c r="X5028" s="33"/>
      <c r="Y5028" s="33"/>
    </row>
    <row r="5029" spans="1:25" hidden="1" x14ac:dyDescent="0.2">
      <c r="A5029" s="93" t="s">
        <v>4425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4422</v>
      </c>
      <c r="I5029" s="97" t="s">
        <v>4423</v>
      </c>
      <c r="J5029" s="97" t="s">
        <v>4424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3541</v>
      </c>
      <c r="T5029" s="95" t="str">
        <f t="shared" si="376"/>
        <v>2025 09</v>
      </c>
      <c r="U5029" s="32">
        <f t="shared" si="373"/>
        <v>1590.1939374105136</v>
      </c>
      <c r="V5029" s="22">
        <f t="shared" si="374"/>
        <v>0.40671939015750547</v>
      </c>
      <c r="X5029" s="33"/>
      <c r="Y5029" s="33"/>
    </row>
    <row r="5030" spans="1:25" hidden="1" x14ac:dyDescent="0.2">
      <c r="A5030" s="93" t="s">
        <v>4428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3866</v>
      </c>
      <c r="I5030" s="97" t="s">
        <v>2044</v>
      </c>
      <c r="J5030" s="97" t="s">
        <v>3867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3301</v>
      </c>
      <c r="T5030" s="95" t="str">
        <f t="shared" si="376"/>
        <v>2025 09</v>
      </c>
      <c r="U5030" s="32">
        <f t="shared" si="373"/>
        <v>1150.9433121975635</v>
      </c>
      <c r="V5030" s="22">
        <f t="shared" si="374"/>
        <v>1.3555553224325723</v>
      </c>
      <c r="X5030" s="33"/>
      <c r="Y5030" s="33"/>
    </row>
    <row r="5031" spans="1:25" hidden="1" x14ac:dyDescent="0.2">
      <c r="A5031" s="93" t="s">
        <v>4428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3868</v>
      </c>
      <c r="I5031" s="97" t="s">
        <v>2044</v>
      </c>
      <c r="J5031" s="97" t="s">
        <v>3869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3301</v>
      </c>
      <c r="T5031" s="95" t="str">
        <f t="shared" si="376"/>
        <v>2025 09</v>
      </c>
      <c r="U5031" s="32">
        <f t="shared" si="373"/>
        <v>1328.7413722491053</v>
      </c>
      <c r="V5031" s="22">
        <f t="shared" si="374"/>
        <v>0.84565414552476992</v>
      </c>
      <c r="X5031" s="33"/>
      <c r="Y5031" s="33"/>
    </row>
    <row r="5032" spans="1:25" hidden="1" x14ac:dyDescent="0.2">
      <c r="A5032" s="93" t="s">
        <v>4428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3868</v>
      </c>
      <c r="I5032" s="97" t="s">
        <v>2044</v>
      </c>
      <c r="J5032" s="97" t="s">
        <v>3869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3301</v>
      </c>
      <c r="T5032" s="95" t="str">
        <f t="shared" si="376"/>
        <v>2025 09</v>
      </c>
      <c r="U5032" s="32">
        <f t="shared" si="373"/>
        <v>1328.7413722491053</v>
      </c>
      <c r="V5032" s="22">
        <f t="shared" si="374"/>
        <v>0.84565414552476992</v>
      </c>
      <c r="X5032" s="33"/>
      <c r="Y5032" s="33"/>
    </row>
    <row r="5033" spans="1:25" hidden="1" x14ac:dyDescent="0.2">
      <c r="A5033" s="93" t="s">
        <v>4428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2154</v>
      </c>
      <c r="I5033" s="97" t="s">
        <v>2040</v>
      </c>
      <c r="J5033" s="97" t="s">
        <v>2155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si="373"/>
        <v>1005.1473743441422</v>
      </c>
      <c r="V5033" s="22">
        <f t="shared" si="374"/>
        <v>1.1232546516890947</v>
      </c>
      <c r="X5033" s="33"/>
      <c r="Y5033" s="33"/>
    </row>
    <row r="5034" spans="1:25" hidden="1" x14ac:dyDescent="0.2">
      <c r="A5034" s="93" t="s">
        <v>4428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2154</v>
      </c>
      <c r="I5034" s="97" t="s">
        <v>2040</v>
      </c>
      <c r="J5034" s="97" t="s">
        <v>2155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4733</v>
      </c>
      <c r="T5034" s="95" t="str">
        <f t="shared" si="376"/>
        <v>2025 12</v>
      </c>
      <c r="U5034" s="32">
        <f t="shared" si="373"/>
        <v>1105.1473743441422</v>
      </c>
      <c r="V5034" s="22">
        <f t="shared" si="374"/>
        <v>1.2350048965148364</v>
      </c>
      <c r="X5034" s="33"/>
      <c r="Y5034" s="33"/>
    </row>
    <row r="5035" spans="1:25" hidden="1" x14ac:dyDescent="0.2">
      <c r="A5035" s="93" t="s">
        <v>4428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2125</v>
      </c>
      <c r="I5035" s="97" t="s">
        <v>2040</v>
      </c>
      <c r="J5035" s="97" t="s">
        <v>3851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3450</v>
      </c>
      <c r="T5035" s="95" t="str">
        <f t="shared" si="376"/>
        <v>2025 10</v>
      </c>
      <c r="U5035" s="32">
        <f t="shared" si="373"/>
        <v>1439.1095824758513</v>
      </c>
      <c r="V5035" s="22">
        <f t="shared" si="374"/>
        <v>0.98509071263181358</v>
      </c>
      <c r="X5035" s="33"/>
      <c r="Y5035" s="33"/>
    </row>
    <row r="5036" spans="1:25" hidden="1" x14ac:dyDescent="0.2">
      <c r="A5036" s="93" t="s">
        <v>4428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2671</v>
      </c>
      <c r="I5036" s="97" t="s">
        <v>2040</v>
      </c>
      <c r="J5036" s="97" t="s">
        <v>2672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si="373"/>
        <v>1342.4801536051318</v>
      </c>
      <c r="V5036" s="22">
        <f t="shared" si="374"/>
        <v>0.8619345408101986</v>
      </c>
      <c r="X5036" s="33"/>
      <c r="Y5036" s="33"/>
    </row>
    <row r="5037" spans="1:25" hidden="1" x14ac:dyDescent="0.2">
      <c r="A5037" s="93" t="s">
        <v>4428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2671</v>
      </c>
      <c r="I5037" s="97" t="s">
        <v>2040</v>
      </c>
      <c r="J5037" s="97" t="s">
        <v>2672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3523</v>
      </c>
      <c r="T5037" s="95" t="str">
        <f t="shared" si="376"/>
        <v>2025 11</v>
      </c>
      <c r="U5037" s="32">
        <f t="shared" si="373"/>
        <v>1342.4801536051318</v>
      </c>
      <c r="V5037" s="22">
        <f t="shared" si="374"/>
        <v>0.8619345408101986</v>
      </c>
      <c r="X5037" s="33"/>
      <c r="Y5037" s="33"/>
    </row>
    <row r="5038" spans="1:25" hidden="1" x14ac:dyDescent="0.2">
      <c r="A5038" s="93" t="s">
        <v>4428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4426</v>
      </c>
      <c r="I5038" s="97" t="s">
        <v>2138</v>
      </c>
      <c r="J5038" s="97" t="s">
        <v>4427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3541</v>
      </c>
      <c r="T5038" s="95" t="str">
        <f t="shared" si="376"/>
        <v>2025 09</v>
      </c>
      <c r="U5038" s="32">
        <f t="shared" si="373"/>
        <v>1796.6107542132486</v>
      </c>
      <c r="V5038" s="22">
        <f t="shared" si="374"/>
        <v>0.51282076531287235</v>
      </c>
      <c r="X5038" s="33"/>
      <c r="Y5038" s="33"/>
    </row>
    <row r="5039" spans="1:25" hidden="1" x14ac:dyDescent="0.2">
      <c r="A5039" s="93" t="s">
        <v>4428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2051</v>
      </c>
      <c r="I5039" s="97" t="s">
        <v>2040</v>
      </c>
      <c r="J5039" s="97" t="s">
        <v>2052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5122</v>
      </c>
      <c r="T5039" s="95" t="str">
        <f t="shared" si="376"/>
        <v>2025 11</v>
      </c>
      <c r="U5039" s="32">
        <f t="shared" si="373"/>
        <v>1793.2952173832432</v>
      </c>
      <c r="V5039" s="22">
        <f t="shared" si="374"/>
        <v>0.687954857543566</v>
      </c>
      <c r="X5039" s="33"/>
      <c r="Y5039" s="33"/>
    </row>
    <row r="5040" spans="1:25" hidden="1" x14ac:dyDescent="0.2">
      <c r="A5040" s="93" t="s">
        <v>4437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2706</v>
      </c>
      <c r="I5040" s="97" t="s">
        <v>2256</v>
      </c>
      <c r="J5040" s="97" t="s">
        <v>2707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3307</v>
      </c>
      <c r="T5040" s="95" t="str">
        <f t="shared" si="376"/>
        <v>2025 09</v>
      </c>
      <c r="U5040" s="32">
        <f t="shared" si="373"/>
        <v>890.96563761930963</v>
      </c>
      <c r="V5040" s="22">
        <f t="shared" si="374"/>
        <v>1.1012704516005052</v>
      </c>
      <c r="X5040" s="33"/>
      <c r="Y5040" s="33"/>
    </row>
    <row r="5041" spans="1:25" hidden="1" x14ac:dyDescent="0.2">
      <c r="A5041" s="93" t="s">
        <v>4437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4429</v>
      </c>
      <c r="I5041" s="97" t="s">
        <v>2088</v>
      </c>
      <c r="J5041" s="97" t="s">
        <v>4430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3575</v>
      </c>
      <c r="T5041" s="95" t="str">
        <f t="shared" si="376"/>
        <v>2025 09</v>
      </c>
      <c r="U5041" s="32">
        <f t="shared" si="373"/>
        <v>5128.0288179148301</v>
      </c>
      <c r="V5041" s="22">
        <f t="shared" si="374"/>
        <v>0.74622385368601429</v>
      </c>
      <c r="X5041" s="33"/>
      <c r="Y5041" s="33"/>
    </row>
    <row r="5042" spans="1:25" hidden="1" x14ac:dyDescent="0.2">
      <c r="A5042" s="93" t="s">
        <v>4437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4431</v>
      </c>
      <c r="I5042" s="97" t="s">
        <v>2040</v>
      </c>
      <c r="J5042" s="97" t="s">
        <v>4432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4733</v>
      </c>
      <c r="T5042" s="95" t="str">
        <f t="shared" si="376"/>
        <v>2025 09</v>
      </c>
      <c r="U5042" s="32">
        <f t="shared" si="373"/>
        <v>928.23534439243736</v>
      </c>
      <c r="V5042" s="22">
        <f t="shared" si="374"/>
        <v>0.6766724456691271</v>
      </c>
      <c r="X5042" s="33"/>
      <c r="Y5042" s="33"/>
    </row>
    <row r="5043" spans="1:25" hidden="1" x14ac:dyDescent="0.2">
      <c r="A5043" s="93" t="s">
        <v>4437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4433</v>
      </c>
      <c r="I5043" s="97" t="s">
        <v>2797</v>
      </c>
      <c r="J5043" s="97" t="s">
        <v>4434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3318</v>
      </c>
      <c r="T5043" s="95" t="str">
        <f t="shared" si="376"/>
        <v>2025 09</v>
      </c>
      <c r="U5043" s="32">
        <f t="shared" si="373"/>
        <v>564.59390028450787</v>
      </c>
      <c r="V5043" s="22">
        <f t="shared" si="374"/>
        <v>0.76773078235675951</v>
      </c>
      <c r="X5043" s="33"/>
      <c r="Y5043" s="33"/>
    </row>
    <row r="5044" spans="1:25" hidden="1" x14ac:dyDescent="0.2">
      <c r="A5044" s="93" t="s">
        <v>4437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4435</v>
      </c>
      <c r="I5044" s="97" t="s">
        <v>2088</v>
      </c>
      <c r="J5044" s="97" t="s">
        <v>4436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3286</v>
      </c>
      <c r="T5044" s="95" t="str">
        <f t="shared" si="376"/>
        <v>2025 12</v>
      </c>
      <c r="U5044" s="32">
        <f t="shared" si="373"/>
        <v>1392.7946207323789</v>
      </c>
      <c r="V5044" s="22">
        <f t="shared" si="374"/>
        <v>1.5352583357219174</v>
      </c>
      <c r="X5044" s="33"/>
      <c r="Y5044" s="33"/>
    </row>
    <row r="5045" spans="1:25" hidden="1" x14ac:dyDescent="0.2">
      <c r="A5045" s="93" t="s">
        <v>4437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2909</v>
      </c>
      <c r="I5045" s="97" t="s">
        <v>2903</v>
      </c>
      <c r="J5045" s="97" t="s">
        <v>2910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si="373"/>
        <v>1161.1983457232004</v>
      </c>
      <c r="V5045" s="22">
        <f t="shared" si="374"/>
        <v>0.56954944257934637</v>
      </c>
      <c r="X5045" s="33"/>
      <c r="Y5045" s="33"/>
    </row>
    <row r="5046" spans="1:25" hidden="1" x14ac:dyDescent="0.2">
      <c r="A5046" s="93" t="s">
        <v>4452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2543</v>
      </c>
      <c r="I5046" s="97" t="s">
        <v>2072</v>
      </c>
      <c r="J5046" s="97" t="s">
        <v>3808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3301</v>
      </c>
      <c r="T5046" s="95" t="str">
        <f t="shared" si="376"/>
        <v>2025 10</v>
      </c>
      <c r="U5046" s="32">
        <f t="shared" si="373"/>
        <v>1100.0952532689366</v>
      </c>
      <c r="V5046" s="22">
        <f t="shared" si="374"/>
        <v>1.222457440373631</v>
      </c>
      <c r="X5046" s="33"/>
      <c r="Y5046" s="33"/>
    </row>
    <row r="5047" spans="1:25" hidden="1" x14ac:dyDescent="0.2">
      <c r="A5047" s="93" t="s">
        <v>4452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2543</v>
      </c>
      <c r="I5047" s="97" t="s">
        <v>2072</v>
      </c>
      <c r="J5047" s="97" t="s">
        <v>3808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si="373"/>
        <v>-28.684746731063456</v>
      </c>
      <c r="V5047" s="22">
        <f t="shared" si="374"/>
        <v>-3.1875314398842586E-2</v>
      </c>
      <c r="X5047" s="33"/>
      <c r="Y5047" s="33"/>
    </row>
    <row r="5048" spans="1:25" hidden="1" x14ac:dyDescent="0.2">
      <c r="A5048" s="93" t="s">
        <v>4452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3605</v>
      </c>
      <c r="I5048" s="97" t="s">
        <v>3590</v>
      </c>
      <c r="J5048" s="97" t="s">
        <v>4345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3301</v>
      </c>
      <c r="T5048" s="95" t="str">
        <f t="shared" si="376"/>
        <v>2025 10</v>
      </c>
      <c r="U5048" s="32">
        <f t="shared" si="373"/>
        <v>1701.2117387206972</v>
      </c>
      <c r="V5048" s="22">
        <f t="shared" si="374"/>
        <v>1.3098453300193893</v>
      </c>
      <c r="X5048" s="33"/>
      <c r="Y5048" s="33"/>
    </row>
    <row r="5049" spans="1:25" hidden="1" x14ac:dyDescent="0.2">
      <c r="A5049" s="93" t="s">
        <v>4452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4346</v>
      </c>
      <c r="I5049" s="97" t="s">
        <v>4347</v>
      </c>
      <c r="J5049" s="97" t="s">
        <v>4348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3292</v>
      </c>
      <c r="T5049" s="95" t="str">
        <f t="shared" si="376"/>
        <v>2025 10</v>
      </c>
      <c r="U5049" s="32">
        <f t="shared" si="373"/>
        <v>2612.8822523265417</v>
      </c>
      <c r="V5049" s="22">
        <f t="shared" si="374"/>
        <v>0.67219014754323303</v>
      </c>
      <c r="X5049" s="33"/>
      <c r="Y5049" s="33"/>
    </row>
    <row r="5050" spans="1:25" hidden="1" x14ac:dyDescent="0.2">
      <c r="A5050" s="93" t="s">
        <v>4452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3858</v>
      </c>
      <c r="I5050" s="97" t="s">
        <v>2072</v>
      </c>
      <c r="J5050" s="97" t="s">
        <v>4133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3292</v>
      </c>
      <c r="T5050" s="95" t="str">
        <f t="shared" si="376"/>
        <v>2025 10</v>
      </c>
      <c r="U5050" s="32">
        <f t="shared" ref="U5050:U5117" si="377">Q5050-P5050</f>
        <v>999.67493344327954</v>
      </c>
      <c r="V5050" s="22">
        <f t="shared" ref="V5050:V5117" si="378">IF(Q5050&lt;&gt;0,IFERROR(U5050/P5050,""),"")</f>
        <v>1.1103488846162211</v>
      </c>
      <c r="X5050" s="33"/>
      <c r="Y5050" s="33"/>
    </row>
    <row r="5051" spans="1:25" hidden="1" x14ac:dyDescent="0.2">
      <c r="A5051" s="93" t="s">
        <v>4452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2470</v>
      </c>
      <c r="I5051" s="97" t="s">
        <v>2259</v>
      </c>
      <c r="J5051" s="97" t="s">
        <v>4446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4880</v>
      </c>
      <c r="T5051" s="95" t="str">
        <f t="shared" si="376"/>
        <v>2025 12</v>
      </c>
      <c r="U5051" s="32">
        <f t="shared" si="377"/>
        <v>1522.4083225350455</v>
      </c>
      <c r="V5051" s="22">
        <f t="shared" si="378"/>
        <v>1.9578505874680732</v>
      </c>
      <c r="X5051" s="33"/>
      <c r="Y5051" s="33"/>
    </row>
    <row r="5052" spans="1:25" hidden="1" x14ac:dyDescent="0.2">
      <c r="A5052" s="93" t="s">
        <v>4452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2468</v>
      </c>
      <c r="I5052" s="97" t="s">
        <v>2259</v>
      </c>
      <c r="J5052" s="97" t="s">
        <v>4447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4888</v>
      </c>
      <c r="T5052" s="95" t="str">
        <f t="shared" si="376"/>
        <v>2025 10</v>
      </c>
      <c r="U5052" s="32">
        <f t="shared" si="377"/>
        <v>1156.142264106491</v>
      </c>
      <c r="V5052" s="22">
        <f t="shared" si="378"/>
        <v>2.6047586210908671</v>
      </c>
      <c r="X5052" s="33"/>
      <c r="Y5052" s="33"/>
    </row>
    <row r="5053" spans="1:25" hidden="1" x14ac:dyDescent="0.2">
      <c r="A5053" s="93" t="s">
        <v>4452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2963</v>
      </c>
      <c r="I5053" s="97" t="s">
        <v>2078</v>
      </c>
      <c r="J5053" s="97" t="s">
        <v>2964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/>
      <c r="R5053" s="31"/>
      <c r="S5053" s="31"/>
      <c r="T5053" s="95" t="str">
        <f t="shared" si="376"/>
        <v/>
      </c>
      <c r="U5053" s="32">
        <f t="shared" si="377"/>
        <v>-561.54728707739412</v>
      </c>
      <c r="V5053" s="22" t="str">
        <f t="shared" si="378"/>
        <v/>
      </c>
      <c r="X5053" s="33"/>
      <c r="Y5053" s="33"/>
    </row>
    <row r="5054" spans="1:25" hidden="1" x14ac:dyDescent="0.2">
      <c r="A5054" s="93" t="s">
        <v>4452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4448</v>
      </c>
      <c r="I5054" s="97" t="s">
        <v>3828</v>
      </c>
      <c r="J5054" s="97" t="s">
        <v>4449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3541</v>
      </c>
      <c r="T5054" s="95" t="str">
        <f t="shared" si="376"/>
        <v>2025 10</v>
      </c>
      <c r="U5054" s="32">
        <f t="shared" si="377"/>
        <v>1523.6561797620457</v>
      </c>
      <c r="V5054" s="22">
        <f t="shared" si="378"/>
        <v>0.77094691933643178</v>
      </c>
      <c r="X5054" s="33"/>
      <c r="Y5054" s="33"/>
    </row>
    <row r="5055" spans="1:25" hidden="1" x14ac:dyDescent="0.2">
      <c r="A5055" s="93" t="s">
        <v>4452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4450</v>
      </c>
      <c r="I5055" s="97" t="s">
        <v>2499</v>
      </c>
      <c r="J5055" s="97" t="s">
        <v>4451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3541</v>
      </c>
      <c r="T5055" s="95" t="str">
        <f t="shared" si="376"/>
        <v>2025 10</v>
      </c>
      <c r="U5055" s="32">
        <f t="shared" si="377"/>
        <v>1873.0010896454237</v>
      </c>
      <c r="V5055" s="22">
        <f t="shared" si="378"/>
        <v>0.71298129674237942</v>
      </c>
      <c r="X5055" s="33"/>
      <c r="Y5055" s="33"/>
    </row>
    <row r="5056" spans="1:25" hidden="1" x14ac:dyDescent="0.2">
      <c r="A5056" s="93" t="s">
        <v>4459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4454</v>
      </c>
      <c r="I5056" s="97" t="s">
        <v>4455</v>
      </c>
      <c r="J5056" s="97" t="s">
        <v>4456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3541</v>
      </c>
      <c r="T5056" s="95" t="str">
        <f t="shared" si="376"/>
        <v>2025 10</v>
      </c>
      <c r="U5056" s="32">
        <f t="shared" si="377"/>
        <v>1088.5008338386897</v>
      </c>
      <c r="V5056" s="22">
        <f t="shared" si="378"/>
        <v>0.37386266377463279</v>
      </c>
      <c r="X5056" s="33"/>
      <c r="Y5056" s="33"/>
    </row>
    <row r="5057" spans="1:25" hidden="1" x14ac:dyDescent="0.2">
      <c r="A5057" s="93" t="s">
        <v>4459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3848</v>
      </c>
      <c r="I5057" s="97" t="s">
        <v>3849</v>
      </c>
      <c r="J5057" s="97" t="s">
        <v>3850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3541</v>
      </c>
      <c r="T5057" s="95" t="str">
        <f t="shared" si="376"/>
        <v>2025 10</v>
      </c>
      <c r="U5057" s="32">
        <f t="shared" si="377"/>
        <v>769.27763038204967</v>
      </c>
      <c r="V5057" s="22">
        <f t="shared" si="378"/>
        <v>0.53768477149586469</v>
      </c>
      <c r="X5057" s="33"/>
      <c r="Y5057" s="33"/>
    </row>
    <row r="5058" spans="1:25" hidden="1" x14ac:dyDescent="0.2">
      <c r="A5058" s="93" t="s">
        <v>4459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2059</v>
      </c>
      <c r="I5058" s="97" t="s">
        <v>2040</v>
      </c>
      <c r="J5058" s="97" t="s">
        <v>4390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3272</v>
      </c>
      <c r="T5058" s="95" t="str">
        <f t="shared" si="376"/>
        <v>2025 11</v>
      </c>
      <c r="U5058" s="32">
        <f t="shared" si="377"/>
        <v>995.24793814432974</v>
      </c>
      <c r="V5058" s="22">
        <f t="shared" si="378"/>
        <v>0.76278702079906935</v>
      </c>
      <c r="X5058" s="33"/>
      <c r="Y5058" s="33"/>
    </row>
    <row r="5059" spans="1:25" hidden="1" x14ac:dyDescent="0.2">
      <c r="A5059" s="93" t="s">
        <v>4459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3868</v>
      </c>
      <c r="I5059" s="97" t="s">
        <v>2044</v>
      </c>
      <c r="J5059" s="97" t="s">
        <v>3869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3301</v>
      </c>
      <c r="T5059" s="95" t="str">
        <f t="shared" si="376"/>
        <v>2025 10</v>
      </c>
      <c r="U5059" s="32">
        <f t="shared" si="377"/>
        <v>1086.3612644026678</v>
      </c>
      <c r="V5059" s="22">
        <f t="shared" si="378"/>
        <v>0.5989954024911518</v>
      </c>
      <c r="X5059" s="33"/>
      <c r="Y5059" s="33"/>
    </row>
    <row r="5060" spans="1:25" hidden="1" x14ac:dyDescent="0.2">
      <c r="A5060" s="93" t="s">
        <v>4459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4457</v>
      </c>
      <c r="I5060" s="97" t="s">
        <v>2138</v>
      </c>
      <c r="J5060" s="97" t="s">
        <v>4458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4719</v>
      </c>
      <c r="T5060" s="95" t="str">
        <f t="shared" ref="T5060:T5123" si="380">IF(R5060="","",TEXT(R5060,"ГГГГ ММ"))</f>
        <v>2025 10</v>
      </c>
      <c r="U5060" s="32">
        <f t="shared" si="377"/>
        <v>1071.6714978775015</v>
      </c>
      <c r="V5060" s="22">
        <f t="shared" si="378"/>
        <v>0.70120494146984436</v>
      </c>
      <c r="X5060" s="33"/>
      <c r="Y5060" s="33"/>
    </row>
    <row r="5061" spans="1:25" hidden="1" x14ac:dyDescent="0.2">
      <c r="A5061" s="93" t="s">
        <v>4459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2664</v>
      </c>
      <c r="I5061" s="97" t="s">
        <v>2665</v>
      </c>
      <c r="J5061" s="97" t="s">
        <v>2666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4719</v>
      </c>
      <c r="T5061" s="95" t="str">
        <f t="shared" si="380"/>
        <v>2025 10</v>
      </c>
      <c r="U5061" s="32">
        <f t="shared" si="377"/>
        <v>1291.8204176773802</v>
      </c>
      <c r="V5061" s="22">
        <f t="shared" si="378"/>
        <v>1.2813395949770332</v>
      </c>
      <c r="X5061" s="33"/>
      <c r="Y5061" s="33"/>
    </row>
    <row r="5062" spans="1:25" hidden="1" x14ac:dyDescent="0.2">
      <c r="A5062" s="93" t="s">
        <v>4459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2664</v>
      </c>
      <c r="I5062" s="97" t="s">
        <v>2665</v>
      </c>
      <c r="J5062" s="97" t="s">
        <v>2666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4719</v>
      </c>
      <c r="T5062" s="95" t="str">
        <f t="shared" si="380"/>
        <v>2025 10</v>
      </c>
      <c r="U5062" s="32">
        <f t="shared" si="377"/>
        <v>1291.8204176773802</v>
      </c>
      <c r="V5062" s="22">
        <f t="shared" si="378"/>
        <v>1.2813395949770332</v>
      </c>
      <c r="X5062" s="33"/>
      <c r="Y5062" s="33"/>
    </row>
    <row r="5063" spans="1:25" hidden="1" x14ac:dyDescent="0.2">
      <c r="A5063" s="93" t="s">
        <v>4461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2049</v>
      </c>
      <c r="I5063" s="97" t="s">
        <v>2042</v>
      </c>
      <c r="J5063" s="97" t="s">
        <v>2050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si="377"/>
        <v>1671.1647408572551</v>
      </c>
      <c r="V5063" s="22">
        <f t="shared" si="378"/>
        <v>0.91378637441657984</v>
      </c>
      <c r="X5063" s="33"/>
      <c r="Y5063" s="33"/>
    </row>
    <row r="5064" spans="1:25" hidden="1" x14ac:dyDescent="0.2">
      <c r="A5064" s="93" t="s">
        <v>4461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2049</v>
      </c>
      <c r="I5064" s="97" t="s">
        <v>2042</v>
      </c>
      <c r="J5064" s="97" t="s">
        <v>2050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/>
      <c r="R5064" s="31"/>
      <c r="S5064" s="31"/>
      <c r="T5064" s="95" t="str">
        <f t="shared" si="380"/>
        <v/>
      </c>
      <c r="U5064" s="32">
        <f t="shared" si="377"/>
        <v>-1828.8352591427449</v>
      </c>
      <c r="V5064" s="22" t="str">
        <f t="shared" si="378"/>
        <v/>
      </c>
      <c r="X5064" s="33"/>
      <c r="Y5064" s="33"/>
    </row>
    <row r="5065" spans="1:25" hidden="1" x14ac:dyDescent="0.2">
      <c r="A5065" s="93" t="s">
        <v>4461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2602</v>
      </c>
      <c r="I5065" s="97" t="s">
        <v>2088</v>
      </c>
      <c r="J5065" s="97" t="s">
        <v>2603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3286</v>
      </c>
      <c r="T5065" s="95" t="str">
        <f t="shared" si="380"/>
        <v>2025 10</v>
      </c>
      <c r="U5065" s="32">
        <f t="shared" si="377"/>
        <v>3910.7377365316552</v>
      </c>
      <c r="V5065" s="22">
        <f t="shared" si="378"/>
        <v>0.7393730054836144</v>
      </c>
      <c r="X5065" s="33"/>
      <c r="Y5065" s="33"/>
    </row>
    <row r="5066" spans="1:25" hidden="1" x14ac:dyDescent="0.2">
      <c r="A5066" s="93" t="s">
        <v>4461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4444</v>
      </c>
      <c r="I5066" s="97" t="s">
        <v>2088</v>
      </c>
      <c r="J5066" s="97" t="s">
        <v>4445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3272</v>
      </c>
      <c r="T5066" s="95" t="str">
        <f t="shared" si="380"/>
        <v>2025 10</v>
      </c>
      <c r="U5066" s="32">
        <f t="shared" si="377"/>
        <v>890.11315139598889</v>
      </c>
      <c r="V5066" s="22">
        <f t="shared" si="378"/>
        <v>1.4594726110808856</v>
      </c>
      <c r="X5066" s="33"/>
      <c r="Y5066" s="33"/>
    </row>
    <row r="5067" spans="1:25" hidden="1" x14ac:dyDescent="0.2">
      <c r="A5067" s="93" t="s">
        <v>4461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3640</v>
      </c>
      <c r="I5067" s="97" t="s">
        <v>2088</v>
      </c>
      <c r="J5067" s="97" t="s">
        <v>3641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/>
      <c r="R5067" s="31"/>
      <c r="S5067" s="31"/>
      <c r="T5067" s="95" t="str">
        <f t="shared" si="380"/>
        <v/>
      </c>
      <c r="U5067" s="32">
        <f t="shared" si="377"/>
        <v>-936.70036964215501</v>
      </c>
      <c r="V5067" s="22" t="str">
        <f t="shared" si="378"/>
        <v/>
      </c>
      <c r="X5067" s="33"/>
      <c r="Y5067" s="33"/>
    </row>
    <row r="5068" spans="1:25" hidden="1" x14ac:dyDescent="0.2">
      <c r="A5068" s="93" t="s">
        <v>4589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4590</v>
      </c>
      <c r="I5068" s="97" t="s">
        <v>4236</v>
      </c>
      <c r="J5068" s="97" t="s">
        <v>1269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3318</v>
      </c>
      <c r="T5068" s="95" t="str">
        <f t="shared" si="380"/>
        <v>2025 09</v>
      </c>
      <c r="U5068" s="32">
        <f t="shared" si="377"/>
        <v>240</v>
      </c>
      <c r="V5068" s="22">
        <f t="shared" si="378"/>
        <v>1.1428571428571428</v>
      </c>
      <c r="X5068" s="33"/>
      <c r="Y5068" s="33"/>
    </row>
    <row r="5069" spans="1:25" hidden="1" x14ac:dyDescent="0.2">
      <c r="A5069" s="93" t="s">
        <v>4589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4590</v>
      </c>
      <c r="I5069" s="97" t="s">
        <v>4236</v>
      </c>
      <c r="J5069" s="97" t="s">
        <v>1269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3318</v>
      </c>
      <c r="T5069" s="95" t="str">
        <f t="shared" si="380"/>
        <v>2025 09</v>
      </c>
      <c r="U5069" s="32">
        <f t="shared" si="377"/>
        <v>240</v>
      </c>
      <c r="V5069" s="22">
        <f t="shared" si="378"/>
        <v>1.1428571428571428</v>
      </c>
      <c r="X5069" s="33"/>
      <c r="Y5069" s="33"/>
    </row>
    <row r="5070" spans="1:25" hidden="1" x14ac:dyDescent="0.2">
      <c r="A5070" s="93" t="s">
        <v>4591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2318</v>
      </c>
      <c r="I5070" s="97" t="s">
        <v>2319</v>
      </c>
      <c r="J5070" s="97" t="s">
        <v>741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3297</v>
      </c>
      <c r="T5070" s="95" t="str">
        <f t="shared" si="380"/>
        <v>2025 09</v>
      </c>
      <c r="U5070" s="32">
        <f t="shared" si="377"/>
        <v>1236</v>
      </c>
      <c r="V5070" s="22">
        <f t="shared" si="378"/>
        <v>1.6178010471204189</v>
      </c>
      <c r="X5070" s="33"/>
      <c r="Y5070" s="33"/>
    </row>
    <row r="5071" spans="1:25" hidden="1" x14ac:dyDescent="0.2">
      <c r="A5071" s="93" t="s">
        <v>4592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2318</v>
      </c>
      <c r="I5071" s="97" t="s">
        <v>2319</v>
      </c>
      <c r="J5071" s="97" t="s">
        <v>741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si="377"/>
        <v>1148</v>
      </c>
      <c r="V5071" s="22">
        <f t="shared" si="378"/>
        <v>1.3474178403755868</v>
      </c>
      <c r="X5071" s="33"/>
      <c r="Y5071" s="33"/>
    </row>
    <row r="5072" spans="1:25" hidden="1" x14ac:dyDescent="0.2">
      <c r="A5072" s="93" t="s">
        <v>4615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2059</v>
      </c>
      <c r="I5072" s="97" t="s">
        <v>2040</v>
      </c>
      <c r="J5072" s="97" t="s">
        <v>4390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4773</v>
      </c>
      <c r="T5072" s="95" t="str">
        <f t="shared" si="380"/>
        <v>2025 12</v>
      </c>
      <c r="U5072" s="32">
        <f t="shared" si="377"/>
        <v>1273.3576054987213</v>
      </c>
      <c r="V5072" s="22">
        <f t="shared" si="378"/>
        <v>1.1302234069244197</v>
      </c>
      <c r="X5072" s="33"/>
      <c r="Y5072" s="33"/>
    </row>
    <row r="5073" spans="1:25" hidden="1" x14ac:dyDescent="0.2">
      <c r="A5073" s="93" t="s">
        <v>4615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2059</v>
      </c>
      <c r="I5073" s="97" t="s">
        <v>2040</v>
      </c>
      <c r="J5073" s="97" t="s">
        <v>4390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/>
      <c r="R5073" s="31"/>
      <c r="S5073" s="31"/>
      <c r="T5073" s="95" t="str">
        <f t="shared" si="380"/>
        <v/>
      </c>
      <c r="U5073" s="32">
        <f t="shared" si="377"/>
        <v>-1126.6423945012787</v>
      </c>
      <c r="V5073" s="22" t="str">
        <f t="shared" si="378"/>
        <v/>
      </c>
      <c r="X5073" s="33"/>
      <c r="Y5073" s="33"/>
    </row>
    <row r="5074" spans="1:25" hidden="1" x14ac:dyDescent="0.2">
      <c r="A5074" s="93" t="s">
        <v>4615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2836</v>
      </c>
      <c r="I5074" s="97" t="s">
        <v>2040</v>
      </c>
      <c r="J5074" s="97" t="s">
        <v>2837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/>
      <c r="R5074" s="31"/>
      <c r="S5074" s="31"/>
      <c r="T5074" s="95" t="str">
        <f t="shared" si="380"/>
        <v/>
      </c>
      <c r="U5074" s="32">
        <f t="shared" si="377"/>
        <v>-925.7823241687978</v>
      </c>
      <c r="V5074" s="22" t="str">
        <f t="shared" si="378"/>
        <v/>
      </c>
      <c r="X5074" s="33"/>
      <c r="Y5074" s="33"/>
    </row>
    <row r="5075" spans="1:25" hidden="1" x14ac:dyDescent="0.2">
      <c r="A5075" s="93" t="s">
        <v>4615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2051</v>
      </c>
      <c r="I5075" s="97" t="s">
        <v>2040</v>
      </c>
      <c r="J5075" s="97" t="s">
        <v>2052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4860</v>
      </c>
      <c r="T5075" s="95" t="str">
        <f t="shared" si="380"/>
        <v>2025 12</v>
      </c>
      <c r="U5075" s="32">
        <f t="shared" si="377"/>
        <v>1801.6010901534528</v>
      </c>
      <c r="V5075" s="22">
        <f t="shared" si="378"/>
        <v>0.69335046413633594</v>
      </c>
      <c r="X5075" s="33"/>
      <c r="Y5075" s="33"/>
    </row>
    <row r="5076" spans="1:25" hidden="1" x14ac:dyDescent="0.2">
      <c r="A5076" s="93" t="s">
        <v>4615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2895</v>
      </c>
      <c r="I5076" s="97" t="s">
        <v>2040</v>
      </c>
      <c r="J5076" s="97" t="s">
        <v>2757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si="377"/>
        <v>-844.52529571611251</v>
      </c>
      <c r="V5076" s="22" t="str">
        <f t="shared" si="378"/>
        <v/>
      </c>
      <c r="X5076" s="33"/>
      <c r="Y5076" s="33"/>
    </row>
    <row r="5077" spans="1:25" hidden="1" x14ac:dyDescent="0.2">
      <c r="A5077" s="93" t="s">
        <v>4615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4607</v>
      </c>
      <c r="I5077" s="97" t="s">
        <v>2040</v>
      </c>
      <c r="J5077" s="97" t="s">
        <v>4608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si="377"/>
        <v>-797.96227941176448</v>
      </c>
      <c r="V5077" s="22" t="str">
        <f t="shared" si="378"/>
        <v/>
      </c>
      <c r="X5077" s="33"/>
      <c r="Y5077" s="33"/>
    </row>
    <row r="5078" spans="1:25" hidden="1" x14ac:dyDescent="0.2">
      <c r="A5078" s="93" t="s">
        <v>4615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2111</v>
      </c>
      <c r="I5078" s="97" t="s">
        <v>2040</v>
      </c>
      <c r="J5078" s="97" t="s">
        <v>4609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si="377"/>
        <v>1428.7793797953968</v>
      </c>
      <c r="V5078" s="22">
        <f t="shared" si="378"/>
        <v>0.80666370044311642</v>
      </c>
      <c r="X5078" s="33"/>
      <c r="Y5078" s="33"/>
    </row>
    <row r="5079" spans="1:25" hidden="1" x14ac:dyDescent="0.2">
      <c r="A5079" s="93" t="s">
        <v>4615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2117</v>
      </c>
      <c r="I5079" s="97" t="s">
        <v>2040</v>
      </c>
      <c r="J5079" s="97" t="s">
        <v>4610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4872</v>
      </c>
      <c r="T5079" s="95" t="str">
        <f t="shared" si="380"/>
        <v>2025 11</v>
      </c>
      <c r="U5079" s="32">
        <f t="shared" si="377"/>
        <v>1190.1157864450129</v>
      </c>
      <c r="V5079" s="22">
        <f t="shared" si="378"/>
        <v>1.9513798848930397</v>
      </c>
      <c r="X5079" s="33"/>
      <c r="Y5079" s="33"/>
    </row>
    <row r="5080" spans="1:25" hidden="1" x14ac:dyDescent="0.2">
      <c r="A5080" s="93" t="s">
        <v>4615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4611</v>
      </c>
      <c r="I5080" s="97" t="s">
        <v>2040</v>
      </c>
      <c r="J5080" s="97" t="s">
        <v>4612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3450</v>
      </c>
      <c r="T5080" s="95" t="str">
        <f t="shared" si="380"/>
        <v>2025 11</v>
      </c>
      <c r="U5080" s="32">
        <f t="shared" si="377"/>
        <v>655.68642423273695</v>
      </c>
      <c r="V5080" s="22">
        <f t="shared" si="378"/>
        <v>0.39875996518898965</v>
      </c>
      <c r="X5080" s="33"/>
      <c r="Y5080" s="33"/>
    </row>
    <row r="5081" spans="1:25" hidden="1" x14ac:dyDescent="0.2">
      <c r="A5081" s="93" t="s">
        <v>4615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2237</v>
      </c>
      <c r="I5081" s="97" t="s">
        <v>2040</v>
      </c>
      <c r="J5081" s="97" t="s">
        <v>4613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si="377"/>
        <v>1043.552770140665</v>
      </c>
      <c r="V5081" s="22">
        <f t="shared" si="378"/>
        <v>1.5896978807638198</v>
      </c>
      <c r="X5081" s="33"/>
      <c r="Y5081" s="33"/>
    </row>
    <row r="5082" spans="1:25" hidden="1" x14ac:dyDescent="0.2">
      <c r="A5082" s="93" t="s">
        <v>4615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3062</v>
      </c>
      <c r="I5082" s="97" t="s">
        <v>2138</v>
      </c>
      <c r="J5082" s="97" t="s">
        <v>4614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si="377"/>
        <v>1183.3146187659854</v>
      </c>
      <c r="V5082" s="22">
        <f t="shared" si="378"/>
        <v>0.47018774281025422</v>
      </c>
      <c r="X5082" s="33"/>
      <c r="Y5082" s="33"/>
    </row>
    <row r="5083" spans="1:25" hidden="1" x14ac:dyDescent="0.2">
      <c r="A5083" s="93" t="s">
        <v>4615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3062</v>
      </c>
      <c r="I5083" s="97" t="s">
        <v>2138</v>
      </c>
      <c r="J5083" s="97" t="s">
        <v>4614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3322</v>
      </c>
      <c r="T5083" s="95" t="str">
        <f t="shared" si="380"/>
        <v>2025 11</v>
      </c>
      <c r="U5083" s="32">
        <f t="shared" si="377"/>
        <v>1183.3146187659854</v>
      </c>
      <c r="V5083" s="22">
        <f t="shared" si="378"/>
        <v>0.47018774281025422</v>
      </c>
      <c r="X5083" s="33"/>
      <c r="Y5083" s="33"/>
    </row>
    <row r="5084" spans="1:25" hidden="1" x14ac:dyDescent="0.2">
      <c r="A5084" s="93" t="s">
        <v>4616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2315</v>
      </c>
      <c r="I5084" s="97" t="s">
        <v>2040</v>
      </c>
      <c r="J5084" s="97" t="s">
        <v>4593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3346</v>
      </c>
      <c r="T5084" s="95" t="str">
        <f t="shared" si="380"/>
        <v>2025 10</v>
      </c>
      <c r="U5084" s="32">
        <f t="shared" si="377"/>
        <v>1034.5188768728372</v>
      </c>
      <c r="V5084" s="22">
        <f t="shared" si="378"/>
        <v>1.1953107343750098</v>
      </c>
      <c r="X5084" s="33"/>
      <c r="Y5084" s="33"/>
    </row>
    <row r="5085" spans="1:25" hidden="1" x14ac:dyDescent="0.2">
      <c r="A5085" s="93" t="s">
        <v>4616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2315</v>
      </c>
      <c r="I5085" s="97" t="s">
        <v>2040</v>
      </c>
      <c r="J5085" s="97" t="s">
        <v>4593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4877</v>
      </c>
      <c r="T5085" s="95" t="str">
        <f t="shared" si="380"/>
        <v>2025 12</v>
      </c>
      <c r="U5085" s="32">
        <f t="shared" si="377"/>
        <v>934.51887687283727</v>
      </c>
      <c r="V5085" s="22">
        <f t="shared" si="378"/>
        <v>1.0797680641447462</v>
      </c>
      <c r="X5085" s="33"/>
      <c r="Y5085" s="33"/>
    </row>
    <row r="5086" spans="1:25" hidden="1" x14ac:dyDescent="0.2">
      <c r="A5086" s="93" t="s">
        <v>4616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2233</v>
      </c>
      <c r="I5086" s="97" t="s">
        <v>2041</v>
      </c>
      <c r="J5086" s="97" t="s">
        <v>2234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/>
      <c r="R5086" s="31"/>
      <c r="S5086" s="31"/>
      <c r="T5086" s="95" t="str">
        <f t="shared" si="380"/>
        <v/>
      </c>
      <c r="U5086" s="32">
        <f t="shared" si="377"/>
        <v>-1041.4398339574907</v>
      </c>
      <c r="V5086" s="22" t="str">
        <f t="shared" si="378"/>
        <v/>
      </c>
      <c r="X5086" s="33"/>
      <c r="Y5086" s="33"/>
    </row>
    <row r="5087" spans="1:25" hidden="1" x14ac:dyDescent="0.2">
      <c r="A5087" s="93" t="s">
        <v>4616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2233</v>
      </c>
      <c r="I5087" s="97" t="s">
        <v>2041</v>
      </c>
      <c r="J5087" s="97" t="s">
        <v>2234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/>
      <c r="R5087" s="31"/>
      <c r="S5087" s="31"/>
      <c r="T5087" s="95" t="str">
        <f t="shared" si="380"/>
        <v/>
      </c>
      <c r="U5087" s="32">
        <f t="shared" si="377"/>
        <v>-1041.4398339574907</v>
      </c>
      <c r="V5087" s="22" t="str">
        <f t="shared" si="378"/>
        <v/>
      </c>
      <c r="X5087" s="33"/>
      <c r="Y5087" s="33"/>
    </row>
    <row r="5088" spans="1:25" hidden="1" x14ac:dyDescent="0.2">
      <c r="A5088" s="93" t="s">
        <v>4616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4594</v>
      </c>
      <c r="I5088" s="97" t="s">
        <v>2075</v>
      </c>
      <c r="J5088" s="97" t="s">
        <v>4595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4880</v>
      </c>
      <c r="T5088" s="95" t="str">
        <f t="shared" si="380"/>
        <v>2025 11</v>
      </c>
      <c r="U5088" s="32">
        <f t="shared" si="377"/>
        <v>1400.2815170659469</v>
      </c>
      <c r="V5088" s="22">
        <f t="shared" si="378"/>
        <v>1.1671750806417462</v>
      </c>
      <c r="X5088" s="33"/>
      <c r="Y5088" s="33"/>
    </row>
    <row r="5089" spans="1:25" hidden="1" x14ac:dyDescent="0.2">
      <c r="A5089" s="93" t="s">
        <v>4616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2915</v>
      </c>
      <c r="I5089" s="97" t="s">
        <v>2138</v>
      </c>
      <c r="J5089" s="97" t="s">
        <v>4415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si="377"/>
        <v>-362.86222185584353</v>
      </c>
      <c r="V5089" s="22" t="str">
        <f t="shared" si="378"/>
        <v/>
      </c>
      <c r="X5089" s="33"/>
      <c r="Y5089" s="33"/>
    </row>
    <row r="5090" spans="1:25" hidden="1" x14ac:dyDescent="0.2">
      <c r="A5090" s="93" t="s">
        <v>4616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2727</v>
      </c>
      <c r="I5090" s="97" t="s">
        <v>2728</v>
      </c>
      <c r="J5090" s="97" t="s">
        <v>3925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/>
      <c r="R5090" s="31"/>
      <c r="S5090" s="31"/>
      <c r="T5090" s="95" t="str">
        <f t="shared" si="380"/>
        <v/>
      </c>
      <c r="U5090" s="32">
        <f t="shared" si="377"/>
        <v>-372.9651143437091</v>
      </c>
      <c r="V5090" s="22" t="str">
        <f t="shared" si="378"/>
        <v/>
      </c>
      <c r="X5090" s="33"/>
      <c r="Y5090" s="33"/>
    </row>
    <row r="5091" spans="1:25" hidden="1" x14ac:dyDescent="0.2">
      <c r="A5091" s="93" t="s">
        <v>4616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4596</v>
      </c>
      <c r="I5091" s="97" t="s">
        <v>2903</v>
      </c>
      <c r="J5091" s="97" t="s">
        <v>4597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3450</v>
      </c>
      <c r="T5091" s="95" t="str">
        <f t="shared" si="380"/>
        <v>2025 12</v>
      </c>
      <c r="U5091" s="32">
        <f t="shared" si="377"/>
        <v>649.20534223998379</v>
      </c>
      <c r="V5091" s="22">
        <f t="shared" si="378"/>
        <v>0.99755788480885399</v>
      </c>
      <c r="X5091" s="33"/>
      <c r="Y5091" s="33"/>
    </row>
    <row r="5092" spans="1:25" hidden="1" x14ac:dyDescent="0.2">
      <c r="A5092" s="93" t="s">
        <v>4616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2227</v>
      </c>
      <c r="I5092" s="97" t="s">
        <v>2040</v>
      </c>
      <c r="J5092" s="97" t="s">
        <v>2228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si="377"/>
        <v>1134.5188768728372</v>
      </c>
      <c r="V5092" s="22">
        <f t="shared" si="378"/>
        <v>1.3108534046052736</v>
      </c>
      <c r="X5092" s="33"/>
      <c r="Y5092" s="33"/>
    </row>
    <row r="5093" spans="1:25" hidden="1" x14ac:dyDescent="0.2">
      <c r="A5093" s="93" t="s">
        <v>4616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4598</v>
      </c>
      <c r="I5093" s="97" t="s">
        <v>2043</v>
      </c>
      <c r="J5093" s="97" t="s">
        <v>4599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3286</v>
      </c>
      <c r="T5093" s="95" t="str">
        <f t="shared" si="380"/>
        <v>2025 11</v>
      </c>
      <c r="U5093" s="32">
        <f t="shared" si="377"/>
        <v>1104.4910556025577</v>
      </c>
      <c r="V5093" s="22">
        <f t="shared" si="378"/>
        <v>0.92386682741151782</v>
      </c>
      <c r="X5093" s="33"/>
      <c r="Y5093" s="33"/>
    </row>
    <row r="5094" spans="1:25" hidden="1" x14ac:dyDescent="0.2">
      <c r="A5094" s="93" t="s">
        <v>4616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2605</v>
      </c>
      <c r="I5094" s="97" t="s">
        <v>2088</v>
      </c>
      <c r="J5094" s="97" t="s">
        <v>4600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/>
      <c r="R5094" s="31"/>
      <c r="S5094" s="31"/>
      <c r="T5094" s="95" t="str">
        <f t="shared" si="380"/>
        <v/>
      </c>
      <c r="U5094" s="32">
        <f t="shared" si="377"/>
        <v>-1798.3148628400968</v>
      </c>
      <c r="V5094" s="22" t="str">
        <f t="shared" si="378"/>
        <v/>
      </c>
      <c r="X5094" s="33"/>
      <c r="Y5094" s="33"/>
    </row>
    <row r="5095" spans="1:25" hidden="1" x14ac:dyDescent="0.2">
      <c r="A5095" s="93" t="s">
        <v>4616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4601</v>
      </c>
      <c r="I5095" s="97" t="s">
        <v>4602</v>
      </c>
      <c r="J5095" s="97" t="s">
        <v>4603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4888</v>
      </c>
      <c r="T5095" s="95" t="str">
        <f t="shared" si="380"/>
        <v>2025 10</v>
      </c>
      <c r="U5095" s="32">
        <f t="shared" si="377"/>
        <v>2148.4585952999028</v>
      </c>
      <c r="V5095" s="22">
        <f t="shared" si="378"/>
        <v>0.75343762912180501</v>
      </c>
      <c r="X5095" s="33"/>
      <c r="Y5095" s="33"/>
    </row>
    <row r="5096" spans="1:25" hidden="1" x14ac:dyDescent="0.2">
      <c r="A5096" s="93" t="s">
        <v>4616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4065</v>
      </c>
      <c r="I5096" s="97" t="s">
        <v>2713</v>
      </c>
      <c r="J5096" s="97" t="s">
        <v>4066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si="377"/>
        <v>1526.1004606722454</v>
      </c>
      <c r="V5096" s="22">
        <f t="shared" si="378"/>
        <v>0.86030827949286448</v>
      </c>
      <c r="X5096" s="33"/>
      <c r="Y5096" s="33"/>
    </row>
    <row r="5097" spans="1:25" hidden="1" x14ac:dyDescent="0.2">
      <c r="A5097" s="93" t="s">
        <v>4616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4604</v>
      </c>
      <c r="I5097" s="97" t="s">
        <v>4605</v>
      </c>
      <c r="J5097" s="97" t="s">
        <v>4606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si="377"/>
        <v>-168.38154146442849</v>
      </c>
      <c r="V5097" s="22" t="str">
        <f t="shared" si="378"/>
        <v/>
      </c>
      <c r="X5097" s="33"/>
      <c r="Y5097" s="33"/>
    </row>
    <row r="5098" spans="1:25" hidden="1" x14ac:dyDescent="0.2">
      <c r="A5098" s="93" t="s">
        <v>4616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2855</v>
      </c>
      <c r="I5098" s="97" t="s">
        <v>2043</v>
      </c>
      <c r="J5098" s="97" t="s">
        <v>2856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/>
      <c r="R5098" s="31"/>
      <c r="S5098" s="31"/>
      <c r="T5098" s="95" t="str">
        <f t="shared" si="380"/>
        <v/>
      </c>
      <c r="U5098" s="32">
        <f t="shared" si="377"/>
        <v>-1621.514244302447</v>
      </c>
      <c r="V5098" s="22" t="str">
        <f t="shared" si="378"/>
        <v/>
      </c>
      <c r="X5098" s="33"/>
      <c r="Y5098" s="33"/>
    </row>
    <row r="5099" spans="1:25" hidden="1" x14ac:dyDescent="0.2">
      <c r="A5099" s="93" t="s">
        <v>4627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4619</v>
      </c>
      <c r="I5099" s="97" t="s">
        <v>2072</v>
      </c>
      <c r="J5099" s="97" t="s">
        <v>4620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3301</v>
      </c>
      <c r="T5099" s="95" t="str">
        <f t="shared" si="380"/>
        <v>2025 10</v>
      </c>
      <c r="U5099" s="32">
        <f t="shared" si="377"/>
        <v>1155.3203189934093</v>
      </c>
      <c r="V5099" s="22">
        <f t="shared" si="378"/>
        <v>0.62629860939487492</v>
      </c>
      <c r="X5099" s="33"/>
      <c r="Y5099" s="33"/>
    </row>
    <row r="5100" spans="1:25" hidden="1" x14ac:dyDescent="0.2">
      <c r="A5100" s="93" t="s">
        <v>4627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2836</v>
      </c>
      <c r="I5100" s="97" t="s">
        <v>2040</v>
      </c>
      <c r="J5100" s="97" t="s">
        <v>2837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/>
      <c r="R5100" s="31"/>
      <c r="S5100" s="31"/>
      <c r="T5100" s="95" t="str">
        <f t="shared" si="380"/>
        <v/>
      </c>
      <c r="U5100" s="32">
        <f t="shared" si="377"/>
        <v>-970.95801164489706</v>
      </c>
      <c r="V5100" s="22" t="str">
        <f t="shared" si="378"/>
        <v/>
      </c>
      <c r="X5100" s="33"/>
      <c r="Y5100" s="33"/>
    </row>
    <row r="5101" spans="1:25" hidden="1" x14ac:dyDescent="0.2">
      <c r="A5101" s="93" t="s">
        <v>4627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2194</v>
      </c>
      <c r="I5101" s="97" t="s">
        <v>2195</v>
      </c>
      <c r="J5101" s="97" t="s">
        <v>4621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si="377"/>
        <v>-1443.6150349824779</v>
      </c>
      <c r="V5101" s="22" t="str">
        <f t="shared" si="378"/>
        <v/>
      </c>
      <c r="X5101" s="33"/>
      <c r="Y5101" s="33"/>
    </row>
    <row r="5102" spans="1:25" hidden="1" x14ac:dyDescent="0.2">
      <c r="A5102" s="93" t="s">
        <v>4627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4065</v>
      </c>
      <c r="I5102" s="97" t="s">
        <v>2713</v>
      </c>
      <c r="J5102" s="97" t="s">
        <v>4066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5246</v>
      </c>
      <c r="T5102" s="95" t="str">
        <f t="shared" si="380"/>
        <v>2025 11</v>
      </c>
      <c r="U5102" s="32">
        <f t="shared" si="377"/>
        <v>1381.5665649020405</v>
      </c>
      <c r="V5102" s="22">
        <f t="shared" si="378"/>
        <v>0.68447467272310103</v>
      </c>
      <c r="X5102" s="33"/>
      <c r="Y5102" s="33"/>
    </row>
    <row r="5103" spans="1:25" hidden="1" x14ac:dyDescent="0.2">
      <c r="A5103" s="93" t="s">
        <v>4627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4622</v>
      </c>
      <c r="I5103" s="97" t="s">
        <v>2713</v>
      </c>
      <c r="J5103" s="97" t="s">
        <v>4623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/>
      <c r="R5103" s="31"/>
      <c r="S5103" s="31"/>
      <c r="T5103" s="95" t="str">
        <f t="shared" si="380"/>
        <v/>
      </c>
      <c r="U5103" s="32">
        <f t="shared" si="377"/>
        <v>-1035.7828203422441</v>
      </c>
      <c r="V5103" s="22" t="str">
        <f t="shared" si="378"/>
        <v/>
      </c>
      <c r="X5103" s="33"/>
      <c r="Y5103" s="33"/>
    </row>
    <row r="5104" spans="1:25" hidden="1" x14ac:dyDescent="0.2">
      <c r="A5104" s="93" t="s">
        <v>4627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2868</v>
      </c>
      <c r="I5104" s="97" t="s">
        <v>2040</v>
      </c>
      <c r="J5104" s="97" t="s">
        <v>2869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3532</v>
      </c>
      <c r="T5104" s="95" t="str">
        <f t="shared" si="380"/>
        <v>2025 11</v>
      </c>
      <c r="U5104" s="32">
        <f t="shared" si="377"/>
        <v>662.70216313960157</v>
      </c>
      <c r="V5104" s="22">
        <f t="shared" si="378"/>
        <v>0.92388702305340653</v>
      </c>
      <c r="X5104" s="33"/>
      <c r="Y5104" s="33"/>
    </row>
    <row r="5105" spans="1:25" hidden="1" x14ac:dyDescent="0.2">
      <c r="A5105" s="93" t="s">
        <v>4627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2868</v>
      </c>
      <c r="I5105" s="97" t="s">
        <v>2040</v>
      </c>
      <c r="J5105" s="97" t="s">
        <v>2869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5122</v>
      </c>
      <c r="T5105" s="95" t="str">
        <f t="shared" si="380"/>
        <v>2025 11</v>
      </c>
      <c r="U5105" s="32">
        <f t="shared" si="377"/>
        <v>882.70216313960157</v>
      </c>
      <c r="V5105" s="22">
        <f t="shared" si="378"/>
        <v>1.2305936499169932</v>
      </c>
      <c r="X5105" s="33"/>
      <c r="Y5105" s="33"/>
    </row>
    <row r="5106" spans="1:25" hidden="1" x14ac:dyDescent="0.2">
      <c r="A5106" s="93" t="s">
        <v>4627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2520</v>
      </c>
      <c r="I5106" s="97" t="s">
        <v>2040</v>
      </c>
      <c r="J5106" s="97" t="s">
        <v>4624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si="377"/>
        <v>-689.1129859897577</v>
      </c>
      <c r="V5106" s="22" t="str">
        <f t="shared" si="378"/>
        <v/>
      </c>
      <c r="X5106" s="33"/>
      <c r="Y5106" s="33"/>
    </row>
    <row r="5107" spans="1:25" hidden="1" x14ac:dyDescent="0.2">
      <c r="A5107" s="93" t="s">
        <v>4627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2905</v>
      </c>
      <c r="I5107" s="97" t="s">
        <v>2903</v>
      </c>
      <c r="J5107" s="97" t="s">
        <v>2906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3336</v>
      </c>
      <c r="T5107" s="95" t="str">
        <f t="shared" si="380"/>
        <v>2025 10</v>
      </c>
      <c r="U5107" s="32">
        <f t="shared" si="377"/>
        <v>671.48007882236038</v>
      </c>
      <c r="V5107" s="22">
        <f t="shared" si="378"/>
        <v>0.38847112526471861</v>
      </c>
      <c r="X5107" s="33"/>
      <c r="Y5107" s="33"/>
    </row>
    <row r="5108" spans="1:25" hidden="1" x14ac:dyDescent="0.2">
      <c r="A5108" s="93" t="s">
        <v>4627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4625</v>
      </c>
      <c r="I5108" s="97" t="s">
        <v>2202</v>
      </c>
      <c r="J5108" s="97" t="s">
        <v>4626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3292</v>
      </c>
      <c r="T5108" s="95" t="str">
        <f t="shared" si="380"/>
        <v>2025 10</v>
      </c>
      <c r="U5108" s="32">
        <f t="shared" si="377"/>
        <v>946.81585551666331</v>
      </c>
      <c r="V5108" s="22">
        <f t="shared" si="378"/>
        <v>0.89900314249522362</v>
      </c>
      <c r="X5108" s="33"/>
      <c r="Y5108" s="33"/>
    </row>
    <row r="5109" spans="1:25" hidden="1" x14ac:dyDescent="0.2">
      <c r="A5109" s="93" t="s">
        <v>4627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3830</v>
      </c>
      <c r="I5109" s="97" t="s">
        <v>2202</v>
      </c>
      <c r="J5109" s="97" t="s">
        <v>3831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3292</v>
      </c>
      <c r="T5109" s="95" t="str">
        <f t="shared" si="380"/>
        <v>2025 10</v>
      </c>
      <c r="U5109" s="32">
        <f t="shared" si="377"/>
        <v>1714.9673049899088</v>
      </c>
      <c r="V5109" s="22">
        <f t="shared" si="378"/>
        <v>0.53844574584013027</v>
      </c>
      <c r="X5109" s="33"/>
      <c r="Y5109" s="33"/>
    </row>
    <row r="5110" spans="1:25" hidden="1" x14ac:dyDescent="0.2">
      <c r="A5110" s="93" t="s">
        <v>4627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3822</v>
      </c>
      <c r="I5110" s="97" t="s">
        <v>2040</v>
      </c>
      <c r="J5110" s="97" t="s">
        <v>3823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si="377"/>
        <v>1238.0544034557952</v>
      </c>
      <c r="V5110" s="22">
        <f t="shared" si="378"/>
        <v>0.57265751989077907</v>
      </c>
      <c r="X5110" s="33"/>
      <c r="Y5110" s="33"/>
    </row>
    <row r="5111" spans="1:25" hidden="1" x14ac:dyDescent="0.2">
      <c r="A5111" s="93" t="s">
        <v>4637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4629</v>
      </c>
      <c r="I5111" s="97" t="s">
        <v>2202</v>
      </c>
      <c r="J5111" s="97" t="s">
        <v>4630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3318</v>
      </c>
      <c r="T5111" s="95" t="str">
        <f t="shared" si="380"/>
        <v>2025 11</v>
      </c>
      <c r="U5111" s="32">
        <f t="shared" si="377"/>
        <v>1397.4092933938016</v>
      </c>
      <c r="V5111" s="22">
        <f t="shared" si="378"/>
        <v>0.99630582664779366</v>
      </c>
      <c r="X5111" s="33"/>
      <c r="Y5111" s="33"/>
    </row>
    <row r="5112" spans="1:25" hidden="1" x14ac:dyDescent="0.2">
      <c r="A5112" s="93" t="s">
        <v>4637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2868</v>
      </c>
      <c r="I5112" s="97" t="s">
        <v>2040</v>
      </c>
      <c r="J5112" s="97" t="s">
        <v>2869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4707</v>
      </c>
      <c r="T5112" s="95" t="str">
        <f t="shared" si="380"/>
        <v>2025 12</v>
      </c>
      <c r="U5112" s="32">
        <f t="shared" si="377"/>
        <v>1055.6472746833665</v>
      </c>
      <c r="V5112" s="22">
        <f t="shared" si="378"/>
        <v>1.6383065256139386</v>
      </c>
      <c r="X5112" s="33"/>
      <c r="Y5112" s="33"/>
    </row>
    <row r="5113" spans="1:25" hidden="1" x14ac:dyDescent="0.2">
      <c r="A5113" s="93" t="s">
        <v>4637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2240</v>
      </c>
      <c r="I5113" s="97" t="s">
        <v>2202</v>
      </c>
      <c r="J5113" s="97" t="s">
        <v>4349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3532</v>
      </c>
      <c r="T5113" s="95" t="str">
        <f t="shared" si="380"/>
        <v>2025 11</v>
      </c>
      <c r="U5113" s="32">
        <f t="shared" si="377"/>
        <v>702.85934123204322</v>
      </c>
      <c r="V5113" s="22">
        <f t="shared" si="378"/>
        <v>1.2393033903774746</v>
      </c>
      <c r="X5113" s="33"/>
      <c r="Y5113" s="33"/>
    </row>
    <row r="5114" spans="1:25" hidden="1" x14ac:dyDescent="0.2">
      <c r="A5114" s="93" t="s">
        <v>4637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2464</v>
      </c>
      <c r="I5114" s="97" t="s">
        <v>2161</v>
      </c>
      <c r="J5114" s="97" t="s">
        <v>4631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si="377"/>
        <v>-824.45372293153207</v>
      </c>
      <c r="V5114" s="22" t="str">
        <f t="shared" si="378"/>
        <v/>
      </c>
      <c r="X5114" s="33"/>
      <c r="Y5114" s="33"/>
    </row>
    <row r="5115" spans="1:25" hidden="1" x14ac:dyDescent="0.2">
      <c r="A5115" s="93" t="s">
        <v>4637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3719</v>
      </c>
      <c r="I5115" s="97" t="s">
        <v>2040</v>
      </c>
      <c r="J5115" s="97" t="s">
        <v>4632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3523</v>
      </c>
      <c r="T5115" s="95" t="str">
        <f t="shared" si="380"/>
        <v>2025 11</v>
      </c>
      <c r="U5115" s="32">
        <f t="shared" si="377"/>
        <v>880.96588647596684</v>
      </c>
      <c r="V5115" s="22">
        <f t="shared" si="378"/>
        <v>1.42312978756665</v>
      </c>
      <c r="X5115" s="33"/>
      <c r="Y5115" s="33"/>
    </row>
    <row r="5116" spans="1:25" hidden="1" x14ac:dyDescent="0.2">
      <c r="A5116" s="93" t="s">
        <v>4637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2836</v>
      </c>
      <c r="I5116" s="97" t="s">
        <v>2040</v>
      </c>
      <c r="J5116" s="97" t="s">
        <v>2837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80"/>
        <v/>
      </c>
      <c r="U5116" s="32">
        <f t="shared" si="377"/>
        <v>-872.21710260527652</v>
      </c>
      <c r="V5116" s="22" t="str">
        <f t="shared" si="378"/>
        <v/>
      </c>
      <c r="X5116" s="33"/>
      <c r="Y5116" s="33"/>
    </row>
    <row r="5117" spans="1:25" hidden="1" x14ac:dyDescent="0.2">
      <c r="A5117" s="93" t="s">
        <v>4637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2836</v>
      </c>
      <c r="I5117" s="97" t="s">
        <v>2040</v>
      </c>
      <c r="J5117" s="97" t="s">
        <v>2837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80"/>
        <v/>
      </c>
      <c r="U5117" s="32">
        <f t="shared" si="377"/>
        <v>-872.21710260527652</v>
      </c>
      <c r="V5117" s="22" t="str">
        <f t="shared" si="378"/>
        <v/>
      </c>
      <c r="X5117" s="33"/>
      <c r="Y5117" s="33"/>
    </row>
    <row r="5118" spans="1:25" hidden="1" x14ac:dyDescent="0.2">
      <c r="A5118" s="93" t="s">
        <v>4637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4633</v>
      </c>
      <c r="I5118" s="97" t="s">
        <v>2092</v>
      </c>
      <c r="J5118" s="97" t="s">
        <v>4634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/>
      <c r="R5118" s="31"/>
      <c r="S5118" s="31"/>
      <c r="T5118" s="95" t="str">
        <f t="shared" si="380"/>
        <v/>
      </c>
      <c r="U5118" s="32">
        <f t="shared" si="354"/>
        <v>-2052.1545228695172</v>
      </c>
      <c r="V5118" s="22" t="str">
        <f t="shared" si="355"/>
        <v/>
      </c>
      <c r="X5118" s="33"/>
      <c r="Y5118" s="33"/>
    </row>
    <row r="5119" spans="1:25" hidden="1" x14ac:dyDescent="0.2">
      <c r="A5119" s="93" t="s">
        <v>4637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4635</v>
      </c>
      <c r="I5119" s="97" t="s">
        <v>3938</v>
      </c>
      <c r="J5119" s="97" t="s">
        <v>4636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4872</v>
      </c>
      <c r="T5119" s="95" t="str">
        <f t="shared" si="380"/>
        <v>2025 11</v>
      </c>
      <c r="U5119" s="32">
        <f t="shared" si="354"/>
        <v>1832.3906552264243</v>
      </c>
      <c r="V5119" s="22">
        <f t="shared" si="355"/>
        <v>0.77394130043935239</v>
      </c>
      <c r="X5119" s="33"/>
      <c r="Y5119" s="33"/>
    </row>
    <row r="5120" spans="1:25" hidden="1" x14ac:dyDescent="0.2">
      <c r="A5120" s="93" t="s">
        <v>4645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2976</v>
      </c>
      <c r="I5120" s="97" t="s">
        <v>2041</v>
      </c>
      <c r="J5120" s="97" t="s">
        <v>2977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si="354"/>
        <v>-1222.5920156985874</v>
      </c>
      <c r="V5120" s="22" t="str">
        <f t="shared" si="355"/>
        <v/>
      </c>
      <c r="X5120" s="33"/>
      <c r="Y5120" s="33"/>
    </row>
    <row r="5121" spans="1:25" hidden="1" x14ac:dyDescent="0.2">
      <c r="A5121" s="93" t="s">
        <v>4645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2976</v>
      </c>
      <c r="I5121" s="97" t="s">
        <v>2041</v>
      </c>
      <c r="J5121" s="97" t="s">
        <v>2977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si="354"/>
        <v>-1222.5920156985874</v>
      </c>
      <c r="V5121" s="22" t="str">
        <f t="shared" si="355"/>
        <v/>
      </c>
      <c r="X5121" s="33"/>
      <c r="Y5121" s="33"/>
    </row>
    <row r="5122" spans="1:25" hidden="1" x14ac:dyDescent="0.2">
      <c r="A5122" s="93" t="s">
        <v>4645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4387</v>
      </c>
      <c r="I5122" s="97" t="s">
        <v>2713</v>
      </c>
      <c r="J5122" s="97" t="s">
        <v>4388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si="354"/>
        <v>1035.4195729984299</v>
      </c>
      <c r="V5122" s="22">
        <f t="shared" si="355"/>
        <v>1.0734403726364898</v>
      </c>
      <c r="X5122" s="33"/>
      <c r="Y5122" s="33"/>
    </row>
    <row r="5123" spans="1:25" hidden="1" x14ac:dyDescent="0.2">
      <c r="A5123" s="93" t="s">
        <v>4645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4639</v>
      </c>
      <c r="I5123" s="97" t="s">
        <v>2081</v>
      </c>
      <c r="J5123" s="97" t="s">
        <v>4640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4783</v>
      </c>
      <c r="T5123" s="95" t="str">
        <f t="shared" si="380"/>
        <v>2025 11</v>
      </c>
      <c r="U5123" s="32">
        <f t="shared" si="354"/>
        <v>854.61544113029822</v>
      </c>
      <c r="V5123" s="22">
        <f t="shared" si="355"/>
        <v>0.68622614199258936</v>
      </c>
      <c r="X5123" s="33"/>
      <c r="Y5123" s="33"/>
    </row>
    <row r="5124" spans="1:25" hidden="1" x14ac:dyDescent="0.2">
      <c r="A5124" s="93" t="s">
        <v>4645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3896</v>
      </c>
      <c r="I5124" s="97" t="s">
        <v>3897</v>
      </c>
      <c r="J5124" s="97" t="s">
        <v>3898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4783</v>
      </c>
      <c r="T5124" s="95" t="str">
        <f t="shared" ref="T5124:T5187" si="382">IF(R5124="","",TEXT(R5124,"ГГГГ ММ"))</f>
        <v>2025 11</v>
      </c>
      <c r="U5124" s="32">
        <f t="shared" si="354"/>
        <v>714.40030141287286</v>
      </c>
      <c r="V5124" s="22">
        <f t="shared" si="355"/>
        <v>1.0420078989023733</v>
      </c>
      <c r="X5124" s="33"/>
      <c r="Y5124" s="33"/>
    </row>
    <row r="5125" spans="1:25" hidden="1" x14ac:dyDescent="0.2">
      <c r="A5125" s="93" t="s">
        <v>4645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3605</v>
      </c>
      <c r="I5125" s="97" t="s">
        <v>3590</v>
      </c>
      <c r="J5125" s="97" t="s">
        <v>4345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3297</v>
      </c>
      <c r="T5125" s="95" t="str">
        <f t="shared" si="382"/>
        <v>2025 11</v>
      </c>
      <c r="U5125" s="32">
        <f t="shared" si="354"/>
        <v>1312.727293563579</v>
      </c>
      <c r="V5125" s="22">
        <f t="shared" si="355"/>
        <v>0.82703324276946544</v>
      </c>
      <c r="X5125" s="33"/>
      <c r="Y5125" s="33"/>
    </row>
    <row r="5126" spans="1:25" hidden="1" x14ac:dyDescent="0.2">
      <c r="A5126" s="93" t="s">
        <v>4645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4641</v>
      </c>
      <c r="I5126" s="97" t="s">
        <v>2040</v>
      </c>
      <c r="J5126" s="97" t="s">
        <v>4642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3247</v>
      </c>
      <c r="T5126" s="95" t="str">
        <f t="shared" si="382"/>
        <v>2025 11</v>
      </c>
      <c r="U5126" s="32">
        <f t="shared" si="354"/>
        <v>1174.2488948194664</v>
      </c>
      <c r="V5126" s="22">
        <f t="shared" si="355"/>
        <v>0.50489018029653554</v>
      </c>
      <c r="X5126" s="33"/>
      <c r="Y5126" s="33"/>
    </row>
    <row r="5127" spans="1:25" hidden="1" x14ac:dyDescent="0.2">
      <c r="A5127" s="93" t="s">
        <v>4645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4643</v>
      </c>
      <c r="I5127" s="97" t="s">
        <v>2800</v>
      </c>
      <c r="J5127" s="97" t="s">
        <v>4644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3247</v>
      </c>
      <c r="T5127" s="95" t="str">
        <f t="shared" si="382"/>
        <v>2025 11</v>
      </c>
      <c r="U5127" s="32">
        <f t="shared" si="354"/>
        <v>1583.0285902668757</v>
      </c>
      <c r="V5127" s="22">
        <f t="shared" si="355"/>
        <v>0.74777986277407493</v>
      </c>
      <c r="X5127" s="33"/>
      <c r="Y5127" s="33"/>
    </row>
    <row r="5128" spans="1:25" hidden="1" x14ac:dyDescent="0.2">
      <c r="A5128" s="93" t="s">
        <v>4645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4604</v>
      </c>
      <c r="I5128" s="97" t="s">
        <v>4605</v>
      </c>
      <c r="J5128" s="97" t="s">
        <v>4606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si="354"/>
        <v>-182.34034536891673</v>
      </c>
      <c r="V5128" s="22" t="str">
        <f t="shared" si="355"/>
        <v/>
      </c>
      <c r="X5128" s="33"/>
      <c r="Y5128" s="33"/>
    </row>
    <row r="5129" spans="1:25" hidden="1" x14ac:dyDescent="0.2">
      <c r="A5129" s="93" t="s">
        <v>4645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2864</v>
      </c>
      <c r="I5129" s="97" t="s">
        <v>2245</v>
      </c>
      <c r="J5129" s="97" t="s">
        <v>2865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si="354"/>
        <v>1295.7422825745682</v>
      </c>
      <c r="V5129" s="22">
        <f t="shared" si="355"/>
        <v>0.71815809352530591</v>
      </c>
      <c r="X5129" s="33"/>
      <c r="Y5129" s="33"/>
    </row>
    <row r="5130" spans="1:25" hidden="1" x14ac:dyDescent="0.2">
      <c r="A5130" s="93" t="s">
        <v>4645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2671</v>
      </c>
      <c r="I5130" s="97" t="s">
        <v>2040</v>
      </c>
      <c r="J5130" s="97" t="s">
        <v>2672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3450</v>
      </c>
      <c r="T5130" s="95" t="str">
        <f t="shared" si="382"/>
        <v>2025 12</v>
      </c>
      <c r="U5130" s="32">
        <f t="shared" si="354"/>
        <v>1153.1794913657768</v>
      </c>
      <c r="V5130" s="22">
        <f t="shared" si="355"/>
        <v>0.66015912090899764</v>
      </c>
      <c r="X5130" s="33"/>
      <c r="Y5130" s="33"/>
    </row>
    <row r="5131" spans="1:25" hidden="1" x14ac:dyDescent="0.2">
      <c r="A5131" s="93" t="s">
        <v>4645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3822</v>
      </c>
      <c r="I5131" s="97" t="s">
        <v>2040</v>
      </c>
      <c r="J5131" s="97" t="s">
        <v>3823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4733</v>
      </c>
      <c r="T5131" s="95" t="str">
        <f t="shared" si="382"/>
        <v>2025 12</v>
      </c>
      <c r="U5131" s="32">
        <f t="shared" si="354"/>
        <v>1081.5425086342229</v>
      </c>
      <c r="V5131" s="22">
        <f t="shared" si="355"/>
        <v>0.46649227456704351</v>
      </c>
      <c r="X5131" s="33"/>
      <c r="Y5131" s="33"/>
    </row>
    <row r="5132" spans="1:25" hidden="1" x14ac:dyDescent="0.2">
      <c r="A5132" s="93" t="s">
        <v>4653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4641</v>
      </c>
      <c r="I5132" s="97" t="s">
        <v>2040</v>
      </c>
      <c r="J5132" s="97" t="s">
        <v>4642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3247</v>
      </c>
      <c r="T5132" s="95" t="str">
        <f t="shared" si="382"/>
        <v>2025 11</v>
      </c>
      <c r="U5132" s="32">
        <f t="shared" si="354"/>
        <v>1162.2363044418357</v>
      </c>
      <c r="V5132" s="22">
        <f t="shared" si="355"/>
        <v>0.49715730749439169</v>
      </c>
      <c r="X5132" s="33"/>
      <c r="Y5132" s="33"/>
    </row>
    <row r="5133" spans="1:25" hidden="1" x14ac:dyDescent="0.2">
      <c r="A5133" s="93" t="s">
        <v>4653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3060</v>
      </c>
      <c r="I5133" s="97" t="s">
        <v>2138</v>
      </c>
      <c r="J5133" s="97" t="s">
        <v>4647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3247</v>
      </c>
      <c r="T5133" s="95" t="str">
        <f t="shared" si="382"/>
        <v>2025 11</v>
      </c>
      <c r="U5133" s="32">
        <f t="shared" si="354"/>
        <v>1952.5476394637662</v>
      </c>
      <c r="V5133" s="22">
        <f t="shared" si="355"/>
        <v>0.44912456251111871</v>
      </c>
      <c r="X5133" s="33"/>
      <c r="Y5133" s="33"/>
    </row>
    <row r="5134" spans="1:25" hidden="1" x14ac:dyDescent="0.2">
      <c r="A5134" s="93" t="s">
        <v>4653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3012</v>
      </c>
      <c r="I5134" s="97" t="s">
        <v>2040</v>
      </c>
      <c r="J5134" s="97" t="s">
        <v>3013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3247</v>
      </c>
      <c r="T5134" s="95" t="str">
        <f t="shared" si="382"/>
        <v>2025 11</v>
      </c>
      <c r="U5134" s="32">
        <f t="shared" si="354"/>
        <v>1074.8435868289366</v>
      </c>
      <c r="V5134" s="22">
        <f t="shared" si="355"/>
        <v>0.50577151882439708</v>
      </c>
      <c r="X5134" s="33"/>
      <c r="Y5134" s="33"/>
    </row>
    <row r="5135" spans="1:25" hidden="1" x14ac:dyDescent="0.2">
      <c r="A5135" s="93" t="s">
        <v>4653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3062</v>
      </c>
      <c r="I5135" s="97" t="s">
        <v>2138</v>
      </c>
      <c r="J5135" s="97" t="s">
        <v>4614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3286</v>
      </c>
      <c r="T5135" s="95" t="str">
        <f t="shared" si="382"/>
        <v>2025 11</v>
      </c>
      <c r="U5135" s="32">
        <f t="shared" ref="U5135:U5151" si="383">Q5135-P5135</f>
        <v>1322.8306443442266</v>
      </c>
      <c r="V5135" s="22">
        <f t="shared" ref="V5135:V5151" si="384">IF(Q5135&lt;&gt;0,IFERROR(U5135/P5135,""),"")</f>
        <v>0.55647303428211425</v>
      </c>
      <c r="X5135" s="33"/>
      <c r="Y5135" s="33"/>
    </row>
    <row r="5136" spans="1:25" hidden="1" x14ac:dyDescent="0.2">
      <c r="A5136" s="93" t="s">
        <v>4653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2870</v>
      </c>
      <c r="I5136" s="97" t="s">
        <v>2044</v>
      </c>
      <c r="J5136" s="97" t="s">
        <v>4648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si="383"/>
        <v>-1914.3819521838518</v>
      </c>
      <c r="V5136" s="22" t="str">
        <f t="shared" si="384"/>
        <v/>
      </c>
      <c r="X5136" s="33"/>
      <c r="Y5136" s="33"/>
    </row>
    <row r="5137" spans="1:25" hidden="1" x14ac:dyDescent="0.2">
      <c r="A5137" s="93" t="s">
        <v>4653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4649</v>
      </c>
      <c r="I5137" s="97" t="s">
        <v>4650</v>
      </c>
      <c r="J5137" s="97" t="s">
        <v>4651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si="383"/>
        <v>-4.7377525174852053E-3</v>
      </c>
      <c r="V5137" s="22">
        <f t="shared" si="384"/>
        <v>-6.0537481457235243E-6</v>
      </c>
      <c r="X5137" s="33"/>
      <c r="Y5137" s="33"/>
    </row>
    <row r="5138" spans="1:25" hidden="1" x14ac:dyDescent="0.2">
      <c r="A5138" s="93" t="s">
        <v>4653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3691</v>
      </c>
      <c r="I5138" s="97" t="s">
        <v>3095</v>
      </c>
      <c r="J5138" s="97" t="s">
        <v>4652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3297</v>
      </c>
      <c r="T5138" s="95" t="str">
        <f t="shared" si="382"/>
        <v>2025 11</v>
      </c>
      <c r="U5138" s="32">
        <f t="shared" si="383"/>
        <v>850.59851485760157</v>
      </c>
      <c r="V5138" s="22">
        <f t="shared" si="384"/>
        <v>0.89593130848117686</v>
      </c>
      <c r="X5138" s="33"/>
      <c r="Y5138" s="33"/>
    </row>
    <row r="5139" spans="1:25" hidden="1" x14ac:dyDescent="0.2">
      <c r="A5139" s="93" t="s">
        <v>4671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2501</v>
      </c>
      <c r="I5139" s="97" t="s">
        <v>2040</v>
      </c>
      <c r="J5139" s="97" t="s">
        <v>2502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3356</v>
      </c>
      <c r="T5139" s="95" t="str">
        <f t="shared" si="382"/>
        <v>2025 10</v>
      </c>
      <c r="U5139" s="32">
        <f t="shared" si="383"/>
        <v>828.43164963503636</v>
      </c>
      <c r="V5139" s="22">
        <f t="shared" si="384"/>
        <v>1.7567583765829142</v>
      </c>
      <c r="X5139" s="33"/>
      <c r="Y5139" s="33"/>
    </row>
    <row r="5140" spans="1:25" hidden="1" x14ac:dyDescent="0.2">
      <c r="A5140" s="93" t="s">
        <v>4671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2541</v>
      </c>
      <c r="I5140" s="97" t="s">
        <v>2040</v>
      </c>
      <c r="J5140" s="97" t="s">
        <v>2542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3356</v>
      </c>
      <c r="T5140" s="95" t="str">
        <f t="shared" si="382"/>
        <v>2025 10</v>
      </c>
      <c r="U5140" s="32">
        <f t="shared" si="383"/>
        <v>1539.1363373884835</v>
      </c>
      <c r="V5140" s="22">
        <f t="shared" si="384"/>
        <v>0.98607993398559846</v>
      </c>
      <c r="X5140" s="33"/>
      <c r="Y5140" s="33"/>
    </row>
    <row r="5141" spans="1:25" hidden="1" x14ac:dyDescent="0.2">
      <c r="A5141" s="93" t="s">
        <v>4671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2543</v>
      </c>
      <c r="I5141" s="97" t="s">
        <v>2072</v>
      </c>
      <c r="J5141" s="97" t="s">
        <v>3808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3301</v>
      </c>
      <c r="T5141" s="95" t="str">
        <f t="shared" si="382"/>
        <v>2025 10</v>
      </c>
      <c r="U5141" s="32">
        <f t="shared" si="383"/>
        <v>1015.957272776426</v>
      </c>
      <c r="V5141" s="22">
        <f t="shared" si="384"/>
        <v>1.0324320729882301</v>
      </c>
      <c r="X5141" s="33"/>
      <c r="Y5141" s="33"/>
    </row>
    <row r="5142" spans="1:25" hidden="1" x14ac:dyDescent="0.2">
      <c r="A5142" s="93" t="s">
        <v>4671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2543</v>
      </c>
      <c r="I5142" s="97" t="s">
        <v>2072</v>
      </c>
      <c r="J5142" s="97" t="s">
        <v>3808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3301</v>
      </c>
      <c r="T5142" s="95" t="str">
        <f t="shared" si="382"/>
        <v>2025 10</v>
      </c>
      <c r="U5142" s="32">
        <f t="shared" si="383"/>
        <v>1015.957272776426</v>
      </c>
      <c r="V5142" s="22">
        <f t="shared" si="384"/>
        <v>1.0324320729882301</v>
      </c>
      <c r="X5142" s="33"/>
      <c r="Y5142" s="33"/>
    </row>
    <row r="5143" spans="1:25" hidden="1" x14ac:dyDescent="0.2">
      <c r="A5143" s="93" t="s">
        <v>4671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4655</v>
      </c>
      <c r="I5143" s="97" t="s">
        <v>2797</v>
      </c>
      <c r="J5143" s="97" t="s">
        <v>4656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si="383"/>
        <v>-876.9516690997566</v>
      </c>
      <c r="V5143" s="22" t="str">
        <f t="shared" si="384"/>
        <v/>
      </c>
      <c r="X5143" s="33"/>
      <c r="Y5143" s="33"/>
    </row>
    <row r="5144" spans="1:25" hidden="1" x14ac:dyDescent="0.2">
      <c r="A5144" s="93" t="s">
        <v>4671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4657</v>
      </c>
      <c r="I5144" s="97" t="s">
        <v>2081</v>
      </c>
      <c r="J5144" s="97" t="s">
        <v>4658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3563</v>
      </c>
      <c r="T5144" s="95" t="str">
        <f t="shared" si="382"/>
        <v>2025 10</v>
      </c>
      <c r="U5144" s="32">
        <f t="shared" si="383"/>
        <v>1124.2964520140579</v>
      </c>
      <c r="V5144" s="22">
        <f t="shared" si="384"/>
        <v>0.95627546071460956</v>
      </c>
      <c r="X5144" s="33"/>
      <c r="Y5144" s="33"/>
    </row>
    <row r="5145" spans="1:25" hidden="1" x14ac:dyDescent="0.2">
      <c r="A5145" s="93" t="s">
        <v>4671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4659</v>
      </c>
      <c r="I5145" s="97" t="s">
        <v>2044</v>
      </c>
      <c r="J5145" s="97" t="s">
        <v>4660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4884</v>
      </c>
      <c r="T5145" s="95" t="str">
        <f t="shared" si="382"/>
        <v>2025 10</v>
      </c>
      <c r="U5145" s="32">
        <f t="shared" si="383"/>
        <v>867.36846931603134</v>
      </c>
      <c r="V5145" s="22">
        <f t="shared" si="384"/>
        <v>1.1839081898458224</v>
      </c>
      <c r="X5145" s="33"/>
      <c r="Y5145" s="33"/>
    </row>
    <row r="5146" spans="1:25" hidden="1" x14ac:dyDescent="0.2">
      <c r="A5146" s="93" t="s">
        <v>4671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2163</v>
      </c>
      <c r="I5146" s="97" t="s">
        <v>2161</v>
      </c>
      <c r="J5146" s="97" t="s">
        <v>4661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si="383"/>
        <v>-606.69612327656125</v>
      </c>
      <c r="V5146" s="22" t="str">
        <f t="shared" si="384"/>
        <v/>
      </c>
      <c r="X5146" s="33"/>
      <c r="Y5146" s="33"/>
    </row>
    <row r="5147" spans="1:25" hidden="1" x14ac:dyDescent="0.2">
      <c r="A5147" s="93" t="s">
        <v>4671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2165</v>
      </c>
      <c r="I5147" s="97" t="s">
        <v>2161</v>
      </c>
      <c r="J5147" s="97" t="s">
        <v>2166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/>
      <c r="R5147" s="31"/>
      <c r="S5147" s="31"/>
      <c r="T5147" s="95" t="str">
        <f t="shared" si="382"/>
        <v/>
      </c>
      <c r="U5147" s="32">
        <f t="shared" si="383"/>
        <v>-708.73138037307376</v>
      </c>
      <c r="V5147" s="22" t="str">
        <f t="shared" si="384"/>
        <v/>
      </c>
      <c r="X5147" s="33"/>
      <c r="Y5147" s="33"/>
    </row>
    <row r="5148" spans="1:25" hidden="1" x14ac:dyDescent="0.2">
      <c r="A5148" s="93" t="s">
        <v>4671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4662</v>
      </c>
      <c r="I5148" s="97" t="s">
        <v>2161</v>
      </c>
      <c r="J5148" s="97" t="s">
        <v>4663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/>
      <c r="R5148" s="31"/>
      <c r="S5148" s="31"/>
      <c r="T5148" s="95" t="str">
        <f t="shared" si="382"/>
        <v/>
      </c>
      <c r="U5148" s="32">
        <f t="shared" si="383"/>
        <v>-759.28939064612075</v>
      </c>
      <c r="V5148" s="22" t="str">
        <f t="shared" si="384"/>
        <v/>
      </c>
      <c r="X5148" s="33"/>
      <c r="Y5148" s="33"/>
    </row>
    <row r="5149" spans="1:25" hidden="1" x14ac:dyDescent="0.2">
      <c r="A5149" s="93" t="s">
        <v>4671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4664</v>
      </c>
      <c r="I5149" s="97" t="s">
        <v>2161</v>
      </c>
      <c r="J5149" s="97" t="s">
        <v>4665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si="383"/>
        <v>-557.05734955393336</v>
      </c>
      <c r="V5149" s="22" t="str">
        <f t="shared" si="384"/>
        <v/>
      </c>
      <c r="X5149" s="33"/>
      <c r="Y5149" s="33"/>
    </row>
    <row r="5150" spans="1:25" hidden="1" x14ac:dyDescent="0.2">
      <c r="A5150" s="93" t="s">
        <v>4671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2051</v>
      </c>
      <c r="I5150" s="97" t="s">
        <v>2040</v>
      </c>
      <c r="J5150" s="97" t="s">
        <v>2052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/>
      <c r="R5150" s="31"/>
      <c r="S5150" s="31"/>
      <c r="T5150" s="95" t="str">
        <f t="shared" si="382"/>
        <v/>
      </c>
      <c r="U5150" s="32">
        <f t="shared" si="383"/>
        <v>-2616.1472224925656</v>
      </c>
      <c r="V5150" s="22" t="str">
        <f t="shared" si="384"/>
        <v/>
      </c>
      <c r="X5150" s="33"/>
      <c r="Y5150" s="33"/>
    </row>
    <row r="5151" spans="1:25" hidden="1" x14ac:dyDescent="0.2">
      <c r="A5151" s="93" t="s">
        <v>4671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4666</v>
      </c>
      <c r="I5151" s="97" t="s">
        <v>4667</v>
      </c>
      <c r="J5151" s="97" t="s">
        <v>4668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3301</v>
      </c>
      <c r="T5151" s="95" t="str">
        <f t="shared" si="382"/>
        <v>2025 12</v>
      </c>
      <c r="U5151" s="32">
        <f t="shared" si="383"/>
        <v>1954.1757404703976</v>
      </c>
      <c r="V5151" s="22">
        <f t="shared" si="384"/>
        <v>0.60205839386806614</v>
      </c>
      <c r="X5151" s="33"/>
      <c r="Y5151" s="33"/>
    </row>
    <row r="5152" spans="1:25" hidden="1" x14ac:dyDescent="0.2">
      <c r="A5152" s="93" t="s">
        <v>4671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4669</v>
      </c>
      <c r="I5152" s="97" t="s">
        <v>2499</v>
      </c>
      <c r="J5152" s="97" t="s">
        <v>4670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3541</v>
      </c>
      <c r="T5152" s="95" t="str">
        <f t="shared" si="382"/>
        <v>2025 10</v>
      </c>
      <c r="U5152" s="32">
        <f t="shared" ref="U5152:U5168" si="385">Q5152-P5152</f>
        <v>1278.2699410651533</v>
      </c>
      <c r="V5152" s="22">
        <f t="shared" ref="V5152:V5168" si="386">IF(Q5152&lt;&gt;0,IFERROR(U5152/P5152,""),"")</f>
        <v>0.74243342295827641</v>
      </c>
      <c r="X5152" s="33"/>
      <c r="Y5152" s="33"/>
    </row>
    <row r="5153" spans="1:25" hidden="1" x14ac:dyDescent="0.2">
      <c r="A5153" s="93" t="s">
        <v>4680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3113</v>
      </c>
      <c r="I5153" s="97" t="s">
        <v>3114</v>
      </c>
      <c r="J5153" s="97" t="s">
        <v>4673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5115</v>
      </c>
      <c r="T5153" s="95" t="str">
        <f t="shared" si="382"/>
        <v>2025 11</v>
      </c>
      <c r="U5153" s="32">
        <f t="shared" si="385"/>
        <v>637.83978227902935</v>
      </c>
      <c r="V5153" s="22">
        <f t="shared" si="386"/>
        <v>1.1346227679803953</v>
      </c>
      <c r="X5153" s="33"/>
      <c r="Y5153" s="33"/>
    </row>
    <row r="5154" spans="1:25" hidden="1" x14ac:dyDescent="0.2">
      <c r="A5154" s="93" t="s">
        <v>4680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4674</v>
      </c>
      <c r="I5154" s="97" t="s">
        <v>2195</v>
      </c>
      <c r="J5154" s="97" t="s">
        <v>4675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5115</v>
      </c>
      <c r="T5154" s="95" t="str">
        <f t="shared" si="382"/>
        <v>2025 11</v>
      </c>
      <c r="U5154" s="32">
        <f t="shared" si="385"/>
        <v>1197.9279679376082</v>
      </c>
      <c r="V5154" s="22">
        <f t="shared" si="386"/>
        <v>0.48853702186311931</v>
      </c>
      <c r="X5154" s="33"/>
      <c r="Y5154" s="33"/>
    </row>
    <row r="5155" spans="1:25" hidden="1" x14ac:dyDescent="0.2">
      <c r="A5155" s="93" t="s">
        <v>4680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2141</v>
      </c>
      <c r="I5155" s="97" t="s">
        <v>2075</v>
      </c>
      <c r="J5155" s="97" t="s">
        <v>2142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5118</v>
      </c>
      <c r="T5155" s="95" t="str">
        <f t="shared" si="382"/>
        <v>2025 11</v>
      </c>
      <c r="U5155" s="32">
        <f t="shared" si="385"/>
        <v>784.559774696707</v>
      </c>
      <c r="V5155" s="22">
        <f t="shared" si="386"/>
        <v>0.85703004195252153</v>
      </c>
      <c r="X5155" s="33"/>
      <c r="Y5155" s="33"/>
    </row>
    <row r="5156" spans="1:25" hidden="1" x14ac:dyDescent="0.2">
      <c r="A5156" s="93" t="s">
        <v>4680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2139</v>
      </c>
      <c r="I5156" s="97" t="s">
        <v>2075</v>
      </c>
      <c r="J5156" s="97" t="s">
        <v>2140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5118</v>
      </c>
      <c r="T5156" s="95" t="str">
        <f t="shared" si="382"/>
        <v>2025 11</v>
      </c>
      <c r="U5156" s="32">
        <f t="shared" si="385"/>
        <v>812.40963388214868</v>
      </c>
      <c r="V5156" s="22">
        <f t="shared" si="386"/>
        <v>0.54612455981567387</v>
      </c>
      <c r="X5156" s="33"/>
      <c r="Y5156" s="33"/>
    </row>
    <row r="5157" spans="1:25" hidden="1" x14ac:dyDescent="0.2">
      <c r="A5157" s="93" t="s">
        <v>4680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2510</v>
      </c>
      <c r="I5157" s="97" t="s">
        <v>2075</v>
      </c>
      <c r="J5157" s="97" t="s">
        <v>2511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4880</v>
      </c>
      <c r="T5157" s="95" t="str">
        <f t="shared" si="382"/>
        <v>2025 10</v>
      </c>
      <c r="U5157" s="32">
        <f t="shared" si="385"/>
        <v>1141.9253157495666</v>
      </c>
      <c r="V5157" s="22">
        <f t="shared" si="386"/>
        <v>0.78317340537093771</v>
      </c>
      <c r="X5157" s="33"/>
      <c r="Y5157" s="33"/>
    </row>
    <row r="5158" spans="1:25" hidden="1" x14ac:dyDescent="0.2">
      <c r="A5158" s="93" t="s">
        <v>4680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2510</v>
      </c>
      <c r="I5158" s="97" t="s">
        <v>2075</v>
      </c>
      <c r="J5158" s="97" t="s">
        <v>2511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5122</v>
      </c>
      <c r="T5158" s="95" t="str">
        <f t="shared" si="382"/>
        <v>2025 11</v>
      </c>
      <c r="U5158" s="32">
        <f t="shared" si="385"/>
        <v>1141.9253157495666</v>
      </c>
      <c r="V5158" s="22">
        <f t="shared" si="386"/>
        <v>0.78317340537093771</v>
      </c>
      <c r="X5158" s="33"/>
      <c r="Y5158" s="33"/>
    </row>
    <row r="5159" spans="1:25" hidden="1" x14ac:dyDescent="0.2">
      <c r="A5159" s="93" t="s">
        <v>4680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2583</v>
      </c>
      <c r="I5159" s="97" t="s">
        <v>2584</v>
      </c>
      <c r="J5159" s="97" t="s">
        <v>2585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3532</v>
      </c>
      <c r="T5159" s="95" t="str">
        <f t="shared" si="382"/>
        <v>2025 11</v>
      </c>
      <c r="U5159" s="32">
        <f t="shared" si="385"/>
        <v>951.25836005199244</v>
      </c>
      <c r="V5159" s="22">
        <f t="shared" si="386"/>
        <v>0.44270485681796984</v>
      </c>
      <c r="X5159" s="33"/>
      <c r="Y5159" s="33"/>
    </row>
    <row r="5160" spans="1:25" hidden="1" x14ac:dyDescent="0.2">
      <c r="A5160" s="93" t="s">
        <v>4680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2586</v>
      </c>
      <c r="I5160" s="97" t="s">
        <v>2075</v>
      </c>
      <c r="J5160" s="97" t="s">
        <v>2587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3532</v>
      </c>
      <c r="T5160" s="95" t="str">
        <f t="shared" si="382"/>
        <v>2025 11</v>
      </c>
      <c r="U5160" s="32">
        <f t="shared" si="385"/>
        <v>597.12306867417681</v>
      </c>
      <c r="V5160" s="22">
        <f t="shared" si="386"/>
        <v>0.79312174915844158</v>
      </c>
      <c r="X5160" s="33"/>
      <c r="Y5160" s="33"/>
    </row>
    <row r="5161" spans="1:25" hidden="1" x14ac:dyDescent="0.2">
      <c r="A5161" s="93" t="s">
        <v>4680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2749</v>
      </c>
      <c r="I5161" s="97" t="s">
        <v>2750</v>
      </c>
      <c r="J5161" s="97" t="s">
        <v>2751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5112</v>
      </c>
      <c r="T5161" s="95" t="str">
        <f t="shared" si="382"/>
        <v>2025 10</v>
      </c>
      <c r="U5161" s="32">
        <f t="shared" si="385"/>
        <v>643.18806217504323</v>
      </c>
      <c r="V5161" s="22">
        <f t="shared" si="386"/>
        <v>1.4079931125212908</v>
      </c>
      <c r="X5161" s="33"/>
      <c r="Y5161" s="33"/>
    </row>
    <row r="5162" spans="1:25" hidden="1" x14ac:dyDescent="0.2">
      <c r="A5162" s="93" t="s">
        <v>4680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4676</v>
      </c>
      <c r="I5162" s="97" t="s">
        <v>2088</v>
      </c>
      <c r="J5162" s="97" t="s">
        <v>4677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si="385"/>
        <v>874.67062066724452</v>
      </c>
      <c r="V5162" s="22">
        <f t="shared" si="386"/>
        <v>0.85306306275593724</v>
      </c>
      <c r="X5162" s="33"/>
      <c r="Y5162" s="33"/>
    </row>
    <row r="5163" spans="1:25" hidden="1" x14ac:dyDescent="0.2">
      <c r="A5163" s="93" t="s">
        <v>4680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3723</v>
      </c>
      <c r="I5163" s="97" t="s">
        <v>2040</v>
      </c>
      <c r="J5163" s="97" t="s">
        <v>4678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3563</v>
      </c>
      <c r="T5163" s="95" t="str">
        <f t="shared" si="382"/>
        <v>2025 11</v>
      </c>
      <c r="U5163" s="32">
        <f t="shared" si="385"/>
        <v>820.68397638648162</v>
      </c>
      <c r="V5163" s="22">
        <f t="shared" si="386"/>
        <v>0.51964519077615268</v>
      </c>
      <c r="X5163" s="33"/>
      <c r="Y5163" s="33"/>
    </row>
    <row r="5164" spans="1:25" hidden="1" x14ac:dyDescent="0.2">
      <c r="A5164" s="93" t="s">
        <v>4680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2613</v>
      </c>
      <c r="I5164" s="97" t="s">
        <v>2041</v>
      </c>
      <c r="J5164" s="97" t="s">
        <v>4679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3541</v>
      </c>
      <c r="T5164" s="95" t="str">
        <f t="shared" si="382"/>
        <v>2025 11</v>
      </c>
      <c r="U5164" s="32">
        <f t="shared" si="385"/>
        <v>1088.7970883882147</v>
      </c>
      <c r="V5164" s="22">
        <f t="shared" si="386"/>
        <v>0.72048371533836553</v>
      </c>
      <c r="X5164" s="33"/>
      <c r="Y5164" s="33"/>
    </row>
    <row r="5165" spans="1:25" hidden="1" x14ac:dyDescent="0.2">
      <c r="A5165" s="93" t="s">
        <v>4680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4387</v>
      </c>
      <c r="I5165" s="97" t="s">
        <v>2713</v>
      </c>
      <c r="J5165" s="97" t="s">
        <v>4388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3563</v>
      </c>
      <c r="T5165" s="95" t="str">
        <f t="shared" si="382"/>
        <v>2025 12</v>
      </c>
      <c r="U5165" s="32">
        <f t="shared" si="385"/>
        <v>1039.1510333622182</v>
      </c>
      <c r="V5165" s="22">
        <f t="shared" si="386"/>
        <v>1.0814925856645632</v>
      </c>
      <c r="X5165" s="33"/>
      <c r="Y5165" s="33"/>
    </row>
    <row r="5166" spans="1:25" hidden="1" x14ac:dyDescent="0.2">
      <c r="A5166" s="93" t="s">
        <v>4824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2318</v>
      </c>
      <c r="I5166" s="97" t="s">
        <v>2319</v>
      </c>
      <c r="J5166" s="97" t="s">
        <v>741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si="385"/>
        <v>1128</v>
      </c>
      <c r="V5166" s="22">
        <f t="shared" si="386"/>
        <v>1.2935779816513762</v>
      </c>
      <c r="X5166" s="33"/>
      <c r="Y5166" s="33"/>
    </row>
    <row r="5167" spans="1:25" hidden="1" x14ac:dyDescent="0.2">
      <c r="A5167" s="93" t="s">
        <v>4824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2318</v>
      </c>
      <c r="I5167" s="97" t="s">
        <v>2319</v>
      </c>
      <c r="J5167" s="97" t="s">
        <v>741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si="385"/>
        <v>1128</v>
      </c>
      <c r="V5167" s="22">
        <f t="shared" si="386"/>
        <v>1.2935779816513762</v>
      </c>
      <c r="X5167" s="33"/>
      <c r="Y5167" s="33"/>
    </row>
    <row r="5168" spans="1:25" hidden="1" x14ac:dyDescent="0.2">
      <c r="A5168" s="93" t="s">
        <v>4825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2564</v>
      </c>
      <c r="I5168" s="97" t="s">
        <v>1385</v>
      </c>
      <c r="J5168" s="97" t="s">
        <v>296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si="385"/>
        <v>2.5599683931432082E-4</v>
      </c>
      <c r="V5168" s="22">
        <f t="shared" si="386"/>
        <v>1.1639819085530517E-7</v>
      </c>
      <c r="X5168" s="33"/>
      <c r="Y5168" s="33"/>
    </row>
    <row r="5169" spans="1:25" hidden="1" x14ac:dyDescent="0.2">
      <c r="A5169" s="93" t="s">
        <v>4825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2564</v>
      </c>
      <c r="I5169" s="97" t="s">
        <v>1385</v>
      </c>
      <c r="J5169" s="97" t="s">
        <v>296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si="354"/>
        <v>-2199.3197440031608</v>
      </c>
      <c r="V5169" s="22" t="str">
        <f t="shared" si="355"/>
        <v/>
      </c>
      <c r="X5169" s="33"/>
      <c r="Y5169" s="33"/>
    </row>
    <row r="5170" spans="1:25" hidden="1" x14ac:dyDescent="0.2">
      <c r="A5170" s="93" t="s">
        <v>4825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2564</v>
      </c>
      <c r="I5170" s="97" t="s">
        <v>1385</v>
      </c>
      <c r="J5170" s="97" t="s">
        <v>296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si="354"/>
        <v>-2199.3197440031608</v>
      </c>
      <c r="V5170" s="22" t="str">
        <f t="shared" si="355"/>
        <v/>
      </c>
      <c r="X5170" s="33"/>
      <c r="Y5170" s="33"/>
    </row>
    <row r="5171" spans="1:25" hidden="1" x14ac:dyDescent="0.2">
      <c r="A5171" s="93" t="s">
        <v>4825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2565</v>
      </c>
      <c r="I5171" s="97" t="s">
        <v>1385</v>
      </c>
      <c r="J5171" s="97" t="s">
        <v>297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si="354"/>
        <v>351.3846160047467</v>
      </c>
      <c r="V5171" s="22">
        <f t="shared" si="355"/>
        <v>0.5417457320243243</v>
      </c>
      <c r="X5171" s="33"/>
      <c r="Y5171" s="33"/>
    </row>
    <row r="5172" spans="1:25" hidden="1" x14ac:dyDescent="0.2">
      <c r="A5172" s="93" t="s">
        <v>4825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2565</v>
      </c>
      <c r="I5172" s="97" t="s">
        <v>1385</v>
      </c>
      <c r="J5172" s="97" t="s">
        <v>297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si="354"/>
        <v>4.6160047467083132E-3</v>
      </c>
      <c r="V5172" s="22">
        <f t="shared" si="355"/>
        <v>7.116705617241564E-6</v>
      </c>
      <c r="X5172" s="33"/>
      <c r="Y5172" s="33"/>
    </row>
    <row r="5173" spans="1:25" hidden="1" x14ac:dyDescent="0.2">
      <c r="A5173" s="93" t="s">
        <v>4833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2543</v>
      </c>
      <c r="I5173" s="97" t="s">
        <v>2072</v>
      </c>
      <c r="J5173" s="97" t="s">
        <v>3808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3301</v>
      </c>
      <c r="T5173" s="95" t="str">
        <f t="shared" si="382"/>
        <v>2025 11</v>
      </c>
      <c r="U5173" s="32">
        <f t="shared" si="354"/>
        <v>894.85586784346197</v>
      </c>
      <c r="V5173" s="22">
        <f t="shared" si="355"/>
        <v>0.80971869804644647</v>
      </c>
      <c r="X5173" s="33"/>
      <c r="Y5173" s="33"/>
    </row>
    <row r="5174" spans="1:25" hidden="1" x14ac:dyDescent="0.2">
      <c r="A5174" s="93" t="s">
        <v>4833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2543</v>
      </c>
      <c r="I5174" s="97" t="s">
        <v>2072</v>
      </c>
      <c r="J5174" s="97" t="s">
        <v>3808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3301</v>
      </c>
      <c r="T5174" s="95" t="str">
        <f t="shared" si="382"/>
        <v>2025 11</v>
      </c>
      <c r="U5174" s="32">
        <f t="shared" si="354"/>
        <v>894.85586784346197</v>
      </c>
      <c r="V5174" s="22">
        <f t="shared" si="355"/>
        <v>0.80971869804644647</v>
      </c>
      <c r="X5174" s="33"/>
      <c r="Y5174" s="33"/>
    </row>
    <row r="5175" spans="1:25" hidden="1" x14ac:dyDescent="0.2">
      <c r="A5175" s="93" t="s">
        <v>4833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3868</v>
      </c>
      <c r="I5175" s="97" t="s">
        <v>2044</v>
      </c>
      <c r="J5175" s="97" t="s">
        <v>3869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3292</v>
      </c>
      <c r="T5175" s="95" t="str">
        <f t="shared" si="382"/>
        <v>2025 11</v>
      </c>
      <c r="U5175" s="32">
        <f t="shared" si="354"/>
        <v>1129.3878098146804</v>
      </c>
      <c r="V5175" s="22">
        <f t="shared" si="355"/>
        <v>0.63785159510083012</v>
      </c>
      <c r="X5175" s="33"/>
      <c r="Y5175" s="33"/>
    </row>
    <row r="5176" spans="1:25" hidden="1" x14ac:dyDescent="0.2">
      <c r="A5176" s="93" t="s">
        <v>4833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4089</v>
      </c>
      <c r="I5176" s="97" t="s">
        <v>2245</v>
      </c>
      <c r="J5176" s="97" t="s">
        <v>4090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3301</v>
      </c>
      <c r="T5176" s="95" t="str">
        <f t="shared" si="382"/>
        <v>2025 11</v>
      </c>
      <c r="U5176" s="32">
        <f t="shared" si="354"/>
        <v>1692.8242085101974</v>
      </c>
      <c r="V5176" s="22">
        <f t="shared" si="355"/>
        <v>0.46929351558190702</v>
      </c>
      <c r="X5176" s="33"/>
      <c r="Y5176" s="33"/>
    </row>
    <row r="5177" spans="1:25" hidden="1" x14ac:dyDescent="0.2">
      <c r="A5177" s="93" t="s">
        <v>4833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2053</v>
      </c>
      <c r="I5177" s="97" t="s">
        <v>2040</v>
      </c>
      <c r="J5177" s="97" t="s">
        <v>2054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si="354"/>
        <v>-1675.3490407909724</v>
      </c>
      <c r="V5177" s="22" t="str">
        <f t="shared" si="355"/>
        <v/>
      </c>
      <c r="X5177" s="33"/>
      <c r="Y5177" s="33"/>
    </row>
    <row r="5178" spans="1:25" hidden="1" x14ac:dyDescent="0.2">
      <c r="A5178" s="93" t="s">
        <v>4833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4826</v>
      </c>
      <c r="I5178" s="97" t="s">
        <v>4827</v>
      </c>
      <c r="J5178" s="97" t="s">
        <v>4828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3541</v>
      </c>
      <c r="T5178" s="95" t="str">
        <f t="shared" si="382"/>
        <v>2025 11</v>
      </c>
      <c r="U5178" s="32">
        <f t="shared" si="354"/>
        <v>1704.0844119474068</v>
      </c>
      <c r="V5178" s="22">
        <f t="shared" si="355"/>
        <v>0.37651705578553196</v>
      </c>
      <c r="X5178" s="33"/>
      <c r="Y5178" s="33"/>
    </row>
    <row r="5179" spans="1:25" hidden="1" x14ac:dyDescent="0.2">
      <c r="A5179" s="93" t="s">
        <v>4833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4829</v>
      </c>
      <c r="I5179" s="97" t="s">
        <v>3024</v>
      </c>
      <c r="J5179" s="97" t="s">
        <v>4830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3541</v>
      </c>
      <c r="T5179" s="95" t="str">
        <f t="shared" si="382"/>
        <v>2025 11</v>
      </c>
      <c r="U5179" s="32">
        <f t="shared" si="354"/>
        <v>1192.3990154260273</v>
      </c>
      <c r="V5179" s="22">
        <f t="shared" si="355"/>
        <v>0.46260031035141291</v>
      </c>
      <c r="X5179" s="33"/>
      <c r="Y5179" s="33"/>
    </row>
    <row r="5180" spans="1:25" hidden="1" x14ac:dyDescent="0.2">
      <c r="A5180" s="93" t="s">
        <v>4833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4831</v>
      </c>
      <c r="I5180" s="97" t="s">
        <v>2537</v>
      </c>
      <c r="J5180" s="97" t="s">
        <v>4832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si="354"/>
        <v>-1328.1881405942647</v>
      </c>
      <c r="V5180" s="22" t="str">
        <f t="shared" si="355"/>
        <v/>
      </c>
      <c r="X5180" s="33"/>
      <c r="Y5180" s="33"/>
    </row>
    <row r="5181" spans="1:25" hidden="1" x14ac:dyDescent="0.2">
      <c r="A5181" s="93" t="s">
        <v>4838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4641</v>
      </c>
      <c r="I5181" s="97" t="s">
        <v>2040</v>
      </c>
      <c r="J5181" s="97" t="s">
        <v>4642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3247</v>
      </c>
      <c r="T5181" s="95" t="str">
        <f t="shared" si="382"/>
        <v>2025 11</v>
      </c>
      <c r="U5181" s="32">
        <f t="shared" ref="U5181:U5260" si="387">Q5181-P5181</f>
        <v>1143.7745627337977</v>
      </c>
      <c r="V5181" s="22">
        <f t="shared" ref="V5181:V5260" si="388">IF(Q5181&lt;&gt;0,IFERROR(U5181/P5181,""),"")</f>
        <v>0.48542662541698722</v>
      </c>
      <c r="X5181" s="33"/>
      <c r="Y5181" s="33"/>
    </row>
    <row r="5182" spans="1:25" hidden="1" x14ac:dyDescent="0.2">
      <c r="A5182" s="93" t="s">
        <v>4838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2064</v>
      </c>
      <c r="I5182" s="97" t="s">
        <v>2044</v>
      </c>
      <c r="J5182" s="97" t="s">
        <v>2065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/>
      <c r="R5182" s="31"/>
      <c r="S5182" s="31"/>
      <c r="T5182" s="95" t="str">
        <f t="shared" si="382"/>
        <v/>
      </c>
      <c r="U5182" s="32">
        <f t="shared" si="387"/>
        <v>-1110.224608229704</v>
      </c>
      <c r="V5182" s="22" t="str">
        <f t="shared" si="388"/>
        <v/>
      </c>
      <c r="X5182" s="33"/>
      <c r="Y5182" s="33"/>
    </row>
    <row r="5183" spans="1:25" hidden="1" x14ac:dyDescent="0.2">
      <c r="A5183" s="93" t="s">
        <v>4838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2697</v>
      </c>
      <c r="I5183" s="97" t="s">
        <v>2040</v>
      </c>
      <c r="J5183" s="97" t="s">
        <v>2698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4877</v>
      </c>
      <c r="T5183" s="95" t="str">
        <f t="shared" si="382"/>
        <v>2025 12</v>
      </c>
      <c r="U5183" s="32">
        <f t="shared" si="387"/>
        <v>790.20695581842051</v>
      </c>
      <c r="V5183" s="22">
        <f t="shared" si="388"/>
        <v>0.86855682275441581</v>
      </c>
      <c r="X5183" s="33"/>
      <c r="Y5183" s="33"/>
    </row>
    <row r="5184" spans="1:25" hidden="1" x14ac:dyDescent="0.2">
      <c r="A5184" s="93" t="s">
        <v>4838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2697</v>
      </c>
      <c r="I5184" s="97" t="s">
        <v>2040</v>
      </c>
      <c r="J5184" s="97" t="s">
        <v>2698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/>
      <c r="R5184" s="31"/>
      <c r="S5184" s="31"/>
      <c r="T5184" s="95" t="str">
        <f t="shared" si="382"/>
        <v/>
      </c>
      <c r="U5184" s="32">
        <f t="shared" si="387"/>
        <v>-909.79304418157949</v>
      </c>
      <c r="V5184" s="22" t="str">
        <f t="shared" si="388"/>
        <v/>
      </c>
      <c r="X5184" s="33"/>
      <c r="Y5184" s="33"/>
    </row>
    <row r="5185" spans="1:25" hidden="1" x14ac:dyDescent="0.2">
      <c r="A5185" s="93" t="s">
        <v>4838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4834</v>
      </c>
      <c r="I5185" s="97" t="s">
        <v>2245</v>
      </c>
      <c r="J5185" s="97" t="s">
        <v>4835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3450</v>
      </c>
      <c r="T5185" s="95" t="str">
        <f t="shared" si="382"/>
        <v>2025 11</v>
      </c>
      <c r="U5185" s="32">
        <f t="shared" si="387"/>
        <v>810.52720655141025</v>
      </c>
      <c r="V5185" s="22">
        <f t="shared" si="388"/>
        <v>0.91124451756292824</v>
      </c>
      <c r="X5185" s="33"/>
      <c r="Y5185" s="33"/>
    </row>
    <row r="5186" spans="1:25" hidden="1" x14ac:dyDescent="0.2">
      <c r="A5186" s="93" t="s">
        <v>4838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3637</v>
      </c>
      <c r="I5186" s="97" t="s">
        <v>2138</v>
      </c>
      <c r="J5186" s="97" t="s">
        <v>4064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/>
      <c r="R5186" s="31"/>
      <c r="S5186" s="31"/>
      <c r="T5186" s="95" t="str">
        <f t="shared" si="382"/>
        <v/>
      </c>
      <c r="U5186" s="32">
        <f t="shared" si="387"/>
        <v>-945.81530684460643</v>
      </c>
      <c r="V5186" s="22" t="str">
        <f t="shared" si="388"/>
        <v/>
      </c>
      <c r="X5186" s="33"/>
      <c r="Y5186" s="33"/>
    </row>
    <row r="5187" spans="1:25" hidden="1" x14ac:dyDescent="0.2">
      <c r="A5187" s="93" t="s">
        <v>4838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3637</v>
      </c>
      <c r="I5187" s="97" t="s">
        <v>2138</v>
      </c>
      <c r="J5187" s="97" t="s">
        <v>4064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/>
      <c r="R5187" s="31"/>
      <c r="S5187" s="31"/>
      <c r="T5187" s="95" t="str">
        <f t="shared" si="382"/>
        <v/>
      </c>
      <c r="U5187" s="32">
        <f t="shared" si="387"/>
        <v>-945.81530684460643</v>
      </c>
      <c r="V5187" s="22" t="str">
        <f t="shared" si="388"/>
        <v/>
      </c>
      <c r="X5187" s="33"/>
      <c r="Y5187" s="33"/>
    </row>
    <row r="5188" spans="1:25" hidden="1" x14ac:dyDescent="0.2">
      <c r="A5188" s="93" t="s">
        <v>4838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2870</v>
      </c>
      <c r="I5188" s="97" t="s">
        <v>2044</v>
      </c>
      <c r="J5188" s="97" t="s">
        <v>4648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si="387"/>
        <v>-1929.1922892865571</v>
      </c>
      <c r="V5188" s="22" t="str">
        <f t="shared" si="388"/>
        <v/>
      </c>
      <c r="X5188" s="33"/>
      <c r="Y5188" s="33"/>
    </row>
    <row r="5189" spans="1:25" hidden="1" x14ac:dyDescent="0.2">
      <c r="A5189" s="93" t="s">
        <v>4838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2870</v>
      </c>
      <c r="I5189" s="97" t="s">
        <v>2044</v>
      </c>
      <c r="J5189" s="97" t="s">
        <v>4648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si="387"/>
        <v>-1929.1922892865571</v>
      </c>
      <c r="V5189" s="22" t="str">
        <f t="shared" si="388"/>
        <v/>
      </c>
      <c r="X5189" s="33"/>
      <c r="Y5189" s="33"/>
    </row>
    <row r="5190" spans="1:25" hidden="1" x14ac:dyDescent="0.2">
      <c r="A5190" s="93" t="s">
        <v>4838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2870</v>
      </c>
      <c r="I5190" s="97" t="s">
        <v>2044</v>
      </c>
      <c r="J5190" s="97" t="s">
        <v>4648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/>
      <c r="R5190" s="31"/>
      <c r="S5190" s="31"/>
      <c r="T5190" s="95" t="str">
        <f t="shared" si="390"/>
        <v/>
      </c>
      <c r="U5190" s="32">
        <f t="shared" si="387"/>
        <v>-1929.1922892865571</v>
      </c>
      <c r="V5190" s="22" t="str">
        <f t="shared" si="388"/>
        <v/>
      </c>
      <c r="X5190" s="33"/>
      <c r="Y5190" s="33"/>
    </row>
    <row r="5191" spans="1:25" hidden="1" x14ac:dyDescent="0.2">
      <c r="A5191" s="93" t="s">
        <v>4838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2510</v>
      </c>
      <c r="I5191" s="97" t="s">
        <v>2075</v>
      </c>
      <c r="J5191" s="97" t="s">
        <v>2511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5122</v>
      </c>
      <c r="T5191" s="95" t="str">
        <f t="shared" si="390"/>
        <v>2025 11</v>
      </c>
      <c r="U5191" s="32">
        <f t="shared" si="387"/>
        <v>1117.0835203720553</v>
      </c>
      <c r="V5191" s="22">
        <f t="shared" si="388"/>
        <v>0.75330171032445825</v>
      </c>
      <c r="X5191" s="33"/>
      <c r="Y5191" s="33"/>
    </row>
    <row r="5192" spans="1:25" hidden="1" x14ac:dyDescent="0.2">
      <c r="A5192" s="93" t="s">
        <v>4838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2510</v>
      </c>
      <c r="I5192" s="97" t="s">
        <v>2075</v>
      </c>
      <c r="J5192" s="97" t="s">
        <v>2511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4707</v>
      </c>
      <c r="T5192" s="95" t="str">
        <f t="shared" si="390"/>
        <v>2025 11</v>
      </c>
      <c r="U5192" s="32">
        <f t="shared" si="387"/>
        <v>1117.0835203720553</v>
      </c>
      <c r="V5192" s="22">
        <f t="shared" si="388"/>
        <v>0.75330171032445825</v>
      </c>
      <c r="X5192" s="33"/>
      <c r="Y5192" s="33"/>
    </row>
    <row r="5193" spans="1:25" hidden="1" x14ac:dyDescent="0.2">
      <c r="A5193" s="93" t="s">
        <v>4838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4836</v>
      </c>
      <c r="I5193" s="97" t="s">
        <v>2797</v>
      </c>
      <c r="J5193" s="97" t="s">
        <v>4837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5081</v>
      </c>
      <c r="T5193" s="95" t="str">
        <f t="shared" si="390"/>
        <v>2025 11</v>
      </c>
      <c r="U5193" s="32">
        <f t="shared" si="387"/>
        <v>1048.9493681124252</v>
      </c>
      <c r="V5193" s="22">
        <f t="shared" si="388"/>
        <v>0.72288957053684411</v>
      </c>
      <c r="X5193" s="33"/>
      <c r="Y5193" s="33"/>
    </row>
    <row r="5194" spans="1:25" hidden="1" x14ac:dyDescent="0.2">
      <c r="A5194" s="93" t="s">
        <v>4852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4839</v>
      </c>
      <c r="I5194" s="97" t="s">
        <v>2040</v>
      </c>
      <c r="J5194" s="97" t="s">
        <v>4840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si="387"/>
        <v>-1065.8938121395222</v>
      </c>
      <c r="V5194" s="22" t="str">
        <f t="shared" si="388"/>
        <v/>
      </c>
      <c r="X5194" s="33"/>
      <c r="Y5194" s="33"/>
    </row>
    <row r="5195" spans="1:25" hidden="1" x14ac:dyDescent="0.2">
      <c r="A5195" s="93" t="s">
        <v>4852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4839</v>
      </c>
      <c r="I5195" s="97" t="s">
        <v>2040</v>
      </c>
      <c r="J5195" s="97" t="s">
        <v>4840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si="387"/>
        <v>-1065.8938121395222</v>
      </c>
      <c r="V5195" s="22" t="str">
        <f t="shared" si="388"/>
        <v/>
      </c>
      <c r="X5195" s="33"/>
      <c r="Y5195" s="33"/>
    </row>
    <row r="5196" spans="1:25" hidden="1" x14ac:dyDescent="0.2">
      <c r="A5196" s="93" t="s">
        <v>4852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4841</v>
      </c>
      <c r="I5196" s="97" t="s">
        <v>2189</v>
      </c>
      <c r="J5196" s="97" t="s">
        <v>4842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si="387"/>
        <v>-656.21665476517433</v>
      </c>
      <c r="V5196" s="22" t="str">
        <f t="shared" si="388"/>
        <v/>
      </c>
      <c r="X5196" s="33"/>
      <c r="Y5196" s="33"/>
    </row>
    <row r="5197" spans="1:25" hidden="1" x14ac:dyDescent="0.2">
      <c r="A5197" s="93" t="s">
        <v>4852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4843</v>
      </c>
      <c r="I5197" s="97" t="s">
        <v>2256</v>
      </c>
      <c r="J5197" s="97" t="s">
        <v>4844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3297</v>
      </c>
      <c r="T5197" s="95" t="str">
        <f t="shared" si="390"/>
        <v>2025 11</v>
      </c>
      <c r="U5197" s="32">
        <f t="shared" si="387"/>
        <v>764.14861851139767</v>
      </c>
      <c r="V5197" s="22">
        <f t="shared" si="388"/>
        <v>0.91421589463726649</v>
      </c>
      <c r="X5197" s="33"/>
      <c r="Y5197" s="33"/>
    </row>
    <row r="5198" spans="1:25" hidden="1" x14ac:dyDescent="0.2">
      <c r="A5198" s="93" t="s">
        <v>4852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4843</v>
      </c>
      <c r="I5198" s="97" t="s">
        <v>2256</v>
      </c>
      <c r="J5198" s="97" t="s">
        <v>4844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3297</v>
      </c>
      <c r="T5198" s="95" t="str">
        <f t="shared" si="390"/>
        <v>2025 11</v>
      </c>
      <c r="U5198" s="32">
        <f t="shared" si="387"/>
        <v>764.14861851139767</v>
      </c>
      <c r="V5198" s="22">
        <f t="shared" si="388"/>
        <v>0.91421589463726649</v>
      </c>
      <c r="X5198" s="33"/>
      <c r="Y5198" s="33"/>
    </row>
    <row r="5199" spans="1:25" hidden="1" x14ac:dyDescent="0.2">
      <c r="A5199" s="93" t="s">
        <v>4852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4845</v>
      </c>
      <c r="I5199" s="97" t="s">
        <v>2800</v>
      </c>
      <c r="J5199" s="97" t="s">
        <v>4846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5125</v>
      </c>
      <c r="T5199" s="95" t="str">
        <f t="shared" si="390"/>
        <v>2025 11</v>
      </c>
      <c r="U5199" s="32">
        <f t="shared" si="387"/>
        <v>777.89617412798657</v>
      </c>
      <c r="V5199" s="22">
        <f t="shared" si="388"/>
        <v>0.94622619387869245</v>
      </c>
      <c r="X5199" s="33"/>
      <c r="Y5199" s="33"/>
    </row>
    <row r="5200" spans="1:25" hidden="1" x14ac:dyDescent="0.2">
      <c r="A5200" s="93" t="s">
        <v>4852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2720</v>
      </c>
      <c r="I5200" s="97" t="s">
        <v>2721</v>
      </c>
      <c r="J5200" s="97" t="s">
        <v>2722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si="387"/>
        <v>-775.36213677561136</v>
      </c>
      <c r="V5200" s="22" t="str">
        <f t="shared" si="388"/>
        <v/>
      </c>
      <c r="X5200" s="33"/>
      <c r="Y5200" s="33"/>
    </row>
    <row r="5201" spans="1:25" hidden="1" x14ac:dyDescent="0.2">
      <c r="A5201" s="93" t="s">
        <v>4852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4847</v>
      </c>
      <c r="I5201" s="97" t="s">
        <v>2043</v>
      </c>
      <c r="J5201" s="97" t="s">
        <v>4848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/>
      <c r="R5201" s="31"/>
      <c r="S5201" s="31"/>
      <c r="T5201" s="95" t="str">
        <f t="shared" si="390"/>
        <v/>
      </c>
      <c r="U5201" s="32">
        <f t="shared" si="387"/>
        <v>-1307.8507909914858</v>
      </c>
      <c r="V5201" s="22" t="str">
        <f t="shared" si="388"/>
        <v/>
      </c>
      <c r="X5201" s="33"/>
      <c r="Y5201" s="33"/>
    </row>
    <row r="5202" spans="1:25" hidden="1" x14ac:dyDescent="0.2">
      <c r="A5202" s="93" t="s">
        <v>4852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2706</v>
      </c>
      <c r="I5202" s="97" t="s">
        <v>2256</v>
      </c>
      <c r="J5202" s="97" t="s">
        <v>2707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si="387"/>
        <v>-752.44954408129638</v>
      </c>
      <c r="V5202" s="22" t="str">
        <f t="shared" si="388"/>
        <v/>
      </c>
      <c r="X5202" s="33"/>
      <c r="Y5202" s="33"/>
    </row>
    <row r="5203" spans="1:25" hidden="1" x14ac:dyDescent="0.2">
      <c r="A5203" s="93" t="s">
        <v>4852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4849</v>
      </c>
      <c r="I5203" s="97" t="s">
        <v>4850</v>
      </c>
      <c r="J5203" s="97" t="s">
        <v>4851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si="387"/>
        <v>-551.73523207909921</v>
      </c>
      <c r="V5203" s="22" t="str">
        <f t="shared" si="388"/>
        <v/>
      </c>
      <c r="X5203" s="33"/>
      <c r="Y5203" s="33"/>
    </row>
    <row r="5204" spans="1:25" hidden="1" x14ac:dyDescent="0.2">
      <c r="A5204" s="93" t="s">
        <v>4852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3050</v>
      </c>
      <c r="I5204" s="97" t="s">
        <v>2040</v>
      </c>
      <c r="J5204" s="97" t="s">
        <v>3051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3450</v>
      </c>
      <c r="T5204" s="95" t="str">
        <f t="shared" si="390"/>
        <v>2025 11</v>
      </c>
      <c r="U5204" s="32">
        <f t="shared" si="387"/>
        <v>809.87270804723971</v>
      </c>
      <c r="V5204" s="22">
        <f t="shared" si="388"/>
        <v>1.173512071600084</v>
      </c>
      <c r="X5204" s="33"/>
      <c r="Y5204" s="33"/>
    </row>
    <row r="5205" spans="1:25" hidden="1" x14ac:dyDescent="0.2">
      <c r="A5205" s="93" t="s">
        <v>4852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2661</v>
      </c>
      <c r="I5205" s="97" t="s">
        <v>2040</v>
      </c>
      <c r="J5205" s="97" t="s">
        <v>2688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/>
      <c r="R5205" s="31"/>
      <c r="S5205" s="31"/>
      <c r="T5205" s="95" t="str">
        <f t="shared" si="390"/>
        <v/>
      </c>
      <c r="U5205" s="32">
        <f t="shared" si="387"/>
        <v>-408.76065366657519</v>
      </c>
      <c r="V5205" s="22" t="str">
        <f t="shared" si="388"/>
        <v/>
      </c>
      <c r="X5205" s="33"/>
      <c r="Y5205" s="33"/>
    </row>
    <row r="5206" spans="1:25" hidden="1" x14ac:dyDescent="0.2">
      <c r="A5206" s="93" t="s">
        <v>4852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2125</v>
      </c>
      <c r="I5206" s="97" t="s">
        <v>2040</v>
      </c>
      <c r="J5206" s="97" t="s">
        <v>3851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3450</v>
      </c>
      <c r="T5206" s="95" t="str">
        <f t="shared" si="390"/>
        <v>2025 12</v>
      </c>
      <c r="U5206" s="32">
        <f t="shared" si="387"/>
        <v>1252.1263334248833</v>
      </c>
      <c r="V5206" s="22">
        <f t="shared" si="388"/>
        <v>0.75984364506974567</v>
      </c>
      <c r="X5206" s="33"/>
      <c r="Y5206" s="33"/>
    </row>
    <row r="5207" spans="1:25" hidden="1" x14ac:dyDescent="0.2">
      <c r="A5207" s="93" t="s">
        <v>4852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2527</v>
      </c>
      <c r="I5207" s="97" t="s">
        <v>2040</v>
      </c>
      <c r="J5207" s="97" t="s">
        <v>2528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si="387"/>
        <v>1012.9727341389726</v>
      </c>
      <c r="V5207" s="22">
        <f t="shared" si="388"/>
        <v>0.68120656385707556</v>
      </c>
      <c r="X5207" s="33"/>
      <c r="Y5207" s="33"/>
    </row>
    <row r="5208" spans="1:25" hidden="1" x14ac:dyDescent="0.2">
      <c r="A5208" s="93" t="s">
        <v>4852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2527</v>
      </c>
      <c r="I5208" s="97" t="s">
        <v>2040</v>
      </c>
      <c r="J5208" s="97" t="s">
        <v>2528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/>
      <c r="R5208" s="31"/>
      <c r="S5208" s="31"/>
      <c r="T5208" s="95" t="str">
        <f t="shared" si="390"/>
        <v/>
      </c>
      <c r="U5208" s="32">
        <f t="shared" si="387"/>
        <v>-1487.0272658610274</v>
      </c>
      <c r="V5208" s="22" t="str">
        <f t="shared" si="388"/>
        <v/>
      </c>
      <c r="X5208" s="33"/>
      <c r="Y5208" s="33"/>
    </row>
    <row r="5209" spans="1:25" hidden="1" x14ac:dyDescent="0.2">
      <c r="A5209" s="93" t="s">
        <v>4852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3894</v>
      </c>
      <c r="I5209" s="97" t="s">
        <v>2044</v>
      </c>
      <c r="J5209" s="97" t="s">
        <v>3895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3297</v>
      </c>
      <c r="T5209" s="95" t="str">
        <f t="shared" si="390"/>
        <v>2025 11</v>
      </c>
      <c r="U5209" s="32">
        <f t="shared" si="387"/>
        <v>862.31561109585255</v>
      </c>
      <c r="V5209" s="22">
        <f t="shared" si="388"/>
        <v>1.0294039408134696</v>
      </c>
      <c r="X5209" s="33"/>
      <c r="Y5209" s="33"/>
    </row>
    <row r="5210" spans="1:25" hidden="1" x14ac:dyDescent="0.2">
      <c r="A5210" s="93" t="s">
        <v>4852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2879</v>
      </c>
      <c r="I5210" s="97" t="s">
        <v>2040</v>
      </c>
      <c r="J5210" s="97" t="s">
        <v>2880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si="387"/>
        <v>-1457.2408953584181</v>
      </c>
      <c r="V5210" s="22" t="str">
        <f t="shared" si="388"/>
        <v/>
      </c>
      <c r="X5210" s="33"/>
      <c r="Y5210" s="33"/>
    </row>
    <row r="5211" spans="1:25" hidden="1" x14ac:dyDescent="0.2">
      <c r="A5211" s="93" t="s">
        <v>5134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5130</v>
      </c>
      <c r="I5211" s="97" t="s">
        <v>2040</v>
      </c>
      <c r="J5211" s="97" t="s">
        <v>5131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5128</v>
      </c>
      <c r="T5211" s="95" t="str">
        <f t="shared" si="390"/>
        <v>2025 11</v>
      </c>
      <c r="U5211" s="32">
        <f t="shared" si="387"/>
        <v>867.02721385998575</v>
      </c>
      <c r="V5211" s="22">
        <f t="shared" si="388"/>
        <v>0.65044629783530628</v>
      </c>
      <c r="X5211" s="33"/>
      <c r="Y5211" s="33"/>
    </row>
    <row r="5212" spans="1:25" hidden="1" x14ac:dyDescent="0.2">
      <c r="A5212" s="93" t="s">
        <v>5134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2671</v>
      </c>
      <c r="I5212" s="97" t="s">
        <v>2040</v>
      </c>
      <c r="J5212" s="97" t="s">
        <v>2672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3503</v>
      </c>
      <c r="T5212" s="95" t="str">
        <f t="shared" si="390"/>
        <v>2025 12</v>
      </c>
      <c r="U5212" s="32">
        <f t="shared" si="387"/>
        <v>1304.1328962521463</v>
      </c>
      <c r="V5212" s="22">
        <f t="shared" si="388"/>
        <v>0.76900654147369352</v>
      </c>
      <c r="X5212" s="33"/>
      <c r="Y5212" s="33"/>
    </row>
    <row r="5213" spans="1:25" hidden="1" x14ac:dyDescent="0.2">
      <c r="A5213" s="93" t="s">
        <v>5134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2671</v>
      </c>
      <c r="I5213" s="97" t="s">
        <v>2040</v>
      </c>
      <c r="J5213" s="97" t="s">
        <v>2672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/>
      <c r="R5213" s="31"/>
      <c r="S5213" s="31"/>
      <c r="T5213" s="95" t="str">
        <f t="shared" si="390"/>
        <v/>
      </c>
      <c r="U5213" s="32">
        <f t="shared" si="387"/>
        <v>-1695.8671037478537</v>
      </c>
      <c r="V5213" s="22" t="str">
        <f t="shared" si="388"/>
        <v/>
      </c>
      <c r="X5213" s="33"/>
      <c r="Y5213" s="33"/>
    </row>
    <row r="5214" spans="1:25" hidden="1" x14ac:dyDescent="0.2">
      <c r="A5214" s="93" t="s">
        <v>5134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5132</v>
      </c>
      <c r="I5214" s="97" t="s">
        <v>2202</v>
      </c>
      <c r="J5214" s="97" t="s">
        <v>5133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3292</v>
      </c>
      <c r="T5214" s="95" t="str">
        <f t="shared" si="390"/>
        <v>2025 11</v>
      </c>
      <c r="U5214" s="32">
        <f t="shared" si="387"/>
        <v>963.55563895342948</v>
      </c>
      <c r="V5214" s="22">
        <f t="shared" si="388"/>
        <v>1.0289512960242073</v>
      </c>
      <c r="X5214" s="33"/>
      <c r="Y5214" s="33"/>
    </row>
    <row r="5215" spans="1:25" hidden="1" x14ac:dyDescent="0.2">
      <c r="A5215" s="93" t="s">
        <v>5134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4003</v>
      </c>
      <c r="I5215" s="97" t="s">
        <v>2072</v>
      </c>
      <c r="J5215" s="97" t="s">
        <v>4004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3292</v>
      </c>
      <c r="T5215" s="95" t="str">
        <f t="shared" si="390"/>
        <v>2025 11</v>
      </c>
      <c r="U5215" s="32">
        <f t="shared" si="387"/>
        <v>945.87069148398803</v>
      </c>
      <c r="V5215" s="22">
        <f t="shared" si="388"/>
        <v>1.1074092436043086</v>
      </c>
      <c r="X5215" s="33"/>
      <c r="Y5215" s="33"/>
    </row>
    <row r="5216" spans="1:25" hidden="1" x14ac:dyDescent="0.2">
      <c r="A5216" s="93" t="s">
        <v>5134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4089</v>
      </c>
      <c r="I5216" s="97" t="s">
        <v>2245</v>
      </c>
      <c r="J5216" s="97" t="s">
        <v>4090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3292</v>
      </c>
      <c r="T5216" s="95" t="str">
        <f t="shared" si="390"/>
        <v>2025 11</v>
      </c>
      <c r="U5216" s="32">
        <f t="shared" si="387"/>
        <v>1814.001780735427</v>
      </c>
      <c r="V5216" s="22">
        <f t="shared" si="388"/>
        <v>0.52036795965952032</v>
      </c>
      <c r="X5216" s="33"/>
      <c r="Y5216" s="33"/>
    </row>
    <row r="5217" spans="1:25" hidden="1" x14ac:dyDescent="0.2">
      <c r="A5217" s="93" t="s">
        <v>5134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4089</v>
      </c>
      <c r="I5217" s="97" t="s">
        <v>2245</v>
      </c>
      <c r="J5217" s="97" t="s">
        <v>4090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3292</v>
      </c>
      <c r="T5217" s="95" t="str">
        <f t="shared" si="390"/>
        <v>2025 11</v>
      </c>
      <c r="U5217" s="32">
        <f t="shared" si="387"/>
        <v>1814.001780735427</v>
      </c>
      <c r="V5217" s="22">
        <f t="shared" si="388"/>
        <v>0.52036795965952032</v>
      </c>
      <c r="X5217" s="33"/>
      <c r="Y5217" s="33"/>
    </row>
    <row r="5218" spans="1:25" hidden="1" x14ac:dyDescent="0.2">
      <c r="A5218" s="93" t="s">
        <v>5134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4117</v>
      </c>
      <c r="I5218" s="97" t="s">
        <v>2199</v>
      </c>
      <c r="J5218" s="97" t="s">
        <v>4118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3292</v>
      </c>
      <c r="T5218" s="95" t="str">
        <f t="shared" si="390"/>
        <v>2025 11</v>
      </c>
      <c r="U5218" s="32">
        <f t="shared" si="387"/>
        <v>1137.663717547227</v>
      </c>
      <c r="V5218" s="22">
        <f t="shared" si="388"/>
        <v>0.50287118072199155</v>
      </c>
      <c r="X5218" s="33"/>
      <c r="Y5218" s="33"/>
    </row>
    <row r="5219" spans="1:25" hidden="1" x14ac:dyDescent="0.2">
      <c r="A5219" s="93" t="s">
        <v>5134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2905</v>
      </c>
      <c r="I5219" s="97" t="s">
        <v>2903</v>
      </c>
      <c r="J5219" s="97" t="s">
        <v>2906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4891</v>
      </c>
      <c r="T5219" s="95" t="str">
        <f t="shared" si="390"/>
        <v>2025 11</v>
      </c>
      <c r="U5219" s="32">
        <f t="shared" si="387"/>
        <v>903.2650025255075</v>
      </c>
      <c r="V5219" s="22">
        <f t="shared" si="388"/>
        <v>0.56569499882834318</v>
      </c>
      <c r="X5219" s="33"/>
      <c r="Y5219" s="33"/>
    </row>
    <row r="5220" spans="1:25" hidden="1" x14ac:dyDescent="0.2">
      <c r="A5220" s="93" t="s">
        <v>5134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4604</v>
      </c>
      <c r="I5220" s="97" t="s">
        <v>4605</v>
      </c>
      <c r="J5220" s="97" t="s">
        <v>4606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si="387"/>
        <v>-177.02161834528738</v>
      </c>
      <c r="V5220" s="22" t="str">
        <f t="shared" si="388"/>
        <v/>
      </c>
      <c r="X5220" s="33"/>
      <c r="Y5220" s="33"/>
    </row>
    <row r="5221" spans="1:25" hidden="1" x14ac:dyDescent="0.2">
      <c r="A5221" s="93" t="s">
        <v>5135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5137</v>
      </c>
      <c r="I5221" s="97" t="s">
        <v>4294</v>
      </c>
      <c r="J5221" s="97" t="s">
        <v>5136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4707</v>
      </c>
      <c r="T5221" s="95" t="str">
        <f t="shared" si="390"/>
        <v>2025 11</v>
      </c>
      <c r="U5221" s="32">
        <f t="shared" si="387"/>
        <v>1501</v>
      </c>
      <c r="V5221" s="22">
        <f t="shared" si="388"/>
        <v>0.18764845605700711</v>
      </c>
      <c r="X5221" s="33"/>
      <c r="Y5221" s="33"/>
    </row>
    <row r="5222" spans="1:25" hidden="1" x14ac:dyDescent="0.2">
      <c r="A5222" s="93" t="s">
        <v>5138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2636</v>
      </c>
      <c r="I5222" s="97" t="s">
        <v>2634</v>
      </c>
      <c r="J5222" s="97" t="s">
        <v>2635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4707</v>
      </c>
      <c r="T5222" s="95" t="str">
        <f t="shared" si="390"/>
        <v>2025 10</v>
      </c>
      <c r="U5222" s="32">
        <f t="shared" si="387"/>
        <v>696</v>
      </c>
      <c r="V5222" s="22">
        <f t="shared" si="388"/>
        <v>0.30208333333333331</v>
      </c>
      <c r="X5222" s="33"/>
      <c r="Y5222" s="33"/>
    </row>
    <row r="5223" spans="1:25" hidden="1" x14ac:dyDescent="0.2">
      <c r="A5223" s="93" t="s">
        <v>5140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2662</v>
      </c>
      <c r="I5223" s="97" t="s">
        <v>2088</v>
      </c>
      <c r="J5223" s="200" t="s">
        <v>5139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3318</v>
      </c>
      <c r="T5223" s="95" t="str">
        <f t="shared" si="390"/>
        <v>2025 11</v>
      </c>
      <c r="U5223" s="32">
        <f t="shared" si="387"/>
        <v>2427.545874395234</v>
      </c>
      <c r="V5223" s="22">
        <f t="shared" si="388"/>
        <v>0.9818365684748358</v>
      </c>
      <c r="X5223" s="33"/>
      <c r="Y5223" s="33"/>
    </row>
    <row r="5224" spans="1:25" hidden="1" x14ac:dyDescent="0.2">
      <c r="A5224" s="93" t="s">
        <v>5140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2662</v>
      </c>
      <c r="I5224" s="97" t="s">
        <v>2088</v>
      </c>
      <c r="J5224" s="200" t="s">
        <v>5139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/>
      <c r="R5224" s="31"/>
      <c r="S5224" s="31"/>
      <c r="T5224" s="95" t="str">
        <f t="shared" si="390"/>
        <v/>
      </c>
      <c r="U5224" s="32">
        <f t="shared" si="387"/>
        <v>-2472.454125604766</v>
      </c>
      <c r="V5224" s="22" t="str">
        <f t="shared" si="388"/>
        <v/>
      </c>
      <c r="X5224" s="33"/>
      <c r="Y5224" s="33"/>
    </row>
    <row r="5225" spans="1:25" hidden="1" x14ac:dyDescent="0.2">
      <c r="A5225" s="93" t="s">
        <v>5140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3723</v>
      </c>
      <c r="I5225" s="97" t="s">
        <v>2040</v>
      </c>
      <c r="J5225" s="200" t="s">
        <v>4678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3563</v>
      </c>
      <c r="T5225" s="95" t="str">
        <f t="shared" si="390"/>
        <v>2025 12</v>
      </c>
      <c r="U5225" s="32">
        <f t="shared" si="387"/>
        <v>1054.2086599571294</v>
      </c>
      <c r="V5225" s="22">
        <f t="shared" si="388"/>
        <v>0.78333737823245853</v>
      </c>
      <c r="X5225" s="33"/>
      <c r="Y5225" s="33"/>
    </row>
    <row r="5226" spans="1:25" hidden="1" x14ac:dyDescent="0.2">
      <c r="A5226" s="93" t="s">
        <v>5140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2864</v>
      </c>
      <c r="I5226" s="97" t="s">
        <v>2245</v>
      </c>
      <c r="J5226" s="200" t="s">
        <v>2865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90"/>
        <v/>
      </c>
      <c r="U5226" s="32">
        <f t="shared" si="387"/>
        <v>-1531.9114189849699</v>
      </c>
      <c r="V5226" s="22" t="str">
        <f t="shared" si="388"/>
        <v/>
      </c>
      <c r="X5226" s="33"/>
      <c r="Y5226" s="33"/>
    </row>
    <row r="5227" spans="1:25" hidden="1" x14ac:dyDescent="0.2">
      <c r="A5227" s="93" t="s">
        <v>5141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2125</v>
      </c>
      <c r="I5227" s="97" t="s">
        <v>2040</v>
      </c>
      <c r="J5227" s="97" t="s">
        <v>3851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4733</v>
      </c>
      <c r="T5227" s="95" t="str">
        <f t="shared" si="390"/>
        <v>2025 12</v>
      </c>
      <c r="U5227" s="32">
        <f t="shared" si="387"/>
        <v>1193.5803416207293</v>
      </c>
      <c r="V5227" s="22">
        <f t="shared" si="388"/>
        <v>0.66074366279406849</v>
      </c>
      <c r="X5227" s="33"/>
      <c r="Y5227" s="33"/>
    </row>
    <row r="5228" spans="1:25" hidden="1" x14ac:dyDescent="0.2">
      <c r="A5228" s="93" t="s">
        <v>5141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2125</v>
      </c>
      <c r="I5228" s="97" t="s">
        <v>2040</v>
      </c>
      <c r="J5228" s="97" t="s">
        <v>3851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si="387"/>
        <v>1093.5803416207293</v>
      </c>
      <c r="V5228" s="22">
        <f t="shared" si="388"/>
        <v>0.60538554070093287</v>
      </c>
      <c r="X5228" s="33"/>
      <c r="Y5228" s="33"/>
    </row>
    <row r="5229" spans="1:25" hidden="1" x14ac:dyDescent="0.2">
      <c r="A5229" s="93" t="s">
        <v>5141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2125</v>
      </c>
      <c r="I5229" s="97" t="s">
        <v>2040</v>
      </c>
      <c r="J5229" s="97" t="s">
        <v>3851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si="387"/>
        <v>1093.5803416207293</v>
      </c>
      <c r="V5229" s="22">
        <f t="shared" si="388"/>
        <v>0.60538554070093287</v>
      </c>
      <c r="X5229" s="33"/>
      <c r="Y5229" s="33"/>
    </row>
    <row r="5230" spans="1:25" hidden="1" x14ac:dyDescent="0.2">
      <c r="A5230" s="93" t="s">
        <v>5143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2137</v>
      </c>
      <c r="I5230" s="97" t="s">
        <v>2138</v>
      </c>
      <c r="J5230" s="200" t="s">
        <v>4088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si="387"/>
        <v>1719.6508272292222</v>
      </c>
      <c r="V5230" s="22">
        <f t="shared" si="388"/>
        <v>0.52422798204030907</v>
      </c>
      <c r="X5230" s="33"/>
      <c r="Y5230" s="33"/>
    </row>
    <row r="5231" spans="1:25" hidden="1" x14ac:dyDescent="0.2">
      <c r="A5231" s="93" t="s">
        <v>5143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3062</v>
      </c>
      <c r="I5231" s="97" t="s">
        <v>2138</v>
      </c>
      <c r="J5231" s="200" t="s">
        <v>4614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4773</v>
      </c>
      <c r="T5231" s="95" t="str">
        <f t="shared" si="390"/>
        <v>2025 11</v>
      </c>
      <c r="U5231" s="32">
        <f t="shared" si="387"/>
        <v>1568.9497236058214</v>
      </c>
      <c r="V5231" s="22">
        <f t="shared" si="388"/>
        <v>0.70323369231353972</v>
      </c>
      <c r="X5231" s="33"/>
      <c r="Y5231" s="33"/>
    </row>
    <row r="5232" spans="1:25" hidden="1" x14ac:dyDescent="0.2">
      <c r="A5232" s="93" t="s">
        <v>5143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2053</v>
      </c>
      <c r="I5232" s="97" t="s">
        <v>2040</v>
      </c>
      <c r="J5232" s="200" t="s">
        <v>2054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si="387"/>
        <v>-1573.0882635022949</v>
      </c>
      <c r="V5232" s="22" t="str">
        <f t="shared" si="388"/>
        <v/>
      </c>
      <c r="X5232" s="33"/>
      <c r="Y5232" s="33"/>
    </row>
    <row r="5233" spans="1:25" hidden="1" x14ac:dyDescent="0.2">
      <c r="A5233" s="93" t="s">
        <v>5143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2261</v>
      </c>
      <c r="I5233" s="97" t="s">
        <v>2043</v>
      </c>
      <c r="J5233" s="200" t="s">
        <v>5142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3297</v>
      </c>
      <c r="T5233" s="95" t="str">
        <f t="shared" si="390"/>
        <v>2025 11</v>
      </c>
      <c r="U5233" s="32">
        <f t="shared" si="387"/>
        <v>939.05885633362641</v>
      </c>
      <c r="V5233" s="22">
        <f t="shared" si="388"/>
        <v>1.0907352532074184</v>
      </c>
      <c r="X5233" s="33"/>
      <c r="Y5233" s="33"/>
    </row>
    <row r="5234" spans="1:25" hidden="1" x14ac:dyDescent="0.2">
      <c r="A5234" s="93" t="s">
        <v>5143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2261</v>
      </c>
      <c r="I5234" s="97" t="s">
        <v>2043</v>
      </c>
      <c r="J5234" s="97" t="s">
        <v>5142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90"/>
        <v/>
      </c>
      <c r="U5234" s="32">
        <f t="shared" si="387"/>
        <v>-860.94114366637359</v>
      </c>
      <c r="V5234" s="22" t="str">
        <f t="shared" si="388"/>
        <v/>
      </c>
      <c r="X5234" s="33"/>
      <c r="Y5234" s="33"/>
    </row>
    <row r="5235" spans="1:25" hidden="1" x14ac:dyDescent="0.2">
      <c r="A5235" s="93" t="s">
        <v>5150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2671</v>
      </c>
      <c r="I5235" s="97" t="s">
        <v>2040</v>
      </c>
      <c r="J5235" s="200" t="s">
        <v>2672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/>
      <c r="R5235" s="31"/>
      <c r="S5235" s="31"/>
      <c r="T5235" s="95" t="str">
        <f t="shared" si="390"/>
        <v/>
      </c>
      <c r="U5235" s="32">
        <f t="shared" si="387"/>
        <v>-1671.9694689325545</v>
      </c>
      <c r="V5235" s="22" t="str">
        <f t="shared" si="388"/>
        <v/>
      </c>
      <c r="X5235" s="33"/>
      <c r="Y5235" s="33"/>
    </row>
    <row r="5236" spans="1:25" hidden="1" x14ac:dyDescent="0.2">
      <c r="A5236" s="93" t="s">
        <v>5150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2671</v>
      </c>
      <c r="I5236" s="97" t="s">
        <v>2040</v>
      </c>
      <c r="J5236" s="200" t="s">
        <v>2672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/>
      <c r="R5236" s="31"/>
      <c r="S5236" s="31"/>
      <c r="T5236" s="95" t="str">
        <f t="shared" si="390"/>
        <v/>
      </c>
      <c r="U5236" s="32">
        <f t="shared" si="387"/>
        <v>-1671.9694689325545</v>
      </c>
      <c r="V5236" s="22" t="str">
        <f t="shared" si="388"/>
        <v/>
      </c>
      <c r="X5236" s="33"/>
      <c r="Y5236" s="33"/>
    </row>
    <row r="5237" spans="1:25" hidden="1" x14ac:dyDescent="0.2">
      <c r="A5237" s="93" t="s">
        <v>5150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2671</v>
      </c>
      <c r="I5237" s="97" t="s">
        <v>2040</v>
      </c>
      <c r="J5237" s="200" t="s">
        <v>2672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/>
      <c r="R5237" s="31"/>
      <c r="S5237" s="31"/>
      <c r="T5237" s="95" t="str">
        <f t="shared" si="390"/>
        <v/>
      </c>
      <c r="U5237" s="32">
        <f t="shared" si="387"/>
        <v>-1671.9694689325545</v>
      </c>
      <c r="V5237" s="22" t="str">
        <f t="shared" si="388"/>
        <v/>
      </c>
      <c r="X5237" s="33"/>
      <c r="Y5237" s="33"/>
    </row>
    <row r="5238" spans="1:25" hidden="1" x14ac:dyDescent="0.2">
      <c r="A5238" s="93" t="s">
        <v>5150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5144</v>
      </c>
      <c r="I5238" s="97" t="s">
        <v>2797</v>
      </c>
      <c r="J5238" s="200" t="s">
        <v>5145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3301</v>
      </c>
      <c r="T5238" s="95" t="str">
        <f t="shared" si="390"/>
        <v>2025 11</v>
      </c>
      <c r="U5238" s="32">
        <f t="shared" si="387"/>
        <v>734.92741812710199</v>
      </c>
      <c r="V5238" s="22">
        <f t="shared" si="388"/>
        <v>0.84955578702537382</v>
      </c>
      <c r="X5238" s="33"/>
      <c r="Y5238" s="33"/>
    </row>
    <row r="5239" spans="1:25" hidden="1" x14ac:dyDescent="0.2">
      <c r="A5239" s="93" t="s">
        <v>5150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5144</v>
      </c>
      <c r="I5239" s="97" t="s">
        <v>2797</v>
      </c>
      <c r="J5239" s="200" t="s">
        <v>5145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3292</v>
      </c>
      <c r="T5239" s="95" t="str">
        <f t="shared" si="390"/>
        <v>2025 11</v>
      </c>
      <c r="U5239" s="32">
        <f t="shared" si="387"/>
        <v>734.92741812710199</v>
      </c>
      <c r="V5239" s="22">
        <f t="shared" si="388"/>
        <v>0.84955578702537382</v>
      </c>
      <c r="X5239" s="33"/>
      <c r="Y5239" s="33"/>
    </row>
    <row r="5240" spans="1:25" hidden="1" x14ac:dyDescent="0.2">
      <c r="A5240" s="93" t="s">
        <v>5150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5144</v>
      </c>
      <c r="I5240" s="97" t="s">
        <v>2797</v>
      </c>
      <c r="J5240" s="200" t="s">
        <v>5145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3292</v>
      </c>
      <c r="T5240" s="95" t="str">
        <f t="shared" si="390"/>
        <v>2025 11</v>
      </c>
      <c r="U5240" s="32">
        <f t="shared" si="387"/>
        <v>734.92741812710199</v>
      </c>
      <c r="V5240" s="22">
        <f t="shared" si="388"/>
        <v>0.84955578702537382</v>
      </c>
      <c r="X5240" s="33"/>
      <c r="Y5240" s="33"/>
    </row>
    <row r="5241" spans="1:25" hidden="1" x14ac:dyDescent="0.2">
      <c r="A5241" s="93" t="s">
        <v>5150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3723</v>
      </c>
      <c r="I5241" s="97" t="s">
        <v>2040</v>
      </c>
      <c r="J5241" s="200" t="s">
        <v>4678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/>
      <c r="R5241" s="31"/>
      <c r="S5241" s="31"/>
      <c r="T5241" s="95" t="str">
        <f t="shared" si="390"/>
        <v/>
      </c>
      <c r="U5241" s="32">
        <f t="shared" si="387"/>
        <v>-1517.512999203399</v>
      </c>
      <c r="V5241" s="22" t="str">
        <f t="shared" si="388"/>
        <v/>
      </c>
      <c r="X5241" s="33"/>
      <c r="Y5241" s="33"/>
    </row>
    <row r="5242" spans="1:25" hidden="1" x14ac:dyDescent="0.2">
      <c r="A5242" s="93" t="s">
        <v>5150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5146</v>
      </c>
      <c r="I5242" s="97" t="s">
        <v>2621</v>
      </c>
      <c r="J5242" s="200" t="s">
        <v>5147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/>
      <c r="R5242" s="31"/>
      <c r="S5242" s="31"/>
      <c r="T5242" s="95" t="str">
        <f t="shared" si="390"/>
        <v/>
      </c>
      <c r="U5242" s="32">
        <f t="shared" si="387"/>
        <v>-978.22430828465224</v>
      </c>
      <c r="V5242" s="22" t="str">
        <f t="shared" si="388"/>
        <v/>
      </c>
      <c r="X5242" s="33"/>
      <c r="Y5242" s="33"/>
    </row>
    <row r="5243" spans="1:25" hidden="1" x14ac:dyDescent="0.2">
      <c r="A5243" s="93" t="s">
        <v>5150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2210</v>
      </c>
      <c r="I5243" s="97" t="s">
        <v>2040</v>
      </c>
      <c r="J5243" s="200" t="s">
        <v>2211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3301</v>
      </c>
      <c r="T5243" s="95" t="str">
        <f t="shared" si="390"/>
        <v>2025 11</v>
      </c>
      <c r="U5243" s="32">
        <f t="shared" si="387"/>
        <v>696.84243494423788</v>
      </c>
      <c r="V5243" s="22">
        <f t="shared" si="388"/>
        <v>1.728461761216995</v>
      </c>
      <c r="X5243" s="33"/>
      <c r="Y5243" s="33"/>
    </row>
    <row r="5244" spans="1:25" hidden="1" x14ac:dyDescent="0.2">
      <c r="A5244" s="93" t="s">
        <v>5150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5148</v>
      </c>
      <c r="I5244" s="97" t="s">
        <v>2043</v>
      </c>
      <c r="J5244" s="200" t="s">
        <v>5149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3297</v>
      </c>
      <c r="T5244" s="95" t="str">
        <f t="shared" si="390"/>
        <v>2025 12</v>
      </c>
      <c r="U5244" s="32">
        <f t="shared" si="387"/>
        <v>1075.6724057355286</v>
      </c>
      <c r="V5244" s="22">
        <f t="shared" si="388"/>
        <v>0.62382137206031729</v>
      </c>
      <c r="X5244" s="33"/>
      <c r="Y5244" s="33"/>
    </row>
    <row r="5245" spans="1:25" hidden="1" x14ac:dyDescent="0.2">
      <c r="A5245" s="93" t="s">
        <v>5150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3866</v>
      </c>
      <c r="I5245" s="97" t="s">
        <v>2044</v>
      </c>
      <c r="J5245" s="200" t="s">
        <v>3867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3301</v>
      </c>
      <c r="T5245" s="95" t="str">
        <f t="shared" si="390"/>
        <v>2025 11</v>
      </c>
      <c r="U5245" s="32">
        <f t="shared" si="387"/>
        <v>1088.9686192246413</v>
      </c>
      <c r="V5245" s="22">
        <f t="shared" si="388"/>
        <v>1.1953140607493062</v>
      </c>
      <c r="X5245" s="33"/>
      <c r="Y5245" s="33"/>
    </row>
    <row r="5246" spans="1:25" hidden="1" x14ac:dyDescent="0.2">
      <c r="A5246" s="93" t="s">
        <v>5184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5174</v>
      </c>
      <c r="I5246" s="97" t="s">
        <v>2713</v>
      </c>
      <c r="J5246" s="97" t="s">
        <v>5175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si="387"/>
        <v>-841.30223012946954</v>
      </c>
      <c r="V5246" s="22" t="str">
        <f t="shared" si="388"/>
        <v/>
      </c>
      <c r="X5246" s="33"/>
      <c r="Y5246" s="33"/>
    </row>
    <row r="5247" spans="1:25" hidden="1" x14ac:dyDescent="0.2">
      <c r="A5247" s="93" t="s">
        <v>5184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5176</v>
      </c>
      <c r="I5247" s="97" t="s">
        <v>2797</v>
      </c>
      <c r="J5247" s="97" t="s">
        <v>5177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3292</v>
      </c>
      <c r="T5247" s="95" t="str">
        <f t="shared" si="390"/>
        <v>2025 12</v>
      </c>
      <c r="U5247" s="32">
        <f t="shared" si="387"/>
        <v>975.85100660207399</v>
      </c>
      <c r="V5247" s="22">
        <f t="shared" si="388"/>
        <v>0.64025958802526206</v>
      </c>
      <c r="X5247" s="33"/>
      <c r="Y5247" s="33"/>
    </row>
    <row r="5248" spans="1:25" hidden="1" x14ac:dyDescent="0.2">
      <c r="A5248" s="93" t="s">
        <v>5184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3050</v>
      </c>
      <c r="I5248" s="97" t="s">
        <v>2040</v>
      </c>
      <c r="J5248" s="97" t="s">
        <v>3051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3292</v>
      </c>
      <c r="T5248" s="95" t="str">
        <f t="shared" si="390"/>
        <v>2025 12</v>
      </c>
      <c r="U5248" s="32">
        <f t="shared" si="387"/>
        <v>758.49845065592024</v>
      </c>
      <c r="V5248" s="22">
        <f t="shared" si="388"/>
        <v>1.0229222734960914</v>
      </c>
      <c r="X5248" s="33"/>
      <c r="Y5248" s="33"/>
    </row>
    <row r="5249" spans="1:25" hidden="1" x14ac:dyDescent="0.2">
      <c r="A5249" s="93" t="s">
        <v>5184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2833</v>
      </c>
      <c r="I5249" s="97" t="s">
        <v>2088</v>
      </c>
      <c r="J5249" s="97" t="s">
        <v>3930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/>
      <c r="R5249" s="31"/>
      <c r="S5249" s="31"/>
      <c r="T5249" s="95" t="str">
        <f t="shared" si="390"/>
        <v/>
      </c>
      <c r="U5249" s="32">
        <f t="shared" si="387"/>
        <v>-836.92500728800508</v>
      </c>
      <c r="V5249" s="22" t="str">
        <f t="shared" si="388"/>
        <v/>
      </c>
      <c r="X5249" s="33"/>
      <c r="Y5249" s="33"/>
    </row>
    <row r="5250" spans="1:25" hidden="1" x14ac:dyDescent="0.2">
      <c r="A5250" s="93" t="s">
        <v>5184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2210</v>
      </c>
      <c r="I5250" s="97" t="s">
        <v>2040</v>
      </c>
      <c r="J5250" s="97" t="s">
        <v>2211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/>
      <c r="R5250" s="31"/>
      <c r="S5250" s="31"/>
      <c r="T5250" s="95" t="str">
        <f t="shared" si="390"/>
        <v/>
      </c>
      <c r="U5250" s="32">
        <f t="shared" si="387"/>
        <v>-455.23117551230399</v>
      </c>
      <c r="V5250" s="22" t="str">
        <f t="shared" si="388"/>
        <v/>
      </c>
      <c r="X5250" s="33"/>
      <c r="Y5250" s="33"/>
    </row>
    <row r="5251" spans="1:25" hidden="1" x14ac:dyDescent="0.2">
      <c r="A5251" s="93" t="s">
        <v>5184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5178</v>
      </c>
      <c r="I5251" s="97" t="s">
        <v>2797</v>
      </c>
      <c r="J5251" s="97" t="s">
        <v>5179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si="387"/>
        <v>-1665.971013461374</v>
      </c>
      <c r="V5251" s="22" t="str">
        <f t="shared" si="388"/>
        <v/>
      </c>
      <c r="X5251" s="33"/>
      <c r="Y5251" s="33"/>
    </row>
    <row r="5252" spans="1:25" hidden="1" x14ac:dyDescent="0.2">
      <c r="A5252" s="93" t="s">
        <v>5184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5180</v>
      </c>
      <c r="I5252" s="97" t="s">
        <v>2797</v>
      </c>
      <c r="J5252" s="97" t="s">
        <v>5181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3238</v>
      </c>
      <c r="T5252" s="95" t="str">
        <f t="shared" ref="T5252:T5315" si="392">IF(R5252="","",TEXT(R5252,"ГГГГ ММ"))</f>
        <v>2025 12</v>
      </c>
      <c r="U5252" s="32">
        <f t="shared" si="387"/>
        <v>1814.4487353168133</v>
      </c>
      <c r="V5252" s="22">
        <f t="shared" si="388"/>
        <v>1.671453752897015</v>
      </c>
      <c r="X5252" s="33"/>
      <c r="Y5252" s="33"/>
    </row>
    <row r="5253" spans="1:25" hidden="1" x14ac:dyDescent="0.2">
      <c r="A5253" s="93" t="s">
        <v>5184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3727</v>
      </c>
      <c r="I5253" s="97" t="s">
        <v>3758</v>
      </c>
      <c r="J5253" s="97" t="s">
        <v>5182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si="387"/>
        <v>787.95089513847097</v>
      </c>
      <c r="V5253" s="22">
        <f t="shared" si="388"/>
        <v>0.34080197236367182</v>
      </c>
      <c r="X5253" s="33"/>
      <c r="Y5253" s="33"/>
    </row>
    <row r="5254" spans="1:25" hidden="1" x14ac:dyDescent="0.2">
      <c r="A5254" s="93" t="s">
        <v>5184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4649</v>
      </c>
      <c r="I5254" s="97" t="s">
        <v>4650</v>
      </c>
      <c r="J5254" s="97" t="s">
        <v>5183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si="387"/>
        <v>-747.62966132212989</v>
      </c>
      <c r="V5254" s="22" t="str">
        <f t="shared" si="388"/>
        <v/>
      </c>
      <c r="X5254" s="33"/>
      <c r="Y5254" s="33"/>
    </row>
    <row r="5255" spans="1:25" hidden="1" x14ac:dyDescent="0.2">
      <c r="A5255" s="93" t="s">
        <v>5195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2505</v>
      </c>
      <c r="I5255" s="97" t="s">
        <v>2138</v>
      </c>
      <c r="J5255" s="97" t="s">
        <v>5185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/>
      <c r="R5255" s="31"/>
      <c r="S5255" s="31"/>
      <c r="T5255" s="95" t="str">
        <f t="shared" si="392"/>
        <v/>
      </c>
      <c r="U5255" s="32">
        <f t="shared" si="387"/>
        <v>-2537.6671428571431</v>
      </c>
      <c r="V5255" s="22" t="str">
        <f t="shared" si="388"/>
        <v/>
      </c>
      <c r="X5255" s="33"/>
      <c r="Y5255" s="33"/>
    </row>
    <row r="5256" spans="1:25" hidden="1" x14ac:dyDescent="0.2">
      <c r="A5256" s="93" t="s">
        <v>5195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5186</v>
      </c>
      <c r="I5256" s="97" t="s">
        <v>5187</v>
      </c>
      <c r="J5256" s="97" t="s">
        <v>5188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3541</v>
      </c>
      <c r="T5256" s="95" t="str">
        <f t="shared" si="392"/>
        <v>2025 12</v>
      </c>
      <c r="U5256" s="32">
        <f t="shared" si="387"/>
        <v>1647.6160663909213</v>
      </c>
      <c r="V5256" s="22">
        <f t="shared" si="388"/>
        <v>0.27914417037650552</v>
      </c>
      <c r="X5256" s="33"/>
      <c r="Y5256" s="33"/>
    </row>
    <row r="5257" spans="1:25" hidden="1" x14ac:dyDescent="0.2">
      <c r="A5257" s="93" t="s">
        <v>5196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2182</v>
      </c>
      <c r="I5257" s="97" t="s">
        <v>2183</v>
      </c>
      <c r="J5257" s="97" t="s">
        <v>5189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si="387"/>
        <v>-2343.3058743922611</v>
      </c>
      <c r="V5257" s="22" t="str">
        <f t="shared" si="388"/>
        <v/>
      </c>
      <c r="X5257" s="33"/>
      <c r="Y5257" s="33"/>
    </row>
    <row r="5258" spans="1:25" hidden="1" x14ac:dyDescent="0.2">
      <c r="A5258" s="93" t="s">
        <v>5196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2049</v>
      </c>
      <c r="I5258" s="97" t="s">
        <v>2088</v>
      </c>
      <c r="J5258" s="97" t="s">
        <v>2050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/>
      <c r="R5258" s="31"/>
      <c r="S5258" s="31"/>
      <c r="T5258" s="95" t="str">
        <f t="shared" si="392"/>
        <v/>
      </c>
      <c r="U5258" s="32">
        <f t="shared" si="387"/>
        <v>-1672.4081700165402</v>
      </c>
      <c r="V5258" s="22" t="str">
        <f t="shared" si="388"/>
        <v/>
      </c>
      <c r="X5258" s="33"/>
      <c r="Y5258" s="33"/>
    </row>
    <row r="5259" spans="1:25" hidden="1" x14ac:dyDescent="0.2">
      <c r="A5259" s="93" t="s">
        <v>5196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2710</v>
      </c>
      <c r="I5259" s="97" t="s">
        <v>2040</v>
      </c>
      <c r="J5259" s="97" t="s">
        <v>2711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3301</v>
      </c>
      <c r="T5259" s="95" t="str">
        <f t="shared" si="392"/>
        <v>2025 12</v>
      </c>
      <c r="U5259" s="32">
        <f t="shared" si="387"/>
        <v>1061.2529346899901</v>
      </c>
      <c r="V5259" s="22">
        <f t="shared" si="388"/>
        <v>0.40218062149329575</v>
      </c>
      <c r="X5259" s="33"/>
      <c r="Y5259" s="33"/>
    </row>
    <row r="5260" spans="1:25" hidden="1" x14ac:dyDescent="0.2">
      <c r="A5260" s="93" t="s">
        <v>5196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3858</v>
      </c>
      <c r="I5260" s="97" t="s">
        <v>2072</v>
      </c>
      <c r="J5260" s="97" t="s">
        <v>4133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3301</v>
      </c>
      <c r="T5260" s="95" t="str">
        <f t="shared" si="392"/>
        <v>2025 12</v>
      </c>
      <c r="U5260" s="32">
        <f t="shared" si="387"/>
        <v>706.80447596611702</v>
      </c>
      <c r="V5260" s="22">
        <f t="shared" si="388"/>
        <v>0.59236266121464765</v>
      </c>
      <c r="X5260" s="33"/>
      <c r="Y5260" s="33"/>
    </row>
    <row r="5261" spans="1:25" hidden="1" x14ac:dyDescent="0.2">
      <c r="A5261" s="93" t="s">
        <v>5196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2239</v>
      </c>
      <c r="I5261" s="97" t="s">
        <v>2040</v>
      </c>
      <c r="J5261" s="97" t="s">
        <v>5190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/>
      <c r="R5261" s="31"/>
      <c r="S5261" s="31"/>
      <c r="T5261" s="95" t="str">
        <f t="shared" si="392"/>
        <v/>
      </c>
      <c r="U5261" s="32">
        <f t="shared" si="354"/>
        <v>-1260.9007969525339</v>
      </c>
      <c r="V5261" s="22" t="str">
        <f t="shared" si="355"/>
        <v/>
      </c>
      <c r="X5261" s="33"/>
      <c r="Y5261" s="33"/>
    </row>
    <row r="5262" spans="1:25" hidden="1" x14ac:dyDescent="0.2">
      <c r="A5262" s="93" t="s">
        <v>5196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2605</v>
      </c>
      <c r="I5262" s="97" t="s">
        <v>2088</v>
      </c>
      <c r="J5262" s="97" t="s">
        <v>3901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/>
      <c r="R5262" s="31"/>
      <c r="S5262" s="31"/>
      <c r="T5262" s="95" t="str">
        <f t="shared" si="392"/>
        <v/>
      </c>
      <c r="U5262" s="32">
        <f t="shared" si="354"/>
        <v>-1851.7831787880305</v>
      </c>
      <c r="V5262" s="22" t="str">
        <f t="shared" si="355"/>
        <v/>
      </c>
      <c r="X5262" s="33"/>
      <c r="Y5262" s="33"/>
    </row>
    <row r="5263" spans="1:25" hidden="1" x14ac:dyDescent="0.2">
      <c r="A5263" s="93" t="s">
        <v>5196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2212</v>
      </c>
      <c r="I5263" s="97" t="s">
        <v>2040</v>
      </c>
      <c r="J5263" s="97" t="s">
        <v>5191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/>
      <c r="R5263" s="31"/>
      <c r="S5263" s="31"/>
      <c r="T5263" s="95" t="str">
        <f t="shared" si="392"/>
        <v/>
      </c>
      <c r="U5263" s="32">
        <f t="shared" si="354"/>
        <v>-1145.7139040649595</v>
      </c>
      <c r="V5263" s="22" t="str">
        <f t="shared" si="355"/>
        <v/>
      </c>
      <c r="X5263" s="33"/>
      <c r="Y5263" s="33"/>
    </row>
    <row r="5264" spans="1:25" hidden="1" x14ac:dyDescent="0.2">
      <c r="A5264" s="93" t="s">
        <v>5196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2658</v>
      </c>
      <c r="I5264" s="97" t="s">
        <v>2040</v>
      </c>
      <c r="J5264" s="97" t="s">
        <v>5192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3216</v>
      </c>
      <c r="T5264" s="95" t="str">
        <f t="shared" si="392"/>
        <v>2025 12</v>
      </c>
      <c r="U5264" s="32">
        <f t="shared" si="354"/>
        <v>625.74750137837702</v>
      </c>
      <c r="V5264" s="22">
        <f t="shared" si="355"/>
        <v>0.64228472830573957</v>
      </c>
      <c r="X5264" s="33"/>
      <c r="Y5264" s="33"/>
    </row>
    <row r="5265" spans="1:25" hidden="1" x14ac:dyDescent="0.2">
      <c r="A5265" s="93" t="s">
        <v>5196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2658</v>
      </c>
      <c r="I5265" s="97" t="s">
        <v>2040</v>
      </c>
      <c r="J5265" s="97" t="s">
        <v>5192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3216</v>
      </c>
      <c r="T5265" s="95" t="str">
        <f t="shared" si="392"/>
        <v>2025 12</v>
      </c>
      <c r="U5265" s="32">
        <f t="shared" si="354"/>
        <v>625.74750137837702</v>
      </c>
      <c r="V5265" s="22">
        <f t="shared" si="355"/>
        <v>0.64228472830573957</v>
      </c>
      <c r="X5265" s="33"/>
      <c r="Y5265" s="33"/>
    </row>
    <row r="5266" spans="1:25" hidden="1" x14ac:dyDescent="0.2">
      <c r="A5266" s="93" t="s">
        <v>5196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2658</v>
      </c>
      <c r="I5266" s="97" t="s">
        <v>2040</v>
      </c>
      <c r="J5266" s="97" t="s">
        <v>5192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3216</v>
      </c>
      <c r="T5266" s="95" t="str">
        <f t="shared" si="392"/>
        <v>2025 12</v>
      </c>
      <c r="U5266" s="32">
        <f t="shared" si="354"/>
        <v>625.74750137837702</v>
      </c>
      <c r="V5266" s="22">
        <f t="shared" si="355"/>
        <v>0.64228472830573957</v>
      </c>
      <c r="X5266" s="33"/>
      <c r="Y5266" s="33"/>
    </row>
    <row r="5267" spans="1:25" hidden="1" x14ac:dyDescent="0.2">
      <c r="A5267" s="93" t="s">
        <v>5196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2210</v>
      </c>
      <c r="I5267" s="97" t="s">
        <v>2040</v>
      </c>
      <c r="J5267" s="97" t="s">
        <v>2211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si="354"/>
        <v>-457.23041451556315</v>
      </c>
      <c r="V5267" s="22" t="str">
        <f t="shared" si="355"/>
        <v/>
      </c>
      <c r="X5267" s="33"/>
      <c r="Y5267" s="33"/>
    </row>
    <row r="5268" spans="1:25" hidden="1" x14ac:dyDescent="0.2">
      <c r="A5268" s="93" t="s">
        <v>5196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5193</v>
      </c>
      <c r="I5268" s="97" t="s">
        <v>2075</v>
      </c>
      <c r="J5268" s="97" t="s">
        <v>5194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si="354"/>
        <v>-2056.6575760613496</v>
      </c>
      <c r="V5268" s="22" t="str">
        <f t="shared" si="355"/>
        <v/>
      </c>
      <c r="X5268" s="33"/>
      <c r="Y5268" s="33"/>
    </row>
    <row r="5269" spans="1:25" hidden="1" x14ac:dyDescent="0.2">
      <c r="A5269" s="93" t="s">
        <v>5199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2905</v>
      </c>
      <c r="I5269" s="97" t="s">
        <v>2903</v>
      </c>
      <c r="J5269" s="97" t="s">
        <v>2906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3450</v>
      </c>
      <c r="T5269" s="95" t="str">
        <f t="shared" si="392"/>
        <v>2025 12</v>
      </c>
      <c r="U5269" s="32">
        <f t="shared" si="354"/>
        <v>1138.928230002768</v>
      </c>
      <c r="V5269" s="22">
        <f t="shared" si="355"/>
        <v>0.9031430701246036</v>
      </c>
      <c r="X5269" s="33"/>
      <c r="Y5269" s="33"/>
    </row>
    <row r="5270" spans="1:25" hidden="1" x14ac:dyDescent="0.2">
      <c r="A5270" s="93" t="s">
        <v>5199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2905</v>
      </c>
      <c r="I5270" s="97" t="s">
        <v>2903</v>
      </c>
      <c r="J5270" s="97" t="s">
        <v>2906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3336</v>
      </c>
      <c r="T5270" s="95" t="str">
        <f t="shared" si="392"/>
        <v>2025 12</v>
      </c>
      <c r="U5270" s="32">
        <f t="shared" si="354"/>
        <v>1238.928230002768</v>
      </c>
      <c r="V5270" s="22">
        <f t="shared" si="355"/>
        <v>0.98244069804646206</v>
      </c>
      <c r="X5270" s="33"/>
      <c r="Y5270" s="33"/>
    </row>
    <row r="5271" spans="1:25" hidden="1" x14ac:dyDescent="0.2">
      <c r="A5271" s="93" t="s">
        <v>5199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2907</v>
      </c>
      <c r="I5271" s="97" t="s">
        <v>2903</v>
      </c>
      <c r="J5271" s="97" t="s">
        <v>2908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3450</v>
      </c>
      <c r="T5271" s="95" t="str">
        <f t="shared" si="392"/>
        <v>2025 12</v>
      </c>
      <c r="U5271" s="32">
        <f t="shared" si="354"/>
        <v>1239.860286004244</v>
      </c>
      <c r="V5271" s="22">
        <f t="shared" si="355"/>
        <v>0.98390700033791634</v>
      </c>
      <c r="X5271" s="33"/>
      <c r="Y5271" s="33"/>
    </row>
    <row r="5272" spans="1:25" hidden="1" x14ac:dyDescent="0.2">
      <c r="A5272" s="93" t="s">
        <v>5199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2907</v>
      </c>
      <c r="I5272" s="97" t="s">
        <v>2903</v>
      </c>
      <c r="J5272" s="97" t="s">
        <v>2908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3318</v>
      </c>
      <c r="T5272" s="95" t="str">
        <f t="shared" si="392"/>
        <v>2026 01</v>
      </c>
      <c r="U5272" s="32">
        <f t="shared" si="354"/>
        <v>1239.860286004244</v>
      </c>
      <c r="V5272" s="22">
        <f t="shared" si="355"/>
        <v>0.98390700033791634</v>
      </c>
      <c r="X5272" s="33"/>
      <c r="Y5272" s="33"/>
    </row>
    <row r="5273" spans="1:25" hidden="1" x14ac:dyDescent="0.2">
      <c r="A5273" s="93" t="s">
        <v>5199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2909</v>
      </c>
      <c r="I5273" s="97" t="s">
        <v>2903</v>
      </c>
      <c r="J5273" s="97" t="s">
        <v>2910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si="354"/>
        <v>1574.028305424855</v>
      </c>
      <c r="V5273" s="22">
        <f t="shared" si="355"/>
        <v>0.96805394010019197</v>
      </c>
      <c r="X5273" s="33"/>
      <c r="Y5273" s="33"/>
    </row>
    <row r="5274" spans="1:25" hidden="1" x14ac:dyDescent="0.2">
      <c r="A5274" s="93" t="s">
        <v>5199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2909</v>
      </c>
      <c r="I5274" s="97" t="s">
        <v>2903</v>
      </c>
      <c r="J5274" s="97" t="s">
        <v>2910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/>
      <c r="R5274" s="31"/>
      <c r="S5274" s="31"/>
      <c r="T5274" s="95" t="str">
        <f t="shared" si="392"/>
        <v/>
      </c>
      <c r="U5274" s="32">
        <f t="shared" si="354"/>
        <v>-1625.971694575145</v>
      </c>
      <c r="V5274" s="22" t="str">
        <f t="shared" si="355"/>
        <v/>
      </c>
      <c r="X5274" s="33"/>
      <c r="Y5274" s="33"/>
    </row>
    <row r="5275" spans="1:25" hidden="1" x14ac:dyDescent="0.2">
      <c r="A5275" s="93" t="s">
        <v>5199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4596</v>
      </c>
      <c r="I5275" s="97" t="s">
        <v>2903</v>
      </c>
      <c r="J5275" s="97" t="s">
        <v>4597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/>
      <c r="R5275" s="31"/>
      <c r="S5275" s="31"/>
      <c r="T5275" s="95" t="str">
        <f t="shared" si="392"/>
        <v/>
      </c>
      <c r="U5275" s="32">
        <f t="shared" si="354"/>
        <v>-540.59248085616753</v>
      </c>
      <c r="V5275" s="22" t="str">
        <f t="shared" si="355"/>
        <v/>
      </c>
      <c r="X5275" s="33"/>
      <c r="Y5275" s="33"/>
    </row>
    <row r="5276" spans="1:25" hidden="1" x14ac:dyDescent="0.2">
      <c r="A5276" s="93" t="s">
        <v>5199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5197</v>
      </c>
      <c r="I5276" s="97" t="s">
        <v>2903</v>
      </c>
      <c r="J5276" s="97" t="s">
        <v>5198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4707</v>
      </c>
      <c r="T5276" s="95" t="str">
        <f t="shared" si="392"/>
        <v>2025 11</v>
      </c>
      <c r="U5276" s="32">
        <f t="shared" si="354"/>
        <v>1132.4038379924352</v>
      </c>
      <c r="V5276" s="22">
        <f t="shared" si="355"/>
        <v>0.89334748079308024</v>
      </c>
      <c r="X5276" s="33"/>
      <c r="Y5276" s="33"/>
    </row>
    <row r="5277" spans="1:25" hidden="1" x14ac:dyDescent="0.2">
      <c r="A5277" s="93" t="s">
        <v>5201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5132</v>
      </c>
      <c r="I5277" s="97" t="s">
        <v>2202</v>
      </c>
      <c r="J5277" s="97" t="s">
        <v>5133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3301</v>
      </c>
      <c r="T5277" s="95" t="str">
        <f t="shared" si="392"/>
        <v>2025 12</v>
      </c>
      <c r="U5277" s="32">
        <f t="shared" si="354"/>
        <v>925.08559532082461</v>
      </c>
      <c r="V5277" s="22">
        <f t="shared" si="355"/>
        <v>0.94888904182849931</v>
      </c>
      <c r="X5277" s="33"/>
      <c r="Y5277" s="33"/>
    </row>
    <row r="5278" spans="1:25" hidden="1" x14ac:dyDescent="0.2">
      <c r="A5278" s="93" t="s">
        <v>5201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4003</v>
      </c>
      <c r="I5278" s="97" t="s">
        <v>2072</v>
      </c>
      <c r="J5278" s="97" t="s">
        <v>4004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3301</v>
      </c>
      <c r="T5278" s="95" t="str">
        <f t="shared" si="392"/>
        <v>2025 12</v>
      </c>
      <c r="U5278" s="32">
        <f t="shared" si="354"/>
        <v>710.782230136669</v>
      </c>
      <c r="V5278" s="22">
        <f t="shared" si="355"/>
        <v>0.79933426234375993</v>
      </c>
      <c r="X5278" s="33"/>
      <c r="Y5278" s="33"/>
    </row>
    <row r="5279" spans="1:25" hidden="1" x14ac:dyDescent="0.2">
      <c r="A5279" s="93" t="s">
        <v>5201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3868</v>
      </c>
      <c r="I5279" s="97" t="s">
        <v>2044</v>
      </c>
      <c r="J5279" s="97" t="s">
        <v>3869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3301</v>
      </c>
      <c r="T5279" s="95" t="str">
        <f t="shared" si="392"/>
        <v>2025 12</v>
      </c>
      <c r="U5279" s="32">
        <f t="shared" si="354"/>
        <v>1118.8000526986334</v>
      </c>
      <c r="V5279" s="22">
        <f t="shared" si="355"/>
        <v>0.62811592510638015</v>
      </c>
      <c r="X5279" s="33"/>
      <c r="Y5279" s="33"/>
    </row>
    <row r="5280" spans="1:25" hidden="1" x14ac:dyDescent="0.2">
      <c r="A5280" s="93" t="s">
        <v>5201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3868</v>
      </c>
      <c r="I5280" s="97" t="s">
        <v>2044</v>
      </c>
      <c r="J5280" s="97" t="s">
        <v>3869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3301</v>
      </c>
      <c r="T5280" s="95" t="str">
        <f t="shared" si="392"/>
        <v>2025 12</v>
      </c>
      <c r="U5280" s="32">
        <f t="shared" si="354"/>
        <v>1118.8000526986334</v>
      </c>
      <c r="V5280" s="22">
        <f t="shared" si="355"/>
        <v>0.62811592510638015</v>
      </c>
      <c r="X5280" s="33"/>
      <c r="Y5280" s="33"/>
    </row>
    <row r="5281" spans="1:25" hidden="1" x14ac:dyDescent="0.2">
      <c r="A5281" s="93" t="s">
        <v>5201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3866</v>
      </c>
      <c r="I5281" s="97" t="s">
        <v>2044</v>
      </c>
      <c r="J5281" s="97" t="s">
        <v>3867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3301</v>
      </c>
      <c r="T5281" s="95" t="str">
        <f t="shared" si="392"/>
        <v>2025 12</v>
      </c>
      <c r="U5281" s="32">
        <f t="shared" ref="U5281:U5300" si="393">Q5281-P5281</f>
        <v>1037.9861640027798</v>
      </c>
      <c r="V5281" s="22">
        <f t="shared" ref="V5281:V5300" si="394">IF(Q5281&lt;&gt;0,IFERROR(U5281/P5281,""),"")</f>
        <v>1.0789721781150963</v>
      </c>
      <c r="X5281" s="33"/>
      <c r="Y5281" s="33"/>
    </row>
    <row r="5282" spans="1:25" hidden="1" x14ac:dyDescent="0.2">
      <c r="A5282" s="93" t="s">
        <v>5201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3866</v>
      </c>
      <c r="I5282" s="97" t="s">
        <v>2044</v>
      </c>
      <c r="J5282" s="97" t="s">
        <v>3867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3301</v>
      </c>
      <c r="T5282" s="95" t="str">
        <f t="shared" si="392"/>
        <v>2025 12</v>
      </c>
      <c r="U5282" s="32">
        <f t="shared" si="393"/>
        <v>1037.9861640027798</v>
      </c>
      <c r="V5282" s="22">
        <f t="shared" si="394"/>
        <v>1.0789721781150963</v>
      </c>
      <c r="X5282" s="33"/>
      <c r="Y5282" s="33"/>
    </row>
    <row r="5283" spans="1:25" hidden="1" x14ac:dyDescent="0.2">
      <c r="A5283" s="93" t="s">
        <v>5201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3832</v>
      </c>
      <c r="I5283" s="97" t="s">
        <v>2202</v>
      </c>
      <c r="J5283" s="97" t="s">
        <v>3833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3301</v>
      </c>
      <c r="T5283" s="95" t="str">
        <f t="shared" si="392"/>
        <v>2025 12</v>
      </c>
      <c r="U5283" s="32">
        <f t="shared" si="393"/>
        <v>688.15735464442923</v>
      </c>
      <c r="V5283" s="22">
        <f t="shared" si="394"/>
        <v>0.23633054339047121</v>
      </c>
      <c r="X5283" s="33"/>
      <c r="Y5283" s="33"/>
    </row>
    <row r="5284" spans="1:25" hidden="1" x14ac:dyDescent="0.2">
      <c r="A5284" s="93" t="s">
        <v>5201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4117</v>
      </c>
      <c r="I5284" s="97" t="s">
        <v>2199</v>
      </c>
      <c r="J5284" s="97" t="s">
        <v>4118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3301</v>
      </c>
      <c r="T5284" s="95" t="str">
        <f t="shared" si="392"/>
        <v>2025 12</v>
      </c>
      <c r="U5284" s="32">
        <f t="shared" si="393"/>
        <v>1244.7247463516333</v>
      </c>
      <c r="V5284" s="22">
        <f t="shared" si="394"/>
        <v>0.52848377038884553</v>
      </c>
      <c r="X5284" s="33"/>
      <c r="Y5284" s="33"/>
    </row>
    <row r="5285" spans="1:25" hidden="1" x14ac:dyDescent="0.2">
      <c r="A5285" s="93" t="s">
        <v>5201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2070</v>
      </c>
      <c r="I5285" s="97" t="s">
        <v>2043</v>
      </c>
      <c r="J5285" s="97" t="s">
        <v>5200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3541</v>
      </c>
      <c r="T5285" s="95" t="str">
        <f t="shared" si="392"/>
        <v>2025 12</v>
      </c>
      <c r="U5285" s="32">
        <f t="shared" si="393"/>
        <v>1139.0723749131341</v>
      </c>
      <c r="V5285" s="22">
        <f t="shared" si="394"/>
        <v>0.64685927955553779</v>
      </c>
      <c r="X5285" s="33"/>
      <c r="Y5285" s="33"/>
    </row>
    <row r="5286" spans="1:25" hidden="1" x14ac:dyDescent="0.2">
      <c r="A5286" s="93" t="s">
        <v>5201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2613</v>
      </c>
      <c r="I5286" s="97" t="s">
        <v>2041</v>
      </c>
      <c r="J5286" s="97" t="s">
        <v>4679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si="393"/>
        <v>-1533.3247347695158</v>
      </c>
      <c r="V5286" s="22" t="str">
        <f t="shared" si="394"/>
        <v/>
      </c>
      <c r="X5286" s="33"/>
      <c r="Y5286" s="33"/>
    </row>
    <row r="5287" spans="1:25" hidden="1" x14ac:dyDescent="0.2">
      <c r="A5287" s="93" t="s">
        <v>5209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3062</v>
      </c>
      <c r="I5287" s="97" t="s">
        <v>2138</v>
      </c>
      <c r="J5287" s="97" t="s">
        <v>5202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3450</v>
      </c>
      <c r="T5287" s="95" t="str">
        <f t="shared" si="392"/>
        <v>2025 12</v>
      </c>
      <c r="U5287" s="32">
        <f t="shared" si="393"/>
        <v>1834.3520031767366</v>
      </c>
      <c r="V5287" s="22">
        <f t="shared" si="394"/>
        <v>0.80963680401754357</v>
      </c>
      <c r="X5287" s="33"/>
      <c r="Y5287" s="33"/>
    </row>
    <row r="5288" spans="1:25" hidden="1" x14ac:dyDescent="0.2">
      <c r="A5288" s="93" t="s">
        <v>5209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3700</v>
      </c>
      <c r="I5288" s="97" t="s">
        <v>2043</v>
      </c>
      <c r="J5288" s="97" t="s">
        <v>5203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3301</v>
      </c>
      <c r="T5288" s="95" t="str">
        <f t="shared" si="392"/>
        <v>2025 12</v>
      </c>
      <c r="U5288" s="32">
        <f t="shared" si="393"/>
        <v>985.94806646710254</v>
      </c>
      <c r="V5288" s="22">
        <f t="shared" si="394"/>
        <v>0.812113583640519</v>
      </c>
      <c r="X5288" s="33"/>
      <c r="Y5288" s="33"/>
    </row>
    <row r="5289" spans="1:25" hidden="1" x14ac:dyDescent="0.2">
      <c r="A5289" s="93" t="s">
        <v>5209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2210</v>
      </c>
      <c r="I5289" s="97" t="s">
        <v>2040</v>
      </c>
      <c r="J5289" s="97" t="s">
        <v>2211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si="393"/>
        <v>-403.51941963467527</v>
      </c>
      <c r="V5289" s="22" t="str">
        <f t="shared" si="394"/>
        <v/>
      </c>
      <c r="X5289" s="33"/>
      <c r="Y5289" s="33"/>
    </row>
    <row r="5290" spans="1:25" hidden="1" x14ac:dyDescent="0.2">
      <c r="A5290" s="93" t="s">
        <v>5209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5204</v>
      </c>
      <c r="I5290" s="97" t="s">
        <v>2199</v>
      </c>
      <c r="J5290" s="97" t="s">
        <v>5205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3450</v>
      </c>
      <c r="T5290" s="95" t="str">
        <f t="shared" si="392"/>
        <v>2025 12</v>
      </c>
      <c r="U5290" s="32">
        <f t="shared" si="393"/>
        <v>1191.5802339788627</v>
      </c>
      <c r="V5290" s="22">
        <f t="shared" si="394"/>
        <v>0.62438057663969138</v>
      </c>
      <c r="X5290" s="33"/>
      <c r="Y5290" s="33"/>
    </row>
    <row r="5291" spans="1:25" hidden="1" x14ac:dyDescent="0.2">
      <c r="A5291" s="93" t="s">
        <v>5209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2070</v>
      </c>
      <c r="I5291" s="97" t="s">
        <v>2043</v>
      </c>
      <c r="J5291" s="97" t="s">
        <v>5200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3301</v>
      </c>
      <c r="T5291" s="95" t="str">
        <f t="shared" si="392"/>
        <v>2025 12</v>
      </c>
      <c r="U5291" s="32">
        <f t="shared" si="393"/>
        <v>1330.8969460565704</v>
      </c>
      <c r="V5291" s="22">
        <f t="shared" si="394"/>
        <v>0.79737254264330049</v>
      </c>
      <c r="X5291" s="33"/>
      <c r="Y5291" s="33"/>
    </row>
    <row r="5292" spans="1:25" hidden="1" x14ac:dyDescent="0.2">
      <c r="A5292" s="93" t="s">
        <v>5209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3728</v>
      </c>
      <c r="I5292" s="97" t="s">
        <v>2044</v>
      </c>
      <c r="J5292" s="97" t="s">
        <v>5206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si="393"/>
        <v>1145.4913091819903</v>
      </c>
      <c r="V5292" s="22">
        <f t="shared" si="394"/>
        <v>0.51961297043330867</v>
      </c>
      <c r="X5292" s="33"/>
      <c r="Y5292" s="33"/>
    </row>
    <row r="5293" spans="1:25" hidden="1" x14ac:dyDescent="0.2">
      <c r="A5293" s="93" t="s">
        <v>5209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4635</v>
      </c>
      <c r="I5293" s="97" t="s">
        <v>3938</v>
      </c>
      <c r="J5293" s="97" t="s">
        <v>4636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si="393"/>
        <v>-2707.597837375527</v>
      </c>
      <c r="V5293" s="22" t="str">
        <f t="shared" si="394"/>
        <v/>
      </c>
      <c r="X5293" s="33"/>
      <c r="Y5293" s="33"/>
    </row>
    <row r="5294" spans="1:25" hidden="1" x14ac:dyDescent="0.2">
      <c r="A5294" s="93" t="s">
        <v>5209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5207</v>
      </c>
      <c r="I5294" s="97" t="s">
        <v>2040</v>
      </c>
      <c r="J5294" s="97" t="s">
        <v>5208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si="393"/>
        <v>-1924.14130185106</v>
      </c>
      <c r="V5294" s="22" t="str">
        <f t="shared" si="394"/>
        <v/>
      </c>
      <c r="X5294" s="33"/>
      <c r="Y5294" s="33"/>
    </row>
    <row r="5295" spans="1:25" hidden="1" x14ac:dyDescent="0.2">
      <c r="A5295" s="93" t="s">
        <v>5210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3052</v>
      </c>
      <c r="I5295" s="97" t="s">
        <v>2797</v>
      </c>
      <c r="J5295" s="97" t="s">
        <v>3053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si="393"/>
        <v>-1597.5838473767878</v>
      </c>
      <c r="V5295" s="22" t="str">
        <f t="shared" si="394"/>
        <v/>
      </c>
      <c r="X5295" s="33"/>
      <c r="Y5295" s="33"/>
    </row>
    <row r="5296" spans="1:25" hidden="1" x14ac:dyDescent="0.2">
      <c r="A5296" s="93" t="s">
        <v>5210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3052</v>
      </c>
      <c r="I5296" s="97" t="s">
        <v>2797</v>
      </c>
      <c r="J5296" s="97" t="s">
        <v>3053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si="393"/>
        <v>-1597.5838473767878</v>
      </c>
      <c r="V5296" s="22" t="str">
        <f t="shared" si="394"/>
        <v/>
      </c>
      <c r="X5296" s="33"/>
      <c r="Y5296" s="33"/>
    </row>
    <row r="5297" spans="1:25" hidden="1" x14ac:dyDescent="0.2">
      <c r="A5297" s="93" t="s">
        <v>5210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3994</v>
      </c>
      <c r="I5297" s="97" t="s">
        <v>2088</v>
      </c>
      <c r="J5297" s="97" t="s">
        <v>3995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/>
      <c r="R5297" s="31"/>
      <c r="S5297" s="31"/>
      <c r="T5297" s="95" t="str">
        <f t="shared" si="392"/>
        <v/>
      </c>
      <c r="U5297" s="32">
        <f t="shared" si="393"/>
        <v>-2741.3485468998397</v>
      </c>
      <c r="V5297" s="22" t="str">
        <f t="shared" si="394"/>
        <v/>
      </c>
      <c r="X5297" s="33"/>
      <c r="Y5297" s="33"/>
    </row>
    <row r="5298" spans="1:25" hidden="1" x14ac:dyDescent="0.2">
      <c r="A5298" s="93" t="s">
        <v>5210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2087</v>
      </c>
      <c r="I5298" s="97" t="s">
        <v>2088</v>
      </c>
      <c r="J5298" s="97" t="s">
        <v>3163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/>
      <c r="R5298" s="31"/>
      <c r="S5298" s="31"/>
      <c r="T5298" s="95" t="str">
        <f t="shared" si="392"/>
        <v/>
      </c>
      <c r="U5298" s="32">
        <f t="shared" si="393"/>
        <v>-1328.4304697933223</v>
      </c>
      <c r="V5298" s="22" t="str">
        <f t="shared" si="394"/>
        <v/>
      </c>
      <c r="X5298" s="33"/>
      <c r="Y5298" s="33"/>
    </row>
    <row r="5299" spans="1:25" hidden="1" x14ac:dyDescent="0.2">
      <c r="A5299" s="93" t="s">
        <v>5210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2087</v>
      </c>
      <c r="I5299" s="97" t="s">
        <v>2088</v>
      </c>
      <c r="J5299" s="97" t="s">
        <v>3163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/>
      <c r="R5299" s="31"/>
      <c r="S5299" s="31"/>
      <c r="T5299" s="95" t="str">
        <f t="shared" si="392"/>
        <v/>
      </c>
      <c r="U5299" s="32">
        <f t="shared" si="393"/>
        <v>-1328.4304697933223</v>
      </c>
      <c r="V5299" s="22" t="str">
        <f t="shared" si="394"/>
        <v/>
      </c>
      <c r="X5299" s="33"/>
      <c r="Y5299" s="33"/>
    </row>
    <row r="5300" spans="1:25" hidden="1" x14ac:dyDescent="0.2">
      <c r="A5300" s="93" t="s">
        <v>5210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2087</v>
      </c>
      <c r="I5300" s="97" t="s">
        <v>2088</v>
      </c>
      <c r="J5300" s="97" t="s">
        <v>3163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/>
      <c r="R5300" s="31"/>
      <c r="S5300" s="31"/>
      <c r="T5300" s="95" t="str">
        <f t="shared" si="392"/>
        <v/>
      </c>
      <c r="U5300" s="32">
        <f t="shared" si="393"/>
        <v>-1328.4304697933223</v>
      </c>
      <c r="V5300" s="22" t="str">
        <f t="shared" si="394"/>
        <v/>
      </c>
      <c r="X5300" s="33"/>
      <c r="Y5300" s="33"/>
    </row>
    <row r="5301" spans="1:25" hidden="1" x14ac:dyDescent="0.2">
      <c r="A5301" s="93" t="s">
        <v>5210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2087</v>
      </c>
      <c r="I5301" s="97" t="s">
        <v>2088</v>
      </c>
      <c r="J5301" s="97" t="s">
        <v>3163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/>
      <c r="R5301" s="31"/>
      <c r="S5301" s="31"/>
      <c r="T5301" s="95" t="str">
        <f t="shared" si="392"/>
        <v/>
      </c>
      <c r="U5301" s="32">
        <f t="shared" ref="U5301:U5320" si="395">Q5301-P5301</f>
        <v>-1328.4304697933223</v>
      </c>
      <c r="V5301" s="22" t="str">
        <f t="shared" ref="V5301:V5320" si="396">IF(Q5301&lt;&gt;0,IFERROR(U5301/P5301,""),"")</f>
        <v/>
      </c>
      <c r="X5301" s="33"/>
      <c r="Y5301" s="33"/>
    </row>
    <row r="5302" spans="1:25" hidden="1" x14ac:dyDescent="0.2">
      <c r="A5302" s="93" t="s">
        <v>5210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2087</v>
      </c>
      <c r="I5302" s="97" t="s">
        <v>2088</v>
      </c>
      <c r="J5302" s="97" t="s">
        <v>3163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/>
      <c r="R5302" s="31"/>
      <c r="S5302" s="31"/>
      <c r="T5302" s="95" t="str">
        <f t="shared" si="392"/>
        <v/>
      </c>
      <c r="U5302" s="32">
        <f t="shared" si="395"/>
        <v>-1328.4304697933223</v>
      </c>
      <c r="V5302" s="22" t="str">
        <f t="shared" si="396"/>
        <v/>
      </c>
      <c r="X5302" s="33"/>
      <c r="Y5302" s="33"/>
    </row>
    <row r="5303" spans="1:25" hidden="1" x14ac:dyDescent="0.2">
      <c r="A5303" s="93" t="s">
        <v>5210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2087</v>
      </c>
      <c r="I5303" s="97" t="s">
        <v>2088</v>
      </c>
      <c r="J5303" s="97" t="s">
        <v>3163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/>
      <c r="R5303" s="31"/>
      <c r="S5303" s="31"/>
      <c r="T5303" s="95" t="str">
        <f t="shared" si="392"/>
        <v/>
      </c>
      <c r="U5303" s="32">
        <f t="shared" si="395"/>
        <v>-1328.4304697933223</v>
      </c>
      <c r="V5303" s="22" t="str">
        <f t="shared" si="396"/>
        <v/>
      </c>
      <c r="X5303" s="33"/>
      <c r="Y5303" s="33"/>
    </row>
    <row r="5304" spans="1:25" hidden="1" x14ac:dyDescent="0.2">
      <c r="A5304" s="93" t="s">
        <v>5210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2087</v>
      </c>
      <c r="I5304" s="97" t="s">
        <v>2088</v>
      </c>
      <c r="J5304" s="97" t="s">
        <v>3163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/>
      <c r="R5304" s="31"/>
      <c r="S5304" s="31"/>
      <c r="T5304" s="95" t="str">
        <f t="shared" si="392"/>
        <v/>
      </c>
      <c r="U5304" s="32">
        <f t="shared" si="395"/>
        <v>-1328.4304697933223</v>
      </c>
      <c r="V5304" s="22" t="str">
        <f t="shared" si="396"/>
        <v/>
      </c>
      <c r="X5304" s="33"/>
      <c r="Y5304" s="33"/>
    </row>
    <row r="5305" spans="1:25" hidden="1" x14ac:dyDescent="0.2">
      <c r="A5305" s="93" t="s">
        <v>5210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2087</v>
      </c>
      <c r="I5305" s="97" t="s">
        <v>2088</v>
      </c>
      <c r="J5305" s="97" t="s">
        <v>3163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/>
      <c r="R5305" s="31"/>
      <c r="S5305" s="31"/>
      <c r="T5305" s="95" t="str">
        <f t="shared" si="392"/>
        <v/>
      </c>
      <c r="U5305" s="32">
        <f t="shared" si="395"/>
        <v>-1328.4304697933223</v>
      </c>
      <c r="V5305" s="22" t="str">
        <f t="shared" si="396"/>
        <v/>
      </c>
      <c r="X5305" s="33"/>
      <c r="Y5305" s="33"/>
    </row>
    <row r="5306" spans="1:25" hidden="1" x14ac:dyDescent="0.2">
      <c r="A5306" s="93" t="s">
        <v>5291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5287</v>
      </c>
      <c r="I5306" s="97" t="s">
        <v>2499</v>
      </c>
      <c r="J5306" s="97" t="s">
        <v>5288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3541</v>
      </c>
      <c r="T5306" s="95" t="str">
        <f t="shared" si="392"/>
        <v>2025 12</v>
      </c>
      <c r="U5306" s="32">
        <f t="shared" si="395"/>
        <v>2717.9934182197012</v>
      </c>
      <c r="V5306" s="22">
        <f t="shared" si="396"/>
        <v>0.32426524504618226</v>
      </c>
      <c r="X5306" s="33"/>
      <c r="Y5306" s="33"/>
    </row>
    <row r="5307" spans="1:25" hidden="1" x14ac:dyDescent="0.2">
      <c r="A5307" s="93" t="s">
        <v>5291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5289</v>
      </c>
      <c r="I5307" s="97" t="s">
        <v>3024</v>
      </c>
      <c r="J5307" s="97" t="s">
        <v>5290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3541</v>
      </c>
      <c r="T5307" s="95" t="str">
        <f t="shared" si="392"/>
        <v>2025 12</v>
      </c>
      <c r="U5307" s="32">
        <f t="shared" si="395"/>
        <v>1779.5361986340995</v>
      </c>
      <c r="V5307" s="22">
        <f t="shared" si="396"/>
        <v>0.38514233097292816</v>
      </c>
      <c r="X5307" s="33"/>
      <c r="Y5307" s="33"/>
    </row>
    <row r="5308" spans="1:25" hidden="1" x14ac:dyDescent="0.2">
      <c r="A5308" s="93" t="s">
        <v>5291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3062</v>
      </c>
      <c r="I5308" s="97" t="s">
        <v>2138</v>
      </c>
      <c r="J5308" s="97" t="s">
        <v>5202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/>
      <c r="R5308" s="31"/>
      <c r="S5308" s="31"/>
      <c r="T5308" s="95" t="str">
        <f t="shared" si="392"/>
        <v/>
      </c>
      <c r="U5308" s="32">
        <f t="shared" si="395"/>
        <v>-2296.9496168538021</v>
      </c>
      <c r="V5308" s="22" t="str">
        <f t="shared" si="396"/>
        <v/>
      </c>
      <c r="X5308" s="33"/>
      <c r="Y5308" s="33"/>
    </row>
    <row r="5309" spans="1:25" hidden="1" x14ac:dyDescent="0.2">
      <c r="A5309" s="93" t="s">
        <v>5301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3970</v>
      </c>
      <c r="I5309" s="97" t="s">
        <v>2259</v>
      </c>
      <c r="J5309" s="97" t="s">
        <v>3971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3297</v>
      </c>
      <c r="T5309" s="95" t="str">
        <f t="shared" si="392"/>
        <v>2025 12</v>
      </c>
      <c r="U5309" s="32">
        <f t="shared" si="395"/>
        <v>832.72897504091657</v>
      </c>
      <c r="V5309" s="22">
        <f t="shared" si="396"/>
        <v>1.0853126834619147</v>
      </c>
      <c r="X5309" s="33"/>
      <c r="Y5309" s="33"/>
    </row>
    <row r="5310" spans="1:25" hidden="1" x14ac:dyDescent="0.2">
      <c r="A5310" s="93" t="s">
        <v>5301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2590</v>
      </c>
      <c r="I5310" s="97" t="s">
        <v>5292</v>
      </c>
      <c r="J5310" s="97" t="s">
        <v>5293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si="395"/>
        <v>719.50486088379705</v>
      </c>
      <c r="V5310" s="22">
        <f t="shared" si="396"/>
        <v>0.73381787647855468</v>
      </c>
      <c r="X5310" s="33"/>
      <c r="Y5310" s="33"/>
    </row>
    <row r="5311" spans="1:25" hidden="1" x14ac:dyDescent="0.2">
      <c r="A5311" s="93" t="s">
        <v>5301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3153</v>
      </c>
      <c r="I5311" s="97" t="s">
        <v>3154</v>
      </c>
      <c r="J5311" s="97" t="s">
        <v>3155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si="395"/>
        <v>-1000.6422995090018</v>
      </c>
      <c r="V5311" s="22" t="str">
        <f t="shared" si="396"/>
        <v/>
      </c>
      <c r="X5311" s="33"/>
      <c r="Y5311" s="33"/>
    </row>
    <row r="5312" spans="1:25" hidden="1" x14ac:dyDescent="0.2">
      <c r="A5312" s="93" t="s">
        <v>5301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3062</v>
      </c>
      <c r="I5312" s="97" t="s">
        <v>2138</v>
      </c>
      <c r="J5312" s="97" t="s">
        <v>5202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/>
      <c r="R5312" s="31"/>
      <c r="S5312" s="31"/>
      <c r="T5312" s="95" t="str">
        <f t="shared" si="392"/>
        <v/>
      </c>
      <c r="U5312" s="32">
        <f t="shared" si="395"/>
        <v>-2177.5722524549915</v>
      </c>
      <c r="V5312" s="22" t="str">
        <f t="shared" si="396"/>
        <v/>
      </c>
      <c r="X5312" s="33"/>
      <c r="Y5312" s="33"/>
    </row>
    <row r="5313" spans="1:25" hidden="1" x14ac:dyDescent="0.2">
      <c r="A5313" s="93" t="s">
        <v>5301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3637</v>
      </c>
      <c r="I5313" s="97" t="s">
        <v>2138</v>
      </c>
      <c r="J5313" s="97" t="s">
        <v>4064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si="395"/>
        <v>-859.61217675941077</v>
      </c>
      <c r="V5313" s="22" t="str">
        <f t="shared" si="396"/>
        <v/>
      </c>
      <c r="X5313" s="33"/>
      <c r="Y5313" s="33"/>
    </row>
    <row r="5314" spans="1:25" hidden="1" x14ac:dyDescent="0.2">
      <c r="A5314" s="93" t="s">
        <v>5301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2802</v>
      </c>
      <c r="I5314" s="97" t="s">
        <v>2040</v>
      </c>
      <c r="J5314" s="97" t="s">
        <v>2803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3346</v>
      </c>
      <c r="T5314" s="95" t="str">
        <f t="shared" si="392"/>
        <v>2025 12</v>
      </c>
      <c r="U5314" s="32">
        <f t="shared" si="395"/>
        <v>1242.3777424304421</v>
      </c>
      <c r="V5314" s="22">
        <f t="shared" si="396"/>
        <v>1.0732151479523462</v>
      </c>
      <c r="X5314" s="33"/>
      <c r="Y5314" s="33"/>
    </row>
    <row r="5315" spans="1:25" hidden="1" x14ac:dyDescent="0.2">
      <c r="A5315" s="93" t="s">
        <v>5301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2802</v>
      </c>
      <c r="I5315" s="97" t="s">
        <v>2040</v>
      </c>
      <c r="J5315" s="97" t="s">
        <v>2803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3346</v>
      </c>
      <c r="T5315" s="95" t="str">
        <f t="shared" si="392"/>
        <v>2025 12</v>
      </c>
      <c r="U5315" s="32">
        <f t="shared" si="395"/>
        <v>1242.3777424304421</v>
      </c>
      <c r="V5315" s="22">
        <f t="shared" si="396"/>
        <v>1.0732151479523462</v>
      </c>
      <c r="X5315" s="33"/>
      <c r="Y5315" s="33"/>
    </row>
    <row r="5316" spans="1:25" hidden="1" x14ac:dyDescent="0.2">
      <c r="A5316" s="93" t="s">
        <v>5301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3894</v>
      </c>
      <c r="I5316" s="97" t="s">
        <v>2044</v>
      </c>
      <c r="J5316" s="97" t="s">
        <v>3895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3297</v>
      </c>
      <c r="T5316" s="95" t="str">
        <f t="shared" ref="T5316:T5379" si="398">IF(R5316="","",TEXT(R5316,"ГГГГ ММ"))</f>
        <v>2025 12</v>
      </c>
      <c r="U5316" s="32">
        <f t="shared" si="395"/>
        <v>1033.1487075491</v>
      </c>
      <c r="V5316" s="22">
        <f t="shared" si="396"/>
        <v>1.3472608284288057</v>
      </c>
      <c r="X5316" s="33"/>
      <c r="Y5316" s="33"/>
    </row>
    <row r="5317" spans="1:25" hidden="1" x14ac:dyDescent="0.2">
      <c r="A5317" s="93" t="s">
        <v>5301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3894</v>
      </c>
      <c r="I5317" s="97" t="s">
        <v>2044</v>
      </c>
      <c r="J5317" s="97" t="s">
        <v>3895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3301</v>
      </c>
      <c r="T5317" s="95" t="str">
        <f t="shared" si="398"/>
        <v>2025 12</v>
      </c>
      <c r="U5317" s="32">
        <f t="shared" si="395"/>
        <v>1033.1487075491</v>
      </c>
      <c r="V5317" s="22">
        <f t="shared" si="396"/>
        <v>1.3472608284288057</v>
      </c>
      <c r="X5317" s="33"/>
      <c r="Y5317" s="33"/>
    </row>
    <row r="5318" spans="1:25" hidden="1" x14ac:dyDescent="0.2">
      <c r="A5318" s="93" t="s">
        <v>5301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2602</v>
      </c>
      <c r="I5318" s="97" t="s">
        <v>2088</v>
      </c>
      <c r="J5318" s="97" t="s">
        <v>2603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3286</v>
      </c>
      <c r="T5318" s="95" t="str">
        <f t="shared" si="398"/>
        <v>2025 12</v>
      </c>
      <c r="U5318" s="32">
        <f t="shared" si="395"/>
        <v>3153.437150163666</v>
      </c>
      <c r="V5318" s="22">
        <f t="shared" si="396"/>
        <v>0.51304073954887375</v>
      </c>
      <c r="X5318" s="33"/>
      <c r="Y5318" s="33"/>
    </row>
    <row r="5319" spans="1:25" hidden="1" x14ac:dyDescent="0.2">
      <c r="A5319" s="93" t="s">
        <v>5301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3050</v>
      </c>
      <c r="I5319" s="97" t="s">
        <v>2040</v>
      </c>
      <c r="J5319" s="97" t="s">
        <v>3051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3301</v>
      </c>
      <c r="T5319" s="95" t="str">
        <f t="shared" si="398"/>
        <v>2025 12</v>
      </c>
      <c r="U5319" s="32">
        <f t="shared" si="395"/>
        <v>867.88284267594111</v>
      </c>
      <c r="V5319" s="22">
        <f t="shared" si="396"/>
        <v>1.3729778295370891</v>
      </c>
      <c r="X5319" s="33"/>
      <c r="Y5319" s="33"/>
    </row>
    <row r="5320" spans="1:25" hidden="1" x14ac:dyDescent="0.2">
      <c r="A5320" s="93" t="s">
        <v>5302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2117</v>
      </c>
      <c r="I5320" s="97" t="s">
        <v>2040</v>
      </c>
      <c r="J5320" s="97" t="s">
        <v>5294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/>
      <c r="R5320" s="31"/>
      <c r="S5320" s="31"/>
      <c r="T5320" s="95" t="str">
        <f t="shared" si="398"/>
        <v/>
      </c>
      <c r="U5320" s="32">
        <f t="shared" si="395"/>
        <v>-649.59245153933864</v>
      </c>
      <c r="V5320" s="22" t="str">
        <f t="shared" si="396"/>
        <v/>
      </c>
      <c r="X5320" s="33"/>
      <c r="Y5320" s="33"/>
    </row>
    <row r="5321" spans="1:25" hidden="1" x14ac:dyDescent="0.2">
      <c r="A5321" s="93" t="s">
        <v>5302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5295</v>
      </c>
      <c r="I5321" s="97" t="s">
        <v>2088</v>
      </c>
      <c r="J5321" s="97" t="s">
        <v>5296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si="354"/>
        <v>-827.17225769669324</v>
      </c>
      <c r="V5321" s="22" t="str">
        <f t="shared" si="355"/>
        <v/>
      </c>
      <c r="X5321" s="33"/>
      <c r="Y5321" s="33"/>
    </row>
    <row r="5322" spans="1:25" hidden="1" x14ac:dyDescent="0.2">
      <c r="A5322" s="93" t="s">
        <v>5302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5297</v>
      </c>
      <c r="I5322" s="97" t="s">
        <v>2092</v>
      </c>
      <c r="J5322" s="97" t="s">
        <v>5298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si="354"/>
        <v>1963.6028848346632</v>
      </c>
      <c r="V5322" s="22">
        <f t="shared" si="355"/>
        <v>0.42351913264975793</v>
      </c>
      <c r="X5322" s="33"/>
      <c r="Y5322" s="33"/>
    </row>
    <row r="5323" spans="1:25" hidden="1" x14ac:dyDescent="0.2">
      <c r="A5323" s="93" t="s">
        <v>5302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5297</v>
      </c>
      <c r="I5323" s="97" t="s">
        <v>2092</v>
      </c>
      <c r="J5323" s="97" t="s">
        <v>5298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si="354"/>
        <v>1963.6028848346632</v>
      </c>
      <c r="V5323" s="22">
        <f t="shared" si="355"/>
        <v>0.42351913264975793</v>
      </c>
      <c r="X5323" s="33"/>
      <c r="Y5323" s="33"/>
    </row>
    <row r="5324" spans="1:25" hidden="1" x14ac:dyDescent="0.2">
      <c r="A5324" s="93" t="s">
        <v>5302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2586</v>
      </c>
      <c r="I5324" s="97" t="s">
        <v>2075</v>
      </c>
      <c r="J5324" s="97" t="s">
        <v>2587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3532</v>
      </c>
      <c r="T5324" s="95" t="str">
        <f t="shared" si="398"/>
        <v>2025 12</v>
      </c>
      <c r="U5324" s="32">
        <f t="shared" si="354"/>
        <v>635.08026225769675</v>
      </c>
      <c r="V5324" s="22">
        <f t="shared" si="355"/>
        <v>0.88832386172923783</v>
      </c>
      <c r="X5324" s="33"/>
      <c r="Y5324" s="33"/>
    </row>
    <row r="5325" spans="1:25" hidden="1" x14ac:dyDescent="0.2">
      <c r="A5325" s="93" t="s">
        <v>5302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2586</v>
      </c>
      <c r="I5325" s="97" t="s">
        <v>2075</v>
      </c>
      <c r="J5325" s="97" t="s">
        <v>2587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3532</v>
      </c>
      <c r="T5325" s="95" t="str">
        <f t="shared" si="398"/>
        <v>2025 12</v>
      </c>
      <c r="U5325" s="32">
        <f t="shared" si="354"/>
        <v>635.08026225769675</v>
      </c>
      <c r="V5325" s="22">
        <f t="shared" si="355"/>
        <v>0.88832386172923783</v>
      </c>
      <c r="X5325" s="33"/>
      <c r="Y5325" s="33"/>
    </row>
    <row r="5326" spans="1:25" hidden="1" x14ac:dyDescent="0.2">
      <c r="A5326" s="93" t="s">
        <v>5302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5299</v>
      </c>
      <c r="I5326" s="97" t="s">
        <v>2704</v>
      </c>
      <c r="J5326" s="97" t="s">
        <v>5300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5246</v>
      </c>
      <c r="T5326" s="95" t="str">
        <f t="shared" si="398"/>
        <v>2025 12</v>
      </c>
      <c r="U5326" s="32">
        <f t="shared" ref="U5326:U5330" si="399">Q5326-P5326</f>
        <v>974.76103762827847</v>
      </c>
      <c r="V5326" s="22">
        <f t="shared" ref="V5326:V5330" si="400">IF(Q5326&lt;&gt;0,IFERROR(U5326/P5326,""),"")</f>
        <v>0.68392814353474551</v>
      </c>
      <c r="X5326" s="33"/>
      <c r="Y5326" s="33"/>
    </row>
    <row r="5327" spans="1:25" hidden="1" x14ac:dyDescent="0.2">
      <c r="A5327" s="93" t="s">
        <v>5302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4343</v>
      </c>
      <c r="I5327" s="97" t="s">
        <v>2704</v>
      </c>
      <c r="J5327" s="97" t="s">
        <v>4344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/>
      <c r="R5327" s="31"/>
      <c r="S5327" s="31"/>
      <c r="T5327" s="95" t="str">
        <f t="shared" si="398"/>
        <v/>
      </c>
      <c r="U5327" s="32">
        <f t="shared" si="399"/>
        <v>-891.57944127708095</v>
      </c>
      <c r="V5327" s="22" t="str">
        <f t="shared" si="400"/>
        <v/>
      </c>
      <c r="X5327" s="33"/>
      <c r="Y5327" s="33"/>
    </row>
    <row r="5328" spans="1:25" hidden="1" x14ac:dyDescent="0.2">
      <c r="A5328" s="93" t="s">
        <v>5302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2107</v>
      </c>
      <c r="I5328" s="97" t="s">
        <v>2040</v>
      </c>
      <c r="J5328" s="97" t="s">
        <v>2108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4860</v>
      </c>
      <c r="T5328" s="95" t="str">
        <f t="shared" si="398"/>
        <v>2025 12</v>
      </c>
      <c r="U5328" s="32">
        <f t="shared" si="399"/>
        <v>1600.2327251995441</v>
      </c>
      <c r="V5328" s="22">
        <f t="shared" si="400"/>
        <v>1.0669873600305455</v>
      </c>
      <c r="X5328" s="33"/>
      <c r="Y5328" s="33"/>
    </row>
    <row r="5329" spans="1:25" hidden="1" x14ac:dyDescent="0.2">
      <c r="A5329" s="93" t="s">
        <v>5302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2156</v>
      </c>
      <c r="I5329" s="97" t="s">
        <v>2040</v>
      </c>
      <c r="J5329" s="97" t="s">
        <v>2157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/>
      <c r="R5329" s="31"/>
      <c r="S5329" s="31"/>
      <c r="T5329" s="95" t="str">
        <f t="shared" si="398"/>
        <v/>
      </c>
      <c r="U5329" s="32">
        <f t="shared" si="399"/>
        <v>-949.54590649942986</v>
      </c>
      <c r="V5329" s="22" t="str">
        <f t="shared" si="400"/>
        <v/>
      </c>
      <c r="X5329" s="33"/>
      <c r="Y5329" s="33"/>
    </row>
    <row r="5330" spans="1:25" hidden="1" x14ac:dyDescent="0.2">
      <c r="A5330" s="93" t="s">
        <v>5313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5303</v>
      </c>
      <c r="I5330" s="97" t="s">
        <v>2075</v>
      </c>
      <c r="J5330" s="97" t="s">
        <v>5304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3541</v>
      </c>
      <c r="T5330" s="95" t="str">
        <f t="shared" si="398"/>
        <v>2025 12</v>
      </c>
      <c r="U5330" s="32">
        <f t="shared" si="399"/>
        <v>940.9532814930019</v>
      </c>
      <c r="V5330" s="22">
        <f t="shared" si="400"/>
        <v>0.5061482705763749</v>
      </c>
      <c r="X5330" s="33"/>
      <c r="Y5330" s="33"/>
    </row>
    <row r="5331" spans="1:25" hidden="1" x14ac:dyDescent="0.2">
      <c r="A5331" s="93" t="s">
        <v>5313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5305</v>
      </c>
      <c r="I5331" s="97" t="s">
        <v>2499</v>
      </c>
      <c r="J5331" s="97" t="s">
        <v>5306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3541</v>
      </c>
      <c r="T5331" s="95" t="str">
        <f t="shared" si="398"/>
        <v>2025 12</v>
      </c>
      <c r="U5331" s="32">
        <f t="shared" ref="U5331:U5650" si="401">Q5331-P5331</f>
        <v>1165.7308242612753</v>
      </c>
      <c r="V5331" s="22">
        <f t="shared" ref="V5331:V5650" si="402">IF(Q5331&lt;&gt;0,IFERROR(U5331/P5331,""),"")</f>
        <v>0.39728148797657381</v>
      </c>
      <c r="X5331" s="33"/>
      <c r="Y5331" s="33"/>
    </row>
    <row r="5332" spans="1:25" hidden="1" x14ac:dyDescent="0.2">
      <c r="A5332" s="93" t="s">
        <v>5313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4450</v>
      </c>
      <c r="I5332" s="97" t="s">
        <v>2499</v>
      </c>
      <c r="J5332" s="97" t="s">
        <v>4451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3541</v>
      </c>
      <c r="T5332" s="95" t="str">
        <f t="shared" si="398"/>
        <v>2025 12</v>
      </c>
      <c r="U5332" s="32">
        <f t="shared" si="401"/>
        <v>1202.201119751167</v>
      </c>
      <c r="V5332" s="22">
        <f t="shared" si="402"/>
        <v>0.37015873336930866</v>
      </c>
      <c r="X5332" s="33"/>
      <c r="Y5332" s="33"/>
    </row>
    <row r="5333" spans="1:25" hidden="1" x14ac:dyDescent="0.2">
      <c r="A5333" s="93" t="s">
        <v>5313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5307</v>
      </c>
      <c r="I5333" s="97" t="s">
        <v>2499</v>
      </c>
      <c r="J5333" s="97" t="s">
        <v>5308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3541</v>
      </c>
      <c r="T5333" s="95" t="str">
        <f t="shared" si="398"/>
        <v>2025 12</v>
      </c>
      <c r="U5333" s="32">
        <f t="shared" si="401"/>
        <v>1165.7308242612753</v>
      </c>
      <c r="V5333" s="22">
        <f t="shared" si="402"/>
        <v>0.39728148797657381</v>
      </c>
      <c r="X5333" s="33"/>
      <c r="Y5333" s="33"/>
    </row>
    <row r="5334" spans="1:25" hidden="1" x14ac:dyDescent="0.2">
      <c r="A5334" s="93" t="s">
        <v>5313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5309</v>
      </c>
      <c r="I5334" s="97" t="s">
        <v>2920</v>
      </c>
      <c r="J5334" s="97" t="s">
        <v>5310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3541</v>
      </c>
      <c r="T5334" s="95" t="str">
        <f t="shared" si="398"/>
        <v>2025 12</v>
      </c>
      <c r="U5334" s="32">
        <f t="shared" si="401"/>
        <v>942.48774494556801</v>
      </c>
      <c r="V5334" s="22">
        <f t="shared" si="402"/>
        <v>0.46948044405338551</v>
      </c>
      <c r="X5334" s="33"/>
      <c r="Y5334" s="33"/>
    </row>
    <row r="5335" spans="1:25" hidden="1" x14ac:dyDescent="0.2">
      <c r="A5335" s="93" t="s">
        <v>5313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5311</v>
      </c>
      <c r="I5335" s="97" t="s">
        <v>2499</v>
      </c>
      <c r="J5335" s="97" t="s">
        <v>5312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3541</v>
      </c>
      <c r="T5335" s="95" t="str">
        <f t="shared" si="398"/>
        <v>2025 12</v>
      </c>
      <c r="U5335" s="32">
        <f t="shared" si="401"/>
        <v>1066.4562052877141</v>
      </c>
      <c r="V5335" s="22">
        <f t="shared" si="402"/>
        <v>0.43823177031165755</v>
      </c>
      <c r="X5335" s="33"/>
      <c r="Y5335" s="33"/>
    </row>
    <row r="5336" spans="1:25" hidden="1" x14ac:dyDescent="0.2">
      <c r="A5336" s="93" t="s">
        <v>5314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2318</v>
      </c>
      <c r="I5336" s="97" t="s">
        <v>2319</v>
      </c>
      <c r="J5336" s="97" t="s">
        <v>741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4863</v>
      </c>
      <c r="T5336" s="95" t="str">
        <f t="shared" si="398"/>
        <v>2025 12</v>
      </c>
      <c r="U5336" s="32">
        <f t="shared" ref="U5336:U5495" si="403">Q5336-P5336</f>
        <v>1196</v>
      </c>
      <c r="V5336" s="22">
        <f t="shared" ref="V5336:V5495" si="404">IF(Q5336&lt;&gt;0,IFERROR(U5336/P5336,""),"")</f>
        <v>1.4875621890547264</v>
      </c>
      <c r="X5336" s="33"/>
      <c r="Y5336" s="33"/>
    </row>
    <row r="5337" spans="1:25" hidden="1" x14ac:dyDescent="0.2">
      <c r="A5337" s="93" t="s">
        <v>5314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2318</v>
      </c>
      <c r="I5337" s="97" t="s">
        <v>2319</v>
      </c>
      <c r="J5337" s="97" t="s">
        <v>741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5161</v>
      </c>
      <c r="T5337" s="95" t="str">
        <f t="shared" si="398"/>
        <v>2025 12</v>
      </c>
      <c r="U5337" s="32">
        <f t="shared" si="403"/>
        <v>1196</v>
      </c>
      <c r="V5337" s="22">
        <f t="shared" si="404"/>
        <v>1.4875621890547264</v>
      </c>
      <c r="X5337" s="33"/>
      <c r="Y5337" s="33"/>
    </row>
    <row r="5338" spans="1:25" hidden="1" x14ac:dyDescent="0.2">
      <c r="A5338" s="93" t="s">
        <v>5314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2318</v>
      </c>
      <c r="I5338" s="97" t="s">
        <v>2319</v>
      </c>
      <c r="J5338" s="97" t="s">
        <v>741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5161</v>
      </c>
      <c r="T5338" s="95" t="str">
        <f t="shared" si="398"/>
        <v>2025 12</v>
      </c>
      <c r="U5338" s="32">
        <f t="shared" si="403"/>
        <v>1196</v>
      </c>
      <c r="V5338" s="22">
        <f t="shared" si="404"/>
        <v>1.4875621890547264</v>
      </c>
      <c r="X5338" s="33"/>
      <c r="Y5338" s="33"/>
    </row>
    <row r="5339" spans="1:25" hidden="1" x14ac:dyDescent="0.2">
      <c r="A5339" s="93" t="s">
        <v>5315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5316</v>
      </c>
      <c r="I5339" s="97" t="s">
        <v>2641</v>
      </c>
      <c r="J5339" s="97" t="s">
        <v>1101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si="403"/>
        <v>-2058</v>
      </c>
      <c r="V5339" s="22" t="str">
        <f t="shared" si="404"/>
        <v/>
      </c>
      <c r="X5339" s="33"/>
      <c r="Y5339" s="33"/>
    </row>
    <row r="5340" spans="1:25" hidden="1" x14ac:dyDescent="0.2">
      <c r="A5340" s="93" t="s">
        <v>5326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Костанай Мариуполь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2051</v>
      </c>
      <c r="I5340" s="97" t="s">
        <v>2040</v>
      </c>
      <c r="J5340" s="97" t="s">
        <v>2052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/>
      <c r="R5340" s="31"/>
      <c r="S5340" s="31"/>
      <c r="T5340" s="95" t="str">
        <f t="shared" si="398"/>
        <v/>
      </c>
      <c r="U5340" s="32">
        <f t="shared" si="403"/>
        <v>-2764.5998396138275</v>
      </c>
      <c r="V5340" s="22" t="str">
        <f t="shared" si="404"/>
        <v/>
      </c>
      <c r="X5340" s="33"/>
      <c r="Y5340" s="33"/>
    </row>
    <row r="5341" spans="1:25" hidden="1" x14ac:dyDescent="0.2">
      <c r="A5341" s="93" t="s">
        <v>5326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Костанай Мариуполь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5317</v>
      </c>
      <c r="I5341" s="97" t="s">
        <v>2088</v>
      </c>
      <c r="J5341" s="97" t="s">
        <v>5318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/>
      <c r="R5341" s="31"/>
      <c r="S5341" s="31"/>
      <c r="T5341" s="95" t="str">
        <f t="shared" si="398"/>
        <v/>
      </c>
      <c r="U5341" s="32">
        <f t="shared" si="403"/>
        <v>-752.05941762690736</v>
      </c>
      <c r="V5341" s="22" t="str">
        <f t="shared" si="404"/>
        <v/>
      </c>
      <c r="X5341" s="33"/>
      <c r="Y5341" s="33"/>
    </row>
    <row r="5342" spans="1:25" hidden="1" x14ac:dyDescent="0.2">
      <c r="A5342" s="93" t="s">
        <v>5326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Костанай Мариуполь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5317</v>
      </c>
      <c r="I5342" s="97" t="s">
        <v>2088</v>
      </c>
      <c r="J5342" s="97" t="s">
        <v>5318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si="403"/>
        <v>-752.05941762690736</v>
      </c>
      <c r="V5342" s="22" t="str">
        <f t="shared" si="404"/>
        <v/>
      </c>
      <c r="X5342" s="33"/>
      <c r="Y5342" s="33"/>
    </row>
    <row r="5343" spans="1:25" hidden="1" x14ac:dyDescent="0.2">
      <c r="A5343" s="93" t="s">
        <v>5326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Костанай Мариуполь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3858</v>
      </c>
      <c r="I5343" s="97" t="s">
        <v>2072</v>
      </c>
      <c r="J5343" s="97" t="s">
        <v>4133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/>
      <c r="R5343" s="31"/>
      <c r="S5343" s="31"/>
      <c r="T5343" s="95" t="str">
        <f t="shared" si="398"/>
        <v/>
      </c>
      <c r="U5343" s="32">
        <f t="shared" si="403"/>
        <v>-1039.8278744939271</v>
      </c>
      <c r="V5343" s="22" t="str">
        <f t="shared" si="404"/>
        <v/>
      </c>
      <c r="X5343" s="33"/>
      <c r="Y5343" s="33"/>
    </row>
    <row r="5344" spans="1:25" hidden="1" x14ac:dyDescent="0.2">
      <c r="A5344" s="93" t="s">
        <v>5326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Костанай Мариуполь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4003</v>
      </c>
      <c r="I5344" s="97" t="s">
        <v>2072</v>
      </c>
      <c r="J5344" s="97" t="s">
        <v>4004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/>
      <c r="R5344" s="31"/>
      <c r="S5344" s="31"/>
      <c r="T5344" s="95" t="str">
        <f t="shared" si="398"/>
        <v/>
      </c>
      <c r="U5344" s="32">
        <f t="shared" si="403"/>
        <v>-831.12678916225479</v>
      </c>
      <c r="V5344" s="22" t="str">
        <f t="shared" si="404"/>
        <v/>
      </c>
      <c r="X5344" s="33"/>
      <c r="Y5344" s="33"/>
    </row>
    <row r="5345" spans="1:25" hidden="1" x14ac:dyDescent="0.2">
      <c r="A5345" s="93" t="s">
        <v>5326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Костанай Мариуполь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5319</v>
      </c>
      <c r="I5345" s="97" t="s">
        <v>2043</v>
      </c>
      <c r="J5345" s="97" t="s">
        <v>5320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/>
      <c r="R5345" s="31"/>
      <c r="S5345" s="31"/>
      <c r="T5345" s="95" t="str">
        <f t="shared" si="398"/>
        <v/>
      </c>
      <c r="U5345" s="32">
        <f t="shared" si="403"/>
        <v>-887.20945966988461</v>
      </c>
      <c r="V5345" s="22" t="str">
        <f t="shared" si="404"/>
        <v/>
      </c>
      <c r="X5345" s="33"/>
      <c r="Y5345" s="33"/>
    </row>
    <row r="5346" spans="1:25" hidden="1" x14ac:dyDescent="0.2">
      <c r="A5346" s="93" t="s">
        <v>5326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Костанай Мариуполь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5319</v>
      </c>
      <c r="I5346" s="97" t="s">
        <v>2043</v>
      </c>
      <c r="J5346" s="97" t="s">
        <v>5320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/>
      <c r="R5346" s="31"/>
      <c r="S5346" s="31"/>
      <c r="T5346" s="95" t="str">
        <f t="shared" si="398"/>
        <v/>
      </c>
      <c r="U5346" s="32">
        <f t="shared" si="403"/>
        <v>-887.20945966988461</v>
      </c>
      <c r="V5346" s="22" t="str">
        <f t="shared" si="404"/>
        <v/>
      </c>
      <c r="X5346" s="33"/>
      <c r="Y5346" s="33"/>
    </row>
    <row r="5347" spans="1:25" hidden="1" x14ac:dyDescent="0.2">
      <c r="A5347" s="93" t="s">
        <v>5326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Костанай Мариуполь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2588</v>
      </c>
      <c r="I5347" s="97" t="s">
        <v>2040</v>
      </c>
      <c r="J5347" s="97" t="s">
        <v>2589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1900</v>
      </c>
      <c r="R5347" s="31">
        <v>45999</v>
      </c>
      <c r="S5347" s="31" t="s">
        <v>3301</v>
      </c>
      <c r="T5347" s="95" t="str">
        <f t="shared" si="398"/>
        <v>2025 12</v>
      </c>
      <c r="U5347" s="32">
        <f t="shared" si="403"/>
        <v>1001.7578838368111</v>
      </c>
      <c r="V5347" s="22">
        <f t="shared" si="404"/>
        <v>1.1152426119984067</v>
      </c>
      <c r="X5347" s="33"/>
      <c r="Y5347" s="33"/>
    </row>
    <row r="5348" spans="1:25" hidden="1" x14ac:dyDescent="0.2">
      <c r="A5348" s="93" t="s">
        <v>5326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Костанай Мариуполь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4400</v>
      </c>
      <c r="I5348" s="97" t="s">
        <v>2199</v>
      </c>
      <c r="J5348" s="97" t="s">
        <v>4401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/>
      <c r="R5348" s="31"/>
      <c r="S5348" s="31"/>
      <c r="T5348" s="95" t="str">
        <f t="shared" si="398"/>
        <v/>
      </c>
      <c r="U5348" s="32">
        <f t="shared" si="403"/>
        <v>-3323.5877686079102</v>
      </c>
      <c r="V5348" s="22" t="str">
        <f t="shared" si="404"/>
        <v/>
      </c>
      <c r="X5348" s="33"/>
      <c r="Y5348" s="33"/>
    </row>
    <row r="5349" spans="1:25" hidden="1" x14ac:dyDescent="0.2">
      <c r="A5349" s="93" t="s">
        <v>5326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Костанай Мариуполь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5321</v>
      </c>
      <c r="I5349" s="97" t="s">
        <v>2040</v>
      </c>
      <c r="J5349" s="97" t="s">
        <v>5322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/>
      <c r="R5349" s="31"/>
      <c r="S5349" s="31"/>
      <c r="T5349" s="95" t="str">
        <f t="shared" si="398"/>
        <v/>
      </c>
      <c r="U5349" s="32">
        <f t="shared" si="403"/>
        <v>-1331.2738835253815</v>
      </c>
      <c r="V5349" s="22" t="str">
        <f t="shared" si="404"/>
        <v/>
      </c>
      <c r="X5349" s="33"/>
      <c r="Y5349" s="33"/>
    </row>
    <row r="5350" spans="1:25" hidden="1" x14ac:dyDescent="0.2">
      <c r="A5350" s="93" t="s">
        <v>5326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Костанай Мариуполь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3108</v>
      </c>
      <c r="I5350" s="97" t="s">
        <v>2797</v>
      </c>
      <c r="J5350" s="97" t="s">
        <v>3109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/>
      <c r="R5350" s="31"/>
      <c r="S5350" s="31"/>
      <c r="T5350" s="95" t="str">
        <f t="shared" si="398"/>
        <v/>
      </c>
      <c r="U5350" s="32">
        <f t="shared" si="403"/>
        <v>-1713.7393086265959</v>
      </c>
      <c r="V5350" s="22" t="str">
        <f t="shared" si="404"/>
        <v/>
      </c>
      <c r="X5350" s="33"/>
      <c r="Y5350" s="33"/>
    </row>
    <row r="5351" spans="1:25" hidden="1" x14ac:dyDescent="0.2">
      <c r="A5351" s="93" t="s">
        <v>5326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Костанай Мариуполь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5323</v>
      </c>
      <c r="I5351" s="97" t="s">
        <v>2044</v>
      </c>
      <c r="J5351" s="97" t="s">
        <v>5324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/>
      <c r="R5351" s="31"/>
      <c r="S5351" s="31"/>
      <c r="T5351" s="95" t="str">
        <f t="shared" si="398"/>
        <v/>
      </c>
      <c r="U5351" s="32">
        <f t="shared" si="403"/>
        <v>-1870.9546636561818</v>
      </c>
      <c r="V5351" s="22" t="str">
        <f t="shared" si="404"/>
        <v/>
      </c>
      <c r="X5351" s="33"/>
      <c r="Y5351" s="33"/>
    </row>
    <row r="5352" spans="1:25" hidden="1" x14ac:dyDescent="0.2">
      <c r="A5352" s="93" t="s">
        <v>5326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Костанай Мариуполь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2853</v>
      </c>
      <c r="I5352" s="97" t="s">
        <v>2713</v>
      </c>
      <c r="J5352" s="97" t="s">
        <v>5325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si="403"/>
        <v>-661.04000155714721</v>
      </c>
      <c r="V5352" s="22" t="str">
        <f t="shared" si="404"/>
        <v/>
      </c>
      <c r="X5352" s="33"/>
      <c r="Y5352" s="33"/>
    </row>
    <row r="5353" spans="1:25" hidden="1" x14ac:dyDescent="0.2">
      <c r="A5353" s="93" t="s">
        <v>5327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2276</v>
      </c>
      <c r="I5353" s="97" t="s">
        <v>2277</v>
      </c>
      <c r="J5353" s="97" t="s">
        <v>276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si="403"/>
        <v>788</v>
      </c>
      <c r="V5353" s="22">
        <f t="shared" si="404"/>
        <v>0.55807365439093481</v>
      </c>
      <c r="X5353" s="33"/>
      <c r="Y5353" s="33"/>
    </row>
    <row r="5354" spans="1:25" hidden="1" x14ac:dyDescent="0.2">
      <c r="A5354" s="93" t="s">
        <v>5327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2276</v>
      </c>
      <c r="I5354" s="97" t="s">
        <v>2277</v>
      </c>
      <c r="J5354" s="97" t="s">
        <v>276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si="403"/>
        <v>788</v>
      </c>
      <c r="V5354" s="22">
        <f t="shared" si="404"/>
        <v>0.55807365439093481</v>
      </c>
      <c r="X5354" s="33"/>
      <c r="Y5354" s="33"/>
    </row>
    <row r="5355" spans="1:25" hidden="1" x14ac:dyDescent="0.2">
      <c r="A5355" s="93" t="s">
        <v>5328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Костанай Мариуполь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4065</v>
      </c>
      <c r="I5355" s="97" t="s">
        <v>2713</v>
      </c>
      <c r="J5355" s="97" t="s">
        <v>4066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/>
      <c r="R5355" s="31"/>
      <c r="S5355" s="31"/>
      <c r="T5355" s="95" t="str">
        <f t="shared" si="398"/>
        <v/>
      </c>
      <c r="U5355" s="32">
        <f t="shared" si="403"/>
        <v>-2013.5514718378902</v>
      </c>
      <c r="V5355" s="22" t="str">
        <f t="shared" si="404"/>
        <v/>
      </c>
      <c r="X5355" s="33"/>
      <c r="Y5355" s="33"/>
    </row>
    <row r="5356" spans="1:25" hidden="1" x14ac:dyDescent="0.2">
      <c r="A5356" s="93" t="s">
        <v>5328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Костанай Мариуполь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3062</v>
      </c>
      <c r="I5356" s="97" t="s">
        <v>2138</v>
      </c>
      <c r="J5356" s="97" t="s">
        <v>5202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/>
      <c r="R5356" s="31"/>
      <c r="S5356" s="31"/>
      <c r="T5356" s="95" t="str">
        <f t="shared" si="398"/>
        <v/>
      </c>
      <c r="U5356" s="32">
        <f t="shared" si="403"/>
        <v>-2199.8909162218106</v>
      </c>
      <c r="V5356" s="22" t="str">
        <f t="shared" si="404"/>
        <v/>
      </c>
      <c r="X5356" s="33"/>
      <c r="Y5356" s="33"/>
    </row>
    <row r="5357" spans="1:25" hidden="1" x14ac:dyDescent="0.2">
      <c r="A5357" s="93" t="s">
        <v>5328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Костанай Мариуполь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2051</v>
      </c>
      <c r="I5357" s="97" t="s">
        <v>2040</v>
      </c>
      <c r="J5357" s="97" t="s">
        <v>2052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/>
      <c r="R5357" s="31"/>
      <c r="S5357" s="31"/>
      <c r="T5357" s="95" t="str">
        <f t="shared" si="398"/>
        <v/>
      </c>
      <c r="U5357" s="32">
        <f t="shared" si="403"/>
        <v>-2719.5608715546355</v>
      </c>
      <c r="V5357" s="22" t="str">
        <f t="shared" si="404"/>
        <v/>
      </c>
      <c r="X5357" s="33"/>
      <c r="Y5357" s="33"/>
    </row>
    <row r="5358" spans="1:25" hidden="1" x14ac:dyDescent="0.2">
      <c r="A5358" s="93" t="s">
        <v>5328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Костанай Мариуполь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2051</v>
      </c>
      <c r="I5358" s="97" t="s">
        <v>2040</v>
      </c>
      <c r="J5358" s="97" t="s">
        <v>2052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/>
      <c r="R5358" s="31"/>
      <c r="S5358" s="31"/>
      <c r="T5358" s="95" t="str">
        <f t="shared" si="398"/>
        <v/>
      </c>
      <c r="U5358" s="32">
        <f t="shared" si="403"/>
        <v>-2719.5608715546355</v>
      </c>
      <c r="V5358" s="22" t="str">
        <f t="shared" si="404"/>
        <v/>
      </c>
      <c r="X5358" s="33"/>
      <c r="Y5358" s="33"/>
    </row>
    <row r="5359" spans="1:25" hidden="1" x14ac:dyDescent="0.2">
      <c r="A5359" s="93" t="s">
        <v>5328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Костанай Мариуполь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2527</v>
      </c>
      <c r="I5359" s="97" t="s">
        <v>2040</v>
      </c>
      <c r="J5359" s="97" t="s">
        <v>2528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/>
      <c r="R5359" s="31"/>
      <c r="S5359" s="31"/>
      <c r="T5359" s="95" t="str">
        <f t="shared" si="398"/>
        <v/>
      </c>
      <c r="U5359" s="32">
        <f t="shared" si="403"/>
        <v>-1375.8363830482622</v>
      </c>
      <c r="V5359" s="22" t="str">
        <f t="shared" si="404"/>
        <v/>
      </c>
      <c r="X5359" s="33"/>
      <c r="Y5359" s="33"/>
    </row>
    <row r="5360" spans="1:25" hidden="1" x14ac:dyDescent="0.2">
      <c r="A5360" s="93" t="s">
        <v>5328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Костанай Мариуполь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2087</v>
      </c>
      <c r="I5360" s="97" t="s">
        <v>2088</v>
      </c>
      <c r="J5360" s="97" t="s">
        <v>3163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/>
      <c r="R5360" s="31"/>
      <c r="S5360" s="31"/>
      <c r="T5360" s="95" t="str">
        <f t="shared" si="398"/>
        <v/>
      </c>
      <c r="U5360" s="32">
        <f t="shared" si="403"/>
        <v>-1466.744704216145</v>
      </c>
      <c r="V5360" s="22" t="str">
        <f t="shared" si="404"/>
        <v/>
      </c>
      <c r="X5360" s="33"/>
      <c r="Y5360" s="33"/>
    </row>
    <row r="5361" spans="1:25" hidden="1" x14ac:dyDescent="0.2">
      <c r="A5361" s="93" t="s">
        <v>5328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Костанай Мариуполь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2087</v>
      </c>
      <c r="I5361" s="97" t="s">
        <v>2088</v>
      </c>
      <c r="J5361" s="97" t="s">
        <v>3163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/>
      <c r="R5361" s="31"/>
      <c r="S5361" s="31"/>
      <c r="T5361" s="95" t="str">
        <f t="shared" si="398"/>
        <v/>
      </c>
      <c r="U5361" s="32">
        <f t="shared" si="403"/>
        <v>-1466.744704216145</v>
      </c>
      <c r="V5361" s="22" t="str">
        <f t="shared" si="404"/>
        <v/>
      </c>
      <c r="X5361" s="33"/>
      <c r="Y5361" s="33"/>
    </row>
    <row r="5362" spans="1:25" hidden="1" x14ac:dyDescent="0.2">
      <c r="A5362" s="93" t="s">
        <v>5328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Костанай Мариуполь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2802</v>
      </c>
      <c r="I5362" s="97" t="s">
        <v>2040</v>
      </c>
      <c r="J5362" s="97" t="s">
        <v>2803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/>
      <c r="R5362" s="31"/>
      <c r="S5362" s="31"/>
      <c r="T5362" s="95" t="str">
        <f t="shared" si="398"/>
        <v/>
      </c>
      <c r="U5362" s="32">
        <f t="shared" si="403"/>
        <v>-1169.5966096524674</v>
      </c>
      <c r="V5362" s="22" t="str">
        <f t="shared" si="404"/>
        <v/>
      </c>
      <c r="X5362" s="33"/>
      <c r="Y5362" s="33"/>
    </row>
    <row r="5363" spans="1:25" hidden="1" x14ac:dyDescent="0.2">
      <c r="A5363" s="93" t="s">
        <v>5328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Костанай Мариуполь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2778</v>
      </c>
      <c r="I5363" s="97" t="s">
        <v>2040</v>
      </c>
      <c r="J5363" s="97" t="s">
        <v>2779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/>
      <c r="R5363" s="31"/>
      <c r="S5363" s="31"/>
      <c r="T5363" s="95" t="str">
        <f t="shared" si="398"/>
        <v/>
      </c>
      <c r="U5363" s="32">
        <f t="shared" si="403"/>
        <v>-1474.4334676980056</v>
      </c>
      <c r="V5363" s="22" t="str">
        <f t="shared" si="404"/>
        <v/>
      </c>
      <c r="X5363" s="33"/>
      <c r="Y5363" s="33"/>
    </row>
    <row r="5364" spans="1:25" hidden="1" x14ac:dyDescent="0.2">
      <c r="A5364" s="93" t="s">
        <v>5337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Костанай Мариуполь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2051</v>
      </c>
      <c r="I5364" s="97" t="s">
        <v>2040</v>
      </c>
      <c r="J5364" s="97" t="s">
        <v>2052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/>
      <c r="R5364" s="31"/>
      <c r="S5364" s="31"/>
      <c r="T5364" s="95" t="str">
        <f t="shared" si="398"/>
        <v/>
      </c>
      <c r="U5364" s="32">
        <f t="shared" si="403"/>
        <v>-2622.9447558484017</v>
      </c>
      <c r="V5364" s="22" t="str">
        <f t="shared" si="404"/>
        <v/>
      </c>
      <c r="X5364" s="33"/>
      <c r="Y5364" s="33"/>
    </row>
    <row r="5365" spans="1:25" hidden="1" x14ac:dyDescent="0.2">
      <c r="A5365" s="93" t="s">
        <v>5337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Костанай Мариуполь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5329</v>
      </c>
      <c r="I5365" s="97" t="s">
        <v>2040</v>
      </c>
      <c r="J5365" s="97" t="s">
        <v>5330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/>
      <c r="R5365" s="31"/>
      <c r="S5365" s="31"/>
      <c r="T5365" s="95" t="str">
        <f t="shared" si="398"/>
        <v/>
      </c>
      <c r="U5365" s="32">
        <f t="shared" si="403"/>
        <v>-1028.4176478700581</v>
      </c>
      <c r="V5365" s="22" t="str">
        <f t="shared" si="404"/>
        <v/>
      </c>
      <c r="X5365" s="33"/>
      <c r="Y5365" s="33"/>
    </row>
    <row r="5366" spans="1:25" hidden="1" x14ac:dyDescent="0.2">
      <c r="A5366" s="93" t="s">
        <v>5337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Костанай Мариуполь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2510</v>
      </c>
      <c r="I5366" s="97" t="s">
        <v>2075</v>
      </c>
      <c r="J5366" s="97" t="s">
        <v>2511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/>
      <c r="R5366" s="31"/>
      <c r="S5366" s="31"/>
      <c r="T5366" s="95" t="str">
        <f t="shared" si="398"/>
        <v/>
      </c>
      <c r="U5366" s="32">
        <f t="shared" si="403"/>
        <v>-1312.7807973235265</v>
      </c>
      <c r="V5366" s="22" t="str">
        <f t="shared" si="404"/>
        <v/>
      </c>
      <c r="X5366" s="33"/>
      <c r="Y5366" s="33"/>
    </row>
    <row r="5367" spans="1:25" hidden="1" x14ac:dyDescent="0.2">
      <c r="A5367" s="93" t="s">
        <v>5337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Костанай Мариуполь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5331</v>
      </c>
      <c r="I5367" s="97" t="s">
        <v>2040</v>
      </c>
      <c r="J5367" s="97" t="s">
        <v>5332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/>
      <c r="R5367" s="31"/>
      <c r="S5367" s="31"/>
      <c r="T5367" s="95" t="str">
        <f t="shared" si="398"/>
        <v/>
      </c>
      <c r="U5367" s="32">
        <f t="shared" si="403"/>
        <v>-2801.762073756257</v>
      </c>
      <c r="V5367" s="22" t="str">
        <f t="shared" si="404"/>
        <v/>
      </c>
      <c r="X5367" s="33"/>
      <c r="Y5367" s="33"/>
    </row>
    <row r="5368" spans="1:25" hidden="1" x14ac:dyDescent="0.2">
      <c r="A5368" s="93" t="s">
        <v>5337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Костанай Мариуполь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2107</v>
      </c>
      <c r="I5368" s="97" t="s">
        <v>2040</v>
      </c>
      <c r="J5368" s="97" t="s">
        <v>2108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/>
      <c r="R5368" s="31"/>
      <c r="S5368" s="31"/>
      <c r="T5368" s="95" t="str">
        <f t="shared" si="398"/>
        <v/>
      </c>
      <c r="U5368" s="32">
        <f t="shared" si="403"/>
        <v>-1421.8157472673406</v>
      </c>
      <c r="V5368" s="22" t="str">
        <f t="shared" si="404"/>
        <v/>
      </c>
      <c r="X5368" s="33"/>
      <c r="Y5368" s="33"/>
    </row>
    <row r="5369" spans="1:25" hidden="1" x14ac:dyDescent="0.2">
      <c r="A5369" s="93" t="s">
        <v>5337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Костанай Мариуполь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5333</v>
      </c>
      <c r="I5369" s="97" t="s">
        <v>2088</v>
      </c>
      <c r="J5369" s="97" t="s">
        <v>5334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/>
      <c r="R5369" s="31"/>
      <c r="S5369" s="31"/>
      <c r="T5369" s="95" t="str">
        <f t="shared" si="398"/>
        <v/>
      </c>
      <c r="U5369" s="32">
        <f t="shared" si="403"/>
        <v>-1296.2074849320666</v>
      </c>
      <c r="V5369" s="22" t="str">
        <f t="shared" si="404"/>
        <v/>
      </c>
      <c r="X5369" s="33"/>
      <c r="Y5369" s="33"/>
    </row>
    <row r="5370" spans="1:25" hidden="1" x14ac:dyDescent="0.2">
      <c r="A5370" s="93" t="s">
        <v>5337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Костанай Мариуполь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5335</v>
      </c>
      <c r="I5370" s="97" t="s">
        <v>2092</v>
      </c>
      <c r="J5370" s="97" t="s">
        <v>5336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/>
      <c r="R5370" s="31"/>
      <c r="S5370" s="31"/>
      <c r="T5370" s="95" t="str">
        <f t="shared" si="398"/>
        <v/>
      </c>
      <c r="U5370" s="32">
        <f t="shared" si="403"/>
        <v>-6593.5614930023485</v>
      </c>
      <c r="V5370" s="22" t="str">
        <f t="shared" si="404"/>
        <v/>
      </c>
      <c r="X5370" s="33"/>
      <c r="Y5370" s="33"/>
    </row>
    <row r="5371" spans="1:25" hidden="1" x14ac:dyDescent="0.2">
      <c r="A5371" s="93" t="s">
        <v>5388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2318</v>
      </c>
      <c r="I5371" s="97" t="s">
        <v>2319</v>
      </c>
      <c r="J5371" s="97" t="s">
        <v>741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/>
      <c r="T5371" s="95" t="str">
        <f t="shared" si="398"/>
        <v>2025 12</v>
      </c>
      <c r="U5371" s="32">
        <f t="shared" si="403"/>
        <v>1228</v>
      </c>
      <c r="V5371" s="22">
        <f t="shared" si="404"/>
        <v>1.5906735751295338</v>
      </c>
      <c r="X5371" s="33"/>
      <c r="Y5371" s="33"/>
    </row>
    <row r="5372" spans="1:25" hidden="1" x14ac:dyDescent="0.2">
      <c r="A5372" s="93" t="s">
        <v>5388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2318</v>
      </c>
      <c r="I5372" s="97" t="s">
        <v>2319</v>
      </c>
      <c r="J5372" s="97" t="s">
        <v>741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si="403"/>
        <v>1228</v>
      </c>
      <c r="V5372" s="22">
        <f t="shared" si="404"/>
        <v>1.5906735751295338</v>
      </c>
      <c r="X5372" s="33"/>
      <c r="Y5372" s="33"/>
    </row>
    <row r="5373" spans="1:25" hidden="1" x14ac:dyDescent="0.2">
      <c r="A5373" s="93" t="s">
        <v>5397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Костанай Мариуполь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5389</v>
      </c>
      <c r="I5373" s="97" t="s">
        <v>2797</v>
      </c>
      <c r="J5373" s="97" t="s">
        <v>5390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/>
      <c r="R5373" s="31"/>
      <c r="S5373" s="31"/>
      <c r="T5373" s="95" t="str">
        <f t="shared" si="398"/>
        <v/>
      </c>
      <c r="U5373" s="32">
        <f t="shared" si="403"/>
        <v>-1142.715219913511</v>
      </c>
      <c r="V5373" s="22" t="str">
        <f t="shared" si="404"/>
        <v/>
      </c>
      <c r="X5373" s="33"/>
      <c r="Y5373" s="33"/>
    </row>
    <row r="5374" spans="1:25" hidden="1" x14ac:dyDescent="0.2">
      <c r="A5374" s="93" t="s">
        <v>5397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Костанай Мариуполь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4003</v>
      </c>
      <c r="I5374" s="97" t="s">
        <v>2072</v>
      </c>
      <c r="J5374" s="97" t="s">
        <v>4004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/>
      <c r="R5374" s="31"/>
      <c r="S5374" s="31"/>
      <c r="T5374" s="95" t="str">
        <f t="shared" si="398"/>
        <v/>
      </c>
      <c r="U5374" s="32">
        <f t="shared" si="403"/>
        <v>-719.08332454382423</v>
      </c>
      <c r="V5374" s="22" t="str">
        <f t="shared" si="404"/>
        <v/>
      </c>
      <c r="X5374" s="33"/>
      <c r="Y5374" s="33"/>
    </row>
    <row r="5375" spans="1:25" hidden="1" x14ac:dyDescent="0.2">
      <c r="A5375" s="93" t="s">
        <v>5397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Костанай Мариуполь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3858</v>
      </c>
      <c r="I5375" s="97" t="s">
        <v>2072</v>
      </c>
      <c r="J5375" s="97" t="s">
        <v>4133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/>
      <c r="R5375" s="31"/>
      <c r="S5375" s="31"/>
      <c r="T5375" s="95" t="str">
        <f t="shared" si="398"/>
        <v/>
      </c>
      <c r="U5375" s="32">
        <f t="shared" si="403"/>
        <v>-899.99050733044999</v>
      </c>
      <c r="V5375" s="22" t="str">
        <f t="shared" si="404"/>
        <v/>
      </c>
      <c r="X5375" s="33"/>
      <c r="Y5375" s="33"/>
    </row>
    <row r="5376" spans="1:25" hidden="1" x14ac:dyDescent="0.2">
      <c r="A5376" s="93" t="s">
        <v>5397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Костанай Мариуполь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5391</v>
      </c>
      <c r="I5376" s="97" t="s">
        <v>2199</v>
      </c>
      <c r="J5376" s="97" t="s">
        <v>5392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/>
      <c r="R5376" s="31"/>
      <c r="S5376" s="31"/>
      <c r="T5376" s="95" t="str">
        <f t="shared" si="398"/>
        <v/>
      </c>
      <c r="U5376" s="32">
        <f t="shared" si="403"/>
        <v>-1597.2558801814153</v>
      </c>
      <c r="V5376" s="22" t="str">
        <f t="shared" si="404"/>
        <v/>
      </c>
      <c r="X5376" s="33"/>
      <c r="Y5376" s="33"/>
    </row>
    <row r="5377" spans="1:25" hidden="1" x14ac:dyDescent="0.2">
      <c r="A5377" s="93" t="s">
        <v>5397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Костанай Мариуполь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4400</v>
      </c>
      <c r="I5377" s="97" t="s">
        <v>2199</v>
      </c>
      <c r="J5377" s="97" t="s">
        <v>4401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/>
      <c r="R5377" s="31"/>
      <c r="S5377" s="31"/>
      <c r="T5377" s="95" t="str">
        <f t="shared" si="398"/>
        <v/>
      </c>
      <c r="U5377" s="32">
        <f t="shared" si="403"/>
        <v>-2706.3350912351011</v>
      </c>
      <c r="V5377" s="22" t="str">
        <f t="shared" si="404"/>
        <v/>
      </c>
      <c r="X5377" s="33"/>
      <c r="Y5377" s="33"/>
    </row>
    <row r="5378" spans="1:25" hidden="1" x14ac:dyDescent="0.2">
      <c r="A5378" s="93" t="s">
        <v>5397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Костанай Мариуполь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5393</v>
      </c>
      <c r="I5378" s="97" t="s">
        <v>2704</v>
      </c>
      <c r="J5378" s="97" t="s">
        <v>5394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/>
      <c r="R5378" s="31"/>
      <c r="S5378" s="31"/>
      <c r="T5378" s="95" t="str">
        <f t="shared" si="398"/>
        <v/>
      </c>
      <c r="U5378" s="32">
        <f t="shared" si="403"/>
        <v>-694.53812888935738</v>
      </c>
      <c r="V5378" s="22" t="str">
        <f t="shared" si="404"/>
        <v/>
      </c>
      <c r="X5378" s="33"/>
      <c r="Y5378" s="33"/>
    </row>
    <row r="5379" spans="1:25" hidden="1" x14ac:dyDescent="0.2">
      <c r="A5379" s="93" t="s">
        <v>5397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Костанай Мариуполь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5395</v>
      </c>
      <c r="I5379" s="97" t="s">
        <v>2088</v>
      </c>
      <c r="J5379" s="97" t="s">
        <v>5396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si="403"/>
        <v>-859.08184790633845</v>
      </c>
      <c r="V5379" s="22" t="str">
        <f t="shared" si="404"/>
        <v/>
      </c>
      <c r="X5379" s="33"/>
      <c r="Y5379" s="33"/>
    </row>
    <row r="5380" spans="1:25" hidden="1" x14ac:dyDescent="0.2">
      <c r="A5380" s="93" t="s">
        <v>5411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Костанай Мариуполь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2070</v>
      </c>
      <c r="I5380" s="97" t="s">
        <v>2043</v>
      </c>
      <c r="J5380" s="97" t="s">
        <v>5200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/>
      <c r="R5380" s="31"/>
      <c r="S5380" s="31"/>
      <c r="T5380" s="95" t="str">
        <f t="shared" ref="T5380:T5443" si="406">IF(R5380="","",TEXT(R5380,"ГГГГ ММ"))</f>
        <v/>
      </c>
      <c r="U5380" s="32">
        <f t="shared" si="403"/>
        <v>-1923.2569079286527</v>
      </c>
      <c r="V5380" s="22" t="str">
        <f t="shared" si="404"/>
        <v/>
      </c>
      <c r="X5380" s="33"/>
      <c r="Y5380" s="33"/>
    </row>
    <row r="5381" spans="1:25" hidden="1" x14ac:dyDescent="0.2">
      <c r="A5381" s="93" t="s">
        <v>5411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Костанай Мариуполь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2588</v>
      </c>
      <c r="I5381" s="97" t="s">
        <v>2040</v>
      </c>
      <c r="J5381" s="97" t="s">
        <v>2589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/>
      <c r="R5381" s="31"/>
      <c r="S5381" s="31"/>
      <c r="T5381" s="95" t="str">
        <f t="shared" si="406"/>
        <v/>
      </c>
      <c r="U5381" s="32">
        <f t="shared" si="403"/>
        <v>-1049.2931874420044</v>
      </c>
      <c r="V5381" s="22" t="str">
        <f t="shared" si="404"/>
        <v/>
      </c>
      <c r="X5381" s="33"/>
      <c r="Y5381" s="33"/>
    </row>
    <row r="5382" spans="1:25" hidden="1" x14ac:dyDescent="0.2">
      <c r="A5382" s="93" t="s">
        <v>5411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Костанай Мариуполь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5398</v>
      </c>
      <c r="I5382" s="97" t="s">
        <v>2481</v>
      </c>
      <c r="J5382" s="97" t="s">
        <v>5399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/>
      <c r="R5382" s="31"/>
      <c r="S5382" s="31"/>
      <c r="T5382" s="95" t="str">
        <f t="shared" si="406"/>
        <v/>
      </c>
      <c r="U5382" s="32">
        <f t="shared" si="403"/>
        <v>-1813.2287220331996</v>
      </c>
      <c r="V5382" s="22" t="str">
        <f t="shared" si="404"/>
        <v/>
      </c>
      <c r="X5382" s="33"/>
      <c r="Y5382" s="33"/>
    </row>
    <row r="5383" spans="1:25" hidden="1" x14ac:dyDescent="0.2">
      <c r="A5383" s="93" t="s">
        <v>5411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Костанай Мариуполь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5400</v>
      </c>
      <c r="I5383" s="97" t="s">
        <v>2713</v>
      </c>
      <c r="J5383" s="97" t="s">
        <v>5401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/>
      <c r="R5383" s="31"/>
      <c r="S5383" s="31"/>
      <c r="T5383" s="95" t="str">
        <f t="shared" si="406"/>
        <v/>
      </c>
      <c r="U5383" s="32">
        <f t="shared" si="403"/>
        <v>-953.57761109392732</v>
      </c>
      <c r="V5383" s="22" t="str">
        <f t="shared" si="404"/>
        <v/>
      </c>
      <c r="X5383" s="33"/>
      <c r="Y5383" s="33"/>
    </row>
    <row r="5384" spans="1:25" hidden="1" x14ac:dyDescent="0.2">
      <c r="A5384" s="93" t="s">
        <v>5411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Костанай Мариуполь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2051</v>
      </c>
      <c r="I5384" s="97" t="s">
        <v>2040</v>
      </c>
      <c r="J5384" s="97" t="s">
        <v>2052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/>
      <c r="R5384" s="31"/>
      <c r="S5384" s="31"/>
      <c r="T5384" s="95" t="str">
        <f t="shared" si="406"/>
        <v/>
      </c>
      <c r="U5384" s="32">
        <f t="shared" si="403"/>
        <v>-3227.4934529332932</v>
      </c>
      <c r="V5384" s="22" t="str">
        <f t="shared" si="404"/>
        <v/>
      </c>
      <c r="X5384" s="33"/>
      <c r="Y5384" s="33"/>
    </row>
    <row r="5385" spans="1:25" hidden="1" x14ac:dyDescent="0.2">
      <c r="A5385" s="93" t="s">
        <v>5411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Костанай Мариуполь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5402</v>
      </c>
      <c r="I5385" s="97" t="s">
        <v>2040</v>
      </c>
      <c r="J5385" s="97" t="s">
        <v>5403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/>
      <c r="R5385" s="31"/>
      <c r="S5385" s="31"/>
      <c r="T5385" s="95" t="str">
        <f t="shared" si="406"/>
        <v/>
      </c>
      <c r="U5385" s="32">
        <f t="shared" si="403"/>
        <v>-1398.1630451592948</v>
      </c>
      <c r="V5385" s="22" t="str">
        <f t="shared" si="404"/>
        <v/>
      </c>
      <c r="X5385" s="33"/>
      <c r="Y5385" s="33"/>
    </row>
    <row r="5386" spans="1:25" hidden="1" x14ac:dyDescent="0.2">
      <c r="A5386" s="93" t="s">
        <v>5411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Костанай Мариуполь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5404</v>
      </c>
      <c r="I5386" s="97" t="s">
        <v>2075</v>
      </c>
      <c r="J5386" s="97" t="s">
        <v>5405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/>
      <c r="R5386" s="31"/>
      <c r="S5386" s="31"/>
      <c r="T5386" s="95" t="str">
        <f t="shared" si="406"/>
        <v/>
      </c>
      <c r="U5386" s="32">
        <f t="shared" si="403"/>
        <v>-824.76412516754317</v>
      </c>
      <c r="V5386" s="22" t="str">
        <f t="shared" si="404"/>
        <v/>
      </c>
      <c r="X5386" s="33"/>
      <c r="Y5386" s="33"/>
    </row>
    <row r="5387" spans="1:25" hidden="1" x14ac:dyDescent="0.2">
      <c r="A5387" s="93" t="s">
        <v>5411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Костанай Мариуполь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5406</v>
      </c>
      <c r="I5387" s="97" t="s">
        <v>2665</v>
      </c>
      <c r="J5387" s="97" t="s">
        <v>5407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/>
      <c r="R5387" s="31"/>
      <c r="S5387" s="31"/>
      <c r="T5387" s="95" t="str">
        <f t="shared" si="406"/>
        <v/>
      </c>
      <c r="U5387" s="32">
        <f t="shared" si="403"/>
        <v>-1424.1046499639142</v>
      </c>
      <c r="V5387" s="22" t="str">
        <f t="shared" si="404"/>
        <v/>
      </c>
      <c r="X5387" s="33"/>
      <c r="Y5387" s="33"/>
    </row>
    <row r="5388" spans="1:25" hidden="1" x14ac:dyDescent="0.2">
      <c r="A5388" s="93" t="s">
        <v>5411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Костанай Мариуполь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5408</v>
      </c>
      <c r="I5388" s="97" t="s">
        <v>2040</v>
      </c>
      <c r="J5388" s="97" t="s">
        <v>5409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/>
      <c r="R5388" s="31"/>
      <c r="S5388" s="31"/>
      <c r="T5388" s="95" t="str">
        <f t="shared" si="406"/>
        <v/>
      </c>
      <c r="U5388" s="32">
        <f t="shared" si="403"/>
        <v>-1165.5831400144348</v>
      </c>
      <c r="V5388" s="22" t="str">
        <f t="shared" si="404"/>
        <v/>
      </c>
      <c r="X5388" s="33"/>
      <c r="Y5388" s="33"/>
    </row>
    <row r="5389" spans="1:25" hidden="1" x14ac:dyDescent="0.2">
      <c r="A5389" s="93" t="s">
        <v>5411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Костанай Мариуполь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2662</v>
      </c>
      <c r="I5389" s="97" t="s">
        <v>2088</v>
      </c>
      <c r="J5389" s="97" t="s">
        <v>5410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si="403"/>
        <v>-3572.7851582637381</v>
      </c>
      <c r="V5389" s="22" t="str">
        <f t="shared" si="404"/>
        <v/>
      </c>
      <c r="X5389" s="33"/>
      <c r="Y5389" s="33"/>
    </row>
    <row r="5390" spans="1:25" hidden="1" x14ac:dyDescent="0.2">
      <c r="A5390" s="93" t="s">
        <v>5418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Костанай Мариуполь 2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5412</v>
      </c>
      <c r="I5390" s="97" t="s">
        <v>2044</v>
      </c>
      <c r="J5390" s="97" t="s">
        <v>5413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</v>
      </c>
      <c r="P5390" s="30">
        <f>IFERROR(SUM(K5390:O5390)*VLOOKUP($A5390,HeadJournal!$A$1:$L$890,COLUMN(HeadJournal!H$1),0),0)</f>
        <v>1999.0722126528447</v>
      </c>
      <c r="Q5390" s="29"/>
      <c r="R5390" s="31"/>
      <c r="S5390" s="31"/>
      <c r="T5390" s="95" t="str">
        <f t="shared" si="406"/>
        <v/>
      </c>
      <c r="U5390" s="32">
        <f t="shared" si="403"/>
        <v>-1999.0722126528447</v>
      </c>
      <c r="V5390" s="22" t="str">
        <f t="shared" si="404"/>
        <v/>
      </c>
      <c r="X5390" s="33"/>
      <c r="Y5390" s="33"/>
    </row>
    <row r="5391" spans="1:25" hidden="1" x14ac:dyDescent="0.2">
      <c r="A5391" s="93" t="s">
        <v>5418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Костанай Мариуполь 2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3123</v>
      </c>
      <c r="I5391" s="97" t="s">
        <v>2041</v>
      </c>
      <c r="J5391" s="97" t="s">
        <v>5414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</v>
      </c>
      <c r="P5391" s="30">
        <f>IFERROR(SUM(K5391:O5391)*VLOOKUP($A5391,HeadJournal!$A$1:$L$890,COLUMN(HeadJournal!H$1),0),0)</f>
        <v>1751.4326533758642</v>
      </c>
      <c r="Q5391" s="29"/>
      <c r="R5391" s="31"/>
      <c r="S5391" s="31"/>
      <c r="T5391" s="95" t="str">
        <f t="shared" si="406"/>
        <v/>
      </c>
      <c r="U5391" s="32">
        <f t="shared" si="403"/>
        <v>-1751.4326533758642</v>
      </c>
      <c r="V5391" s="22" t="str">
        <f t="shared" si="404"/>
        <v/>
      </c>
      <c r="X5391" s="33"/>
      <c r="Y5391" s="33"/>
    </row>
    <row r="5392" spans="1:25" hidden="1" x14ac:dyDescent="0.2">
      <c r="A5392" s="93" t="s">
        <v>5418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Костанай Мариуполь 2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4079</v>
      </c>
      <c r="I5392" s="97" t="s">
        <v>2138</v>
      </c>
      <c r="J5392" s="97" t="s">
        <v>4080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</v>
      </c>
      <c r="P5392" s="30">
        <f>IFERROR(SUM(K5392:O5392)*VLOOKUP($A5392,HeadJournal!$A$1:$L$890,COLUMN(HeadJournal!H$1),0),0)</f>
        <v>1678.8615438596491</v>
      </c>
      <c r="Q5392" s="29"/>
      <c r="R5392" s="31"/>
      <c r="S5392" s="31"/>
      <c r="T5392" s="95" t="str">
        <f t="shared" si="406"/>
        <v/>
      </c>
      <c r="U5392" s="32">
        <f t="shared" si="403"/>
        <v>-1678.8615438596491</v>
      </c>
      <c r="V5392" s="22" t="str">
        <f t="shared" si="404"/>
        <v/>
      </c>
      <c r="X5392" s="33"/>
      <c r="Y5392" s="33"/>
    </row>
    <row r="5393" spans="1:25" hidden="1" x14ac:dyDescent="0.2">
      <c r="A5393" s="93" t="s">
        <v>5418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Костанай Мариуполь 2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2662</v>
      </c>
      <c r="I5393" s="97" t="s">
        <v>2088</v>
      </c>
      <c r="J5393" s="97" t="s">
        <v>5410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0</v>
      </c>
      <c r="P5393" s="30">
        <f>IFERROR(SUM(K5393:O5393)*VLOOKUP($A5393,HeadJournal!$A$1:$L$890,COLUMN(HeadJournal!H$1),0),0)</f>
        <v>2988.134138224349</v>
      </c>
      <c r="Q5393" s="29"/>
      <c r="R5393" s="31"/>
      <c r="S5393" s="31"/>
      <c r="T5393" s="95" t="str">
        <f t="shared" si="406"/>
        <v/>
      </c>
      <c r="U5393" s="32">
        <f t="shared" si="403"/>
        <v>-2988.134138224349</v>
      </c>
      <c r="V5393" s="22" t="str">
        <f t="shared" si="404"/>
        <v/>
      </c>
      <c r="X5393" s="33"/>
      <c r="Y5393" s="33"/>
    </row>
    <row r="5394" spans="1:25" hidden="1" x14ac:dyDescent="0.2">
      <c r="A5394" s="93" t="s">
        <v>5418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Костанай Мариуполь 2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5415</v>
      </c>
      <c r="I5394" s="97" t="s">
        <v>5416</v>
      </c>
      <c r="J5394" s="97" t="s">
        <v>5417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0</v>
      </c>
      <c r="P5394" s="30">
        <f>IFERROR(SUM(K5394:O5394)*VLOOKUP($A5394,HeadJournal!$A$1:$L$890,COLUMN(HeadJournal!H$1),0),0)</f>
        <v>3067.4386496544394</v>
      </c>
      <c r="Q5394" s="29"/>
      <c r="R5394" s="31"/>
      <c r="S5394" s="31"/>
      <c r="T5394" s="95" t="str">
        <f t="shared" si="406"/>
        <v/>
      </c>
      <c r="U5394" s="32">
        <f t="shared" si="403"/>
        <v>-3067.4386496544394</v>
      </c>
      <c r="V5394" s="22" t="str">
        <f t="shared" si="404"/>
        <v/>
      </c>
      <c r="X5394" s="33"/>
      <c r="Y5394" s="33"/>
    </row>
    <row r="5395" spans="1:25" hidden="1" x14ac:dyDescent="0.2">
      <c r="A5395" s="93" t="s">
        <v>5418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Костанай Мариуполь 2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2087</v>
      </c>
      <c r="I5395" s="97" t="s">
        <v>2088</v>
      </c>
      <c r="J5395" s="97" t="s">
        <v>3163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</v>
      </c>
      <c r="P5395" s="30">
        <f>IFERROR(SUM(K5395:O5395)*VLOOKUP($A5395,HeadJournal!$A$1:$L$890,COLUMN(HeadJournal!H$1),0),0)</f>
        <v>1293.9354011164278</v>
      </c>
      <c r="Q5395" s="29"/>
      <c r="R5395" s="31"/>
      <c r="S5395" s="31"/>
      <c r="T5395" s="95" t="str">
        <f t="shared" si="406"/>
        <v/>
      </c>
      <c r="U5395" s="32">
        <f t="shared" si="403"/>
        <v>-1293.9354011164278</v>
      </c>
      <c r="V5395" s="22" t="str">
        <f t="shared" si="404"/>
        <v/>
      </c>
      <c r="X5395" s="33"/>
      <c r="Y5395" s="33"/>
    </row>
    <row r="5396" spans="1:25" hidden="1" x14ac:dyDescent="0.2">
      <c r="A5396" s="93" t="s">
        <v>5418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Костанай Мариуполь 2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2087</v>
      </c>
      <c r="I5396" s="97" t="s">
        <v>2088</v>
      </c>
      <c r="J5396" s="97" t="s">
        <v>3163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</v>
      </c>
      <c r="P5396" s="30">
        <f>IFERROR(SUM(K5396:O5396)*VLOOKUP($A5396,HeadJournal!$A$1:$L$890,COLUMN(HeadJournal!H$1),0),0)</f>
        <v>1293.9354011164278</v>
      </c>
      <c r="Q5396" s="29"/>
      <c r="R5396" s="31"/>
      <c r="S5396" s="31"/>
      <c r="T5396" s="95" t="str">
        <f t="shared" si="406"/>
        <v/>
      </c>
      <c r="U5396" s="32">
        <f t="shared" si="403"/>
        <v>-1293.9354011164278</v>
      </c>
      <c r="V5396" s="22" t="str">
        <f t="shared" si="404"/>
        <v/>
      </c>
      <c r="X5396" s="33"/>
      <c r="Y5396" s="33"/>
    </row>
    <row r="5397" spans="1:25" hidden="1" x14ac:dyDescent="0.2">
      <c r="A5397" s="93" t="s">
        <v>5421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Костанай Мариуполь 2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3858</v>
      </c>
      <c r="I5397" s="97" t="s">
        <v>2072</v>
      </c>
      <c r="J5397" s="97" t="s">
        <v>4133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</v>
      </c>
      <c r="P5397" s="30">
        <f>IFERROR(SUM(K5397:O5397)*VLOOKUP($A5397,HeadJournal!$A$1:$L$890,COLUMN(HeadJournal!H$1),0),0)</f>
        <v>1023.4921465679232</v>
      </c>
      <c r="Q5397" s="29"/>
      <c r="R5397" s="31"/>
      <c r="S5397" s="31"/>
      <c r="T5397" s="95" t="str">
        <f t="shared" si="406"/>
        <v/>
      </c>
      <c r="U5397" s="32">
        <f t="shared" si="403"/>
        <v>-1023.4921465679232</v>
      </c>
      <c r="V5397" s="22" t="str">
        <f t="shared" si="404"/>
        <v/>
      </c>
      <c r="X5397" s="33"/>
      <c r="Y5397" s="33"/>
    </row>
    <row r="5398" spans="1:25" hidden="1" x14ac:dyDescent="0.2">
      <c r="A5398" s="93" t="s">
        <v>5421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Костанай Мариуполь 2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4003</v>
      </c>
      <c r="I5398" s="97" t="s">
        <v>2072</v>
      </c>
      <c r="J5398" s="97" t="s">
        <v>4004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</v>
      </c>
      <c r="P5398" s="30">
        <f>IFERROR(SUM(K5398:O5398)*VLOOKUP($A5398,HeadJournal!$A$1:$L$890,COLUMN(HeadJournal!H$1),0),0)</f>
        <v>818.31470376920538</v>
      </c>
      <c r="Q5398" s="29"/>
      <c r="R5398" s="31"/>
      <c r="S5398" s="31"/>
      <c r="T5398" s="95" t="str">
        <f t="shared" si="406"/>
        <v/>
      </c>
      <c r="U5398" s="32">
        <f t="shared" si="403"/>
        <v>-818.31470376920538</v>
      </c>
      <c r="V5398" s="22" t="str">
        <f t="shared" si="404"/>
        <v/>
      </c>
      <c r="X5398" s="33"/>
      <c r="Y5398" s="33"/>
    </row>
    <row r="5399" spans="1:25" hidden="1" x14ac:dyDescent="0.2">
      <c r="A5399" s="93" t="s">
        <v>5421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Костанай Мариуполь 2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4003</v>
      </c>
      <c r="I5399" s="97" t="s">
        <v>2072</v>
      </c>
      <c r="J5399" s="97" t="s">
        <v>4004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</v>
      </c>
      <c r="P5399" s="30">
        <f>IFERROR(SUM(K5399:O5399)*VLOOKUP($A5399,HeadJournal!$A$1:$L$890,COLUMN(HeadJournal!H$1),0),0)</f>
        <v>818.31470376920538</v>
      </c>
      <c r="Q5399" s="29"/>
      <c r="R5399" s="31"/>
      <c r="S5399" s="31"/>
      <c r="T5399" s="95" t="str">
        <f t="shared" si="406"/>
        <v/>
      </c>
      <c r="U5399" s="32">
        <f t="shared" si="403"/>
        <v>-818.31470376920538</v>
      </c>
      <c r="V5399" s="22" t="str">
        <f t="shared" si="404"/>
        <v/>
      </c>
      <c r="X5399" s="33"/>
      <c r="Y5399" s="33"/>
    </row>
    <row r="5400" spans="1:25" hidden="1" x14ac:dyDescent="0.2">
      <c r="A5400" s="93" t="s">
        <v>5421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Костанай Мариуполь 2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2212</v>
      </c>
      <c r="I5400" s="97" t="s">
        <v>2040</v>
      </c>
      <c r="J5400" s="97" t="s">
        <v>5191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</v>
      </c>
      <c r="P5400" s="30">
        <f>IFERROR(SUM(K5400:O5400)*VLOOKUP($A5400,HeadJournal!$A$1:$L$890,COLUMN(HeadJournal!H$1),0),0)</f>
        <v>982.77600033160195</v>
      </c>
      <c r="Q5400" s="29"/>
      <c r="R5400" s="31"/>
      <c r="S5400" s="31"/>
      <c r="T5400" s="95" t="str">
        <f t="shared" si="406"/>
        <v/>
      </c>
      <c r="U5400" s="32">
        <f t="shared" si="403"/>
        <v>-982.77600033160195</v>
      </c>
      <c r="V5400" s="22" t="str">
        <f t="shared" si="404"/>
        <v/>
      </c>
      <c r="X5400" s="33"/>
      <c r="Y5400" s="33"/>
    </row>
    <row r="5401" spans="1:25" hidden="1" x14ac:dyDescent="0.2">
      <c r="A5401" s="93" t="s">
        <v>5421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Костанай Мариуполь 2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2212</v>
      </c>
      <c r="I5401" s="97" t="s">
        <v>2040</v>
      </c>
      <c r="J5401" s="97" t="s">
        <v>5191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</v>
      </c>
      <c r="P5401" s="30">
        <f>IFERROR(SUM(K5401:O5401)*VLOOKUP($A5401,HeadJournal!$A$1:$L$890,COLUMN(HeadJournal!H$1),0),0)</f>
        <v>982.77600033160195</v>
      </c>
      <c r="Q5401" s="29"/>
      <c r="R5401" s="31"/>
      <c r="S5401" s="31"/>
      <c r="T5401" s="95" t="str">
        <f t="shared" si="406"/>
        <v/>
      </c>
      <c r="U5401" s="32">
        <f t="shared" si="403"/>
        <v>-982.77600033160195</v>
      </c>
      <c r="V5401" s="22" t="str">
        <f t="shared" si="404"/>
        <v/>
      </c>
      <c r="X5401" s="33"/>
      <c r="Y5401" s="33"/>
    </row>
    <row r="5402" spans="1:25" hidden="1" x14ac:dyDescent="0.2">
      <c r="A5402" s="93" t="s">
        <v>5421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Костанай Мариуполь 2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4117</v>
      </c>
      <c r="I5402" s="97" t="s">
        <v>2199</v>
      </c>
      <c r="J5402" s="97" t="s">
        <v>4118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</v>
      </c>
      <c r="P5402" s="30">
        <f>IFERROR(SUM(K5402:O5402)*VLOOKUP($A5402,HeadJournal!$A$1:$L$890,COLUMN(HeadJournal!H$1),0),0)</f>
        <v>2040.5974466674038</v>
      </c>
      <c r="Q5402" s="29"/>
      <c r="R5402" s="31"/>
      <c r="S5402" s="31"/>
      <c r="T5402" s="95" t="str">
        <f t="shared" si="406"/>
        <v/>
      </c>
      <c r="U5402" s="32">
        <f t="shared" si="403"/>
        <v>-2040.5974466674038</v>
      </c>
      <c r="V5402" s="22" t="str">
        <f t="shared" si="404"/>
        <v/>
      </c>
      <c r="X5402" s="33"/>
      <c r="Y5402" s="33"/>
    </row>
    <row r="5403" spans="1:25" hidden="1" x14ac:dyDescent="0.2">
      <c r="A5403" s="93" t="s">
        <v>5421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Костанай Мариуполь 2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5180</v>
      </c>
      <c r="I5403" s="97" t="s">
        <v>2797</v>
      </c>
      <c r="J5403" s="97" t="s">
        <v>5181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</v>
      </c>
      <c r="P5403" s="30">
        <f>IFERROR(SUM(K5403:O5403)*VLOOKUP($A5403,HeadJournal!$A$1:$L$890,COLUMN(HeadJournal!H$1),0),0)</f>
        <v>1051.4345998673596</v>
      </c>
      <c r="Q5403" s="29"/>
      <c r="R5403" s="31"/>
      <c r="S5403" s="31"/>
      <c r="T5403" s="95" t="str">
        <f t="shared" si="406"/>
        <v/>
      </c>
      <c r="U5403" s="32">
        <f t="shared" si="403"/>
        <v>-1051.4345998673596</v>
      </c>
      <c r="V5403" s="22" t="str">
        <f t="shared" si="404"/>
        <v/>
      </c>
      <c r="X5403" s="33"/>
      <c r="Y5403" s="33"/>
    </row>
    <row r="5404" spans="1:25" hidden="1" x14ac:dyDescent="0.2">
      <c r="A5404" s="93" t="s">
        <v>5421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Костанай Мариуполь 2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2868</v>
      </c>
      <c r="I5404" s="97" t="s">
        <v>2040</v>
      </c>
      <c r="J5404" s="97" t="s">
        <v>2869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</v>
      </c>
      <c r="P5404" s="30">
        <f>IFERROR(SUM(K5404:O5404)*VLOOKUP($A5404,HeadJournal!$A$1:$L$890,COLUMN(HeadJournal!H$1),0),0)</f>
        <v>715.72598236984652</v>
      </c>
      <c r="Q5404" s="29"/>
      <c r="R5404" s="31"/>
      <c r="S5404" s="31"/>
      <c r="T5404" s="95" t="str">
        <f t="shared" si="406"/>
        <v/>
      </c>
      <c r="U5404" s="32">
        <f t="shared" si="403"/>
        <v>-715.72598236984652</v>
      </c>
      <c r="V5404" s="22" t="str">
        <f t="shared" si="404"/>
        <v/>
      </c>
      <c r="X5404" s="33"/>
      <c r="Y5404" s="33"/>
    </row>
    <row r="5405" spans="1:25" hidden="1" x14ac:dyDescent="0.2">
      <c r="A5405" s="93" t="s">
        <v>5421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Костанай Мариуполь 2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2868</v>
      </c>
      <c r="I5405" s="97" t="s">
        <v>2040</v>
      </c>
      <c r="J5405" s="97" t="s">
        <v>2869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</v>
      </c>
      <c r="P5405" s="30">
        <f>IFERROR(SUM(K5405:O5405)*VLOOKUP($A5405,HeadJournal!$A$1:$L$890,COLUMN(HeadJournal!H$1),0),0)</f>
        <v>715.72598236984652</v>
      </c>
      <c r="Q5405" s="29"/>
      <c r="R5405" s="31"/>
      <c r="S5405" s="31"/>
      <c r="T5405" s="95" t="str">
        <f t="shared" si="406"/>
        <v/>
      </c>
      <c r="U5405" s="32">
        <f t="shared" si="403"/>
        <v>-715.72598236984652</v>
      </c>
      <c r="V5405" s="22" t="str">
        <f t="shared" si="404"/>
        <v/>
      </c>
      <c r="X5405" s="33"/>
      <c r="Y5405" s="33"/>
    </row>
    <row r="5406" spans="1:25" hidden="1" x14ac:dyDescent="0.2">
      <c r="A5406" s="93" t="s">
        <v>5421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Костанай Мариуполь 2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5148</v>
      </c>
      <c r="I5406" s="97" t="s">
        <v>2043</v>
      </c>
      <c r="J5406" s="97" t="s">
        <v>5149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</v>
      </c>
      <c r="P5406" s="30">
        <f>IFERROR(SUM(K5406:O5406)*VLOOKUP($A5406,HeadJournal!$A$1:$L$890,COLUMN(HeadJournal!H$1),0),0)</f>
        <v>1675.7488421576213</v>
      </c>
      <c r="Q5406" s="29"/>
      <c r="R5406" s="31"/>
      <c r="S5406" s="31"/>
      <c r="T5406" s="95" t="str">
        <f t="shared" si="406"/>
        <v/>
      </c>
      <c r="U5406" s="32">
        <f t="shared" si="403"/>
        <v>-1675.7488421576213</v>
      </c>
      <c r="V5406" s="22" t="str">
        <f t="shared" si="404"/>
        <v/>
      </c>
      <c r="X5406" s="33"/>
      <c r="Y5406" s="33"/>
    </row>
    <row r="5407" spans="1:25" hidden="1" x14ac:dyDescent="0.2">
      <c r="A5407" s="93" t="s">
        <v>5421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Костанай Мариуполь 2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2661</v>
      </c>
      <c r="I5407" s="97" t="s">
        <v>2040</v>
      </c>
      <c r="J5407" s="97" t="s">
        <v>2688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</v>
      </c>
      <c r="P5407" s="30">
        <f>IFERROR(SUM(K5407:O5407)*VLOOKUP($A5407,HeadJournal!$A$1:$L$890,COLUMN(HeadJournal!H$1),0),0)</f>
        <v>377.62229744666752</v>
      </c>
      <c r="Q5407" s="29"/>
      <c r="R5407" s="31"/>
      <c r="S5407" s="31"/>
      <c r="T5407" s="95" t="str">
        <f t="shared" si="406"/>
        <v/>
      </c>
      <c r="U5407" s="32">
        <f t="shared" si="403"/>
        <v>-377.62229744666752</v>
      </c>
      <c r="V5407" s="22" t="str">
        <f t="shared" si="404"/>
        <v/>
      </c>
      <c r="X5407" s="33"/>
      <c r="Y5407" s="33"/>
    </row>
    <row r="5408" spans="1:25" hidden="1" x14ac:dyDescent="0.2">
      <c r="A5408" s="93" t="s">
        <v>5421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Костанай Мариуполь 2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2239</v>
      </c>
      <c r="I5408" s="97" t="s">
        <v>2040</v>
      </c>
      <c r="J5408" s="97" t="s">
        <v>5190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</v>
      </c>
      <c r="P5408" s="30">
        <f>IFERROR(SUM(K5408:O5408)*VLOOKUP($A5408,HeadJournal!$A$1:$L$890,COLUMN(HeadJournal!H$1),0),0)</f>
        <v>1080.9737647839063</v>
      </c>
      <c r="Q5408" s="29"/>
      <c r="R5408" s="31"/>
      <c r="S5408" s="31"/>
      <c r="T5408" s="95" t="str">
        <f t="shared" si="406"/>
        <v/>
      </c>
      <c r="U5408" s="32">
        <f t="shared" si="403"/>
        <v>-1080.9737647839063</v>
      </c>
      <c r="V5408" s="22" t="str">
        <f t="shared" si="404"/>
        <v/>
      </c>
      <c r="X5408" s="33"/>
      <c r="Y5408" s="33"/>
    </row>
    <row r="5409" spans="1:25" hidden="1" x14ac:dyDescent="0.2">
      <c r="A5409" s="93" t="s">
        <v>5421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Костанай Мариуполь 2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5419</v>
      </c>
      <c r="I5409" s="97" t="s">
        <v>2040</v>
      </c>
      <c r="J5409" s="97" t="s">
        <v>5420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</v>
      </c>
      <c r="P5409" s="30">
        <f>IFERROR(SUM(K5409:O5409)*VLOOKUP($A5409,HeadJournal!$A$1:$L$890,COLUMN(HeadJournal!H$1),0),0)</f>
        <v>1264.5956007516306</v>
      </c>
      <c r="Q5409" s="29"/>
      <c r="R5409" s="31"/>
      <c r="S5409" s="31"/>
      <c r="T5409" s="95" t="str">
        <f t="shared" si="406"/>
        <v/>
      </c>
      <c r="U5409" s="32">
        <f t="shared" si="403"/>
        <v>-1264.5956007516306</v>
      </c>
      <c r="V5409" s="22" t="str">
        <f t="shared" si="404"/>
        <v/>
      </c>
      <c r="X5409" s="33"/>
      <c r="Y5409" s="33"/>
    </row>
    <row r="5410" spans="1:25" hidden="1" x14ac:dyDescent="0.2">
      <c r="A5410" s="93" t="s">
        <v>5421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Костанай Мариуполь 2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4387</v>
      </c>
      <c r="I5410" s="97" t="s">
        <v>2713</v>
      </c>
      <c r="J5410" s="97" t="s">
        <v>4388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</v>
      </c>
      <c r="P5410" s="30">
        <f>IFERROR(SUM(K5410:O5410)*VLOOKUP($A5410,HeadJournal!$A$1:$L$890,COLUMN(HeadJournal!H$1),0),0)</f>
        <v>897.35192881618241</v>
      </c>
      <c r="Q5410" s="29"/>
      <c r="R5410" s="31"/>
      <c r="S5410" s="31"/>
      <c r="T5410" s="95" t="str">
        <f t="shared" si="406"/>
        <v/>
      </c>
      <c r="U5410" s="32">
        <f t="shared" si="403"/>
        <v>-897.35192881618241</v>
      </c>
      <c r="V5410" s="22" t="str">
        <f t="shared" si="404"/>
        <v/>
      </c>
      <c r="X5410" s="33"/>
      <c r="Y5410" s="33"/>
    </row>
    <row r="5411" spans="1:25" hidden="1" x14ac:dyDescent="0.2">
      <c r="A5411" s="93" t="s">
        <v>5422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5425</v>
      </c>
      <c r="I5411" s="97" t="s">
        <v>2040</v>
      </c>
      <c r="J5411" s="97" t="s">
        <v>1623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si="403"/>
        <v>710</v>
      </c>
      <c r="V5411" s="22">
        <f t="shared" si="404"/>
        <v>0.32420091324200911</v>
      </c>
      <c r="X5411" s="33"/>
      <c r="Y5411" s="33"/>
    </row>
    <row r="5412" spans="1:25" hidden="1" x14ac:dyDescent="0.2">
      <c r="A5412" s="93" t="s">
        <v>5423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2318</v>
      </c>
      <c r="I5412" s="97" t="s">
        <v>2319</v>
      </c>
      <c r="J5412" s="97" t="s">
        <v>741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si="403"/>
        <v>823</v>
      </c>
      <c r="V5412" s="22">
        <f t="shared" si="404"/>
        <v>0.6992353440951572</v>
      </c>
      <c r="X5412" s="33"/>
      <c r="Y5412" s="33"/>
    </row>
    <row r="5413" spans="1:25" hidden="1" x14ac:dyDescent="0.2">
      <c r="A5413" s="93" t="s">
        <v>5424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5425</v>
      </c>
      <c r="I5413" s="97" t="s">
        <v>2040</v>
      </c>
      <c r="J5413" s="97" t="s">
        <v>1623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/>
      <c r="R5413" s="31"/>
      <c r="S5413" s="31"/>
      <c r="T5413" s="95" t="str">
        <f t="shared" si="406"/>
        <v/>
      </c>
      <c r="U5413" s="32">
        <f t="shared" si="403"/>
        <v>-2053</v>
      </c>
      <c r="V5413" s="22" t="str">
        <f t="shared" si="404"/>
        <v/>
      </c>
      <c r="X5413" s="33"/>
      <c r="Y5413" s="33"/>
    </row>
    <row r="5414" spans="1:25" hidden="1" x14ac:dyDescent="0.2">
      <c r="A5414" s="93" t="s">
        <v>5432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В пути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5297</v>
      </c>
      <c r="I5414" s="97" t="s">
        <v>2092</v>
      </c>
      <c r="J5414" s="97" t="s">
        <v>5298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0</v>
      </c>
      <c r="P5414" s="30">
        <f>IFERROR(SUM(K5414:O5414)*VLOOKUP($A5414,HeadJournal!$A$1:$L$890,COLUMN(HeadJournal!H$1),0),0)</f>
        <v>4591.8376856248087</v>
      </c>
      <c r="Q5414" s="29"/>
      <c r="R5414" s="31"/>
      <c r="S5414" s="31"/>
      <c r="T5414" s="95" t="str">
        <f t="shared" si="406"/>
        <v/>
      </c>
      <c r="U5414" s="32">
        <f t="shared" si="403"/>
        <v>-4591.8376856248087</v>
      </c>
      <c r="V5414" s="22" t="str">
        <f t="shared" si="404"/>
        <v/>
      </c>
      <c r="X5414" s="33"/>
      <c r="Y5414" s="33"/>
    </row>
    <row r="5415" spans="1:25" hidden="1" x14ac:dyDescent="0.2">
      <c r="A5415" s="93" t="s">
        <v>5432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В пути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2154</v>
      </c>
      <c r="I5415" s="97" t="s">
        <v>2040</v>
      </c>
      <c r="J5415" s="97" t="s">
        <v>2155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</v>
      </c>
      <c r="P5415" s="30">
        <f>IFERROR(SUM(K5415:O5415)*VLOOKUP($A5415,HeadJournal!$A$1:$L$890,COLUMN(HeadJournal!H$1),0),0)</f>
        <v>940.57921709263519</v>
      </c>
      <c r="Q5415" s="29"/>
      <c r="R5415" s="31"/>
      <c r="S5415" s="31"/>
      <c r="T5415" s="95" t="str">
        <f t="shared" si="406"/>
        <v/>
      </c>
      <c r="U5415" s="32">
        <f t="shared" si="403"/>
        <v>-940.57921709263519</v>
      </c>
      <c r="V5415" s="22" t="str">
        <f t="shared" si="404"/>
        <v/>
      </c>
      <c r="X5415" s="33"/>
      <c r="Y5415" s="33"/>
    </row>
    <row r="5416" spans="1:25" hidden="1" x14ac:dyDescent="0.2">
      <c r="A5416" s="93" t="s">
        <v>5432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В пути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5426</v>
      </c>
      <c r="I5416" s="97" t="s">
        <v>2043</v>
      </c>
      <c r="J5416" s="97" t="s">
        <v>5427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</v>
      </c>
      <c r="P5416" s="30">
        <f>IFERROR(SUM(K5416:O5416)*VLOOKUP($A5416,HeadJournal!$A$1:$L$890,COLUMN(HeadJournal!H$1),0),0)</f>
        <v>1901.6615233861996</v>
      </c>
      <c r="Q5416" s="29"/>
      <c r="R5416" s="31"/>
      <c r="S5416" s="31"/>
      <c r="T5416" s="95" t="str">
        <f t="shared" si="406"/>
        <v/>
      </c>
      <c r="U5416" s="32">
        <f t="shared" si="403"/>
        <v>-1901.6615233861996</v>
      </c>
      <c r="V5416" s="22" t="str">
        <f t="shared" si="404"/>
        <v/>
      </c>
      <c r="X5416" s="33"/>
      <c r="Y5416" s="33"/>
    </row>
    <row r="5417" spans="1:25" hidden="1" x14ac:dyDescent="0.2">
      <c r="A5417" s="93" t="s">
        <v>5432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В пути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2070</v>
      </c>
      <c r="I5417" s="97" t="s">
        <v>2043</v>
      </c>
      <c r="J5417" s="97" t="s">
        <v>5428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</v>
      </c>
      <c r="P5417" s="30">
        <f>IFERROR(SUM(K5417:O5417)*VLOOKUP($A5417,HeadJournal!$A$1:$L$890,COLUMN(HeadJournal!H$1),0),0)</f>
        <v>1632.5584776240016</v>
      </c>
      <c r="Q5417" s="29"/>
      <c r="R5417" s="31"/>
      <c r="S5417" s="31"/>
      <c r="T5417" s="95" t="str">
        <f t="shared" si="406"/>
        <v/>
      </c>
      <c r="U5417" s="32">
        <f t="shared" si="403"/>
        <v>-1632.5584776240016</v>
      </c>
      <c r="V5417" s="22" t="str">
        <f t="shared" si="404"/>
        <v/>
      </c>
      <c r="X5417" s="33"/>
      <c r="Y5417" s="33"/>
    </row>
    <row r="5418" spans="1:25" hidden="1" x14ac:dyDescent="0.2">
      <c r="A5418" s="93" t="s">
        <v>5432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В пути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2507</v>
      </c>
      <c r="I5418" s="97" t="s">
        <v>2040</v>
      </c>
      <c r="J5418" s="97" t="s">
        <v>4359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</v>
      </c>
      <c r="P5418" s="30">
        <f>IFERROR(SUM(K5418:O5418)*VLOOKUP($A5418,HeadJournal!$A$1:$L$890,COLUMN(HeadJournal!H$1),0),0)</f>
        <v>1669.2931791090004</v>
      </c>
      <c r="Q5418" s="29"/>
      <c r="R5418" s="31"/>
      <c r="S5418" s="31"/>
      <c r="T5418" s="95" t="str">
        <f t="shared" si="406"/>
        <v/>
      </c>
      <c r="U5418" s="32">
        <f t="shared" si="403"/>
        <v>-1669.2931791090004</v>
      </c>
      <c r="V5418" s="22" t="str">
        <f t="shared" si="404"/>
        <v/>
      </c>
      <c r="X5418" s="33"/>
      <c r="Y5418" s="33"/>
    </row>
    <row r="5419" spans="1:25" hidden="1" x14ac:dyDescent="0.2">
      <c r="A5419" s="93" t="s">
        <v>5432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В пути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5429</v>
      </c>
      <c r="I5419" s="97" t="s">
        <v>5430</v>
      </c>
      <c r="J5419" s="97" t="s">
        <v>5431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</v>
      </c>
      <c r="P5419" s="30">
        <f>IFERROR(SUM(K5419:O5419)*VLOOKUP($A5419,HeadJournal!$A$1:$L$890,COLUMN(HeadJournal!H$1),0),0)</f>
        <v>3044.708746338013</v>
      </c>
      <c r="Q5419" s="29"/>
      <c r="R5419" s="31"/>
      <c r="S5419" s="31"/>
      <c r="T5419" s="95" t="str">
        <f t="shared" si="406"/>
        <v/>
      </c>
      <c r="U5419" s="32">
        <f t="shared" si="403"/>
        <v>-3044.708746338013</v>
      </c>
      <c r="V5419" s="22" t="str">
        <f t="shared" si="404"/>
        <v/>
      </c>
      <c r="X5419" s="33"/>
      <c r="Y5419" s="33"/>
    </row>
    <row r="5420" spans="1:25" hidden="1" x14ac:dyDescent="0.2">
      <c r="A5420" s="93" t="s">
        <v>5432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В пути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2710</v>
      </c>
      <c r="I5420" s="97" t="s">
        <v>2040</v>
      </c>
      <c r="J5420" s="97" t="s">
        <v>2711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</v>
      </c>
      <c r="P5420" s="30">
        <f>IFERROR(SUM(K5420:O5420)*VLOOKUP($A5420,HeadJournal!$A$1:$L$890,COLUMN(HeadJournal!H$1),0),0)</f>
        <v>2278.4057874532778</v>
      </c>
      <c r="Q5420" s="29"/>
      <c r="R5420" s="31"/>
      <c r="S5420" s="31"/>
      <c r="T5420" s="95" t="str">
        <f t="shared" si="406"/>
        <v/>
      </c>
      <c r="U5420" s="32">
        <f t="shared" si="403"/>
        <v>-2278.4057874532778</v>
      </c>
      <c r="V5420" s="22" t="str">
        <f t="shared" si="404"/>
        <v/>
      </c>
      <c r="X5420" s="33"/>
      <c r="Y5420" s="33"/>
    </row>
    <row r="5421" spans="1:25" hidden="1" x14ac:dyDescent="0.2">
      <c r="A5421" s="93" t="s">
        <v>5432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В пути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4377</v>
      </c>
      <c r="I5421" s="97" t="s">
        <v>2040</v>
      </c>
      <c r="J5421" s="97" t="s">
        <v>4349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</v>
      </c>
      <c r="P5421" s="30">
        <f>IFERROR(SUM(K5421:O5421)*VLOOKUP($A5421,HeadJournal!$A$1:$L$890,COLUMN(HeadJournal!H$1),0),0)</f>
        <v>394.68446711789062</v>
      </c>
      <c r="Q5421" s="29"/>
      <c r="R5421" s="31"/>
      <c r="S5421" s="31"/>
      <c r="T5421" s="95" t="str">
        <f t="shared" si="406"/>
        <v/>
      </c>
      <c r="U5421" s="32">
        <f t="shared" si="403"/>
        <v>-394.68446711789062</v>
      </c>
      <c r="V5421" s="22" t="str">
        <f t="shared" si="404"/>
        <v/>
      </c>
      <c r="X5421" s="33"/>
      <c r="Y5421" s="33"/>
    </row>
    <row r="5422" spans="1:25" hidden="1" x14ac:dyDescent="0.2">
      <c r="A5422" s="93" t="s">
        <v>5432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В пути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2534</v>
      </c>
      <c r="I5422" s="97" t="s">
        <v>2138</v>
      </c>
      <c r="J5422" s="97" t="s">
        <v>2535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</v>
      </c>
      <c r="P5422" s="30">
        <f>IFERROR(SUM(K5422:O5422)*VLOOKUP($A5422,HeadJournal!$A$1:$L$890,COLUMN(HeadJournal!H$1),0),0)</f>
        <v>459.61091625416702</v>
      </c>
      <c r="Q5422" s="29"/>
      <c r="R5422" s="31"/>
      <c r="S5422" s="31"/>
      <c r="T5422" s="95" t="str">
        <f t="shared" si="406"/>
        <v/>
      </c>
      <c r="U5422" s="32">
        <f t="shared" si="403"/>
        <v>-459.61091625416702</v>
      </c>
      <c r="V5422" s="22" t="str">
        <f t="shared" si="404"/>
        <v/>
      </c>
      <c r="X5422" s="33"/>
      <c r="Y5422" s="33"/>
    </row>
    <row r="5423" spans="1:25" hidden="1" x14ac:dyDescent="0.2">
      <c r="A5423" s="93" t="s">
        <v>5440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Костанай Мариуполь 2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3695</v>
      </c>
      <c r="I5423" s="97" t="s">
        <v>3738</v>
      </c>
      <c r="J5423" s="97" t="s">
        <v>5434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</v>
      </c>
      <c r="P5423" s="30">
        <f>IFERROR(SUM(K5423:O5423)*VLOOKUP($A5423,HeadJournal!$A$1:$L$890,COLUMN(HeadJournal!H$1),0),0)</f>
        <v>1510.3838393336916</v>
      </c>
      <c r="Q5423" s="29"/>
      <c r="R5423" s="31"/>
      <c r="S5423" s="31"/>
      <c r="T5423" s="95" t="str">
        <f t="shared" si="406"/>
        <v/>
      </c>
      <c r="U5423" s="32">
        <f t="shared" si="403"/>
        <v>-1510.3838393336916</v>
      </c>
      <c r="V5423" s="22" t="str">
        <f t="shared" si="404"/>
        <v/>
      </c>
      <c r="X5423" s="33"/>
      <c r="Y5423" s="33"/>
    </row>
    <row r="5424" spans="1:25" hidden="1" x14ac:dyDescent="0.2">
      <c r="A5424" s="93" t="s">
        <v>5440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Костанай Мариуполь 2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3089</v>
      </c>
      <c r="I5424" s="97" t="s">
        <v>2202</v>
      </c>
      <c r="J5424" s="97" t="s">
        <v>5435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</v>
      </c>
      <c r="P5424" s="30">
        <f>IFERROR(SUM(K5424:O5424)*VLOOKUP($A5424,HeadJournal!$A$1:$L$890,COLUMN(HeadJournal!H$1),0),0)</f>
        <v>2227.7097979580872</v>
      </c>
      <c r="Q5424" s="29"/>
      <c r="R5424" s="31"/>
      <c r="S5424" s="31"/>
      <c r="T5424" s="95" t="str">
        <f t="shared" si="406"/>
        <v/>
      </c>
      <c r="U5424" s="32">
        <f t="shared" si="403"/>
        <v>-2227.7097979580872</v>
      </c>
      <c r="V5424" s="22" t="str">
        <f t="shared" si="404"/>
        <v/>
      </c>
      <c r="X5424" s="33"/>
      <c r="Y5424" s="33"/>
    </row>
    <row r="5425" spans="1:25" hidden="1" x14ac:dyDescent="0.2">
      <c r="A5425" s="93" t="s">
        <v>5440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Костанай Мариуполь 2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2137</v>
      </c>
      <c r="I5425" s="97" t="s">
        <v>2138</v>
      </c>
      <c r="J5425" s="97" t="s">
        <v>4088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</v>
      </c>
      <c r="P5425" s="30">
        <f>IFERROR(SUM(K5425:O5425)*VLOOKUP($A5425,HeadJournal!$A$1:$L$890,COLUMN(HeadJournal!H$1),0),0)</f>
        <v>3245.4106835034931</v>
      </c>
      <c r="Q5425" s="29"/>
      <c r="R5425" s="31"/>
      <c r="S5425" s="31"/>
      <c r="T5425" s="95" t="str">
        <f t="shared" si="406"/>
        <v/>
      </c>
      <c r="U5425" s="32">
        <f t="shared" si="403"/>
        <v>-3245.4106835034931</v>
      </c>
      <c r="V5425" s="22" t="str">
        <f t="shared" si="404"/>
        <v/>
      </c>
      <c r="X5425" s="33"/>
      <c r="Y5425" s="33"/>
    </row>
    <row r="5426" spans="1:25" hidden="1" x14ac:dyDescent="0.2">
      <c r="A5426" s="93" t="s">
        <v>5440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Костанай Мариуполь 2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2091</v>
      </c>
      <c r="I5426" s="97" t="s">
        <v>2092</v>
      </c>
      <c r="J5426" s="97" t="s">
        <v>5436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0</v>
      </c>
      <c r="P5426" s="30">
        <f>IFERROR(SUM(K5426:O5426)*VLOOKUP($A5426,HeadJournal!$A$1:$L$890,COLUMN(HeadJournal!H$1),0),0)</f>
        <v>3811.2727979580877</v>
      </c>
      <c r="Q5426" s="29"/>
      <c r="R5426" s="31"/>
      <c r="S5426" s="31"/>
      <c r="T5426" s="95" t="str">
        <f t="shared" si="406"/>
        <v/>
      </c>
      <c r="U5426" s="32">
        <f t="shared" si="403"/>
        <v>-3811.2727979580877</v>
      </c>
      <c r="V5426" s="22" t="str">
        <f t="shared" si="404"/>
        <v/>
      </c>
      <c r="X5426" s="33"/>
      <c r="Y5426" s="33"/>
    </row>
    <row r="5427" spans="1:25" hidden="1" x14ac:dyDescent="0.2">
      <c r="A5427" s="93" t="s">
        <v>5440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Костанай Мариуполь 2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5437</v>
      </c>
      <c r="I5427" s="97" t="s">
        <v>2797</v>
      </c>
      <c r="J5427" s="97" t="s">
        <v>5438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</v>
      </c>
      <c r="P5427" s="30">
        <f>IFERROR(SUM(K5427:O5427)*VLOOKUP($A5427,HeadJournal!$A$1:$L$890,COLUMN(HeadJournal!H$1),0),0)</f>
        <v>2027.7434868350347</v>
      </c>
      <c r="Q5427" s="29"/>
      <c r="R5427" s="31"/>
      <c r="S5427" s="31"/>
      <c r="T5427" s="95" t="str">
        <f t="shared" si="406"/>
        <v/>
      </c>
      <c r="U5427" s="32">
        <f t="shared" si="403"/>
        <v>-2027.7434868350347</v>
      </c>
      <c r="V5427" s="22" t="str">
        <f t="shared" si="404"/>
        <v/>
      </c>
      <c r="X5427" s="33"/>
      <c r="Y5427" s="33"/>
    </row>
    <row r="5428" spans="1:25" hidden="1" x14ac:dyDescent="0.2">
      <c r="A5428" s="93" t="s">
        <v>5440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Костанай Мариуполь 2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5437</v>
      </c>
      <c r="I5428" s="97" t="s">
        <v>2797</v>
      </c>
      <c r="J5428" s="97" t="s">
        <v>5438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</v>
      </c>
      <c r="P5428" s="30">
        <f>IFERROR(SUM(K5428:O5428)*VLOOKUP($A5428,HeadJournal!$A$1:$L$890,COLUMN(HeadJournal!H$1),0),0)</f>
        <v>2027.7434868350347</v>
      </c>
      <c r="Q5428" s="29"/>
      <c r="R5428" s="31"/>
      <c r="S5428" s="31"/>
      <c r="T5428" s="95" t="str">
        <f t="shared" si="406"/>
        <v/>
      </c>
      <c r="U5428" s="32">
        <f t="shared" si="403"/>
        <v>-2027.7434868350347</v>
      </c>
      <c r="V5428" s="22" t="str">
        <f t="shared" si="404"/>
        <v/>
      </c>
      <c r="X5428" s="33"/>
      <c r="Y5428" s="33"/>
    </row>
    <row r="5429" spans="1:25" hidden="1" x14ac:dyDescent="0.2">
      <c r="A5429" s="93" t="s">
        <v>5440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Костанай Мариуполь 2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2315</v>
      </c>
      <c r="I5429" s="97" t="s">
        <v>2040</v>
      </c>
      <c r="J5429" s="97" t="s">
        <v>5439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</v>
      </c>
      <c r="P5429" s="30">
        <f>IFERROR(SUM(K5429:O5429)*VLOOKUP($A5429,HeadJournal!$A$1:$L$890,COLUMN(HeadJournal!H$1),0),0)</f>
        <v>985.36590757657177</v>
      </c>
      <c r="Q5429" s="29"/>
      <c r="R5429" s="31"/>
      <c r="S5429" s="31"/>
      <c r="T5429" s="95" t="str">
        <f t="shared" si="406"/>
        <v/>
      </c>
      <c r="U5429" s="32">
        <f t="shared" si="403"/>
        <v>-985.36590757657177</v>
      </c>
      <c r="V5429" s="22" t="str">
        <f t="shared" si="404"/>
        <v/>
      </c>
      <c r="X5429" s="33"/>
      <c r="Y5429" s="33"/>
    </row>
    <row r="5430" spans="1:25" hidden="1" x14ac:dyDescent="0.2">
      <c r="A5430" s="93" t="s">
        <v>5445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Костанай Мариуполь 2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2137</v>
      </c>
      <c r="I5430" s="97" t="s">
        <v>2138</v>
      </c>
      <c r="J5430" s="97" t="s">
        <v>4088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</v>
      </c>
      <c r="P5430" s="30">
        <f>IFERROR(SUM(K5430:O5430)*VLOOKUP($A5430,HeadJournal!$A$1:$L$890,COLUMN(HeadJournal!H$1),0),0)</f>
        <v>3234.8254572301425</v>
      </c>
      <c r="Q5430" s="29"/>
      <c r="R5430" s="31"/>
      <c r="S5430" s="31"/>
      <c r="T5430" s="95" t="str">
        <f t="shared" si="406"/>
        <v/>
      </c>
      <c r="U5430" s="32">
        <f t="shared" si="403"/>
        <v>-3234.8254572301425</v>
      </c>
      <c r="V5430" s="22" t="str">
        <f t="shared" si="404"/>
        <v/>
      </c>
      <c r="X5430" s="33"/>
      <c r="Y5430" s="33"/>
    </row>
    <row r="5431" spans="1:25" hidden="1" x14ac:dyDescent="0.2">
      <c r="A5431" s="93" t="s">
        <v>5445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Костанай Мариуполь 2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4435</v>
      </c>
      <c r="I5431" s="97" t="s">
        <v>2088</v>
      </c>
      <c r="J5431" s="97" t="s">
        <v>5441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</v>
      </c>
      <c r="P5431" s="30">
        <f>IFERROR(SUM(K5431:O5431)*VLOOKUP($A5431,HeadJournal!$A$1:$L$890,COLUMN(HeadJournal!H$1),0),0)</f>
        <v>1002.5075224032587</v>
      </c>
      <c r="Q5431" s="29"/>
      <c r="R5431" s="31"/>
      <c r="S5431" s="31"/>
      <c r="T5431" s="95" t="str">
        <f t="shared" si="406"/>
        <v/>
      </c>
      <c r="U5431" s="32">
        <f t="shared" si="403"/>
        <v>-1002.5075224032587</v>
      </c>
      <c r="V5431" s="22" t="str">
        <f t="shared" si="404"/>
        <v/>
      </c>
      <c r="X5431" s="33"/>
      <c r="Y5431" s="33"/>
    </row>
    <row r="5432" spans="1:25" hidden="1" x14ac:dyDescent="0.2">
      <c r="A5432" s="93" t="s">
        <v>5445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Костанай Мариуполь 2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5393</v>
      </c>
      <c r="I5432" s="97" t="s">
        <v>2704</v>
      </c>
      <c r="J5432" s="97" t="s">
        <v>5394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</v>
      </c>
      <c r="P5432" s="30">
        <f>IFERROR(SUM(K5432:O5432)*VLOOKUP($A5432,HeadJournal!$A$1:$L$890,COLUMN(HeadJournal!H$1),0),0)</f>
        <v>789.623099287169</v>
      </c>
      <c r="Q5432" s="29"/>
      <c r="R5432" s="31"/>
      <c r="S5432" s="31"/>
      <c r="T5432" s="95" t="str">
        <f t="shared" si="406"/>
        <v/>
      </c>
      <c r="U5432" s="32">
        <f t="shared" si="403"/>
        <v>-789.623099287169</v>
      </c>
      <c r="V5432" s="22" t="str">
        <f t="shared" si="404"/>
        <v/>
      </c>
      <c r="X5432" s="33"/>
      <c r="Y5432" s="33"/>
    </row>
    <row r="5433" spans="1:25" hidden="1" x14ac:dyDescent="0.2">
      <c r="A5433" s="93" t="s">
        <v>5445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Костанай Мариуполь 2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2598</v>
      </c>
      <c r="I5433" s="97" t="s">
        <v>2202</v>
      </c>
      <c r="J5433" s="97" t="s">
        <v>2599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</v>
      </c>
      <c r="P5433" s="30">
        <f>IFERROR(SUM(K5433:O5433)*VLOOKUP($A5433,HeadJournal!$A$1:$L$890,COLUMN(HeadJournal!H$1),0),0)</f>
        <v>2205.1772912423626</v>
      </c>
      <c r="Q5433" s="29"/>
      <c r="R5433" s="31"/>
      <c r="S5433" s="31"/>
      <c r="T5433" s="95" t="str">
        <f t="shared" si="406"/>
        <v/>
      </c>
      <c r="U5433" s="32">
        <f t="shared" si="403"/>
        <v>-2205.1772912423626</v>
      </c>
      <c r="V5433" s="22" t="str">
        <f t="shared" si="404"/>
        <v/>
      </c>
      <c r="X5433" s="33"/>
      <c r="Y5433" s="33"/>
    </row>
    <row r="5434" spans="1:25" hidden="1" x14ac:dyDescent="0.2">
      <c r="A5434" s="93" t="s">
        <v>5445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Костанай Мариуполь 2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2802</v>
      </c>
      <c r="I5434" s="97" t="s">
        <v>2040</v>
      </c>
      <c r="J5434" s="97" t="s">
        <v>2803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</v>
      </c>
      <c r="P5434" s="30">
        <f>IFERROR(SUM(K5434:O5434)*VLOOKUP($A5434,HeadJournal!$A$1:$L$890,COLUMN(HeadJournal!H$1),0),0)</f>
        <v>1169.5921094704684</v>
      </c>
      <c r="Q5434" s="29"/>
      <c r="R5434" s="31"/>
      <c r="S5434" s="31"/>
      <c r="T5434" s="95" t="str">
        <f t="shared" si="406"/>
        <v/>
      </c>
      <c r="U5434" s="32">
        <f t="shared" si="403"/>
        <v>-1169.5921094704684</v>
      </c>
      <c r="V5434" s="22" t="str">
        <f t="shared" si="404"/>
        <v/>
      </c>
      <c r="X5434" s="33"/>
      <c r="Y5434" s="33"/>
    </row>
    <row r="5435" spans="1:25" hidden="1" x14ac:dyDescent="0.2">
      <c r="A5435" s="93" t="s">
        <v>5445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Костанай Мариуполь 2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3894</v>
      </c>
      <c r="I5435" s="97" t="s">
        <v>2044</v>
      </c>
      <c r="J5435" s="97" t="s">
        <v>3895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</v>
      </c>
      <c r="P5435" s="30">
        <f>IFERROR(SUM(K5435:O5435)*VLOOKUP($A5435,HeadJournal!$A$1:$L$890,COLUMN(HeadJournal!H$1),0),0)</f>
        <v>774.78055982688386</v>
      </c>
      <c r="Q5435" s="29"/>
      <c r="R5435" s="31"/>
      <c r="S5435" s="31"/>
      <c r="T5435" s="95" t="str">
        <f t="shared" si="406"/>
        <v/>
      </c>
      <c r="U5435" s="32">
        <f t="shared" si="403"/>
        <v>-774.78055982688386</v>
      </c>
      <c r="V5435" s="22" t="str">
        <f t="shared" si="404"/>
        <v/>
      </c>
      <c r="X5435" s="33"/>
      <c r="Y5435" s="33"/>
    </row>
    <row r="5436" spans="1:25" hidden="1" x14ac:dyDescent="0.2">
      <c r="A5436" s="93" t="s">
        <v>5445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Костанай Мариуполь 2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3894</v>
      </c>
      <c r="I5436" s="97" t="s">
        <v>2044</v>
      </c>
      <c r="J5436" s="97" t="s">
        <v>3895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</v>
      </c>
      <c r="P5436" s="30">
        <f>IFERROR(SUM(K5436:O5436)*VLOOKUP($A5436,HeadJournal!$A$1:$L$890,COLUMN(HeadJournal!H$1),0),0)</f>
        <v>774.78055982688386</v>
      </c>
      <c r="Q5436" s="29"/>
      <c r="R5436" s="31"/>
      <c r="S5436" s="31"/>
      <c r="T5436" s="95" t="str">
        <f t="shared" si="406"/>
        <v/>
      </c>
      <c r="U5436" s="32">
        <f t="shared" si="403"/>
        <v>-774.78055982688386</v>
      </c>
      <c r="V5436" s="22" t="str">
        <f t="shared" si="404"/>
        <v/>
      </c>
      <c r="X5436" s="33"/>
      <c r="Y5436" s="33"/>
    </row>
    <row r="5437" spans="1:25" hidden="1" x14ac:dyDescent="0.2">
      <c r="A5437" s="93" t="s">
        <v>5445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Костанай Мариуполь 2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2062</v>
      </c>
      <c r="I5437" s="97" t="s">
        <v>2040</v>
      </c>
      <c r="J5437" s="97" t="s">
        <v>5442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</v>
      </c>
      <c r="P5437" s="30">
        <f>IFERROR(SUM(K5437:O5437)*VLOOKUP($A5437,HeadJournal!$A$1:$L$890,COLUMN(HeadJournal!H$1),0),0)</f>
        <v>547.05359725050914</v>
      </c>
      <c r="Q5437" s="29"/>
      <c r="R5437" s="31"/>
      <c r="S5437" s="31"/>
      <c r="T5437" s="95" t="str">
        <f t="shared" si="406"/>
        <v/>
      </c>
      <c r="U5437" s="32">
        <f t="shared" si="403"/>
        <v>-547.05359725050914</v>
      </c>
      <c r="V5437" s="22" t="str">
        <f t="shared" si="404"/>
        <v/>
      </c>
      <c r="X5437" s="33"/>
      <c r="Y5437" s="33"/>
    </row>
    <row r="5438" spans="1:25" hidden="1" x14ac:dyDescent="0.2">
      <c r="A5438" s="93" t="s">
        <v>5445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Костанай Мариуполь 2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2062</v>
      </c>
      <c r="I5438" s="97" t="s">
        <v>2040</v>
      </c>
      <c r="J5438" s="97" t="s">
        <v>5442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</v>
      </c>
      <c r="P5438" s="30">
        <f>IFERROR(SUM(K5438:O5438)*VLOOKUP($A5438,HeadJournal!$A$1:$L$890,COLUMN(HeadJournal!H$1),0),0)</f>
        <v>547.05359725050914</v>
      </c>
      <c r="Q5438" s="29"/>
      <c r="R5438" s="31"/>
      <c r="S5438" s="31"/>
      <c r="T5438" s="95" t="str">
        <f t="shared" si="406"/>
        <v/>
      </c>
      <c r="U5438" s="32">
        <f t="shared" si="403"/>
        <v>-547.05359725050914</v>
      </c>
      <c r="V5438" s="22" t="str">
        <f t="shared" si="404"/>
        <v/>
      </c>
      <c r="X5438" s="33"/>
      <c r="Y5438" s="33"/>
    </row>
    <row r="5439" spans="1:25" hidden="1" x14ac:dyDescent="0.2">
      <c r="A5439" s="93" t="s">
        <v>5445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Костанай Мариуполь 2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5443</v>
      </c>
      <c r="I5439" s="97" t="s">
        <v>2088</v>
      </c>
      <c r="J5439" s="97" t="s">
        <v>5444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</v>
      </c>
      <c r="P5439" s="30">
        <f>IFERROR(SUM(K5439:O5439)*VLOOKUP($A5439,HeadJournal!$A$1:$L$890,COLUMN(HeadJournal!H$1),0),0)</f>
        <v>3217.8625549898161</v>
      </c>
      <c r="Q5439" s="29"/>
      <c r="R5439" s="31"/>
      <c r="S5439" s="31"/>
      <c r="T5439" s="95" t="str">
        <f t="shared" si="406"/>
        <v/>
      </c>
      <c r="U5439" s="32">
        <f t="shared" si="403"/>
        <v>-3217.8625549898161</v>
      </c>
      <c r="V5439" s="22" t="str">
        <f t="shared" si="404"/>
        <v/>
      </c>
      <c r="X5439" s="33"/>
      <c r="Y5439" s="33"/>
    </row>
    <row r="5440" spans="1:25" hidden="1" x14ac:dyDescent="0.2">
      <c r="A5440" s="93" t="s">
        <v>5445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Костанай Мариуполь 2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2507</v>
      </c>
      <c r="I5440" s="97" t="s">
        <v>2040</v>
      </c>
      <c r="J5440" s="97" t="s">
        <v>4359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</v>
      </c>
      <c r="P5440" s="30">
        <f>IFERROR(SUM(K5440:O5440)*VLOOKUP($A5440,HeadJournal!$A$1:$L$890,COLUMN(HeadJournal!H$1),0),0)</f>
        <v>1657.2755488798373</v>
      </c>
      <c r="Q5440" s="29"/>
      <c r="R5440" s="31"/>
      <c r="S5440" s="31"/>
      <c r="T5440" s="95" t="str">
        <f t="shared" si="406"/>
        <v/>
      </c>
      <c r="U5440" s="32">
        <f t="shared" si="403"/>
        <v>-1657.2755488798373</v>
      </c>
      <c r="V5440" s="22" t="str">
        <f t="shared" si="404"/>
        <v/>
      </c>
      <c r="X5440" s="33"/>
      <c r="Y5440" s="33"/>
    </row>
    <row r="5441" spans="1:25" hidden="1" x14ac:dyDescent="0.2">
      <c r="A5441" s="93" t="s">
        <v>5445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Костанай Мариуполь 2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2628</v>
      </c>
      <c r="I5441" s="97" t="s">
        <v>2040</v>
      </c>
      <c r="J5441" s="97" t="s">
        <v>2629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</v>
      </c>
      <c r="P5441" s="30">
        <f>IFERROR(SUM(K5441:O5441)*VLOOKUP($A5441,HeadJournal!$A$1:$L$890,COLUMN(HeadJournal!H$1),0),0)</f>
        <v>737.03810234215882</v>
      </c>
      <c r="Q5441" s="29"/>
      <c r="R5441" s="31"/>
      <c r="S5441" s="31"/>
      <c r="T5441" s="95" t="str">
        <f t="shared" si="406"/>
        <v/>
      </c>
      <c r="U5441" s="32">
        <f t="shared" si="403"/>
        <v>-737.03810234215882</v>
      </c>
      <c r="V5441" s="22" t="str">
        <f t="shared" si="404"/>
        <v/>
      </c>
      <c r="X5441" s="33"/>
      <c r="Y5441" s="33"/>
    </row>
    <row r="5442" spans="1:25" hidden="1" x14ac:dyDescent="0.2">
      <c r="A5442" s="93" t="s">
        <v>5446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В пути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4666</v>
      </c>
      <c r="I5442" s="97" t="s">
        <v>4667</v>
      </c>
      <c r="J5442" s="97" t="s">
        <v>4668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</v>
      </c>
      <c r="P5442" s="30">
        <f>IFERROR(SUM(K5442:O5442)*VLOOKUP($A5442,HeadJournal!$A$1:$L$890,COLUMN(HeadJournal!H$1),0),0)</f>
        <v>3385.8346212765964</v>
      </c>
      <c r="Q5442" s="29"/>
      <c r="R5442" s="31"/>
      <c r="S5442" s="31"/>
      <c r="T5442" s="95" t="str">
        <f t="shared" si="406"/>
        <v/>
      </c>
      <c r="U5442" s="32">
        <f t="shared" si="403"/>
        <v>-3385.8346212765964</v>
      </c>
      <c r="V5442" s="22" t="str">
        <f t="shared" si="404"/>
        <v/>
      </c>
      <c r="X5442" s="33"/>
      <c r="Y5442" s="33"/>
    </row>
    <row r="5443" spans="1:25" hidden="1" x14ac:dyDescent="0.2">
      <c r="A5443" s="93" t="s">
        <v>5446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В пути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3894</v>
      </c>
      <c r="I5443" s="97" t="s">
        <v>2044</v>
      </c>
      <c r="J5443" s="97" t="s">
        <v>3895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</v>
      </c>
      <c r="P5443" s="30">
        <f>IFERROR(SUM(K5443:O5443)*VLOOKUP($A5443,HeadJournal!$A$1:$L$890,COLUMN(HeadJournal!H$1),0),0)</f>
        <v>777.65817805590336</v>
      </c>
      <c r="Q5443" s="29"/>
      <c r="R5443" s="31"/>
      <c r="S5443" s="31"/>
      <c r="T5443" s="95" t="str">
        <f t="shared" si="406"/>
        <v/>
      </c>
      <c r="U5443" s="32">
        <f t="shared" si="403"/>
        <v>-777.65817805590336</v>
      </c>
      <c r="V5443" s="22" t="str">
        <f t="shared" si="404"/>
        <v/>
      </c>
      <c r="X5443" s="33"/>
      <c r="Y5443" s="33"/>
    </row>
    <row r="5444" spans="1:25" hidden="1" x14ac:dyDescent="0.2">
      <c r="A5444" s="93" t="s">
        <v>5446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В пути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3894</v>
      </c>
      <c r="I5444" s="97" t="s">
        <v>2044</v>
      </c>
      <c r="J5444" s="97" t="s">
        <v>3895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</v>
      </c>
      <c r="P5444" s="30">
        <f>IFERROR(SUM(K5444:O5444)*VLOOKUP($A5444,HeadJournal!$A$1:$L$890,COLUMN(HeadJournal!H$1),0),0)</f>
        <v>777.65817805590336</v>
      </c>
      <c r="Q5444" s="29"/>
      <c r="R5444" s="31"/>
      <c r="S5444" s="31"/>
      <c r="T5444" s="95" t="str">
        <f t="shared" ref="T5444:T5507" si="408">IF(R5444="","",TEXT(R5444,"ГГГГ ММ"))</f>
        <v/>
      </c>
      <c r="U5444" s="32">
        <f t="shared" si="403"/>
        <v>-777.65817805590336</v>
      </c>
      <c r="V5444" s="22" t="str">
        <f t="shared" si="404"/>
        <v/>
      </c>
      <c r="X5444" s="33"/>
      <c r="Y5444" s="33"/>
    </row>
    <row r="5445" spans="1:25" hidden="1" x14ac:dyDescent="0.2">
      <c r="A5445" s="93" t="s">
        <v>5446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В пути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3894</v>
      </c>
      <c r="I5445" s="97" t="s">
        <v>2044</v>
      </c>
      <c r="J5445" s="97" t="s">
        <v>3895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</v>
      </c>
      <c r="P5445" s="30">
        <f>IFERROR(SUM(K5445:O5445)*VLOOKUP($A5445,HeadJournal!$A$1:$L$890,COLUMN(HeadJournal!H$1),0),0)</f>
        <v>777.65817805590336</v>
      </c>
      <c r="Q5445" s="29"/>
      <c r="R5445" s="31"/>
      <c r="S5445" s="31"/>
      <c r="T5445" s="95" t="str">
        <f t="shared" si="408"/>
        <v/>
      </c>
      <c r="U5445" s="32">
        <f t="shared" si="403"/>
        <v>-777.65817805590336</v>
      </c>
      <c r="V5445" s="22" t="str">
        <f t="shared" si="404"/>
        <v/>
      </c>
      <c r="X5445" s="33"/>
      <c r="Y5445" s="33"/>
    </row>
    <row r="5446" spans="1:25" hidden="1" x14ac:dyDescent="0.2">
      <c r="A5446" s="93" t="s">
        <v>5446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В пути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4649</v>
      </c>
      <c r="I5446" s="97" t="s">
        <v>4650</v>
      </c>
      <c r="J5446" s="97" t="s">
        <v>5183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</v>
      </c>
      <c r="P5446" s="30">
        <f>IFERROR(SUM(K5446:O5446)*VLOOKUP($A5446,HeadJournal!$A$1:$L$890,COLUMN(HeadJournal!H$1),0),0)</f>
        <v>726.87349586983737</v>
      </c>
      <c r="Q5446" s="29"/>
      <c r="R5446" s="31"/>
      <c r="S5446" s="31"/>
      <c r="T5446" s="95" t="str">
        <f t="shared" si="408"/>
        <v/>
      </c>
      <c r="U5446" s="32">
        <f t="shared" si="403"/>
        <v>-726.87349586983737</v>
      </c>
      <c r="V5446" s="22" t="str">
        <f t="shared" si="404"/>
        <v/>
      </c>
      <c r="X5446" s="33"/>
      <c r="Y5446" s="33"/>
    </row>
    <row r="5447" spans="1:25" hidden="1" x14ac:dyDescent="0.2">
      <c r="A5447" s="93" t="s">
        <v>5446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В пути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2905</v>
      </c>
      <c r="I5447" s="97" t="s">
        <v>2903</v>
      </c>
      <c r="J5447" s="97" t="s">
        <v>2906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</v>
      </c>
      <c r="P5447" s="30">
        <f>IFERROR(SUM(K5447:O5447)*VLOOKUP($A5447,HeadJournal!$A$1:$L$890,COLUMN(HeadJournal!H$1),0),0)</f>
        <v>1535.4564245306638</v>
      </c>
      <c r="Q5447" s="29"/>
      <c r="R5447" s="31"/>
      <c r="S5447" s="31"/>
      <c r="T5447" s="95" t="str">
        <f t="shared" si="408"/>
        <v/>
      </c>
      <c r="U5447" s="32">
        <f t="shared" si="403"/>
        <v>-1535.4564245306638</v>
      </c>
      <c r="V5447" s="22" t="str">
        <f t="shared" si="404"/>
        <v/>
      </c>
      <c r="X5447" s="33"/>
      <c r="Y5447" s="33"/>
    </row>
    <row r="5448" spans="1:25" hidden="1" x14ac:dyDescent="0.2">
      <c r="A5448" s="93" t="s">
        <v>5446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В пути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2905</v>
      </c>
      <c r="I5448" s="97" t="s">
        <v>2903</v>
      </c>
      <c r="J5448" s="97" t="s">
        <v>2906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</v>
      </c>
      <c r="P5448" s="30">
        <f>IFERROR(SUM(K5448:O5448)*VLOOKUP($A5448,HeadJournal!$A$1:$L$890,COLUMN(HeadJournal!H$1),0),0)</f>
        <v>1535.4564245306638</v>
      </c>
      <c r="Q5448" s="29"/>
      <c r="R5448" s="31"/>
      <c r="S5448" s="31"/>
      <c r="T5448" s="95" t="str">
        <f t="shared" si="408"/>
        <v/>
      </c>
      <c r="U5448" s="32">
        <f t="shared" si="403"/>
        <v>-1535.4564245306638</v>
      </c>
      <c r="V5448" s="22" t="str">
        <f t="shared" si="404"/>
        <v/>
      </c>
      <c r="X5448" s="33"/>
      <c r="Y5448" s="33"/>
    </row>
    <row r="5449" spans="1:25" hidden="1" x14ac:dyDescent="0.2">
      <c r="A5449" s="93" t="s">
        <v>5446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В пути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5197</v>
      </c>
      <c r="I5449" s="97" t="s">
        <v>2903</v>
      </c>
      <c r="J5449" s="97" t="s">
        <v>5198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</v>
      </c>
      <c r="P5449" s="30">
        <f>IFERROR(SUM(K5449:O5449)*VLOOKUP($A5449,HeadJournal!$A$1:$L$890,COLUMN(HeadJournal!H$1),0),0)</f>
        <v>1543.1166838548186</v>
      </c>
      <c r="Q5449" s="29"/>
      <c r="R5449" s="31"/>
      <c r="S5449" s="31"/>
      <c r="T5449" s="95" t="str">
        <f t="shared" si="408"/>
        <v/>
      </c>
      <c r="U5449" s="32">
        <f t="shared" si="403"/>
        <v>-1543.1166838548186</v>
      </c>
      <c r="V5449" s="22" t="str">
        <f t="shared" si="404"/>
        <v/>
      </c>
      <c r="X5449" s="33"/>
      <c r="Y5449" s="33"/>
    </row>
    <row r="5450" spans="1:25" hidden="1" x14ac:dyDescent="0.2">
      <c r="A5450" s="93" t="s">
        <v>5446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В пути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5297</v>
      </c>
      <c r="I5450" s="97" t="s">
        <v>2092</v>
      </c>
      <c r="J5450" s="97" t="s">
        <v>5298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0</v>
      </c>
      <c r="P5450" s="30">
        <f>IFERROR(SUM(K5450:O5450)*VLOOKUP($A5450,HeadJournal!$A$1:$L$890,COLUMN(HeadJournal!H$1),0),0)</f>
        <v>4574.8770963704637</v>
      </c>
      <c r="Q5450" s="29"/>
      <c r="R5450" s="31"/>
      <c r="S5450" s="31"/>
      <c r="T5450" s="95" t="str">
        <f t="shared" si="408"/>
        <v/>
      </c>
      <c r="U5450" s="32">
        <f t="shared" si="403"/>
        <v>-4574.8770963704637</v>
      </c>
      <c r="V5450" s="22" t="str">
        <f t="shared" si="404"/>
        <v/>
      </c>
      <c r="X5450" s="33"/>
      <c r="Y5450" s="33"/>
    </row>
    <row r="5451" spans="1:25" hidden="1" x14ac:dyDescent="0.2">
      <c r="A5451" s="93" t="s">
        <v>5446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В пути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2510</v>
      </c>
      <c r="I5451" s="97" t="s">
        <v>2075</v>
      </c>
      <c r="J5451" s="97" t="s">
        <v>2511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</v>
      </c>
      <c r="P5451" s="30">
        <f>IFERROR(SUM(K5451:O5451)*VLOOKUP($A5451,HeadJournal!$A$1:$L$890,COLUMN(HeadJournal!H$1),0),0)</f>
        <v>1366.9307193992495</v>
      </c>
      <c r="Q5451" s="29"/>
      <c r="R5451" s="31"/>
      <c r="S5451" s="31"/>
      <c r="T5451" s="95" t="str">
        <f t="shared" si="408"/>
        <v/>
      </c>
      <c r="U5451" s="32">
        <f t="shared" si="403"/>
        <v>-1366.9307193992495</v>
      </c>
      <c r="V5451" s="22" t="str">
        <f t="shared" si="404"/>
        <v/>
      </c>
      <c r="X5451" s="33"/>
      <c r="Y5451" s="33"/>
    </row>
    <row r="5452" spans="1:25" hidden="1" x14ac:dyDescent="0.2">
      <c r="A5452" s="93" t="s">
        <v>5456</v>
      </c>
      <c r="B5452" s="94">
        <f>IFERROR(VLOOKUP($A5452,HeadJournal!$A$1:$NTR$890,COLUMN(HeadJournal!B$1),0),"")</f>
        <v>0</v>
      </c>
      <c r="C5452" s="94" t="str">
        <f>IFERROR(VLOOKUP($A5452,HeadJournal!$A$1:$NTR$890,COLUMN(HeadJournal!C$1),0),"")</f>
        <v>iHerb_AV CYG0792</v>
      </c>
      <c r="D5452" s="125" t="str">
        <f>IFERROR(VLOOKUP($A5452,HeadJournal!$A$1:$NTR$890,COLUMN(HeadJournal!D$1),0),"")</f>
        <v>В пути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5197</v>
      </c>
      <c r="I5452" s="97" t="s">
        <v>2903</v>
      </c>
      <c r="J5452" s="97" t="s">
        <v>5198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</v>
      </c>
      <c r="P5452" s="30">
        <f>IFERROR(SUM(K5452:O5452)*VLOOKUP($A5452,HeadJournal!$A$1:$L$890,COLUMN(HeadJournal!H$1),0),0)</f>
        <v>1483.70363137043</v>
      </c>
      <c r="Q5452" s="29"/>
      <c r="R5452" s="31"/>
      <c r="S5452" s="31"/>
      <c r="T5452" s="95" t="str">
        <f t="shared" si="408"/>
        <v/>
      </c>
      <c r="U5452" s="32">
        <f t="shared" si="403"/>
        <v>-1483.70363137043</v>
      </c>
      <c r="V5452" s="22" t="str">
        <f t="shared" si="404"/>
        <v/>
      </c>
      <c r="X5452" s="33"/>
      <c r="Y5452" s="33"/>
    </row>
    <row r="5453" spans="1:25" hidden="1" x14ac:dyDescent="0.2">
      <c r="A5453" s="93" t="s">
        <v>5456</v>
      </c>
      <c r="B5453" s="94">
        <f>IFERROR(VLOOKUP($A5453,HeadJournal!$A$1:$NTR$890,COLUMN(HeadJournal!B$1),0),"")</f>
        <v>0</v>
      </c>
      <c r="C5453" s="94" t="str">
        <f>IFERROR(VLOOKUP($A5453,HeadJournal!$A$1:$NTR$890,COLUMN(HeadJournal!C$1),0),"")</f>
        <v>iHerb_AV CYG0792</v>
      </c>
      <c r="D5453" s="125" t="str">
        <f>IFERROR(VLOOKUP($A5453,HeadJournal!$A$1:$NTR$890,COLUMN(HeadJournal!D$1),0),"")</f>
        <v>В пути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4596</v>
      </c>
      <c r="I5453" s="97" t="s">
        <v>2903</v>
      </c>
      <c r="J5453" s="97" t="s">
        <v>4597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</v>
      </c>
      <c r="P5453" s="30">
        <f>IFERROR(SUM(K5453:O5453)*VLOOKUP($A5453,HeadJournal!$A$1:$L$890,COLUMN(HeadJournal!H$1),0),0)</f>
        <v>632.59950747343771</v>
      </c>
      <c r="Q5453" s="29"/>
      <c r="R5453" s="31"/>
      <c r="S5453" s="31"/>
      <c r="T5453" s="95" t="str">
        <f t="shared" si="408"/>
        <v/>
      </c>
      <c r="U5453" s="32">
        <f t="shared" si="403"/>
        <v>-632.59950747343771</v>
      </c>
      <c r="V5453" s="22" t="str">
        <f t="shared" si="404"/>
        <v/>
      </c>
      <c r="X5453" s="33"/>
      <c r="Y5453" s="33"/>
    </row>
    <row r="5454" spans="1:25" hidden="1" x14ac:dyDescent="0.2">
      <c r="A5454" s="93" t="s">
        <v>5456</v>
      </c>
      <c r="B5454" s="94">
        <f>IFERROR(VLOOKUP($A5454,HeadJournal!$A$1:$NTR$890,COLUMN(HeadJournal!B$1),0),"")</f>
        <v>0</v>
      </c>
      <c r="C5454" s="94" t="str">
        <f>IFERROR(VLOOKUP($A5454,HeadJournal!$A$1:$NTR$890,COLUMN(HeadJournal!C$1),0),"")</f>
        <v>iHerb_AV CYG0792</v>
      </c>
      <c r="D5454" s="125" t="str">
        <f>IFERROR(VLOOKUP($A5454,HeadJournal!$A$1:$NTR$890,COLUMN(HeadJournal!D$1),0),"")</f>
        <v>В пути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5448</v>
      </c>
      <c r="I5454" s="97" t="s">
        <v>2903</v>
      </c>
      <c r="J5454" s="97" t="s">
        <v>5449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</v>
      </c>
      <c r="P5454" s="30">
        <f>IFERROR(SUM(K5454:O5454)*VLOOKUP($A5454,HeadJournal!$A$1:$L$890,COLUMN(HeadJournal!H$1),0),0)</f>
        <v>1116.2557932649017</v>
      </c>
      <c r="Q5454" s="29"/>
      <c r="R5454" s="31"/>
      <c r="S5454" s="31"/>
      <c r="T5454" s="95" t="str">
        <f t="shared" si="408"/>
        <v/>
      </c>
      <c r="U5454" s="32">
        <f t="shared" si="403"/>
        <v>-1116.2557932649017</v>
      </c>
      <c r="V5454" s="22" t="str">
        <f t="shared" si="404"/>
        <v/>
      </c>
      <c r="X5454" s="33"/>
      <c r="Y5454" s="33"/>
    </row>
    <row r="5455" spans="1:25" hidden="1" x14ac:dyDescent="0.2">
      <c r="A5455" s="93" t="s">
        <v>5456</v>
      </c>
      <c r="B5455" s="94">
        <f>IFERROR(VLOOKUP($A5455,HeadJournal!$A$1:$NTR$890,COLUMN(HeadJournal!B$1),0),"")</f>
        <v>0</v>
      </c>
      <c r="C5455" s="94" t="str">
        <f>IFERROR(VLOOKUP($A5455,HeadJournal!$A$1:$NTR$890,COLUMN(HeadJournal!C$1),0),"")</f>
        <v>iHerb_AV CYG0792</v>
      </c>
      <c r="D5455" s="125" t="str">
        <f>IFERROR(VLOOKUP($A5455,HeadJournal!$A$1:$NTR$890,COLUMN(HeadJournal!D$1),0),"")</f>
        <v>В пути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2909</v>
      </c>
      <c r="I5455" s="97" t="s">
        <v>2903</v>
      </c>
      <c r="J5455" s="97" t="s">
        <v>2910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0</v>
      </c>
      <c r="P5455" s="30">
        <f>IFERROR(SUM(K5455:O5455)*VLOOKUP($A5455,HeadJournal!$A$1:$L$890,COLUMN(HeadJournal!H$1),0),0)</f>
        <v>1903.5271078696198</v>
      </c>
      <c r="Q5455" s="29"/>
      <c r="R5455" s="31"/>
      <c r="S5455" s="31"/>
      <c r="T5455" s="95" t="str">
        <f t="shared" si="408"/>
        <v/>
      </c>
      <c r="U5455" s="32">
        <f t="shared" si="403"/>
        <v>-1903.5271078696198</v>
      </c>
      <c r="V5455" s="22" t="str">
        <f t="shared" si="404"/>
        <v/>
      </c>
      <c r="X5455" s="33"/>
      <c r="Y5455" s="33"/>
    </row>
    <row r="5456" spans="1:25" hidden="1" x14ac:dyDescent="0.2">
      <c r="A5456" s="93" t="s">
        <v>5456</v>
      </c>
      <c r="B5456" s="94">
        <f>IFERROR(VLOOKUP($A5456,HeadJournal!$A$1:$NTR$890,COLUMN(HeadJournal!B$1),0),"")</f>
        <v>0</v>
      </c>
      <c r="C5456" s="94" t="str">
        <f>IFERROR(VLOOKUP($A5456,HeadJournal!$A$1:$NTR$890,COLUMN(HeadJournal!C$1),0),"")</f>
        <v>iHerb_AV CYG0792</v>
      </c>
      <c r="D5456" s="125" t="str">
        <f>IFERROR(VLOOKUP($A5456,HeadJournal!$A$1:$NTR$890,COLUMN(HeadJournal!D$1),0),"")</f>
        <v>В пути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5450</v>
      </c>
      <c r="I5456" s="97" t="s">
        <v>2903</v>
      </c>
      <c r="J5456" s="97" t="s">
        <v>5451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</v>
      </c>
      <c r="P5456" s="30">
        <f>IFERROR(SUM(K5456:O5456)*VLOOKUP($A5456,HeadJournal!$A$1:$L$890,COLUMN(HeadJournal!H$1),0),0)</f>
        <v>971.40441833243267</v>
      </c>
      <c r="Q5456" s="29"/>
      <c r="R5456" s="31"/>
      <c r="S5456" s="31"/>
      <c r="T5456" s="95" t="str">
        <f t="shared" si="408"/>
        <v/>
      </c>
      <c r="U5456" s="32">
        <f t="shared" si="403"/>
        <v>-971.40441833243267</v>
      </c>
      <c r="V5456" s="22" t="str">
        <f t="shared" si="404"/>
        <v/>
      </c>
      <c r="X5456" s="33"/>
      <c r="Y5456" s="33"/>
    </row>
    <row r="5457" spans="1:25" hidden="1" x14ac:dyDescent="0.2">
      <c r="A5457" s="93" t="s">
        <v>5456</v>
      </c>
      <c r="B5457" s="94">
        <f>IFERROR(VLOOKUP($A5457,HeadJournal!$A$1:$NTR$890,COLUMN(HeadJournal!B$1),0),"")</f>
        <v>0</v>
      </c>
      <c r="C5457" s="94" t="str">
        <f>IFERROR(VLOOKUP($A5457,HeadJournal!$A$1:$NTR$890,COLUMN(HeadJournal!C$1),0),"")</f>
        <v>iHerb_AV CYG0792</v>
      </c>
      <c r="D5457" s="125" t="str">
        <f>IFERROR(VLOOKUP($A5457,HeadJournal!$A$1:$NTR$890,COLUMN(HeadJournal!D$1),0),"")</f>
        <v>В пути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5452</v>
      </c>
      <c r="I5457" s="97" t="s">
        <v>2903</v>
      </c>
      <c r="J5457" s="97" t="s">
        <v>5453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</v>
      </c>
      <c r="P5457" s="30">
        <f>IFERROR(SUM(K5457:O5457)*VLOOKUP($A5457,HeadJournal!$A$1:$L$890,COLUMN(HeadJournal!H$1),0),0)</f>
        <v>792.1815307041237</v>
      </c>
      <c r="Q5457" s="29"/>
      <c r="R5457" s="31"/>
      <c r="S5457" s="31"/>
      <c r="T5457" s="95" t="str">
        <f t="shared" si="408"/>
        <v/>
      </c>
      <c r="U5457" s="32">
        <f t="shared" si="403"/>
        <v>-792.1815307041237</v>
      </c>
      <c r="V5457" s="22" t="str">
        <f t="shared" si="404"/>
        <v/>
      </c>
      <c r="X5457" s="33"/>
      <c r="Y5457" s="33"/>
    </row>
    <row r="5458" spans="1:25" hidden="1" x14ac:dyDescent="0.2">
      <c r="A5458" s="93" t="s">
        <v>5456</v>
      </c>
      <c r="B5458" s="94">
        <f>IFERROR(VLOOKUP($A5458,HeadJournal!$A$1:$NTR$890,COLUMN(HeadJournal!B$1),0),"")</f>
        <v>0</v>
      </c>
      <c r="C5458" s="94" t="str">
        <f>IFERROR(VLOOKUP($A5458,HeadJournal!$A$1:$NTR$890,COLUMN(HeadJournal!C$1),0),"")</f>
        <v>iHerb_AV CYG0792</v>
      </c>
      <c r="D5458" s="125" t="str">
        <f>IFERROR(VLOOKUP($A5458,HeadJournal!$A$1:$NTR$890,COLUMN(HeadJournal!D$1),0),"")</f>
        <v>В пути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5454</v>
      </c>
      <c r="I5458" s="97" t="s">
        <v>2903</v>
      </c>
      <c r="J5458" s="97" t="s">
        <v>5455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0</v>
      </c>
      <c r="P5458" s="30">
        <f>IFERROR(SUM(K5458:O5458)*VLOOKUP($A5458,HeadJournal!$A$1:$L$890,COLUMN(HeadJournal!H$1),0),0)</f>
        <v>2189.1380109850529</v>
      </c>
      <c r="Q5458" s="29"/>
      <c r="R5458" s="31"/>
      <c r="S5458" s="31"/>
      <c r="T5458" s="95" t="str">
        <f t="shared" si="408"/>
        <v/>
      </c>
      <c r="U5458" s="32">
        <f t="shared" si="403"/>
        <v>-2189.1380109850529</v>
      </c>
      <c r="V5458" s="22" t="str">
        <f t="shared" si="404"/>
        <v/>
      </c>
      <c r="X5458" s="33"/>
      <c r="Y5458" s="33"/>
    </row>
    <row r="5459" spans="1:25" x14ac:dyDescent="0.2">
      <c r="A5459" s="93" t="s">
        <v>5457</v>
      </c>
      <c r="B5459" s="94">
        <f>IFERROR(VLOOKUP($A5459,HeadJournal!$A$1:$NTR$890,COLUMN(HeadJournal!B$1),0),"")</f>
        <v>0</v>
      </c>
      <c r="C5459" s="94" t="str">
        <f>IFERROR(VLOOKUP($A5459,HeadJournal!$A$1:$NTR$890,COLUMN(HeadJournal!C$1),0),"")</f>
        <v>CoralClub_OA</v>
      </c>
      <c r="D5459" s="125" t="str">
        <f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5458</v>
      </c>
      <c r="I5459" s="97" t="s">
        <v>2641</v>
      </c>
      <c r="J5459" s="97" t="s">
        <v>705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si="403"/>
        <v>402</v>
      </c>
      <c r="V5459" s="22">
        <f t="shared" si="404"/>
        <v>0.25968992248062017</v>
      </c>
      <c r="X5459" s="33"/>
      <c r="Y5459" s="33"/>
    </row>
    <row r="5460" spans="1:25" hidden="1" x14ac:dyDescent="0.2">
      <c r="A5460" s="93"/>
      <c r="B5460" s="94" t="str">
        <f>IFERROR(VLOOKUP($A5460,HeadJournal!$A$1:$NTR$890,COLUMN(HeadJournal!B$1),0),"")</f>
        <v/>
      </c>
      <c r="C5460" s="94" t="str">
        <f>IFERROR(VLOOKUP($A5460,HeadJournal!$A$1:$NTR$890,COLUMN(HeadJournal!C$1),0),"")</f>
        <v/>
      </c>
      <c r="D5460" s="125" t="str">
        <f>IFERROR(VLOOKUP($A5460,HeadJournal!$A$1:$NTR$890,COLUMN(HeadJournal!D$1),0),"")</f>
        <v/>
      </c>
      <c r="E5460" s="95" t="str">
        <f>IFERROR(VLOOKUP($A5460,HeadJournal!$A$1:$NTR$890,COLUMN(HeadJournal!G$1),0),"")</f>
        <v/>
      </c>
      <c r="F5460" s="95" t="str">
        <f t="shared" si="407"/>
        <v/>
      </c>
      <c r="G5460" s="97"/>
      <c r="H5460" s="161"/>
      <c r="I5460" s="97"/>
      <c r="J5460" s="97"/>
      <c r="K5460" s="29"/>
      <c r="L5460" s="29"/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0</v>
      </c>
      <c r="Q5460" s="29"/>
      <c r="R5460" s="31"/>
      <c r="S5460" s="31"/>
      <c r="T5460" s="95" t="str">
        <f t="shared" si="408"/>
        <v/>
      </c>
      <c r="U5460" s="32">
        <f t="shared" si="403"/>
        <v>0</v>
      </c>
      <c r="V5460" s="22" t="str">
        <f t="shared" si="404"/>
        <v/>
      </c>
      <c r="X5460" s="33"/>
      <c r="Y5460" s="33"/>
    </row>
    <row r="5461" spans="1:25" hidden="1" x14ac:dyDescent="0.2">
      <c r="A5461" s="93"/>
      <c r="B5461" s="94" t="str">
        <f>IFERROR(VLOOKUP($A5461,HeadJournal!$A$1:$NTR$890,COLUMN(HeadJournal!B$1),0),"")</f>
        <v/>
      </c>
      <c r="C5461" s="94" t="str">
        <f>IFERROR(VLOOKUP($A5461,HeadJournal!$A$1:$NTR$890,COLUMN(HeadJournal!C$1),0),"")</f>
        <v/>
      </c>
      <c r="D5461" s="125" t="str">
        <f>IFERROR(VLOOKUP($A5461,HeadJournal!$A$1:$NTR$890,COLUMN(HeadJournal!D$1),0),"")</f>
        <v/>
      </c>
      <c r="E5461" s="95" t="str">
        <f>IFERROR(VLOOKUP($A5461,HeadJournal!$A$1:$NTR$890,COLUMN(HeadJournal!G$1),0),"")</f>
        <v/>
      </c>
      <c r="F5461" s="95" t="str">
        <f t="shared" si="407"/>
        <v/>
      </c>
      <c r="G5461" s="97"/>
      <c r="H5461" s="161"/>
      <c r="I5461" s="97"/>
      <c r="J5461" s="97"/>
      <c r="K5461" s="29"/>
      <c r="L5461" s="29"/>
      <c r="M5461" s="30">
        <f>IFERROR(VLOOKUP($A5461,HeadJournal!$A$1:$J$890,COLUMN(HeadJournal!I$1),0)*($K5461+$L5461)/(SUMIF($A:$A,$A5461,$K:$K)+SUMIF($A:$A,$A5461,$L:$L)),0)</f>
        <v>0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</v>
      </c>
      <c r="P5461" s="30">
        <f>IFERROR(SUM(K5461:O5461)*VLOOKUP($A5461,HeadJournal!$A$1:$L$890,COLUMN(HeadJournal!H$1),0),0)</f>
        <v>0</v>
      </c>
      <c r="Q5461" s="29"/>
      <c r="R5461" s="31"/>
      <c r="S5461" s="31"/>
      <c r="T5461" s="95" t="str">
        <f t="shared" si="408"/>
        <v/>
      </c>
      <c r="U5461" s="32">
        <f t="shared" si="403"/>
        <v>0</v>
      </c>
      <c r="V5461" s="22" t="str">
        <f t="shared" si="404"/>
        <v/>
      </c>
      <c r="X5461" s="33"/>
      <c r="Y5461" s="33"/>
    </row>
    <row r="5462" spans="1:25" hidden="1" x14ac:dyDescent="0.2">
      <c r="A5462" s="93"/>
      <c r="B5462" s="94" t="str">
        <f>IFERROR(VLOOKUP($A5462,HeadJournal!$A$1:$NTR$890,COLUMN(HeadJournal!B$1),0),"")</f>
        <v/>
      </c>
      <c r="C5462" s="94" t="str">
        <f>IFERROR(VLOOKUP($A5462,HeadJournal!$A$1:$NTR$890,COLUMN(HeadJournal!C$1),0),"")</f>
        <v/>
      </c>
      <c r="D5462" s="125" t="str">
        <f>IFERROR(VLOOKUP($A5462,HeadJournal!$A$1:$NTR$890,COLUMN(HeadJournal!D$1),0),"")</f>
        <v/>
      </c>
      <c r="E5462" s="95" t="str">
        <f>IFERROR(VLOOKUP($A5462,HeadJournal!$A$1:$NTR$890,COLUMN(HeadJournal!G$1),0),"")</f>
        <v/>
      </c>
      <c r="F5462" s="95" t="str">
        <f t="shared" si="407"/>
        <v/>
      </c>
      <c r="G5462" s="97"/>
      <c r="H5462" s="161"/>
      <c r="I5462" s="97"/>
      <c r="J5462" s="97"/>
      <c r="K5462" s="29"/>
      <c r="L5462" s="29"/>
      <c r="M5462" s="30">
        <f>IFERROR(VLOOKUP($A5462,HeadJournal!$A$1:$J$890,COLUMN(HeadJournal!I$1),0)*($K5462+$L5462)/(SUMIF($A:$A,$A5462,$K:$K)+SUMIF($A:$A,$A5462,$L:$L)),0)</f>
        <v>0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</v>
      </c>
      <c r="P5462" s="30">
        <f>IFERROR(SUM(K5462:O5462)*VLOOKUP($A5462,HeadJournal!$A$1:$L$890,COLUMN(HeadJournal!H$1),0),0)</f>
        <v>0</v>
      </c>
      <c r="Q5462" s="29"/>
      <c r="R5462" s="31"/>
      <c r="S5462" s="31"/>
      <c r="T5462" s="95" t="str">
        <f t="shared" si="408"/>
        <v/>
      </c>
      <c r="U5462" s="32">
        <f t="shared" si="403"/>
        <v>0</v>
      </c>
      <c r="V5462" s="22" t="str">
        <f t="shared" si="404"/>
        <v/>
      </c>
      <c r="X5462" s="33"/>
      <c r="Y5462" s="33"/>
    </row>
    <row r="5463" spans="1:25" hidden="1" x14ac:dyDescent="0.2">
      <c r="A5463" s="93"/>
      <c r="B5463" s="94" t="str">
        <f>IFERROR(VLOOKUP($A5463,HeadJournal!$A$1:$NTR$890,COLUMN(HeadJournal!B$1),0),"")</f>
        <v/>
      </c>
      <c r="C5463" s="94" t="str">
        <f>IFERROR(VLOOKUP($A5463,HeadJournal!$A$1:$NTR$890,COLUMN(HeadJournal!C$1),0),"")</f>
        <v/>
      </c>
      <c r="D5463" s="125" t="str">
        <f>IFERROR(VLOOKUP($A5463,HeadJournal!$A$1:$NTR$890,COLUMN(HeadJournal!D$1),0),"")</f>
        <v/>
      </c>
      <c r="E5463" s="95" t="str">
        <f>IFERROR(VLOOKUP($A5463,HeadJournal!$A$1:$NTR$890,COLUMN(HeadJournal!G$1),0),"")</f>
        <v/>
      </c>
      <c r="F5463" s="95" t="str">
        <f t="shared" si="407"/>
        <v/>
      </c>
      <c r="G5463" s="97"/>
      <c r="H5463" s="161"/>
      <c r="I5463" s="97"/>
      <c r="J5463" s="97"/>
      <c r="K5463" s="29"/>
      <c r="L5463" s="29"/>
      <c r="M5463" s="30">
        <f>IFERROR(VLOOKUP($A5463,HeadJournal!$A$1:$J$890,COLUMN(HeadJournal!I$1),0)*($K5463+$L5463)/(SUMIF($A:$A,$A5463,$K:$K)+SUMIF($A:$A,$A5463,$L:$L)),0)</f>
        <v>0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</v>
      </c>
      <c r="P5463" s="30">
        <f>IFERROR(SUM(K5463:O5463)*VLOOKUP($A5463,HeadJournal!$A$1:$L$890,COLUMN(HeadJournal!H$1),0),0)</f>
        <v>0</v>
      </c>
      <c r="Q5463" s="29"/>
      <c r="R5463" s="31"/>
      <c r="S5463" s="31"/>
      <c r="T5463" s="95" t="str">
        <f t="shared" si="408"/>
        <v/>
      </c>
      <c r="U5463" s="32">
        <f t="shared" si="403"/>
        <v>0</v>
      </c>
      <c r="V5463" s="22" t="str">
        <f t="shared" si="404"/>
        <v/>
      </c>
      <c r="X5463" s="33"/>
      <c r="Y5463" s="33"/>
    </row>
    <row r="5464" spans="1:25" hidden="1" x14ac:dyDescent="0.2">
      <c r="A5464" s="93"/>
      <c r="B5464" s="94" t="str">
        <f>IFERROR(VLOOKUP($A5464,HeadJournal!$A$1:$NTR$890,COLUMN(HeadJournal!B$1),0),"")</f>
        <v/>
      </c>
      <c r="C5464" s="94" t="str">
        <f>IFERROR(VLOOKUP($A5464,HeadJournal!$A$1:$NTR$890,COLUMN(HeadJournal!C$1),0),"")</f>
        <v/>
      </c>
      <c r="D5464" s="125" t="str">
        <f>IFERROR(VLOOKUP($A5464,HeadJournal!$A$1:$NTR$890,COLUMN(HeadJournal!D$1),0),"")</f>
        <v/>
      </c>
      <c r="E5464" s="95" t="str">
        <f>IFERROR(VLOOKUP($A5464,HeadJournal!$A$1:$NTR$890,COLUMN(HeadJournal!G$1),0),"")</f>
        <v/>
      </c>
      <c r="F5464" s="95" t="str">
        <f t="shared" si="407"/>
        <v/>
      </c>
      <c r="G5464" s="97"/>
      <c r="H5464" s="161"/>
      <c r="I5464" s="97"/>
      <c r="J5464" s="97"/>
      <c r="K5464" s="29"/>
      <c r="L5464" s="29"/>
      <c r="M5464" s="30">
        <f>IFERROR(VLOOKUP($A5464,HeadJournal!$A$1:$J$890,COLUMN(HeadJournal!I$1),0)*($K5464+$L5464)/(SUMIF($A:$A,$A5464,$K:$K)+SUMIF($A:$A,$A5464,$L:$L)),0)</f>
        <v>0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</v>
      </c>
      <c r="P5464" s="30">
        <f>IFERROR(SUM(K5464:O5464)*VLOOKUP($A5464,HeadJournal!$A$1:$L$890,COLUMN(HeadJournal!H$1),0),0)</f>
        <v>0</v>
      </c>
      <c r="Q5464" s="29"/>
      <c r="R5464" s="31"/>
      <c r="S5464" s="31"/>
      <c r="T5464" s="95" t="str">
        <f t="shared" si="408"/>
        <v/>
      </c>
      <c r="U5464" s="32">
        <f t="shared" si="403"/>
        <v>0</v>
      </c>
      <c r="V5464" s="22" t="str">
        <f t="shared" si="404"/>
        <v/>
      </c>
      <c r="X5464" s="33"/>
      <c r="Y5464" s="33"/>
    </row>
    <row r="5465" spans="1:25" hidden="1" x14ac:dyDescent="0.2">
      <c r="A5465" s="93"/>
      <c r="B5465" s="94" t="str">
        <f>IFERROR(VLOOKUP($A5465,HeadJournal!$A$1:$NTR$890,COLUMN(HeadJournal!B$1),0),"")</f>
        <v/>
      </c>
      <c r="C5465" s="94" t="str">
        <f>IFERROR(VLOOKUP($A5465,HeadJournal!$A$1:$NTR$890,COLUMN(HeadJournal!C$1),0),"")</f>
        <v/>
      </c>
      <c r="D5465" s="125" t="str">
        <f>IFERROR(VLOOKUP($A5465,HeadJournal!$A$1:$NTR$890,COLUMN(HeadJournal!D$1),0),"")</f>
        <v/>
      </c>
      <c r="E5465" s="95" t="str">
        <f>IFERROR(VLOOKUP($A5465,HeadJournal!$A$1:$NTR$890,COLUMN(HeadJournal!G$1),0),"")</f>
        <v/>
      </c>
      <c r="F5465" s="95" t="str">
        <f t="shared" si="407"/>
        <v/>
      </c>
      <c r="G5465" s="97"/>
      <c r="H5465" s="161"/>
      <c r="I5465" s="97"/>
      <c r="J5465" s="97"/>
      <c r="K5465" s="29"/>
      <c r="L5465" s="29"/>
      <c r="M5465" s="30">
        <f>IFERROR(VLOOKUP($A5465,HeadJournal!$A$1:$J$890,COLUMN(HeadJournal!I$1),0)*($K5465+$L5465)/(SUMIF($A:$A,$A5465,$K:$K)+SUMIF($A:$A,$A5465,$L:$L)),0)</f>
        <v>0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</v>
      </c>
      <c r="P5465" s="30">
        <f>IFERROR(SUM(K5465:O5465)*VLOOKUP($A5465,HeadJournal!$A$1:$L$890,COLUMN(HeadJournal!H$1),0),0)</f>
        <v>0</v>
      </c>
      <c r="Q5465" s="29"/>
      <c r="R5465" s="31"/>
      <c r="S5465" s="31"/>
      <c r="T5465" s="95" t="str">
        <f t="shared" si="408"/>
        <v/>
      </c>
      <c r="U5465" s="32">
        <f t="shared" si="403"/>
        <v>0</v>
      </c>
      <c r="V5465" s="22" t="str">
        <f t="shared" si="404"/>
        <v/>
      </c>
      <c r="X5465" s="33"/>
      <c r="Y5465" s="33"/>
    </row>
    <row r="5466" spans="1:25" hidden="1" x14ac:dyDescent="0.2">
      <c r="A5466" s="93"/>
      <c r="B5466" s="94" t="str">
        <f>IFERROR(VLOOKUP($A5466,HeadJournal!$A$1:$NTR$890,COLUMN(HeadJournal!B$1),0),"")</f>
        <v/>
      </c>
      <c r="C5466" s="94" t="str">
        <f>IFERROR(VLOOKUP($A5466,HeadJournal!$A$1:$NTR$890,COLUMN(HeadJournal!C$1),0),"")</f>
        <v/>
      </c>
      <c r="D5466" s="125" t="str">
        <f>IFERROR(VLOOKUP($A5466,HeadJournal!$A$1:$NTR$890,COLUMN(HeadJournal!D$1),0),"")</f>
        <v/>
      </c>
      <c r="E5466" s="95" t="str">
        <f>IFERROR(VLOOKUP($A5466,HeadJournal!$A$1:$NTR$890,COLUMN(HeadJournal!G$1),0),"")</f>
        <v/>
      </c>
      <c r="F5466" s="95" t="str">
        <f t="shared" si="407"/>
        <v/>
      </c>
      <c r="G5466" s="97"/>
      <c r="H5466" s="161"/>
      <c r="I5466" s="97"/>
      <c r="J5466" s="97"/>
      <c r="K5466" s="29"/>
      <c r="L5466" s="29"/>
      <c r="M5466" s="30">
        <f>IFERROR(VLOOKUP($A5466,HeadJournal!$A$1:$J$890,COLUMN(HeadJournal!I$1),0)*($K5466+$L5466)/(SUMIF($A:$A,$A5466,$K:$K)+SUMIF($A:$A,$A5466,$L:$L)),0)</f>
        <v>0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</v>
      </c>
      <c r="P5466" s="30">
        <f>IFERROR(SUM(K5466:O5466)*VLOOKUP($A5466,HeadJournal!$A$1:$L$890,COLUMN(HeadJournal!H$1),0),0)</f>
        <v>0</v>
      </c>
      <c r="Q5466" s="29"/>
      <c r="R5466" s="31"/>
      <c r="S5466" s="31"/>
      <c r="T5466" s="95" t="str">
        <f t="shared" si="408"/>
        <v/>
      </c>
      <c r="U5466" s="32">
        <f t="shared" si="403"/>
        <v>0</v>
      </c>
      <c r="V5466" s="22" t="str">
        <f t="shared" si="404"/>
        <v/>
      </c>
      <c r="X5466" s="33"/>
      <c r="Y5466" s="33"/>
    </row>
    <row r="5467" spans="1:25" hidden="1" x14ac:dyDescent="0.2">
      <c r="A5467" s="93"/>
      <c r="B5467" s="94" t="str">
        <f>IFERROR(VLOOKUP($A5467,HeadJournal!$A$1:$NTR$890,COLUMN(HeadJournal!B$1),0),"")</f>
        <v/>
      </c>
      <c r="C5467" s="94" t="str">
        <f>IFERROR(VLOOKUP($A5467,HeadJournal!$A$1:$NTR$890,COLUMN(HeadJournal!C$1),0),"")</f>
        <v/>
      </c>
      <c r="D5467" s="125" t="str">
        <f>IFERROR(VLOOKUP($A5467,HeadJournal!$A$1:$NTR$890,COLUMN(HeadJournal!D$1),0),"")</f>
        <v/>
      </c>
      <c r="E5467" s="95" t="str">
        <f>IFERROR(VLOOKUP($A5467,HeadJournal!$A$1:$NTR$890,COLUMN(HeadJournal!G$1),0),"")</f>
        <v/>
      </c>
      <c r="F5467" s="95" t="str">
        <f t="shared" si="407"/>
        <v/>
      </c>
      <c r="G5467" s="97"/>
      <c r="H5467" s="161"/>
      <c r="I5467" s="97"/>
      <c r="J5467" s="97"/>
      <c r="K5467" s="29"/>
      <c r="L5467" s="29"/>
      <c r="M5467" s="30">
        <f>IFERROR(VLOOKUP($A5467,HeadJournal!$A$1:$J$890,COLUMN(HeadJournal!I$1),0)*($K5467+$L5467)/(SUMIF($A:$A,$A5467,$K:$K)+SUMIF($A:$A,$A5467,$L:$L)),0)</f>
        <v>0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</v>
      </c>
      <c r="P5467" s="30">
        <f>IFERROR(SUM(K5467:O5467)*VLOOKUP($A5467,HeadJournal!$A$1:$L$890,COLUMN(HeadJournal!H$1),0),0)</f>
        <v>0</v>
      </c>
      <c r="Q5467" s="29"/>
      <c r="R5467" s="31"/>
      <c r="S5467" s="31"/>
      <c r="T5467" s="95" t="str">
        <f t="shared" si="408"/>
        <v/>
      </c>
      <c r="U5467" s="32">
        <f t="shared" si="403"/>
        <v>0</v>
      </c>
      <c r="V5467" s="22" t="str">
        <f t="shared" si="404"/>
        <v/>
      </c>
      <c r="X5467" s="33"/>
      <c r="Y5467" s="33"/>
    </row>
    <row r="5468" spans="1:25" hidden="1" x14ac:dyDescent="0.2">
      <c r="A5468" s="93"/>
      <c r="B5468" s="94" t="str">
        <f>IFERROR(VLOOKUP($A5468,HeadJournal!$A$1:$NTR$890,COLUMN(HeadJournal!B$1),0),"")</f>
        <v/>
      </c>
      <c r="C5468" s="94" t="str">
        <f>IFERROR(VLOOKUP($A5468,HeadJournal!$A$1:$NTR$890,COLUMN(HeadJournal!C$1),0),"")</f>
        <v/>
      </c>
      <c r="D5468" s="125" t="str">
        <f>IFERROR(VLOOKUP($A5468,HeadJournal!$A$1:$NTR$890,COLUMN(HeadJournal!D$1),0),"")</f>
        <v/>
      </c>
      <c r="E5468" s="95" t="str">
        <f>IFERROR(VLOOKUP($A5468,HeadJournal!$A$1:$NTR$890,COLUMN(HeadJournal!G$1),0),"")</f>
        <v/>
      </c>
      <c r="F5468" s="95" t="str">
        <f t="shared" si="407"/>
        <v/>
      </c>
      <c r="G5468" s="97"/>
      <c r="H5468" s="161"/>
      <c r="I5468" s="97"/>
      <c r="J5468" s="97"/>
      <c r="K5468" s="29"/>
      <c r="L5468" s="29"/>
      <c r="M5468" s="30">
        <f>IFERROR(VLOOKUP($A5468,HeadJournal!$A$1:$J$890,COLUMN(HeadJournal!I$1),0)*($K5468+$L5468)/(SUMIF($A:$A,$A5468,$K:$K)+SUMIF($A:$A,$A5468,$L:$L)),0)</f>
        <v>0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</v>
      </c>
      <c r="P5468" s="30">
        <f>IFERROR(SUM(K5468:O5468)*VLOOKUP($A5468,HeadJournal!$A$1:$L$890,COLUMN(HeadJournal!H$1),0),0)</f>
        <v>0</v>
      </c>
      <c r="Q5468" s="29"/>
      <c r="R5468" s="31"/>
      <c r="S5468" s="31"/>
      <c r="T5468" s="95" t="str">
        <f t="shared" si="408"/>
        <v/>
      </c>
      <c r="U5468" s="32">
        <f t="shared" si="403"/>
        <v>0</v>
      </c>
      <c r="V5468" s="22" t="str">
        <f t="shared" si="404"/>
        <v/>
      </c>
      <c r="X5468" s="33"/>
      <c r="Y5468" s="33"/>
    </row>
    <row r="5469" spans="1:25" hidden="1" x14ac:dyDescent="0.2">
      <c r="A5469" s="93"/>
      <c r="B5469" s="94" t="str">
        <f>IFERROR(VLOOKUP($A5469,HeadJournal!$A$1:$NTR$890,COLUMN(HeadJournal!B$1),0),"")</f>
        <v/>
      </c>
      <c r="C5469" s="94" t="str">
        <f>IFERROR(VLOOKUP($A5469,HeadJournal!$A$1:$NTR$890,COLUMN(HeadJournal!C$1),0),"")</f>
        <v/>
      </c>
      <c r="D5469" s="125" t="str">
        <f>IFERROR(VLOOKUP($A5469,HeadJournal!$A$1:$NTR$890,COLUMN(HeadJournal!D$1),0),"")</f>
        <v/>
      </c>
      <c r="E5469" s="95" t="str">
        <f>IFERROR(VLOOKUP($A5469,HeadJournal!$A$1:$NTR$890,COLUMN(HeadJournal!G$1),0),"")</f>
        <v/>
      </c>
      <c r="F5469" s="95" t="str">
        <f t="shared" si="407"/>
        <v/>
      </c>
      <c r="G5469" s="97"/>
      <c r="H5469" s="161"/>
      <c r="I5469" s="97"/>
      <c r="J5469" s="97"/>
      <c r="K5469" s="29"/>
      <c r="L5469" s="29"/>
      <c r="M5469" s="30">
        <f>IFERROR(VLOOKUP($A5469,HeadJournal!$A$1:$J$890,COLUMN(HeadJournal!I$1),0)*($K5469+$L5469)/(SUMIF($A:$A,$A5469,$K:$K)+SUMIF($A:$A,$A5469,$L:$L)),0)</f>
        <v>0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</v>
      </c>
      <c r="P5469" s="30">
        <f>IFERROR(SUM(K5469:O5469)*VLOOKUP($A5469,HeadJournal!$A$1:$L$890,COLUMN(HeadJournal!H$1),0),0)</f>
        <v>0</v>
      </c>
      <c r="Q5469" s="29"/>
      <c r="R5469" s="31"/>
      <c r="S5469" s="31"/>
      <c r="T5469" s="95" t="str">
        <f t="shared" si="408"/>
        <v/>
      </c>
      <c r="U5469" s="32">
        <f t="shared" si="403"/>
        <v>0</v>
      </c>
      <c r="V5469" s="22" t="str">
        <f t="shared" si="404"/>
        <v/>
      </c>
      <c r="X5469" s="33"/>
      <c r="Y5469" s="33"/>
    </row>
    <row r="5470" spans="1:25" hidden="1" x14ac:dyDescent="0.2">
      <c r="A5470" s="93"/>
      <c r="B5470" s="94" t="str">
        <f>IFERROR(VLOOKUP($A5470,HeadJournal!$A$1:$NTR$890,COLUMN(HeadJournal!B$1),0),"")</f>
        <v/>
      </c>
      <c r="C5470" s="94" t="str">
        <f>IFERROR(VLOOKUP($A5470,HeadJournal!$A$1:$NTR$890,COLUMN(HeadJournal!C$1),0),"")</f>
        <v/>
      </c>
      <c r="D5470" s="125" t="str">
        <f>IFERROR(VLOOKUP($A5470,HeadJournal!$A$1:$NTR$890,COLUMN(HeadJournal!D$1),0),"")</f>
        <v/>
      </c>
      <c r="E5470" s="95" t="str">
        <f>IFERROR(VLOOKUP($A5470,HeadJournal!$A$1:$NTR$890,COLUMN(HeadJournal!G$1),0),"")</f>
        <v/>
      </c>
      <c r="F5470" s="95" t="str">
        <f t="shared" si="407"/>
        <v/>
      </c>
      <c r="G5470" s="97"/>
      <c r="H5470" s="161"/>
      <c r="I5470" s="97"/>
      <c r="J5470" s="97"/>
      <c r="K5470" s="29"/>
      <c r="L5470" s="29"/>
      <c r="M5470" s="30">
        <f>IFERROR(VLOOKUP($A5470,HeadJournal!$A$1:$J$890,COLUMN(HeadJournal!I$1),0)*($K5470+$L5470)/(SUMIF($A:$A,$A5470,$K:$K)+SUMIF($A:$A,$A5470,$L:$L)),0)</f>
        <v>0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</v>
      </c>
      <c r="P5470" s="30">
        <f>IFERROR(SUM(K5470:O5470)*VLOOKUP($A5470,HeadJournal!$A$1:$L$890,COLUMN(HeadJournal!H$1),0),0)</f>
        <v>0</v>
      </c>
      <c r="Q5470" s="29"/>
      <c r="R5470" s="31"/>
      <c r="S5470" s="31"/>
      <c r="T5470" s="95" t="str">
        <f t="shared" si="408"/>
        <v/>
      </c>
      <c r="U5470" s="32">
        <f t="shared" si="403"/>
        <v>0</v>
      </c>
      <c r="V5470" s="22" t="str">
        <f t="shared" si="404"/>
        <v/>
      </c>
      <c r="X5470" s="33"/>
      <c r="Y5470" s="33"/>
    </row>
    <row r="5471" spans="1:25" hidden="1" x14ac:dyDescent="0.2">
      <c r="A5471" s="93"/>
      <c r="B5471" s="94" t="str">
        <f>IFERROR(VLOOKUP($A5471,HeadJournal!$A$1:$NTR$890,COLUMN(HeadJournal!B$1),0),"")</f>
        <v/>
      </c>
      <c r="C5471" s="94" t="str">
        <f>IFERROR(VLOOKUP($A5471,HeadJournal!$A$1:$NTR$890,COLUMN(HeadJournal!C$1),0),"")</f>
        <v/>
      </c>
      <c r="D5471" s="125" t="str">
        <f>IFERROR(VLOOKUP($A5471,HeadJournal!$A$1:$NTR$890,COLUMN(HeadJournal!D$1),0),"")</f>
        <v/>
      </c>
      <c r="E5471" s="95" t="str">
        <f>IFERROR(VLOOKUP($A5471,HeadJournal!$A$1:$NTR$890,COLUMN(HeadJournal!G$1),0),"")</f>
        <v/>
      </c>
      <c r="F5471" s="95" t="str">
        <f t="shared" si="407"/>
        <v/>
      </c>
      <c r="G5471" s="97"/>
      <c r="H5471" s="161"/>
      <c r="I5471" s="97"/>
      <c r="J5471" s="97"/>
      <c r="K5471" s="29"/>
      <c r="L5471" s="29"/>
      <c r="M5471" s="30">
        <f>IFERROR(VLOOKUP($A5471,HeadJournal!$A$1:$J$890,COLUMN(HeadJournal!I$1),0)*($K5471+$L5471)/(SUMIF($A:$A,$A5471,$K:$K)+SUMIF($A:$A,$A5471,$L:$L)),0)</f>
        <v>0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</v>
      </c>
      <c r="P5471" s="30">
        <f>IFERROR(SUM(K5471:O5471)*VLOOKUP($A5471,HeadJournal!$A$1:$L$890,COLUMN(HeadJournal!H$1),0),0)</f>
        <v>0</v>
      </c>
      <c r="Q5471" s="29"/>
      <c r="R5471" s="31"/>
      <c r="S5471" s="31"/>
      <c r="T5471" s="95" t="str">
        <f t="shared" si="408"/>
        <v/>
      </c>
      <c r="U5471" s="32">
        <f t="shared" si="403"/>
        <v>0</v>
      </c>
      <c r="V5471" s="22" t="str">
        <f t="shared" si="404"/>
        <v/>
      </c>
      <c r="X5471" s="33"/>
      <c r="Y5471" s="33"/>
    </row>
    <row r="5472" spans="1:25" hidden="1" x14ac:dyDescent="0.2">
      <c r="A5472" s="93"/>
      <c r="B5472" s="94" t="str">
        <f>IFERROR(VLOOKUP($A5472,HeadJournal!$A$1:$NTR$890,COLUMN(HeadJournal!B$1),0),"")</f>
        <v/>
      </c>
      <c r="C5472" s="94" t="str">
        <f>IFERROR(VLOOKUP($A5472,HeadJournal!$A$1:$NTR$890,COLUMN(HeadJournal!C$1),0),"")</f>
        <v/>
      </c>
      <c r="D5472" s="125" t="str">
        <f>IFERROR(VLOOKUP($A5472,HeadJournal!$A$1:$NTR$890,COLUMN(HeadJournal!D$1),0),"")</f>
        <v/>
      </c>
      <c r="E5472" s="95" t="str">
        <f>IFERROR(VLOOKUP($A5472,HeadJournal!$A$1:$NTR$890,COLUMN(HeadJournal!G$1),0),"")</f>
        <v/>
      </c>
      <c r="F5472" s="95" t="str">
        <f t="shared" si="407"/>
        <v/>
      </c>
      <c r="G5472" s="97"/>
      <c r="H5472" s="161"/>
      <c r="I5472" s="97"/>
      <c r="J5472" s="97"/>
      <c r="K5472" s="29"/>
      <c r="L5472" s="29"/>
      <c r="M5472" s="30">
        <f>IFERROR(VLOOKUP($A5472,HeadJournal!$A$1:$J$890,COLUMN(HeadJournal!I$1),0)*($K5472+$L5472)/(SUMIF($A:$A,$A5472,$K:$K)+SUMIF($A:$A,$A5472,$L:$L)),0)</f>
        <v>0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</v>
      </c>
      <c r="P5472" s="30">
        <f>IFERROR(SUM(K5472:O5472)*VLOOKUP($A5472,HeadJournal!$A$1:$L$890,COLUMN(HeadJournal!H$1),0),0)</f>
        <v>0</v>
      </c>
      <c r="Q5472" s="29"/>
      <c r="R5472" s="31"/>
      <c r="S5472" s="31"/>
      <c r="T5472" s="95" t="str">
        <f t="shared" si="408"/>
        <v/>
      </c>
      <c r="U5472" s="32">
        <f t="shared" si="403"/>
        <v>0</v>
      </c>
      <c r="V5472" s="22" t="str">
        <f t="shared" si="404"/>
        <v/>
      </c>
      <c r="X5472" s="33"/>
      <c r="Y5472" s="33"/>
    </row>
    <row r="5473" spans="1:25" hidden="1" x14ac:dyDescent="0.2">
      <c r="A5473" s="93"/>
      <c r="B5473" s="94" t="str">
        <f>IFERROR(VLOOKUP($A5473,HeadJournal!$A$1:$NTR$890,COLUMN(HeadJournal!B$1),0),"")</f>
        <v/>
      </c>
      <c r="C5473" s="94" t="str">
        <f>IFERROR(VLOOKUP($A5473,HeadJournal!$A$1:$NTR$890,COLUMN(HeadJournal!C$1),0),"")</f>
        <v/>
      </c>
      <c r="D5473" s="125" t="str">
        <f>IFERROR(VLOOKUP($A5473,HeadJournal!$A$1:$NTR$890,COLUMN(HeadJournal!D$1),0),"")</f>
        <v/>
      </c>
      <c r="E5473" s="95" t="str">
        <f>IFERROR(VLOOKUP($A5473,HeadJournal!$A$1:$NTR$890,COLUMN(HeadJournal!G$1),0),"")</f>
        <v/>
      </c>
      <c r="F5473" s="95" t="str">
        <f t="shared" si="407"/>
        <v/>
      </c>
      <c r="G5473" s="97"/>
      <c r="H5473" s="161"/>
      <c r="I5473" s="97"/>
      <c r="J5473" s="97"/>
      <c r="K5473" s="29"/>
      <c r="L5473" s="29"/>
      <c r="M5473" s="30">
        <f>IFERROR(VLOOKUP($A5473,HeadJournal!$A$1:$J$890,COLUMN(HeadJournal!I$1),0)*($K5473+$L5473)/(SUMIF($A:$A,$A5473,$K:$K)+SUMIF($A:$A,$A5473,$L:$L)),0)</f>
        <v>0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</v>
      </c>
      <c r="P5473" s="30">
        <f>IFERROR(SUM(K5473:O5473)*VLOOKUP($A5473,HeadJournal!$A$1:$L$890,COLUMN(HeadJournal!H$1),0),0)</f>
        <v>0</v>
      </c>
      <c r="Q5473" s="29"/>
      <c r="R5473" s="31"/>
      <c r="S5473" s="31"/>
      <c r="T5473" s="95" t="str">
        <f t="shared" si="408"/>
        <v/>
      </c>
      <c r="U5473" s="32">
        <f t="shared" si="403"/>
        <v>0</v>
      </c>
      <c r="V5473" s="22" t="str">
        <f t="shared" si="404"/>
        <v/>
      </c>
      <c r="X5473" s="33"/>
      <c r="Y5473" s="33"/>
    </row>
    <row r="5474" spans="1:25" hidden="1" x14ac:dyDescent="0.2">
      <c r="A5474" s="93"/>
      <c r="B5474" s="94" t="str">
        <f>IFERROR(VLOOKUP($A5474,HeadJournal!$A$1:$NTR$890,COLUMN(HeadJournal!B$1),0),"")</f>
        <v/>
      </c>
      <c r="C5474" s="94" t="str">
        <f>IFERROR(VLOOKUP($A5474,HeadJournal!$A$1:$NTR$890,COLUMN(HeadJournal!C$1),0),"")</f>
        <v/>
      </c>
      <c r="D5474" s="125" t="str">
        <f>IFERROR(VLOOKUP($A5474,HeadJournal!$A$1:$NTR$890,COLUMN(HeadJournal!D$1),0),"")</f>
        <v/>
      </c>
      <c r="E5474" s="95" t="str">
        <f>IFERROR(VLOOKUP($A5474,HeadJournal!$A$1:$NTR$890,COLUMN(HeadJournal!G$1),0),"")</f>
        <v/>
      </c>
      <c r="F5474" s="95" t="str">
        <f t="shared" si="407"/>
        <v/>
      </c>
      <c r="G5474" s="97"/>
      <c r="H5474" s="161"/>
      <c r="I5474" s="97"/>
      <c r="J5474" s="97"/>
      <c r="K5474" s="29"/>
      <c r="L5474" s="29"/>
      <c r="M5474" s="30">
        <f>IFERROR(VLOOKUP($A5474,HeadJournal!$A$1:$J$890,COLUMN(HeadJournal!I$1),0)*($K5474+$L5474)/(SUMIF($A:$A,$A5474,$K:$K)+SUMIF($A:$A,$A5474,$L:$L)),0)</f>
        <v>0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</v>
      </c>
      <c r="P5474" s="30">
        <f>IFERROR(SUM(K5474:O5474)*VLOOKUP($A5474,HeadJournal!$A$1:$L$890,COLUMN(HeadJournal!H$1),0),0)</f>
        <v>0</v>
      </c>
      <c r="Q5474" s="29"/>
      <c r="R5474" s="31"/>
      <c r="S5474" s="31"/>
      <c r="T5474" s="95" t="str">
        <f t="shared" si="408"/>
        <v/>
      </c>
      <c r="U5474" s="32">
        <f t="shared" si="403"/>
        <v>0</v>
      </c>
      <c r="V5474" s="22" t="str">
        <f t="shared" si="404"/>
        <v/>
      </c>
      <c r="X5474" s="33"/>
      <c r="Y5474" s="33"/>
    </row>
    <row r="5475" spans="1:25" hidden="1" x14ac:dyDescent="0.2">
      <c r="A5475" s="93"/>
      <c r="B5475" s="94" t="str">
        <f>IFERROR(VLOOKUP($A5475,HeadJournal!$A$1:$NTR$890,COLUMN(HeadJournal!B$1),0),"")</f>
        <v/>
      </c>
      <c r="C5475" s="94" t="str">
        <f>IFERROR(VLOOKUP($A5475,HeadJournal!$A$1:$NTR$890,COLUMN(HeadJournal!C$1),0),"")</f>
        <v/>
      </c>
      <c r="D5475" s="125" t="str">
        <f>IFERROR(VLOOKUP($A5475,HeadJournal!$A$1:$NTR$890,COLUMN(HeadJournal!D$1),0),"")</f>
        <v/>
      </c>
      <c r="E5475" s="95" t="str">
        <f>IFERROR(VLOOKUP($A5475,HeadJournal!$A$1:$NTR$890,COLUMN(HeadJournal!G$1),0),"")</f>
        <v/>
      </c>
      <c r="F5475" s="95" t="str">
        <f t="shared" si="407"/>
        <v/>
      </c>
      <c r="G5475" s="97"/>
      <c r="H5475" s="161"/>
      <c r="I5475" s="97"/>
      <c r="J5475" s="97"/>
      <c r="K5475" s="29"/>
      <c r="L5475" s="29"/>
      <c r="M5475" s="30">
        <f>IFERROR(VLOOKUP($A5475,HeadJournal!$A$1:$J$890,COLUMN(HeadJournal!I$1),0)*($K5475+$L5475)/(SUMIF($A:$A,$A5475,$K:$K)+SUMIF($A:$A,$A5475,$L:$L)),0)</f>
        <v>0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</v>
      </c>
      <c r="P5475" s="30">
        <f>IFERROR(SUM(K5475:O5475)*VLOOKUP($A5475,HeadJournal!$A$1:$L$890,COLUMN(HeadJournal!H$1),0),0)</f>
        <v>0</v>
      </c>
      <c r="Q5475" s="29"/>
      <c r="R5475" s="31"/>
      <c r="S5475" s="31"/>
      <c r="T5475" s="95" t="str">
        <f t="shared" si="408"/>
        <v/>
      </c>
      <c r="U5475" s="32">
        <f t="shared" si="403"/>
        <v>0</v>
      </c>
      <c r="V5475" s="22" t="str">
        <f t="shared" si="404"/>
        <v/>
      </c>
      <c r="X5475" s="33"/>
      <c r="Y5475" s="33"/>
    </row>
    <row r="5476" spans="1:25" hidden="1" x14ac:dyDescent="0.2">
      <c r="A5476" s="93"/>
      <c r="B5476" s="94" t="str">
        <f>IFERROR(VLOOKUP($A5476,HeadJournal!$A$1:$NTR$890,COLUMN(HeadJournal!B$1),0),"")</f>
        <v/>
      </c>
      <c r="C5476" s="94" t="str">
        <f>IFERROR(VLOOKUP($A5476,HeadJournal!$A$1:$NTR$890,COLUMN(HeadJournal!C$1),0),"")</f>
        <v/>
      </c>
      <c r="D5476" s="125" t="str">
        <f>IFERROR(VLOOKUP($A5476,HeadJournal!$A$1:$NTR$890,COLUMN(HeadJournal!D$1),0),"")</f>
        <v/>
      </c>
      <c r="E5476" s="95" t="str">
        <f>IFERROR(VLOOKUP($A5476,HeadJournal!$A$1:$NTR$890,COLUMN(HeadJournal!G$1),0),"")</f>
        <v/>
      </c>
      <c r="F5476" s="95" t="str">
        <f t="shared" si="407"/>
        <v/>
      </c>
      <c r="G5476" s="97"/>
      <c r="H5476" s="161"/>
      <c r="I5476" s="97"/>
      <c r="J5476" s="97"/>
      <c r="K5476" s="29"/>
      <c r="L5476" s="29"/>
      <c r="M5476" s="30">
        <f>IFERROR(VLOOKUP($A5476,HeadJournal!$A$1:$J$890,COLUMN(HeadJournal!I$1),0)*($K5476+$L5476)/(SUMIF($A:$A,$A5476,$K:$K)+SUMIF($A:$A,$A5476,$L:$L)),0)</f>
        <v>0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</v>
      </c>
      <c r="P5476" s="30">
        <f>IFERROR(SUM(K5476:O5476)*VLOOKUP($A5476,HeadJournal!$A$1:$L$890,COLUMN(HeadJournal!H$1),0),0)</f>
        <v>0</v>
      </c>
      <c r="Q5476" s="29"/>
      <c r="R5476" s="31"/>
      <c r="S5476" s="31"/>
      <c r="T5476" s="95" t="str">
        <f t="shared" si="408"/>
        <v/>
      </c>
      <c r="U5476" s="32">
        <f t="shared" si="403"/>
        <v>0</v>
      </c>
      <c r="V5476" s="22" t="str">
        <f t="shared" si="404"/>
        <v/>
      </c>
      <c r="X5476" s="33"/>
      <c r="Y5476" s="33"/>
    </row>
    <row r="5477" spans="1:25" hidden="1" x14ac:dyDescent="0.2">
      <c r="A5477" s="93"/>
      <c r="B5477" s="94" t="str">
        <f>IFERROR(VLOOKUP($A5477,HeadJournal!$A$1:$NTR$890,COLUMN(HeadJournal!B$1),0),"")</f>
        <v/>
      </c>
      <c r="C5477" s="94" t="str">
        <f>IFERROR(VLOOKUP($A5477,HeadJournal!$A$1:$NTR$890,COLUMN(HeadJournal!C$1),0),"")</f>
        <v/>
      </c>
      <c r="D5477" s="125" t="str">
        <f>IFERROR(VLOOKUP($A5477,HeadJournal!$A$1:$NTR$890,COLUMN(HeadJournal!D$1),0),"")</f>
        <v/>
      </c>
      <c r="E5477" s="95" t="str">
        <f>IFERROR(VLOOKUP($A5477,HeadJournal!$A$1:$NTR$890,COLUMN(HeadJournal!G$1),0),"")</f>
        <v/>
      </c>
      <c r="F5477" s="95" t="str">
        <f t="shared" si="407"/>
        <v/>
      </c>
      <c r="G5477" s="97"/>
      <c r="H5477" s="161"/>
      <c r="I5477" s="97"/>
      <c r="J5477" s="97"/>
      <c r="K5477" s="29"/>
      <c r="L5477" s="29"/>
      <c r="M5477" s="30">
        <f>IFERROR(VLOOKUP($A5477,HeadJournal!$A$1:$J$890,COLUMN(HeadJournal!I$1),0)*($K5477+$L5477)/(SUMIF($A:$A,$A5477,$K:$K)+SUMIF($A:$A,$A5477,$L:$L)),0)</f>
        <v>0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</v>
      </c>
      <c r="P5477" s="30">
        <f>IFERROR(SUM(K5477:O5477)*VLOOKUP($A5477,HeadJournal!$A$1:$L$890,COLUMN(HeadJournal!H$1),0),0)</f>
        <v>0</v>
      </c>
      <c r="Q5477" s="29"/>
      <c r="R5477" s="31"/>
      <c r="S5477" s="31"/>
      <c r="T5477" s="95" t="str">
        <f t="shared" si="408"/>
        <v/>
      </c>
      <c r="U5477" s="32">
        <f t="shared" si="403"/>
        <v>0</v>
      </c>
      <c r="V5477" s="22" t="str">
        <f t="shared" si="404"/>
        <v/>
      </c>
      <c r="X5477" s="33"/>
      <c r="Y5477" s="33"/>
    </row>
    <row r="5478" spans="1:25" hidden="1" x14ac:dyDescent="0.2">
      <c r="A5478" s="93"/>
      <c r="B5478" s="94" t="str">
        <f>IFERROR(VLOOKUP($A5478,HeadJournal!$A$1:$NTR$890,COLUMN(HeadJournal!B$1),0),"")</f>
        <v/>
      </c>
      <c r="C5478" s="94" t="str">
        <f>IFERROR(VLOOKUP($A5478,HeadJournal!$A$1:$NTR$890,COLUMN(HeadJournal!C$1),0),"")</f>
        <v/>
      </c>
      <c r="D5478" s="125" t="str">
        <f>IFERROR(VLOOKUP($A5478,HeadJournal!$A$1:$NTR$890,COLUMN(HeadJournal!D$1),0),"")</f>
        <v/>
      </c>
      <c r="E5478" s="95" t="str">
        <f>IFERROR(VLOOKUP($A5478,HeadJournal!$A$1:$NTR$890,COLUMN(HeadJournal!G$1),0),"")</f>
        <v/>
      </c>
      <c r="F5478" s="95" t="str">
        <f t="shared" si="407"/>
        <v/>
      </c>
      <c r="G5478" s="97"/>
      <c r="H5478" s="161"/>
      <c r="I5478" s="97"/>
      <c r="J5478" s="97"/>
      <c r="K5478" s="29"/>
      <c r="L5478" s="29"/>
      <c r="M5478" s="30">
        <f>IFERROR(VLOOKUP($A5478,HeadJournal!$A$1:$J$890,COLUMN(HeadJournal!I$1),0)*($K5478+$L5478)/(SUMIF($A:$A,$A5478,$K:$K)+SUMIF($A:$A,$A5478,$L:$L)),0)</f>
        <v>0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</v>
      </c>
      <c r="P5478" s="30">
        <f>IFERROR(SUM(K5478:O5478)*VLOOKUP($A5478,HeadJournal!$A$1:$L$890,COLUMN(HeadJournal!H$1),0),0)</f>
        <v>0</v>
      </c>
      <c r="Q5478" s="29"/>
      <c r="R5478" s="31"/>
      <c r="S5478" s="31"/>
      <c r="T5478" s="95" t="str">
        <f t="shared" si="408"/>
        <v/>
      </c>
      <c r="U5478" s="32">
        <f t="shared" si="403"/>
        <v>0</v>
      </c>
      <c r="V5478" s="22" t="str">
        <f t="shared" si="404"/>
        <v/>
      </c>
      <c r="X5478" s="33"/>
      <c r="Y5478" s="33"/>
    </row>
    <row r="5479" spans="1:25" hidden="1" x14ac:dyDescent="0.2">
      <c r="A5479" s="93"/>
      <c r="B5479" s="94" t="str">
        <f>IFERROR(VLOOKUP($A5479,HeadJournal!$A$1:$NTR$890,COLUMN(HeadJournal!B$1),0),"")</f>
        <v/>
      </c>
      <c r="C5479" s="94" t="str">
        <f>IFERROR(VLOOKUP($A5479,HeadJournal!$A$1:$NTR$890,COLUMN(HeadJournal!C$1),0),"")</f>
        <v/>
      </c>
      <c r="D5479" s="125" t="str">
        <f>IFERROR(VLOOKUP($A5479,HeadJournal!$A$1:$NTR$890,COLUMN(HeadJournal!D$1),0),"")</f>
        <v/>
      </c>
      <c r="E5479" s="95" t="str">
        <f>IFERROR(VLOOKUP($A5479,HeadJournal!$A$1:$NTR$890,COLUMN(HeadJournal!G$1),0),"")</f>
        <v/>
      </c>
      <c r="F5479" s="95" t="str">
        <f t="shared" si="407"/>
        <v/>
      </c>
      <c r="G5479" s="97"/>
      <c r="H5479" s="161"/>
      <c r="I5479" s="97"/>
      <c r="J5479" s="97"/>
      <c r="K5479" s="29"/>
      <c r="L5479" s="29"/>
      <c r="M5479" s="30">
        <f>IFERROR(VLOOKUP($A5479,HeadJournal!$A$1:$J$890,COLUMN(HeadJournal!I$1),0)*($K5479+$L5479)/(SUMIF($A:$A,$A5479,$K:$K)+SUMIF($A:$A,$A5479,$L:$L)),0)</f>
        <v>0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</v>
      </c>
      <c r="P5479" s="30">
        <f>IFERROR(SUM(K5479:O5479)*VLOOKUP($A5479,HeadJournal!$A$1:$L$890,COLUMN(HeadJournal!H$1),0),0)</f>
        <v>0</v>
      </c>
      <c r="Q5479" s="29"/>
      <c r="R5479" s="31"/>
      <c r="S5479" s="31"/>
      <c r="T5479" s="95" t="str">
        <f t="shared" si="408"/>
        <v/>
      </c>
      <c r="U5479" s="32">
        <f t="shared" si="403"/>
        <v>0</v>
      </c>
      <c r="V5479" s="22" t="str">
        <f t="shared" si="404"/>
        <v/>
      </c>
      <c r="X5479" s="33"/>
      <c r="Y5479" s="33"/>
    </row>
    <row r="5480" spans="1:25" hidden="1" x14ac:dyDescent="0.2">
      <c r="A5480" s="93"/>
      <c r="B5480" s="94" t="str">
        <f>IFERROR(VLOOKUP($A5480,HeadJournal!$A$1:$NTR$890,COLUMN(HeadJournal!B$1),0),"")</f>
        <v/>
      </c>
      <c r="C5480" s="94" t="str">
        <f>IFERROR(VLOOKUP($A5480,HeadJournal!$A$1:$NTR$890,COLUMN(HeadJournal!C$1),0),"")</f>
        <v/>
      </c>
      <c r="D5480" s="125" t="str">
        <f>IFERROR(VLOOKUP($A5480,HeadJournal!$A$1:$NTR$890,COLUMN(HeadJournal!D$1),0),"")</f>
        <v/>
      </c>
      <c r="E5480" s="95" t="str">
        <f>IFERROR(VLOOKUP($A5480,HeadJournal!$A$1:$NTR$890,COLUMN(HeadJournal!G$1),0),"")</f>
        <v/>
      </c>
      <c r="F5480" s="95" t="str">
        <f t="shared" si="407"/>
        <v/>
      </c>
      <c r="G5480" s="97"/>
      <c r="H5480" s="161"/>
      <c r="I5480" s="97"/>
      <c r="J5480" s="97"/>
      <c r="K5480" s="29"/>
      <c r="L5480" s="29"/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0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</v>
      </c>
      <c r="P5480" s="30">
        <f>IFERROR(SUM(K5480:O5480)*VLOOKUP($A5480,HeadJournal!$A$1:$L$890,COLUMN(HeadJournal!H$1),0),0)</f>
        <v>0</v>
      </c>
      <c r="Q5480" s="29"/>
      <c r="R5480" s="31"/>
      <c r="S5480" s="31"/>
      <c r="T5480" s="95" t="str">
        <f t="shared" si="408"/>
        <v/>
      </c>
      <c r="U5480" s="32">
        <f t="shared" si="403"/>
        <v>0</v>
      </c>
      <c r="V5480" s="22" t="str">
        <f t="shared" si="404"/>
        <v/>
      </c>
      <c r="X5480" s="33"/>
      <c r="Y5480" s="33"/>
    </row>
    <row r="5481" spans="1:25" hidden="1" x14ac:dyDescent="0.2">
      <c r="A5481" s="93"/>
      <c r="B5481" s="94" t="str">
        <f>IFERROR(VLOOKUP($A5481,HeadJournal!$A$1:$NTR$890,COLUMN(HeadJournal!B$1),0),"")</f>
        <v/>
      </c>
      <c r="C5481" s="94" t="str">
        <f>IFERROR(VLOOKUP($A5481,HeadJournal!$A$1:$NTR$890,COLUMN(HeadJournal!C$1),0),"")</f>
        <v/>
      </c>
      <c r="D5481" s="125" t="str">
        <f>IFERROR(VLOOKUP($A5481,HeadJournal!$A$1:$NTR$890,COLUMN(HeadJournal!D$1),0),"")</f>
        <v/>
      </c>
      <c r="E5481" s="95" t="str">
        <f>IFERROR(VLOOKUP($A5481,HeadJournal!$A$1:$NTR$890,COLUMN(HeadJournal!G$1),0),"")</f>
        <v/>
      </c>
      <c r="F5481" s="95" t="str">
        <f t="shared" si="407"/>
        <v/>
      </c>
      <c r="G5481" s="97"/>
      <c r="H5481" s="161"/>
      <c r="I5481" s="97"/>
      <c r="J5481" s="97"/>
      <c r="K5481" s="29"/>
      <c r="L5481" s="29"/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0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</v>
      </c>
      <c r="P5481" s="30">
        <f>IFERROR(SUM(K5481:O5481)*VLOOKUP($A5481,HeadJournal!$A$1:$L$890,COLUMN(HeadJournal!H$1),0),0)</f>
        <v>0</v>
      </c>
      <c r="Q5481" s="29"/>
      <c r="R5481" s="31"/>
      <c r="S5481" s="31"/>
      <c r="T5481" s="95" t="str">
        <f t="shared" si="408"/>
        <v/>
      </c>
      <c r="U5481" s="32">
        <f t="shared" si="403"/>
        <v>0</v>
      </c>
      <c r="V5481" s="22" t="str">
        <f t="shared" si="404"/>
        <v/>
      </c>
      <c r="X5481" s="33"/>
      <c r="Y5481" s="33"/>
    </row>
    <row r="5482" spans="1:25" hidden="1" x14ac:dyDescent="0.2">
      <c r="A5482" s="93"/>
      <c r="B5482" s="94" t="str">
        <f>IFERROR(VLOOKUP($A5482,HeadJournal!$A$1:$NTR$890,COLUMN(HeadJournal!B$1),0),"")</f>
        <v/>
      </c>
      <c r="C5482" s="94" t="str">
        <f>IFERROR(VLOOKUP($A5482,HeadJournal!$A$1:$NTR$890,COLUMN(HeadJournal!C$1),0),"")</f>
        <v/>
      </c>
      <c r="D5482" s="125" t="str">
        <f>IFERROR(VLOOKUP($A5482,HeadJournal!$A$1:$NTR$890,COLUMN(HeadJournal!D$1),0),"")</f>
        <v/>
      </c>
      <c r="E5482" s="95" t="str">
        <f>IFERROR(VLOOKUP($A5482,HeadJournal!$A$1:$NTR$890,COLUMN(HeadJournal!G$1),0),"")</f>
        <v/>
      </c>
      <c r="F5482" s="95" t="str">
        <f t="shared" si="407"/>
        <v/>
      </c>
      <c r="G5482" s="97"/>
      <c r="H5482" s="161"/>
      <c r="I5482" s="97"/>
      <c r="J5482" s="97"/>
      <c r="K5482" s="29"/>
      <c r="L5482" s="29"/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0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0</v>
      </c>
      <c r="P5482" s="30">
        <f>IFERROR(SUM(K5482:O5482)*VLOOKUP($A5482,HeadJournal!$A$1:$L$890,COLUMN(HeadJournal!H$1),0),0)</f>
        <v>0</v>
      </c>
      <c r="Q5482" s="29"/>
      <c r="R5482" s="31"/>
      <c r="S5482" s="31"/>
      <c r="T5482" s="95" t="str">
        <f t="shared" si="408"/>
        <v/>
      </c>
      <c r="U5482" s="32">
        <f t="shared" si="403"/>
        <v>0</v>
      </c>
      <c r="V5482" s="22" t="str">
        <f t="shared" si="404"/>
        <v/>
      </c>
      <c r="X5482" s="33"/>
      <c r="Y5482" s="33"/>
    </row>
    <row r="5483" spans="1:25" hidden="1" x14ac:dyDescent="0.2">
      <c r="A5483" s="93"/>
      <c r="B5483" s="94" t="str">
        <f>IFERROR(VLOOKUP($A5483,HeadJournal!$A$1:$NTR$890,COLUMN(HeadJournal!B$1),0),"")</f>
        <v/>
      </c>
      <c r="C5483" s="94" t="str">
        <f>IFERROR(VLOOKUP($A5483,HeadJournal!$A$1:$NTR$890,COLUMN(HeadJournal!C$1),0),"")</f>
        <v/>
      </c>
      <c r="D5483" s="125" t="str">
        <f>IFERROR(VLOOKUP($A5483,HeadJournal!$A$1:$NTR$890,COLUMN(HeadJournal!D$1),0),"")</f>
        <v/>
      </c>
      <c r="E5483" s="95" t="str">
        <f>IFERROR(VLOOKUP($A5483,HeadJournal!$A$1:$NTR$890,COLUMN(HeadJournal!G$1),0),"")</f>
        <v/>
      </c>
      <c r="F5483" s="95" t="str">
        <f t="shared" si="407"/>
        <v/>
      </c>
      <c r="G5483" s="97"/>
      <c r="H5483" s="161"/>
      <c r="I5483" s="97"/>
      <c r="J5483" s="97"/>
      <c r="K5483" s="29"/>
      <c r="L5483" s="29"/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0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0</v>
      </c>
      <c r="P5483" s="30">
        <f>IFERROR(SUM(K5483:O5483)*VLOOKUP($A5483,HeadJournal!$A$1:$L$890,COLUMN(HeadJournal!H$1),0),0)</f>
        <v>0</v>
      </c>
      <c r="Q5483" s="29"/>
      <c r="R5483" s="31"/>
      <c r="S5483" s="31"/>
      <c r="T5483" s="95" t="str">
        <f t="shared" si="408"/>
        <v/>
      </c>
      <c r="U5483" s="32">
        <f t="shared" si="403"/>
        <v>0</v>
      </c>
      <c r="V5483" s="22" t="str">
        <f t="shared" si="404"/>
        <v/>
      </c>
      <c r="X5483" s="33"/>
      <c r="Y5483" s="33"/>
    </row>
    <row r="5484" spans="1:25" hidden="1" x14ac:dyDescent="0.2">
      <c r="A5484" s="93"/>
      <c r="B5484" s="94" t="str">
        <f>IFERROR(VLOOKUP($A5484,HeadJournal!$A$1:$NTR$890,COLUMN(HeadJournal!B$1),0),"")</f>
        <v/>
      </c>
      <c r="C5484" s="94" t="str">
        <f>IFERROR(VLOOKUP($A5484,HeadJournal!$A$1:$NTR$890,COLUMN(HeadJournal!C$1),0),"")</f>
        <v/>
      </c>
      <c r="D5484" s="125" t="str">
        <f>IFERROR(VLOOKUP($A5484,HeadJournal!$A$1:$NTR$890,COLUMN(HeadJournal!D$1),0),"")</f>
        <v/>
      </c>
      <c r="E5484" s="95" t="str">
        <f>IFERROR(VLOOKUP($A5484,HeadJournal!$A$1:$NTR$890,COLUMN(HeadJournal!G$1),0),"")</f>
        <v/>
      </c>
      <c r="F5484" s="95" t="str">
        <f t="shared" si="407"/>
        <v/>
      </c>
      <c r="G5484" s="97"/>
      <c r="H5484" s="161"/>
      <c r="I5484" s="97"/>
      <c r="J5484" s="97"/>
      <c r="K5484" s="29"/>
      <c r="L5484" s="29"/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0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</v>
      </c>
      <c r="P5484" s="30">
        <f>IFERROR(SUM(K5484:O5484)*VLOOKUP($A5484,HeadJournal!$A$1:$L$890,COLUMN(HeadJournal!H$1),0),0)</f>
        <v>0</v>
      </c>
      <c r="Q5484" s="29"/>
      <c r="R5484" s="31"/>
      <c r="S5484" s="31"/>
      <c r="T5484" s="95" t="str">
        <f t="shared" si="408"/>
        <v/>
      </c>
      <c r="U5484" s="32">
        <f t="shared" si="403"/>
        <v>0</v>
      </c>
      <c r="V5484" s="22" t="str">
        <f t="shared" si="404"/>
        <v/>
      </c>
      <c r="X5484" s="33"/>
      <c r="Y5484" s="33"/>
    </row>
    <row r="5485" spans="1:25" hidden="1" x14ac:dyDescent="0.2">
      <c r="A5485" s="93"/>
      <c r="B5485" s="94" t="str">
        <f>IFERROR(VLOOKUP($A5485,HeadJournal!$A$1:$NTR$890,COLUMN(HeadJournal!B$1),0),"")</f>
        <v/>
      </c>
      <c r="C5485" s="94" t="str">
        <f>IFERROR(VLOOKUP($A5485,HeadJournal!$A$1:$NTR$890,COLUMN(HeadJournal!C$1),0),"")</f>
        <v/>
      </c>
      <c r="D5485" s="125" t="str">
        <f>IFERROR(VLOOKUP($A5485,HeadJournal!$A$1:$NTR$890,COLUMN(HeadJournal!D$1),0),"")</f>
        <v/>
      </c>
      <c r="E5485" s="95" t="str">
        <f>IFERROR(VLOOKUP($A5485,HeadJournal!$A$1:$NTR$890,COLUMN(HeadJournal!G$1),0),"")</f>
        <v/>
      </c>
      <c r="F5485" s="95" t="str">
        <f t="shared" si="407"/>
        <v/>
      </c>
      <c r="G5485" s="97"/>
      <c r="H5485" s="161"/>
      <c r="I5485" s="97"/>
      <c r="J5485" s="97"/>
      <c r="K5485" s="29"/>
      <c r="L5485" s="29"/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0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</v>
      </c>
      <c r="P5485" s="30">
        <f>IFERROR(SUM(K5485:O5485)*VLOOKUP($A5485,HeadJournal!$A$1:$L$890,COLUMN(HeadJournal!H$1),0),0)</f>
        <v>0</v>
      </c>
      <c r="Q5485" s="29"/>
      <c r="R5485" s="31"/>
      <c r="S5485" s="31"/>
      <c r="T5485" s="95" t="str">
        <f t="shared" si="408"/>
        <v/>
      </c>
      <c r="U5485" s="32">
        <f t="shared" si="403"/>
        <v>0</v>
      </c>
      <c r="V5485" s="22" t="str">
        <f t="shared" si="404"/>
        <v/>
      </c>
      <c r="X5485" s="33"/>
      <c r="Y5485" s="33"/>
    </row>
    <row r="5486" spans="1:25" hidden="1" x14ac:dyDescent="0.2">
      <c r="A5486" s="93"/>
      <c r="B5486" s="94" t="str">
        <f>IFERROR(VLOOKUP($A5486,HeadJournal!$A$1:$NTR$890,COLUMN(HeadJournal!B$1),0),"")</f>
        <v/>
      </c>
      <c r="C5486" s="94" t="str">
        <f>IFERROR(VLOOKUP($A5486,HeadJournal!$A$1:$NTR$890,COLUMN(HeadJournal!C$1),0),"")</f>
        <v/>
      </c>
      <c r="D5486" s="125" t="str">
        <f>IFERROR(VLOOKUP($A5486,HeadJournal!$A$1:$NTR$890,COLUMN(HeadJournal!D$1),0),"")</f>
        <v/>
      </c>
      <c r="E5486" s="95" t="str">
        <f>IFERROR(VLOOKUP($A5486,HeadJournal!$A$1:$NTR$890,COLUMN(HeadJournal!G$1),0),"")</f>
        <v/>
      </c>
      <c r="F5486" s="95" t="str">
        <f t="shared" si="407"/>
        <v/>
      </c>
      <c r="G5486" s="97"/>
      <c r="H5486" s="161"/>
      <c r="I5486" s="97"/>
      <c r="J5486" s="97"/>
      <c r="K5486" s="29"/>
      <c r="L5486" s="29"/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0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</v>
      </c>
      <c r="P5486" s="30">
        <f>IFERROR(SUM(K5486:O5486)*VLOOKUP($A5486,HeadJournal!$A$1:$L$890,COLUMN(HeadJournal!H$1),0),0)</f>
        <v>0</v>
      </c>
      <c r="Q5486" s="29"/>
      <c r="R5486" s="31"/>
      <c r="S5486" s="31"/>
      <c r="T5486" s="95" t="str">
        <f t="shared" si="408"/>
        <v/>
      </c>
      <c r="U5486" s="32">
        <f t="shared" si="403"/>
        <v>0</v>
      </c>
      <c r="V5486" s="22" t="str">
        <f t="shared" si="404"/>
        <v/>
      </c>
      <c r="X5486" s="33"/>
      <c r="Y5486" s="33"/>
    </row>
    <row r="5487" spans="1:25" hidden="1" x14ac:dyDescent="0.2">
      <c r="A5487" s="93"/>
      <c r="B5487" s="94" t="str">
        <f>IFERROR(VLOOKUP($A5487,HeadJournal!$A$1:$NTR$890,COLUMN(HeadJournal!B$1),0),"")</f>
        <v/>
      </c>
      <c r="C5487" s="94" t="str">
        <f>IFERROR(VLOOKUP($A5487,HeadJournal!$A$1:$NTR$890,COLUMN(HeadJournal!C$1),0),"")</f>
        <v/>
      </c>
      <c r="D5487" s="125" t="str">
        <f>IFERROR(VLOOKUP($A5487,HeadJournal!$A$1:$NTR$890,COLUMN(HeadJournal!D$1),0),"")</f>
        <v/>
      </c>
      <c r="E5487" s="95" t="str">
        <f>IFERROR(VLOOKUP($A5487,HeadJournal!$A$1:$NTR$890,COLUMN(HeadJournal!G$1),0),"")</f>
        <v/>
      </c>
      <c r="F5487" s="95" t="str">
        <f t="shared" si="407"/>
        <v/>
      </c>
      <c r="G5487" s="97"/>
      <c r="H5487" s="161"/>
      <c r="I5487" s="97"/>
      <c r="J5487" s="97"/>
      <c r="K5487" s="29"/>
      <c r="L5487" s="29"/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0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</v>
      </c>
      <c r="P5487" s="30">
        <f>IFERROR(SUM(K5487:O5487)*VLOOKUP($A5487,HeadJournal!$A$1:$L$890,COLUMN(HeadJournal!H$1),0),0)</f>
        <v>0</v>
      </c>
      <c r="Q5487" s="29"/>
      <c r="R5487" s="31"/>
      <c r="S5487" s="31"/>
      <c r="T5487" s="95" t="str">
        <f t="shared" si="408"/>
        <v/>
      </c>
      <c r="U5487" s="32">
        <f t="shared" si="403"/>
        <v>0</v>
      </c>
      <c r="V5487" s="22" t="str">
        <f t="shared" si="404"/>
        <v/>
      </c>
      <c r="X5487" s="33"/>
      <c r="Y5487" s="33"/>
    </row>
    <row r="5488" spans="1:25" hidden="1" x14ac:dyDescent="0.2">
      <c r="A5488" s="93"/>
      <c r="B5488" s="94" t="str">
        <f>IFERROR(VLOOKUP($A5488,HeadJournal!$A$1:$NTR$890,COLUMN(HeadJournal!B$1),0),"")</f>
        <v/>
      </c>
      <c r="C5488" s="94" t="str">
        <f>IFERROR(VLOOKUP($A5488,HeadJournal!$A$1:$NTR$890,COLUMN(HeadJournal!C$1),0),"")</f>
        <v/>
      </c>
      <c r="D5488" s="125" t="str">
        <f>IFERROR(VLOOKUP($A5488,HeadJournal!$A$1:$NTR$890,COLUMN(HeadJournal!D$1),0),"")</f>
        <v/>
      </c>
      <c r="E5488" s="95" t="str">
        <f>IFERROR(VLOOKUP($A5488,HeadJournal!$A$1:$NTR$890,COLUMN(HeadJournal!G$1),0),"")</f>
        <v/>
      </c>
      <c r="F5488" s="95" t="str">
        <f t="shared" si="407"/>
        <v/>
      </c>
      <c r="G5488" s="97"/>
      <c r="H5488" s="161"/>
      <c r="I5488" s="97"/>
      <c r="J5488" s="97"/>
      <c r="K5488" s="29"/>
      <c r="L5488" s="29"/>
      <c r="M5488" s="30">
        <f>IFERROR(VLOOKUP($A5488,HeadJournal!$A$1:$J$890,COLUMN(HeadJournal!I$1),0)*($K5488+$L5488)/(SUMIF($A:$A,$A5488,$K:$K)+SUMIF($A:$A,$A5488,$L:$L)),0)</f>
        <v>0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0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0</v>
      </c>
      <c r="P5488" s="30">
        <f>IFERROR(SUM(K5488:O5488)*VLOOKUP($A5488,HeadJournal!$A$1:$L$890,COLUMN(HeadJournal!H$1),0),0)</f>
        <v>0</v>
      </c>
      <c r="Q5488" s="29"/>
      <c r="R5488" s="31"/>
      <c r="S5488" s="31"/>
      <c r="T5488" s="95" t="str">
        <f t="shared" si="408"/>
        <v/>
      </c>
      <c r="U5488" s="32">
        <f t="shared" si="403"/>
        <v>0</v>
      </c>
      <c r="V5488" s="22" t="str">
        <f t="shared" si="404"/>
        <v/>
      </c>
      <c r="X5488" s="33"/>
      <c r="Y5488" s="33"/>
    </row>
    <row r="5489" spans="1:25" hidden="1" x14ac:dyDescent="0.2">
      <c r="A5489" s="93"/>
      <c r="B5489" s="94" t="str">
        <f>IFERROR(VLOOKUP($A5489,HeadJournal!$A$1:$NTR$890,COLUMN(HeadJournal!B$1),0),"")</f>
        <v/>
      </c>
      <c r="C5489" s="94" t="str">
        <f>IFERROR(VLOOKUP($A5489,HeadJournal!$A$1:$NTR$890,COLUMN(HeadJournal!C$1),0),"")</f>
        <v/>
      </c>
      <c r="D5489" s="125" t="str">
        <f>IFERROR(VLOOKUP($A5489,HeadJournal!$A$1:$NTR$890,COLUMN(HeadJournal!D$1),0),"")</f>
        <v/>
      </c>
      <c r="E5489" s="95" t="str">
        <f>IFERROR(VLOOKUP($A5489,HeadJournal!$A$1:$NTR$890,COLUMN(HeadJournal!G$1),0),"")</f>
        <v/>
      </c>
      <c r="F5489" s="95" t="str">
        <f t="shared" si="407"/>
        <v/>
      </c>
      <c r="G5489" s="97"/>
      <c r="H5489" s="161"/>
      <c r="I5489" s="97"/>
      <c r="J5489" s="97"/>
      <c r="K5489" s="29"/>
      <c r="L5489" s="29"/>
      <c r="M5489" s="30">
        <f>IFERROR(VLOOKUP($A5489,HeadJournal!$A$1:$J$890,COLUMN(HeadJournal!I$1),0)*($K5489+$L5489)/(SUMIF($A:$A,$A5489,$K:$K)+SUMIF($A:$A,$A5489,$L:$L)),0)</f>
        <v>0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0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</v>
      </c>
      <c r="P5489" s="30">
        <f>IFERROR(SUM(K5489:O5489)*VLOOKUP($A5489,HeadJournal!$A$1:$L$890,COLUMN(HeadJournal!H$1),0),0)</f>
        <v>0</v>
      </c>
      <c r="Q5489" s="29"/>
      <c r="R5489" s="31"/>
      <c r="S5489" s="31"/>
      <c r="T5489" s="95" t="str">
        <f t="shared" si="408"/>
        <v/>
      </c>
      <c r="U5489" s="32">
        <f t="shared" si="403"/>
        <v>0</v>
      </c>
      <c r="V5489" s="22" t="str">
        <f t="shared" si="404"/>
        <v/>
      </c>
      <c r="X5489" s="33"/>
      <c r="Y5489" s="33"/>
    </row>
    <row r="5490" spans="1:25" hidden="1" x14ac:dyDescent="0.2">
      <c r="A5490" s="93"/>
      <c r="B5490" s="94" t="str">
        <f>IFERROR(VLOOKUP($A5490,HeadJournal!$A$1:$NTR$890,COLUMN(HeadJournal!B$1),0),"")</f>
        <v/>
      </c>
      <c r="C5490" s="94" t="str">
        <f>IFERROR(VLOOKUP($A5490,HeadJournal!$A$1:$NTR$890,COLUMN(HeadJournal!C$1),0),"")</f>
        <v/>
      </c>
      <c r="D5490" s="125" t="str">
        <f>IFERROR(VLOOKUP($A5490,HeadJournal!$A$1:$NTR$890,COLUMN(HeadJournal!D$1),0),"")</f>
        <v/>
      </c>
      <c r="E5490" s="95" t="str">
        <f>IFERROR(VLOOKUP($A5490,HeadJournal!$A$1:$NTR$890,COLUMN(HeadJournal!G$1),0),"")</f>
        <v/>
      </c>
      <c r="F5490" s="95" t="str">
        <f t="shared" si="407"/>
        <v/>
      </c>
      <c r="G5490" s="97"/>
      <c r="H5490" s="161"/>
      <c r="I5490" s="97"/>
      <c r="J5490" s="97"/>
      <c r="K5490" s="29"/>
      <c r="L5490" s="29"/>
      <c r="M5490" s="30">
        <f>IFERROR(VLOOKUP($A5490,HeadJournal!$A$1:$J$890,COLUMN(HeadJournal!I$1),0)*($K5490+$L5490)/(SUMIF($A:$A,$A5490,$K:$K)+SUMIF($A:$A,$A5490,$L:$L)),0)</f>
        <v>0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0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</v>
      </c>
      <c r="P5490" s="30">
        <f>IFERROR(SUM(K5490:O5490)*VLOOKUP($A5490,HeadJournal!$A$1:$L$890,COLUMN(HeadJournal!H$1),0),0)</f>
        <v>0</v>
      </c>
      <c r="Q5490" s="29"/>
      <c r="R5490" s="31"/>
      <c r="S5490" s="31"/>
      <c r="T5490" s="95" t="str">
        <f t="shared" si="408"/>
        <v/>
      </c>
      <c r="U5490" s="32">
        <f t="shared" si="403"/>
        <v>0</v>
      </c>
      <c r="V5490" s="22" t="str">
        <f t="shared" si="404"/>
        <v/>
      </c>
      <c r="X5490" s="33"/>
      <c r="Y5490" s="33"/>
    </row>
    <row r="5491" spans="1:25" hidden="1" x14ac:dyDescent="0.2">
      <c r="A5491" s="93"/>
      <c r="B5491" s="94" t="str">
        <f>IFERROR(VLOOKUP($A5491,HeadJournal!$A$1:$NTR$890,COLUMN(HeadJournal!B$1),0),"")</f>
        <v/>
      </c>
      <c r="C5491" s="94" t="str">
        <f>IFERROR(VLOOKUP($A5491,HeadJournal!$A$1:$NTR$890,COLUMN(HeadJournal!C$1),0),"")</f>
        <v/>
      </c>
      <c r="D5491" s="125" t="str">
        <f>IFERROR(VLOOKUP($A5491,HeadJournal!$A$1:$NTR$890,COLUMN(HeadJournal!D$1),0),"")</f>
        <v/>
      </c>
      <c r="E5491" s="95" t="str">
        <f>IFERROR(VLOOKUP($A5491,HeadJournal!$A$1:$NTR$890,COLUMN(HeadJournal!G$1),0),"")</f>
        <v/>
      </c>
      <c r="F5491" s="95" t="str">
        <f t="shared" si="407"/>
        <v/>
      </c>
      <c r="G5491" s="97"/>
      <c r="H5491" s="161"/>
      <c r="I5491" s="97"/>
      <c r="J5491" s="97"/>
      <c r="K5491" s="29"/>
      <c r="L5491" s="29"/>
      <c r="M5491" s="30">
        <f>IFERROR(VLOOKUP($A5491,HeadJournal!$A$1:$J$890,COLUMN(HeadJournal!I$1),0)*($K5491+$L5491)/(SUMIF($A:$A,$A5491,$K:$K)+SUMIF($A:$A,$A5491,$L:$L)),0)</f>
        <v>0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0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0</v>
      </c>
      <c r="P5491" s="30">
        <f>IFERROR(SUM(K5491:O5491)*VLOOKUP($A5491,HeadJournal!$A$1:$L$890,COLUMN(HeadJournal!H$1),0),0)</f>
        <v>0</v>
      </c>
      <c r="Q5491" s="29"/>
      <c r="R5491" s="31"/>
      <c r="S5491" s="31"/>
      <c r="T5491" s="95" t="str">
        <f t="shared" si="408"/>
        <v/>
      </c>
      <c r="U5491" s="32">
        <f t="shared" si="403"/>
        <v>0</v>
      </c>
      <c r="V5491" s="22" t="str">
        <f t="shared" si="404"/>
        <v/>
      </c>
      <c r="X5491" s="33"/>
      <c r="Y5491" s="33"/>
    </row>
    <row r="5492" spans="1:25" hidden="1" x14ac:dyDescent="0.2">
      <c r="A5492" s="93"/>
      <c r="B5492" s="94" t="str">
        <f>IFERROR(VLOOKUP($A5492,HeadJournal!$A$1:$NTR$890,COLUMN(HeadJournal!B$1),0),"")</f>
        <v/>
      </c>
      <c r="C5492" s="94" t="str">
        <f>IFERROR(VLOOKUP($A5492,HeadJournal!$A$1:$NTR$890,COLUMN(HeadJournal!C$1),0),"")</f>
        <v/>
      </c>
      <c r="D5492" s="125" t="str">
        <f>IFERROR(VLOOKUP($A5492,HeadJournal!$A$1:$NTR$890,COLUMN(HeadJournal!D$1),0),"")</f>
        <v/>
      </c>
      <c r="E5492" s="95" t="str">
        <f>IFERROR(VLOOKUP($A5492,HeadJournal!$A$1:$NTR$890,COLUMN(HeadJournal!G$1),0),"")</f>
        <v/>
      </c>
      <c r="F5492" s="95" t="str">
        <f t="shared" si="407"/>
        <v/>
      </c>
      <c r="G5492" s="97"/>
      <c r="H5492" s="161"/>
      <c r="I5492" s="97"/>
      <c r="J5492" s="97"/>
      <c r="K5492" s="29"/>
      <c r="L5492" s="29"/>
      <c r="M5492" s="30">
        <f>IFERROR(VLOOKUP($A5492,HeadJournal!$A$1:$J$890,COLUMN(HeadJournal!I$1),0)*($K5492+$L5492)/(SUMIF($A:$A,$A5492,$K:$K)+SUMIF($A:$A,$A5492,$L:$L)),0)</f>
        <v>0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0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</v>
      </c>
      <c r="P5492" s="30">
        <f>IFERROR(SUM(K5492:O5492)*VLOOKUP($A5492,HeadJournal!$A$1:$L$890,COLUMN(HeadJournal!H$1),0),0)</f>
        <v>0</v>
      </c>
      <c r="Q5492" s="29"/>
      <c r="R5492" s="31"/>
      <c r="S5492" s="31"/>
      <c r="T5492" s="95" t="str">
        <f t="shared" si="408"/>
        <v/>
      </c>
      <c r="U5492" s="32">
        <f t="shared" si="403"/>
        <v>0</v>
      </c>
      <c r="V5492" s="22" t="str">
        <f t="shared" si="404"/>
        <v/>
      </c>
      <c r="X5492" s="33"/>
      <c r="Y5492" s="33"/>
    </row>
    <row r="5493" spans="1:25" hidden="1" x14ac:dyDescent="0.2">
      <c r="A5493" s="93"/>
      <c r="B5493" s="94" t="str">
        <f>IFERROR(VLOOKUP($A5493,HeadJournal!$A$1:$NTR$890,COLUMN(HeadJournal!B$1),0),"")</f>
        <v/>
      </c>
      <c r="C5493" s="94" t="str">
        <f>IFERROR(VLOOKUP($A5493,HeadJournal!$A$1:$NTR$890,COLUMN(HeadJournal!C$1),0),"")</f>
        <v/>
      </c>
      <c r="D5493" s="125" t="str">
        <f>IFERROR(VLOOKUP($A5493,HeadJournal!$A$1:$NTR$890,COLUMN(HeadJournal!D$1),0),"")</f>
        <v/>
      </c>
      <c r="E5493" s="95" t="str">
        <f>IFERROR(VLOOKUP($A5493,HeadJournal!$A$1:$NTR$890,COLUMN(HeadJournal!G$1),0),"")</f>
        <v/>
      </c>
      <c r="F5493" s="95" t="str">
        <f t="shared" si="407"/>
        <v/>
      </c>
      <c r="G5493" s="97"/>
      <c r="H5493" s="161"/>
      <c r="I5493" s="97"/>
      <c r="J5493" s="97"/>
      <c r="K5493" s="29"/>
      <c r="L5493" s="29"/>
      <c r="M5493" s="30">
        <f>IFERROR(VLOOKUP($A5493,HeadJournal!$A$1:$J$890,COLUMN(HeadJournal!I$1),0)*($K5493+$L5493)/(SUMIF($A:$A,$A5493,$K:$K)+SUMIF($A:$A,$A5493,$L:$L)),0)</f>
        <v>0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0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</v>
      </c>
      <c r="P5493" s="30">
        <f>IFERROR(SUM(K5493:O5493)*VLOOKUP($A5493,HeadJournal!$A$1:$L$890,COLUMN(HeadJournal!H$1),0),0)</f>
        <v>0</v>
      </c>
      <c r="Q5493" s="29"/>
      <c r="R5493" s="31"/>
      <c r="S5493" s="31"/>
      <c r="T5493" s="95" t="str">
        <f t="shared" si="408"/>
        <v/>
      </c>
      <c r="U5493" s="32">
        <f t="shared" si="403"/>
        <v>0</v>
      </c>
      <c r="V5493" s="22" t="str">
        <f t="shared" si="404"/>
        <v/>
      </c>
      <c r="X5493" s="33"/>
      <c r="Y5493" s="33"/>
    </row>
    <row r="5494" spans="1:25" hidden="1" x14ac:dyDescent="0.2">
      <c r="A5494" s="93"/>
      <c r="B5494" s="94" t="str">
        <f>IFERROR(VLOOKUP($A5494,HeadJournal!$A$1:$NTR$890,COLUMN(HeadJournal!B$1),0),"")</f>
        <v/>
      </c>
      <c r="C5494" s="94" t="str">
        <f>IFERROR(VLOOKUP($A5494,HeadJournal!$A$1:$NTR$890,COLUMN(HeadJournal!C$1),0),"")</f>
        <v/>
      </c>
      <c r="D5494" s="125" t="str">
        <f>IFERROR(VLOOKUP($A5494,HeadJournal!$A$1:$NTR$890,COLUMN(HeadJournal!D$1),0),"")</f>
        <v/>
      </c>
      <c r="E5494" s="95" t="str">
        <f>IFERROR(VLOOKUP($A5494,HeadJournal!$A$1:$NTR$890,COLUMN(HeadJournal!G$1),0),"")</f>
        <v/>
      </c>
      <c r="F5494" s="95" t="str">
        <f t="shared" si="407"/>
        <v/>
      </c>
      <c r="G5494" s="97"/>
      <c r="H5494" s="161"/>
      <c r="I5494" s="97"/>
      <c r="J5494" s="97"/>
      <c r="K5494" s="29"/>
      <c r="L5494" s="29"/>
      <c r="M5494" s="30">
        <f>IFERROR(VLOOKUP($A5494,HeadJournal!$A$1:$J$890,COLUMN(HeadJournal!I$1),0)*($K5494+$L5494)/(SUMIF($A:$A,$A5494,$K:$K)+SUMIF($A:$A,$A5494,$L:$L)),0)</f>
        <v>0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0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</v>
      </c>
      <c r="P5494" s="30">
        <f>IFERROR(SUM(K5494:O5494)*VLOOKUP($A5494,HeadJournal!$A$1:$L$890,COLUMN(HeadJournal!H$1),0),0)</f>
        <v>0</v>
      </c>
      <c r="Q5494" s="29"/>
      <c r="R5494" s="31"/>
      <c r="S5494" s="31"/>
      <c r="T5494" s="95" t="str">
        <f t="shared" si="408"/>
        <v/>
      </c>
      <c r="U5494" s="32">
        <f t="shared" si="403"/>
        <v>0</v>
      </c>
      <c r="V5494" s="22" t="str">
        <f t="shared" si="404"/>
        <v/>
      </c>
      <c r="X5494" s="33"/>
      <c r="Y5494" s="33"/>
    </row>
    <row r="5495" spans="1:25" hidden="1" x14ac:dyDescent="0.2">
      <c r="A5495" s="93"/>
      <c r="B5495" s="94" t="str">
        <f>IFERROR(VLOOKUP($A5495,HeadJournal!$A$1:$NTR$890,COLUMN(HeadJournal!B$1),0),"")</f>
        <v/>
      </c>
      <c r="C5495" s="94" t="str">
        <f>IFERROR(VLOOKUP($A5495,HeadJournal!$A$1:$NTR$890,COLUMN(HeadJournal!C$1),0),"")</f>
        <v/>
      </c>
      <c r="D5495" s="125" t="str">
        <f>IFERROR(VLOOKUP($A5495,HeadJournal!$A$1:$NTR$890,COLUMN(HeadJournal!D$1),0),"")</f>
        <v/>
      </c>
      <c r="E5495" s="95" t="str">
        <f>IFERROR(VLOOKUP($A5495,HeadJournal!$A$1:$NTR$890,COLUMN(HeadJournal!G$1),0),"")</f>
        <v/>
      </c>
      <c r="F5495" s="95" t="str">
        <f t="shared" si="407"/>
        <v/>
      </c>
      <c r="G5495" s="97"/>
      <c r="H5495" s="161"/>
      <c r="I5495" s="97"/>
      <c r="J5495" s="97"/>
      <c r="K5495" s="29"/>
      <c r="L5495" s="29"/>
      <c r="M5495" s="30">
        <f>IFERROR(VLOOKUP($A5495,HeadJournal!$A$1:$J$890,COLUMN(HeadJournal!I$1),0)*($K5495+$L5495)/(SUMIF($A:$A,$A5495,$K:$K)+SUMIF($A:$A,$A5495,$L:$L)),0)</f>
        <v>0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0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0</v>
      </c>
      <c r="P5495" s="30">
        <f>IFERROR(SUM(K5495:O5495)*VLOOKUP($A5495,HeadJournal!$A$1:$L$890,COLUMN(HeadJournal!H$1),0),0)</f>
        <v>0</v>
      </c>
      <c r="Q5495" s="29"/>
      <c r="R5495" s="31"/>
      <c r="S5495" s="31"/>
      <c r="T5495" s="95" t="str">
        <f t="shared" si="408"/>
        <v/>
      </c>
      <c r="U5495" s="32">
        <f t="shared" si="403"/>
        <v>0</v>
      </c>
      <c r="V5495" s="22" t="str">
        <f t="shared" si="404"/>
        <v/>
      </c>
      <c r="X5495" s="33"/>
      <c r="Y5495" s="33"/>
    </row>
    <row r="5496" spans="1:25" hidden="1" x14ac:dyDescent="0.2">
      <c r="A5496" s="93"/>
      <c r="B5496" s="94" t="str">
        <f>IFERROR(VLOOKUP($A5496,HeadJournal!$A$1:$NTR$890,COLUMN(HeadJournal!B$1),0),"")</f>
        <v/>
      </c>
      <c r="C5496" s="94" t="str">
        <f>IFERROR(VLOOKUP($A5496,HeadJournal!$A$1:$NTR$890,COLUMN(HeadJournal!C$1),0),"")</f>
        <v/>
      </c>
      <c r="D5496" s="125" t="str">
        <f>IFERROR(VLOOKUP($A5496,HeadJournal!$A$1:$NTR$890,COLUMN(HeadJournal!D$1),0),"")</f>
        <v/>
      </c>
      <c r="E5496" s="95" t="str">
        <f>IFERROR(VLOOKUP($A5496,HeadJournal!$A$1:$NTR$890,COLUMN(HeadJournal!G$1),0),"")</f>
        <v/>
      </c>
      <c r="F5496" s="95" t="str">
        <f t="shared" si="407"/>
        <v/>
      </c>
      <c r="G5496" s="97"/>
      <c r="H5496" s="161"/>
      <c r="I5496" s="97"/>
      <c r="J5496" s="97"/>
      <c r="K5496" s="29"/>
      <c r="L5496" s="29"/>
      <c r="M5496" s="30">
        <f>IFERROR(VLOOKUP($A5496,HeadJournal!$A$1:$J$890,COLUMN(HeadJournal!I$1),0)*($K5496+$L5496)/(SUMIF($A:$A,$A5496,$K:$K)+SUMIF($A:$A,$A5496,$L:$L)),0)</f>
        <v>0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0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</v>
      </c>
      <c r="P5496" s="30">
        <f>IFERROR(SUM(K5496:O5496)*VLOOKUP($A5496,HeadJournal!$A$1:$L$890,COLUMN(HeadJournal!H$1),0),0)</f>
        <v>0</v>
      </c>
      <c r="Q5496" s="29"/>
      <c r="R5496" s="31"/>
      <c r="S5496" s="31"/>
      <c r="T5496" s="95" t="str">
        <f t="shared" si="408"/>
        <v/>
      </c>
      <c r="U5496" s="32">
        <f t="shared" si="401"/>
        <v>0</v>
      </c>
      <c r="V5496" s="22" t="str">
        <f t="shared" si="402"/>
        <v/>
      </c>
      <c r="X5496" s="33"/>
      <c r="Y5496" s="33"/>
    </row>
    <row r="5497" spans="1:25" hidden="1" x14ac:dyDescent="0.2">
      <c r="A5497" s="93"/>
      <c r="B5497" s="94" t="str">
        <f>IFERROR(VLOOKUP($A5497,HeadJournal!$A$1:$NTR$890,COLUMN(HeadJournal!B$1),0),"")</f>
        <v/>
      </c>
      <c r="C5497" s="94" t="str">
        <f>IFERROR(VLOOKUP($A5497,HeadJournal!$A$1:$NTR$890,COLUMN(HeadJournal!C$1),0),"")</f>
        <v/>
      </c>
      <c r="D5497" s="125" t="str">
        <f>IFERROR(VLOOKUP($A5497,HeadJournal!$A$1:$NTR$890,COLUMN(HeadJournal!D$1),0),"")</f>
        <v/>
      </c>
      <c r="E5497" s="95" t="str">
        <f>IFERROR(VLOOKUP($A5497,HeadJournal!$A$1:$NTR$890,COLUMN(HeadJournal!G$1),0),"")</f>
        <v/>
      </c>
      <c r="F5497" s="95" t="str">
        <f t="shared" si="407"/>
        <v/>
      </c>
      <c r="G5497" s="97"/>
      <c r="H5497" s="161"/>
      <c r="I5497" s="97"/>
      <c r="J5497" s="97"/>
      <c r="K5497" s="29"/>
      <c r="L5497" s="29"/>
      <c r="M5497" s="30">
        <f>IFERROR(VLOOKUP($A5497,HeadJournal!$A$1:$J$890,COLUMN(HeadJournal!I$1),0)*($K5497+$L5497)/(SUMIF($A:$A,$A5497,$K:$K)+SUMIF($A:$A,$A5497,$L:$L)),0)</f>
        <v>0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0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</v>
      </c>
      <c r="P5497" s="30">
        <f>IFERROR(SUM(K5497:O5497)*VLOOKUP($A5497,HeadJournal!$A$1:$L$890,COLUMN(HeadJournal!H$1),0),0)</f>
        <v>0</v>
      </c>
      <c r="Q5497" s="29"/>
      <c r="R5497" s="31"/>
      <c r="S5497" s="31"/>
      <c r="T5497" s="95" t="str">
        <f t="shared" si="408"/>
        <v/>
      </c>
      <c r="U5497" s="32">
        <f t="shared" si="401"/>
        <v>0</v>
      </c>
      <c r="V5497" s="22" t="str">
        <f t="shared" si="402"/>
        <v/>
      </c>
      <c r="X5497" s="33"/>
      <c r="Y5497" s="33"/>
    </row>
    <row r="5498" spans="1:25" hidden="1" x14ac:dyDescent="0.2">
      <c r="A5498" s="93"/>
      <c r="B5498" s="94" t="str">
        <f>IFERROR(VLOOKUP($A5498,HeadJournal!$A$1:$NTR$890,COLUMN(HeadJournal!B$1),0),"")</f>
        <v/>
      </c>
      <c r="C5498" s="94" t="str">
        <f>IFERROR(VLOOKUP($A5498,HeadJournal!$A$1:$NTR$890,COLUMN(HeadJournal!C$1),0),"")</f>
        <v/>
      </c>
      <c r="D5498" s="125" t="str">
        <f>IFERROR(VLOOKUP($A5498,HeadJournal!$A$1:$NTR$890,COLUMN(HeadJournal!D$1),0),"")</f>
        <v/>
      </c>
      <c r="E5498" s="95" t="str">
        <f>IFERROR(VLOOKUP($A5498,HeadJournal!$A$1:$NTR$890,COLUMN(HeadJournal!G$1),0),"")</f>
        <v/>
      </c>
      <c r="F5498" s="95" t="str">
        <f t="shared" si="407"/>
        <v/>
      </c>
      <c r="G5498" s="97"/>
      <c r="H5498" s="161"/>
      <c r="I5498" s="97"/>
      <c r="J5498" s="97"/>
      <c r="K5498" s="29"/>
      <c r="L5498" s="29"/>
      <c r="M5498" s="30">
        <f>IFERROR(VLOOKUP($A5498,HeadJournal!$A$1:$J$890,COLUMN(HeadJournal!I$1),0)*($K5498+$L5498)/(SUMIF($A:$A,$A5498,$K:$K)+SUMIF($A:$A,$A5498,$L:$L)),0)</f>
        <v>0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0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0</v>
      </c>
      <c r="P5498" s="30">
        <f>IFERROR(SUM(K5498:O5498)*VLOOKUP($A5498,HeadJournal!$A$1:$L$890,COLUMN(HeadJournal!H$1),0),0)</f>
        <v>0</v>
      </c>
      <c r="Q5498" s="29"/>
      <c r="R5498" s="31"/>
      <c r="S5498" s="31"/>
      <c r="T5498" s="95" t="str">
        <f t="shared" si="408"/>
        <v/>
      </c>
      <c r="U5498" s="32">
        <f t="shared" si="401"/>
        <v>0</v>
      </c>
      <c r="V5498" s="22" t="str">
        <f t="shared" si="402"/>
        <v/>
      </c>
      <c r="X5498" s="33"/>
      <c r="Y5498" s="33"/>
    </row>
    <row r="5499" spans="1:25" hidden="1" x14ac:dyDescent="0.2">
      <c r="A5499" s="93"/>
      <c r="B5499" s="94" t="str">
        <f>IFERROR(VLOOKUP($A5499,HeadJournal!$A$1:$NTR$890,COLUMN(HeadJournal!B$1),0),"")</f>
        <v/>
      </c>
      <c r="C5499" s="94" t="str">
        <f>IFERROR(VLOOKUP($A5499,HeadJournal!$A$1:$NTR$890,COLUMN(HeadJournal!C$1),0),"")</f>
        <v/>
      </c>
      <c r="D5499" s="125" t="str">
        <f>IFERROR(VLOOKUP($A5499,HeadJournal!$A$1:$NTR$890,COLUMN(HeadJournal!D$1),0),"")</f>
        <v/>
      </c>
      <c r="E5499" s="95" t="str">
        <f>IFERROR(VLOOKUP($A5499,HeadJournal!$A$1:$NTR$890,COLUMN(HeadJournal!G$1),0),"")</f>
        <v/>
      </c>
      <c r="F5499" s="95" t="str">
        <f t="shared" si="407"/>
        <v/>
      </c>
      <c r="G5499" s="97"/>
      <c r="H5499" s="161"/>
      <c r="I5499" s="97"/>
      <c r="J5499" s="97"/>
      <c r="K5499" s="29"/>
      <c r="L5499" s="29"/>
      <c r="M5499" s="30">
        <f>IFERROR(VLOOKUP($A5499,HeadJournal!$A$1:$J$890,COLUMN(HeadJournal!I$1),0)*($K5499+$L5499)/(SUMIF($A:$A,$A5499,$K:$K)+SUMIF($A:$A,$A5499,$L:$L)),0)</f>
        <v>0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0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</v>
      </c>
      <c r="P5499" s="30">
        <f>IFERROR(SUM(K5499:O5499)*VLOOKUP($A5499,HeadJournal!$A$1:$L$890,COLUMN(HeadJournal!H$1),0),0)</f>
        <v>0</v>
      </c>
      <c r="Q5499" s="29"/>
      <c r="R5499" s="31"/>
      <c r="S5499" s="31"/>
      <c r="T5499" s="95" t="str">
        <f t="shared" si="408"/>
        <v/>
      </c>
      <c r="U5499" s="32">
        <f t="shared" si="401"/>
        <v>0</v>
      </c>
      <c r="V5499" s="22" t="str">
        <f t="shared" si="402"/>
        <v/>
      </c>
      <c r="X5499" s="33"/>
      <c r="Y5499" s="33"/>
    </row>
    <row r="5500" spans="1:25" hidden="1" x14ac:dyDescent="0.2">
      <c r="A5500" s="93"/>
      <c r="B5500" s="94" t="str">
        <f>IFERROR(VLOOKUP($A5500,HeadJournal!$A$1:$NTR$890,COLUMN(HeadJournal!B$1),0),"")</f>
        <v/>
      </c>
      <c r="C5500" s="94" t="str">
        <f>IFERROR(VLOOKUP($A5500,HeadJournal!$A$1:$NTR$890,COLUMN(HeadJournal!C$1),0),"")</f>
        <v/>
      </c>
      <c r="D5500" s="125" t="str">
        <f>IFERROR(VLOOKUP($A5500,HeadJournal!$A$1:$NTR$890,COLUMN(HeadJournal!D$1),0),"")</f>
        <v/>
      </c>
      <c r="E5500" s="95" t="str">
        <f>IFERROR(VLOOKUP($A5500,HeadJournal!$A$1:$NTR$890,COLUMN(HeadJournal!G$1),0),"")</f>
        <v/>
      </c>
      <c r="F5500" s="95" t="str">
        <f t="shared" si="407"/>
        <v/>
      </c>
      <c r="G5500" s="97"/>
      <c r="H5500" s="161"/>
      <c r="I5500" s="97"/>
      <c r="J5500" s="97"/>
      <c r="K5500" s="29"/>
      <c r="L5500" s="29"/>
      <c r="M5500" s="30">
        <f>IFERROR(VLOOKUP($A5500,HeadJournal!$A$1:$J$890,COLUMN(HeadJournal!I$1),0)*($K5500+$L5500)/(SUMIF($A:$A,$A5500,$K:$K)+SUMIF($A:$A,$A5500,$L:$L)),0)</f>
        <v>0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0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</v>
      </c>
      <c r="P5500" s="30">
        <f>IFERROR(SUM(K5500:O5500)*VLOOKUP($A5500,HeadJournal!$A$1:$L$890,COLUMN(HeadJournal!H$1),0),0)</f>
        <v>0</v>
      </c>
      <c r="Q5500" s="29"/>
      <c r="R5500" s="31"/>
      <c r="S5500" s="31"/>
      <c r="T5500" s="95" t="str">
        <f t="shared" si="408"/>
        <v/>
      </c>
      <c r="U5500" s="32">
        <f t="shared" si="401"/>
        <v>0</v>
      </c>
      <c r="V5500" s="22" t="str">
        <f t="shared" si="402"/>
        <v/>
      </c>
      <c r="X5500" s="33"/>
      <c r="Y5500" s="33"/>
    </row>
    <row r="5501" spans="1:25" hidden="1" x14ac:dyDescent="0.2">
      <c r="A5501" s="93"/>
      <c r="B5501" s="94" t="str">
        <f>IFERROR(VLOOKUP($A5501,HeadJournal!$A$1:$NTR$890,COLUMN(HeadJournal!B$1),0),"")</f>
        <v/>
      </c>
      <c r="C5501" s="94" t="str">
        <f>IFERROR(VLOOKUP($A5501,HeadJournal!$A$1:$NTR$890,COLUMN(HeadJournal!C$1),0),"")</f>
        <v/>
      </c>
      <c r="D5501" s="125" t="str">
        <f>IFERROR(VLOOKUP($A5501,HeadJournal!$A$1:$NTR$890,COLUMN(HeadJournal!D$1),0),"")</f>
        <v/>
      </c>
      <c r="E5501" s="95" t="str">
        <f>IFERROR(VLOOKUP($A5501,HeadJournal!$A$1:$NTR$890,COLUMN(HeadJournal!G$1),0),"")</f>
        <v/>
      </c>
      <c r="F5501" s="95" t="str">
        <f t="shared" si="407"/>
        <v/>
      </c>
      <c r="G5501" s="97"/>
      <c r="H5501" s="161"/>
      <c r="I5501" s="97"/>
      <c r="J5501" s="97"/>
      <c r="K5501" s="29"/>
      <c r="L5501" s="29"/>
      <c r="M5501" s="30">
        <f>IFERROR(VLOOKUP($A5501,HeadJournal!$A$1:$J$890,COLUMN(HeadJournal!I$1),0)*($K5501+$L5501)/(SUMIF($A:$A,$A5501,$K:$K)+SUMIF($A:$A,$A5501,$L:$L)),0)</f>
        <v>0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0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</v>
      </c>
      <c r="P5501" s="30">
        <f>IFERROR(SUM(K5501:O5501)*VLOOKUP($A5501,HeadJournal!$A$1:$L$890,COLUMN(HeadJournal!H$1),0),0)</f>
        <v>0</v>
      </c>
      <c r="Q5501" s="29"/>
      <c r="R5501" s="31"/>
      <c r="S5501" s="31"/>
      <c r="T5501" s="95" t="str">
        <f t="shared" si="408"/>
        <v/>
      </c>
      <c r="U5501" s="32">
        <f t="shared" si="401"/>
        <v>0</v>
      </c>
      <c r="V5501" s="22" t="str">
        <f t="shared" si="402"/>
        <v/>
      </c>
      <c r="X5501" s="33"/>
      <c r="Y5501" s="33"/>
    </row>
    <row r="5502" spans="1:25" hidden="1" x14ac:dyDescent="0.2">
      <c r="A5502" s="93"/>
      <c r="B5502" s="94" t="str">
        <f>IFERROR(VLOOKUP($A5502,HeadJournal!$A$1:$NTR$890,COLUMN(HeadJournal!B$1),0),"")</f>
        <v/>
      </c>
      <c r="C5502" s="94" t="str">
        <f>IFERROR(VLOOKUP($A5502,HeadJournal!$A$1:$NTR$890,COLUMN(HeadJournal!C$1),0),"")</f>
        <v/>
      </c>
      <c r="D5502" s="125" t="str">
        <f>IFERROR(VLOOKUP($A5502,HeadJournal!$A$1:$NTR$890,COLUMN(HeadJournal!D$1),0),"")</f>
        <v/>
      </c>
      <c r="E5502" s="95" t="str">
        <f>IFERROR(VLOOKUP($A5502,HeadJournal!$A$1:$NTR$890,COLUMN(HeadJournal!G$1),0),"")</f>
        <v/>
      </c>
      <c r="F5502" s="95" t="str">
        <f t="shared" si="407"/>
        <v/>
      </c>
      <c r="G5502" s="97"/>
      <c r="H5502" s="161"/>
      <c r="I5502" s="97"/>
      <c r="J5502" s="97"/>
      <c r="K5502" s="29"/>
      <c r="L5502" s="29"/>
      <c r="M5502" s="30">
        <f>IFERROR(VLOOKUP($A5502,HeadJournal!$A$1:$J$890,COLUMN(HeadJournal!I$1),0)*($K5502+$L5502)/(SUMIF($A:$A,$A5502,$K:$K)+SUMIF($A:$A,$A5502,$L:$L)),0)</f>
        <v>0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0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</v>
      </c>
      <c r="P5502" s="30">
        <f>IFERROR(SUM(K5502:O5502)*VLOOKUP($A5502,HeadJournal!$A$1:$L$890,COLUMN(HeadJournal!H$1),0),0)</f>
        <v>0</v>
      </c>
      <c r="Q5502" s="29"/>
      <c r="R5502" s="31"/>
      <c r="S5502" s="31"/>
      <c r="T5502" s="95" t="str">
        <f t="shared" si="408"/>
        <v/>
      </c>
      <c r="U5502" s="32">
        <f t="shared" si="401"/>
        <v>0</v>
      </c>
      <c r="V5502" s="22" t="str">
        <f t="shared" si="402"/>
        <v/>
      </c>
      <c r="X5502" s="33"/>
      <c r="Y5502" s="33"/>
    </row>
    <row r="5503" spans="1:25" hidden="1" x14ac:dyDescent="0.2">
      <c r="A5503" s="93"/>
      <c r="B5503" s="94" t="str">
        <f>IFERROR(VLOOKUP($A5503,HeadJournal!$A$1:$NTR$890,COLUMN(HeadJournal!B$1),0),"")</f>
        <v/>
      </c>
      <c r="C5503" s="94" t="str">
        <f>IFERROR(VLOOKUP($A5503,HeadJournal!$A$1:$NTR$890,COLUMN(HeadJournal!C$1),0),"")</f>
        <v/>
      </c>
      <c r="D5503" s="125" t="str">
        <f>IFERROR(VLOOKUP($A5503,HeadJournal!$A$1:$NTR$890,COLUMN(HeadJournal!D$1),0),"")</f>
        <v/>
      </c>
      <c r="E5503" s="95" t="str">
        <f>IFERROR(VLOOKUP($A5503,HeadJournal!$A$1:$NTR$890,COLUMN(HeadJournal!G$1),0),"")</f>
        <v/>
      </c>
      <c r="F5503" s="95" t="str">
        <f t="shared" si="407"/>
        <v/>
      </c>
      <c r="G5503" s="97"/>
      <c r="H5503" s="161"/>
      <c r="I5503" s="97"/>
      <c r="J5503" s="97"/>
      <c r="K5503" s="29"/>
      <c r="L5503" s="29"/>
      <c r="M5503" s="30">
        <f>IFERROR(VLOOKUP($A5503,HeadJournal!$A$1:$J$890,COLUMN(HeadJournal!I$1),0)*($K5503+$L5503)/(SUMIF($A:$A,$A5503,$K:$K)+SUMIF($A:$A,$A5503,$L:$L)),0)</f>
        <v>0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0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</v>
      </c>
      <c r="P5503" s="30">
        <f>IFERROR(SUM(K5503:O5503)*VLOOKUP($A5503,HeadJournal!$A$1:$L$890,COLUMN(HeadJournal!H$1),0),0)</f>
        <v>0</v>
      </c>
      <c r="Q5503" s="29"/>
      <c r="R5503" s="31"/>
      <c r="S5503" s="31"/>
      <c r="T5503" s="95" t="str">
        <f t="shared" si="408"/>
        <v/>
      </c>
      <c r="U5503" s="32">
        <f t="shared" si="401"/>
        <v>0</v>
      </c>
      <c r="V5503" s="22" t="str">
        <f t="shared" si="402"/>
        <v/>
      </c>
      <c r="X5503" s="33"/>
      <c r="Y5503" s="33"/>
    </row>
    <row r="5504" spans="1:25" hidden="1" x14ac:dyDescent="0.2">
      <c r="A5504" s="93"/>
      <c r="B5504" s="94" t="str">
        <f>IFERROR(VLOOKUP($A5504,HeadJournal!$A$1:$NTR$890,COLUMN(HeadJournal!B$1),0),"")</f>
        <v/>
      </c>
      <c r="C5504" s="94" t="str">
        <f>IFERROR(VLOOKUP($A5504,HeadJournal!$A$1:$NTR$890,COLUMN(HeadJournal!C$1),0),"")</f>
        <v/>
      </c>
      <c r="D5504" s="125" t="str">
        <f>IFERROR(VLOOKUP($A5504,HeadJournal!$A$1:$NTR$890,COLUMN(HeadJournal!D$1),0),"")</f>
        <v/>
      </c>
      <c r="E5504" s="95" t="str">
        <f>IFERROR(VLOOKUP($A5504,HeadJournal!$A$1:$NTR$890,COLUMN(HeadJournal!G$1),0),"")</f>
        <v/>
      </c>
      <c r="F5504" s="95" t="str">
        <f t="shared" si="407"/>
        <v/>
      </c>
      <c r="G5504" s="97"/>
      <c r="H5504" s="161"/>
      <c r="I5504" s="97"/>
      <c r="J5504" s="97"/>
      <c r="K5504" s="29"/>
      <c r="L5504" s="29"/>
      <c r="M5504" s="30">
        <f>IFERROR(VLOOKUP($A5504,HeadJournal!$A$1:$J$890,COLUMN(HeadJournal!I$1),0)*($K5504+$L5504)/(SUMIF($A:$A,$A5504,$K:$K)+SUMIF($A:$A,$A5504,$L:$L)),0)</f>
        <v>0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0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</v>
      </c>
      <c r="P5504" s="30">
        <f>IFERROR(SUM(K5504:O5504)*VLOOKUP($A5504,HeadJournal!$A$1:$L$890,COLUMN(HeadJournal!H$1),0),0)</f>
        <v>0</v>
      </c>
      <c r="Q5504" s="29"/>
      <c r="R5504" s="31"/>
      <c r="S5504" s="31"/>
      <c r="T5504" s="95" t="str">
        <f t="shared" si="408"/>
        <v/>
      </c>
      <c r="U5504" s="32">
        <f t="shared" si="401"/>
        <v>0</v>
      </c>
      <c r="V5504" s="22" t="str">
        <f t="shared" si="402"/>
        <v/>
      </c>
      <c r="X5504" s="33"/>
      <c r="Y5504" s="33"/>
    </row>
    <row r="5505" spans="1:25" hidden="1" x14ac:dyDescent="0.2">
      <c r="A5505" s="93"/>
      <c r="B5505" s="94" t="str">
        <f>IFERROR(VLOOKUP($A5505,HeadJournal!$A$1:$NTR$890,COLUMN(HeadJournal!B$1),0),"")</f>
        <v/>
      </c>
      <c r="C5505" s="94" t="str">
        <f>IFERROR(VLOOKUP($A5505,HeadJournal!$A$1:$NTR$890,COLUMN(HeadJournal!C$1),0),"")</f>
        <v/>
      </c>
      <c r="D5505" s="125" t="str">
        <f>IFERROR(VLOOKUP($A5505,HeadJournal!$A$1:$NTR$890,COLUMN(HeadJournal!D$1),0),"")</f>
        <v/>
      </c>
      <c r="E5505" s="95" t="str">
        <f>IFERROR(VLOOKUP($A5505,HeadJournal!$A$1:$NTR$890,COLUMN(HeadJournal!G$1),0),"")</f>
        <v/>
      </c>
      <c r="F5505" s="95" t="str">
        <f t="shared" si="407"/>
        <v/>
      </c>
      <c r="G5505" s="97"/>
      <c r="H5505" s="161"/>
      <c r="I5505" s="97"/>
      <c r="J5505" s="97"/>
      <c r="K5505" s="29"/>
      <c r="L5505" s="29"/>
      <c r="M5505" s="30">
        <f>IFERROR(VLOOKUP($A5505,HeadJournal!$A$1:$J$890,COLUMN(HeadJournal!I$1),0)*($K5505+$L5505)/(SUMIF($A:$A,$A5505,$K:$K)+SUMIF($A:$A,$A5505,$L:$L)),0)</f>
        <v>0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0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0</v>
      </c>
      <c r="P5505" s="30">
        <f>IFERROR(SUM(K5505:O5505)*VLOOKUP($A5505,HeadJournal!$A$1:$L$890,COLUMN(HeadJournal!H$1),0),0)</f>
        <v>0</v>
      </c>
      <c r="Q5505" s="29"/>
      <c r="R5505" s="31"/>
      <c r="S5505" s="31"/>
      <c r="T5505" s="95" t="str">
        <f t="shared" si="408"/>
        <v/>
      </c>
      <c r="U5505" s="32">
        <f t="shared" si="401"/>
        <v>0</v>
      </c>
      <c r="V5505" s="22" t="str">
        <f t="shared" si="402"/>
        <v/>
      </c>
      <c r="X5505" s="33"/>
      <c r="Y5505" s="33"/>
    </row>
    <row r="5506" spans="1:25" hidden="1" x14ac:dyDescent="0.2">
      <c r="A5506" s="93"/>
      <c r="B5506" s="94" t="str">
        <f>IFERROR(VLOOKUP($A5506,HeadJournal!$A$1:$NTR$890,COLUMN(HeadJournal!B$1),0),"")</f>
        <v/>
      </c>
      <c r="C5506" s="94" t="str">
        <f>IFERROR(VLOOKUP($A5506,HeadJournal!$A$1:$NTR$890,COLUMN(HeadJournal!C$1),0),"")</f>
        <v/>
      </c>
      <c r="D5506" s="125" t="str">
        <f>IFERROR(VLOOKUP($A5506,HeadJournal!$A$1:$NTR$890,COLUMN(HeadJournal!D$1),0),"")</f>
        <v/>
      </c>
      <c r="E5506" s="95" t="str">
        <f>IFERROR(VLOOKUP($A5506,HeadJournal!$A$1:$NTR$890,COLUMN(HeadJournal!G$1),0),"")</f>
        <v/>
      </c>
      <c r="F5506" s="95" t="str">
        <f t="shared" si="407"/>
        <v/>
      </c>
      <c r="G5506" s="97"/>
      <c r="H5506" s="161"/>
      <c r="I5506" s="97"/>
      <c r="J5506" s="97"/>
      <c r="K5506" s="29"/>
      <c r="L5506" s="29"/>
      <c r="M5506" s="30">
        <f>IFERROR(VLOOKUP($A5506,HeadJournal!$A$1:$J$890,COLUMN(HeadJournal!I$1),0)*($K5506+$L5506)/(SUMIF($A:$A,$A5506,$K:$K)+SUMIF($A:$A,$A5506,$L:$L)),0)</f>
        <v>0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0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</v>
      </c>
      <c r="P5506" s="30">
        <f>IFERROR(SUM(K5506:O5506)*VLOOKUP($A5506,HeadJournal!$A$1:$L$890,COLUMN(HeadJournal!H$1),0),0)</f>
        <v>0</v>
      </c>
      <c r="Q5506" s="29"/>
      <c r="R5506" s="31"/>
      <c r="S5506" s="31"/>
      <c r="T5506" s="95" t="str">
        <f t="shared" si="408"/>
        <v/>
      </c>
      <c r="U5506" s="32">
        <f t="shared" si="401"/>
        <v>0</v>
      </c>
      <c r="V5506" s="22" t="str">
        <f t="shared" si="402"/>
        <v/>
      </c>
      <c r="X5506" s="33"/>
      <c r="Y5506" s="33"/>
    </row>
    <row r="5507" spans="1:25" hidden="1" x14ac:dyDescent="0.2">
      <c r="A5507" s="93"/>
      <c r="B5507" s="94" t="str">
        <f>IFERROR(VLOOKUP($A5507,HeadJournal!$A$1:$NTR$890,COLUMN(HeadJournal!B$1),0),"")</f>
        <v/>
      </c>
      <c r="C5507" s="94" t="str">
        <f>IFERROR(VLOOKUP($A5507,HeadJournal!$A$1:$NTR$890,COLUMN(HeadJournal!C$1),0),"")</f>
        <v/>
      </c>
      <c r="D5507" s="125" t="str">
        <f>IFERROR(VLOOKUP($A5507,HeadJournal!$A$1:$NTR$890,COLUMN(HeadJournal!D$1),0),"")</f>
        <v/>
      </c>
      <c r="E5507" s="95" t="str">
        <f>IFERROR(VLOOKUP($A5507,HeadJournal!$A$1:$NTR$890,COLUMN(HeadJournal!G$1),0),"")</f>
        <v/>
      </c>
      <c r="F5507" s="95" t="str">
        <f t="shared" si="407"/>
        <v/>
      </c>
      <c r="G5507" s="97"/>
      <c r="H5507" s="161"/>
      <c r="I5507" s="97"/>
      <c r="J5507" s="97"/>
      <c r="K5507" s="29"/>
      <c r="L5507" s="29"/>
      <c r="M5507" s="30">
        <f>IFERROR(VLOOKUP($A5507,HeadJournal!$A$1:$J$890,COLUMN(HeadJournal!I$1),0)*($K5507+$L5507)/(SUMIF($A:$A,$A5507,$K:$K)+SUMIF($A:$A,$A5507,$L:$L)),0)</f>
        <v>0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0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</v>
      </c>
      <c r="P5507" s="30">
        <f>IFERROR(SUM(K5507:O5507)*VLOOKUP($A5507,HeadJournal!$A$1:$L$890,COLUMN(HeadJournal!H$1),0),0)</f>
        <v>0</v>
      </c>
      <c r="Q5507" s="29"/>
      <c r="R5507" s="31"/>
      <c r="S5507" s="31"/>
      <c r="T5507" s="95" t="str">
        <f t="shared" si="408"/>
        <v/>
      </c>
      <c r="U5507" s="32">
        <f t="shared" si="401"/>
        <v>0</v>
      </c>
      <c r="V5507" s="22" t="str">
        <f t="shared" si="402"/>
        <v/>
      </c>
      <c r="X5507" s="33"/>
      <c r="Y5507" s="33"/>
    </row>
    <row r="5508" spans="1:25" hidden="1" x14ac:dyDescent="0.2">
      <c r="A5508" s="93"/>
      <c r="B5508" s="94" t="str">
        <f>IFERROR(VLOOKUP($A5508,HeadJournal!$A$1:$NTR$890,COLUMN(HeadJournal!B$1),0),"")</f>
        <v/>
      </c>
      <c r="C5508" s="94" t="str">
        <f>IFERROR(VLOOKUP($A5508,HeadJournal!$A$1:$NTR$890,COLUMN(HeadJournal!C$1),0),"")</f>
        <v/>
      </c>
      <c r="D5508" s="125" t="str">
        <f>IFERROR(VLOOKUP($A5508,HeadJournal!$A$1:$NTR$890,COLUMN(HeadJournal!D$1),0),"")</f>
        <v/>
      </c>
      <c r="E5508" s="95" t="str">
        <f>IFERROR(VLOOKUP($A5508,HeadJournal!$A$1:$NTR$890,COLUMN(HeadJournal!G$1),0),"")</f>
        <v/>
      </c>
      <c r="F5508" s="95" t="str">
        <f t="shared" ref="F5508:F5571" si="409">IFERROR(TEXT(E5508, "ГГГГ ММ"),"")</f>
        <v/>
      </c>
      <c r="G5508" s="97"/>
      <c r="H5508" s="161"/>
      <c r="I5508" s="97"/>
      <c r="J5508" s="97"/>
      <c r="K5508" s="29"/>
      <c r="L5508" s="29"/>
      <c r="M5508" s="30">
        <f>IFERROR(VLOOKUP($A5508,HeadJournal!$A$1:$J$890,COLUMN(HeadJournal!I$1),0)*($K5508+$L5508)/(SUMIF($A:$A,$A5508,$K:$K)+SUMIF($A:$A,$A5508,$L:$L)),0)</f>
        <v>0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0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</v>
      </c>
      <c r="P5508" s="30">
        <f>IFERROR(SUM(K5508:O5508)*VLOOKUP($A5508,HeadJournal!$A$1:$L$890,COLUMN(HeadJournal!H$1),0),0)</f>
        <v>0</v>
      </c>
      <c r="Q5508" s="29"/>
      <c r="R5508" s="31"/>
      <c r="S5508" s="31"/>
      <c r="T5508" s="95" t="str">
        <f t="shared" ref="T5508:T5571" si="410">IF(R5508="","",TEXT(R5508,"ГГГГ ММ"))</f>
        <v/>
      </c>
      <c r="U5508" s="32">
        <f t="shared" si="401"/>
        <v>0</v>
      </c>
      <c r="V5508" s="22" t="str">
        <f t="shared" si="402"/>
        <v/>
      </c>
      <c r="X5508" s="33"/>
      <c r="Y5508" s="33"/>
    </row>
    <row r="5509" spans="1:25" hidden="1" x14ac:dyDescent="0.2">
      <c r="A5509" s="93"/>
      <c r="B5509" s="94" t="str">
        <f>IFERROR(VLOOKUP($A5509,HeadJournal!$A$1:$NTR$890,COLUMN(HeadJournal!B$1),0),"")</f>
        <v/>
      </c>
      <c r="C5509" s="94" t="str">
        <f>IFERROR(VLOOKUP($A5509,HeadJournal!$A$1:$NTR$890,COLUMN(HeadJournal!C$1),0),"")</f>
        <v/>
      </c>
      <c r="D5509" s="125" t="str">
        <f>IFERROR(VLOOKUP($A5509,HeadJournal!$A$1:$NTR$890,COLUMN(HeadJournal!D$1),0),"")</f>
        <v/>
      </c>
      <c r="E5509" s="95" t="str">
        <f>IFERROR(VLOOKUP($A5509,HeadJournal!$A$1:$NTR$890,COLUMN(HeadJournal!G$1),0),"")</f>
        <v/>
      </c>
      <c r="F5509" s="95" t="str">
        <f t="shared" si="409"/>
        <v/>
      </c>
      <c r="G5509" s="97"/>
      <c r="H5509" s="161"/>
      <c r="I5509" s="97"/>
      <c r="J5509" s="97"/>
      <c r="K5509" s="29"/>
      <c r="L5509" s="29"/>
      <c r="M5509" s="30">
        <f>IFERROR(VLOOKUP($A5509,HeadJournal!$A$1:$J$890,COLUMN(HeadJournal!I$1),0)*($K5509+$L5509)/(SUMIF($A:$A,$A5509,$K:$K)+SUMIF($A:$A,$A5509,$L:$L)),0)</f>
        <v>0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0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</v>
      </c>
      <c r="P5509" s="30">
        <f>IFERROR(SUM(K5509:O5509)*VLOOKUP($A5509,HeadJournal!$A$1:$L$890,COLUMN(HeadJournal!H$1),0),0)</f>
        <v>0</v>
      </c>
      <c r="Q5509" s="29"/>
      <c r="R5509" s="31"/>
      <c r="S5509" s="31"/>
      <c r="T5509" s="95" t="str">
        <f t="shared" si="410"/>
        <v/>
      </c>
      <c r="U5509" s="32">
        <f t="shared" si="401"/>
        <v>0</v>
      </c>
      <c r="V5509" s="22" t="str">
        <f t="shared" si="402"/>
        <v/>
      </c>
      <c r="X5509" s="33"/>
      <c r="Y5509" s="33"/>
    </row>
    <row r="5510" spans="1:25" hidden="1" x14ac:dyDescent="0.2">
      <c r="A5510" s="93"/>
      <c r="B5510" s="94" t="str">
        <f>IFERROR(VLOOKUP($A5510,HeadJournal!$A$1:$NTR$890,COLUMN(HeadJournal!B$1),0),"")</f>
        <v/>
      </c>
      <c r="C5510" s="94" t="str">
        <f>IFERROR(VLOOKUP($A5510,HeadJournal!$A$1:$NTR$890,COLUMN(HeadJournal!C$1),0),"")</f>
        <v/>
      </c>
      <c r="D5510" s="125" t="str">
        <f>IFERROR(VLOOKUP($A5510,HeadJournal!$A$1:$NTR$890,COLUMN(HeadJournal!D$1),0),"")</f>
        <v/>
      </c>
      <c r="E5510" s="95" t="str">
        <f>IFERROR(VLOOKUP($A5510,HeadJournal!$A$1:$NTR$890,COLUMN(HeadJournal!G$1),0),"")</f>
        <v/>
      </c>
      <c r="F5510" s="95" t="str">
        <f t="shared" si="409"/>
        <v/>
      </c>
      <c r="G5510" s="97"/>
      <c r="H5510" s="161"/>
      <c r="I5510" s="97"/>
      <c r="J5510" s="97"/>
      <c r="K5510" s="29"/>
      <c r="L5510" s="29"/>
      <c r="M5510" s="30">
        <f>IFERROR(VLOOKUP($A5510,HeadJournal!$A$1:$J$890,COLUMN(HeadJournal!I$1),0)*($K5510+$L5510)/(SUMIF($A:$A,$A5510,$K:$K)+SUMIF($A:$A,$A5510,$L:$L)),0)</f>
        <v>0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0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</v>
      </c>
      <c r="P5510" s="30">
        <f>IFERROR(SUM(K5510:O5510)*VLOOKUP($A5510,HeadJournal!$A$1:$L$890,COLUMN(HeadJournal!H$1),0),0)</f>
        <v>0</v>
      </c>
      <c r="Q5510" s="29"/>
      <c r="R5510" s="31"/>
      <c r="S5510" s="31"/>
      <c r="T5510" s="95" t="str">
        <f t="shared" si="410"/>
        <v/>
      </c>
      <c r="U5510" s="32">
        <f t="shared" si="401"/>
        <v>0</v>
      </c>
      <c r="V5510" s="22" t="str">
        <f t="shared" si="402"/>
        <v/>
      </c>
      <c r="X5510" s="33"/>
      <c r="Y5510" s="33"/>
    </row>
    <row r="5511" spans="1:25" hidden="1" x14ac:dyDescent="0.2">
      <c r="A5511" s="93"/>
      <c r="B5511" s="94" t="str">
        <f>IFERROR(VLOOKUP($A5511,HeadJournal!$A$1:$NTR$890,COLUMN(HeadJournal!B$1),0),"")</f>
        <v/>
      </c>
      <c r="C5511" s="94" t="str">
        <f>IFERROR(VLOOKUP($A5511,HeadJournal!$A$1:$NTR$890,COLUMN(HeadJournal!C$1),0),"")</f>
        <v/>
      </c>
      <c r="D5511" s="125" t="str">
        <f>IFERROR(VLOOKUP($A5511,HeadJournal!$A$1:$NTR$890,COLUMN(HeadJournal!D$1),0),"")</f>
        <v/>
      </c>
      <c r="E5511" s="95" t="str">
        <f>IFERROR(VLOOKUP($A5511,HeadJournal!$A$1:$NTR$890,COLUMN(HeadJournal!G$1),0),"")</f>
        <v/>
      </c>
      <c r="F5511" s="95" t="str">
        <f t="shared" si="409"/>
        <v/>
      </c>
      <c r="G5511" s="97"/>
      <c r="H5511" s="161"/>
      <c r="I5511" s="97"/>
      <c r="J5511" s="97"/>
      <c r="K5511" s="29"/>
      <c r="L5511" s="29"/>
      <c r="M5511" s="30">
        <f>IFERROR(VLOOKUP($A5511,HeadJournal!$A$1:$J$890,COLUMN(HeadJournal!I$1),0)*($K5511+$L5511)/(SUMIF($A:$A,$A5511,$K:$K)+SUMIF($A:$A,$A5511,$L:$L)),0)</f>
        <v>0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0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</v>
      </c>
      <c r="P5511" s="30">
        <f>IFERROR(SUM(K5511:O5511)*VLOOKUP($A5511,HeadJournal!$A$1:$L$890,COLUMN(HeadJournal!H$1),0),0)</f>
        <v>0</v>
      </c>
      <c r="Q5511" s="29"/>
      <c r="R5511" s="31"/>
      <c r="S5511" s="31"/>
      <c r="T5511" s="95" t="str">
        <f t="shared" si="410"/>
        <v/>
      </c>
      <c r="U5511" s="32">
        <f t="shared" si="401"/>
        <v>0</v>
      </c>
      <c r="V5511" s="22" t="str">
        <f t="shared" si="402"/>
        <v/>
      </c>
      <c r="X5511" s="33"/>
      <c r="Y5511" s="33"/>
    </row>
    <row r="5512" spans="1:25" hidden="1" x14ac:dyDescent="0.2">
      <c r="A5512" s="93"/>
      <c r="B5512" s="94" t="str">
        <f>IFERROR(VLOOKUP($A5512,HeadJournal!$A$1:$NTR$890,COLUMN(HeadJournal!B$1),0),"")</f>
        <v/>
      </c>
      <c r="C5512" s="94" t="str">
        <f>IFERROR(VLOOKUP($A5512,HeadJournal!$A$1:$NTR$890,COLUMN(HeadJournal!C$1),0),"")</f>
        <v/>
      </c>
      <c r="D5512" s="125" t="str">
        <f>IFERROR(VLOOKUP($A5512,HeadJournal!$A$1:$NTR$890,COLUMN(HeadJournal!D$1),0),"")</f>
        <v/>
      </c>
      <c r="E5512" s="95" t="str">
        <f>IFERROR(VLOOKUP($A5512,HeadJournal!$A$1:$NTR$890,COLUMN(HeadJournal!G$1),0),"")</f>
        <v/>
      </c>
      <c r="F5512" s="95" t="str">
        <f t="shared" si="409"/>
        <v/>
      </c>
      <c r="G5512" s="97"/>
      <c r="H5512" s="161"/>
      <c r="I5512" s="97"/>
      <c r="J5512" s="97"/>
      <c r="K5512" s="29"/>
      <c r="L5512" s="29"/>
      <c r="M5512" s="30">
        <f>IFERROR(VLOOKUP($A5512,HeadJournal!$A$1:$J$890,COLUMN(HeadJournal!I$1),0)*($K5512+$L5512)/(SUMIF($A:$A,$A5512,$K:$K)+SUMIF($A:$A,$A5512,$L:$L)),0)</f>
        <v>0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0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</v>
      </c>
      <c r="P5512" s="30">
        <f>IFERROR(SUM(K5512:O5512)*VLOOKUP($A5512,HeadJournal!$A$1:$L$890,COLUMN(HeadJournal!H$1),0),0)</f>
        <v>0</v>
      </c>
      <c r="Q5512" s="29"/>
      <c r="R5512" s="31"/>
      <c r="S5512" s="31"/>
      <c r="T5512" s="95" t="str">
        <f t="shared" si="410"/>
        <v/>
      </c>
      <c r="U5512" s="32">
        <f t="shared" si="401"/>
        <v>0</v>
      </c>
      <c r="V5512" s="22" t="str">
        <f t="shared" si="402"/>
        <v/>
      </c>
      <c r="X5512" s="33"/>
      <c r="Y5512" s="33"/>
    </row>
    <row r="5513" spans="1:25" hidden="1" x14ac:dyDescent="0.2">
      <c r="A5513" s="93"/>
      <c r="B5513" s="94" t="str">
        <f>IFERROR(VLOOKUP($A5513,HeadJournal!$A$1:$NTR$890,COLUMN(HeadJournal!B$1),0),"")</f>
        <v/>
      </c>
      <c r="C5513" s="94" t="str">
        <f>IFERROR(VLOOKUP($A5513,HeadJournal!$A$1:$NTR$890,COLUMN(HeadJournal!C$1),0),"")</f>
        <v/>
      </c>
      <c r="D5513" s="125" t="str">
        <f>IFERROR(VLOOKUP($A5513,HeadJournal!$A$1:$NTR$890,COLUMN(HeadJournal!D$1),0),"")</f>
        <v/>
      </c>
      <c r="E5513" s="95" t="str">
        <f>IFERROR(VLOOKUP($A5513,HeadJournal!$A$1:$NTR$890,COLUMN(HeadJournal!G$1),0),"")</f>
        <v/>
      </c>
      <c r="F5513" s="95" t="str">
        <f t="shared" si="409"/>
        <v/>
      </c>
      <c r="G5513" s="97"/>
      <c r="H5513" s="161"/>
      <c r="I5513" s="97"/>
      <c r="J5513" s="97"/>
      <c r="K5513" s="29"/>
      <c r="L5513" s="29"/>
      <c r="M5513" s="30">
        <f>IFERROR(VLOOKUP($A5513,HeadJournal!$A$1:$J$890,COLUMN(HeadJournal!I$1),0)*($K5513+$L5513)/(SUMIF($A:$A,$A5513,$K:$K)+SUMIF($A:$A,$A5513,$L:$L)),0)</f>
        <v>0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0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0</v>
      </c>
      <c r="P5513" s="30">
        <f>IFERROR(SUM(K5513:O5513)*VLOOKUP($A5513,HeadJournal!$A$1:$L$890,COLUMN(HeadJournal!H$1),0),0)</f>
        <v>0</v>
      </c>
      <c r="Q5513" s="29"/>
      <c r="R5513" s="31"/>
      <c r="S5513" s="31"/>
      <c r="T5513" s="95" t="str">
        <f t="shared" si="410"/>
        <v/>
      </c>
      <c r="U5513" s="32">
        <f t="shared" si="401"/>
        <v>0</v>
      </c>
      <c r="V5513" s="22" t="str">
        <f t="shared" si="402"/>
        <v/>
      </c>
      <c r="X5513" s="33"/>
      <c r="Y5513" s="33"/>
    </row>
    <row r="5514" spans="1:25" hidden="1" x14ac:dyDescent="0.2">
      <c r="A5514" s="93"/>
      <c r="B5514" s="94" t="str">
        <f>IFERROR(VLOOKUP($A5514,HeadJournal!$A$1:$NTR$890,COLUMN(HeadJournal!B$1),0),"")</f>
        <v/>
      </c>
      <c r="C5514" s="94" t="str">
        <f>IFERROR(VLOOKUP($A5514,HeadJournal!$A$1:$NTR$890,COLUMN(HeadJournal!C$1),0),"")</f>
        <v/>
      </c>
      <c r="D5514" s="125" t="str">
        <f>IFERROR(VLOOKUP($A5514,HeadJournal!$A$1:$NTR$890,COLUMN(HeadJournal!D$1),0),"")</f>
        <v/>
      </c>
      <c r="E5514" s="95" t="str">
        <f>IFERROR(VLOOKUP($A5514,HeadJournal!$A$1:$NTR$890,COLUMN(HeadJournal!G$1),0),"")</f>
        <v/>
      </c>
      <c r="F5514" s="95" t="str">
        <f t="shared" si="409"/>
        <v/>
      </c>
      <c r="G5514" s="97"/>
      <c r="H5514" s="161"/>
      <c r="I5514" s="97"/>
      <c r="J5514" s="97"/>
      <c r="K5514" s="29"/>
      <c r="L5514" s="29"/>
      <c r="M5514" s="30">
        <f>IFERROR(VLOOKUP($A5514,HeadJournal!$A$1:$J$890,COLUMN(HeadJournal!I$1),0)*($K5514+$L5514)/(SUMIF($A:$A,$A5514,$K:$K)+SUMIF($A:$A,$A5514,$L:$L)),0)</f>
        <v>0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0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</v>
      </c>
      <c r="P5514" s="30">
        <f>IFERROR(SUM(K5514:O5514)*VLOOKUP($A5514,HeadJournal!$A$1:$L$890,COLUMN(HeadJournal!H$1),0),0)</f>
        <v>0</v>
      </c>
      <c r="Q5514" s="29"/>
      <c r="R5514" s="31"/>
      <c r="S5514" s="31"/>
      <c r="T5514" s="95" t="str">
        <f t="shared" si="410"/>
        <v/>
      </c>
      <c r="U5514" s="32">
        <f t="shared" si="401"/>
        <v>0</v>
      </c>
      <c r="V5514" s="22" t="str">
        <f t="shared" si="402"/>
        <v/>
      </c>
      <c r="X5514" s="33"/>
      <c r="Y5514" s="33"/>
    </row>
    <row r="5515" spans="1:25" hidden="1" x14ac:dyDescent="0.2">
      <c r="A5515" s="93"/>
      <c r="B5515" s="94" t="str">
        <f>IFERROR(VLOOKUP($A5515,HeadJournal!$A$1:$NTR$890,COLUMN(HeadJournal!B$1),0),"")</f>
        <v/>
      </c>
      <c r="C5515" s="94" t="str">
        <f>IFERROR(VLOOKUP($A5515,HeadJournal!$A$1:$NTR$890,COLUMN(HeadJournal!C$1),0),"")</f>
        <v/>
      </c>
      <c r="D5515" s="125" t="str">
        <f>IFERROR(VLOOKUP($A5515,HeadJournal!$A$1:$NTR$890,COLUMN(HeadJournal!D$1),0),"")</f>
        <v/>
      </c>
      <c r="E5515" s="95" t="str">
        <f>IFERROR(VLOOKUP($A5515,HeadJournal!$A$1:$NTR$890,COLUMN(HeadJournal!G$1),0),"")</f>
        <v/>
      </c>
      <c r="F5515" s="95" t="str">
        <f t="shared" si="409"/>
        <v/>
      </c>
      <c r="G5515" s="97"/>
      <c r="H5515" s="161"/>
      <c r="I5515" s="97"/>
      <c r="J5515" s="97"/>
      <c r="K5515" s="29"/>
      <c r="L5515" s="29"/>
      <c r="M5515" s="30">
        <f>IFERROR(VLOOKUP($A5515,HeadJournal!$A$1:$J$890,COLUMN(HeadJournal!I$1),0)*($K5515+$L5515)/(SUMIF($A:$A,$A5515,$K:$K)+SUMIF($A:$A,$A5515,$L:$L)),0)</f>
        <v>0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0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</v>
      </c>
      <c r="P5515" s="30">
        <f>IFERROR(SUM(K5515:O5515)*VLOOKUP($A5515,HeadJournal!$A$1:$L$890,COLUMN(HeadJournal!H$1),0),0)</f>
        <v>0</v>
      </c>
      <c r="Q5515" s="29"/>
      <c r="R5515" s="31"/>
      <c r="S5515" s="31"/>
      <c r="T5515" s="95" t="str">
        <f t="shared" si="410"/>
        <v/>
      </c>
      <c r="U5515" s="32">
        <f t="shared" si="401"/>
        <v>0</v>
      </c>
      <c r="V5515" s="22" t="str">
        <f t="shared" si="402"/>
        <v/>
      </c>
      <c r="X5515" s="33"/>
      <c r="Y5515" s="33"/>
    </row>
    <row r="5516" spans="1:25" hidden="1" x14ac:dyDescent="0.2">
      <c r="A5516" s="93"/>
      <c r="B5516" s="94" t="str">
        <f>IFERROR(VLOOKUP($A5516,HeadJournal!$A$1:$NTR$890,COLUMN(HeadJournal!B$1),0),"")</f>
        <v/>
      </c>
      <c r="C5516" s="94" t="str">
        <f>IFERROR(VLOOKUP($A5516,HeadJournal!$A$1:$NTR$890,COLUMN(HeadJournal!C$1),0),"")</f>
        <v/>
      </c>
      <c r="D5516" s="125" t="str">
        <f>IFERROR(VLOOKUP($A5516,HeadJournal!$A$1:$NTR$890,COLUMN(HeadJournal!D$1),0),"")</f>
        <v/>
      </c>
      <c r="E5516" s="95" t="str">
        <f>IFERROR(VLOOKUP($A5516,HeadJournal!$A$1:$NTR$890,COLUMN(HeadJournal!G$1),0),"")</f>
        <v/>
      </c>
      <c r="F5516" s="95" t="str">
        <f t="shared" si="409"/>
        <v/>
      </c>
      <c r="G5516" s="97"/>
      <c r="H5516" s="161"/>
      <c r="I5516" s="97"/>
      <c r="J5516" s="97"/>
      <c r="K5516" s="29"/>
      <c r="L5516" s="29"/>
      <c r="M5516" s="30">
        <f>IFERROR(VLOOKUP($A5516,HeadJournal!$A$1:$J$890,COLUMN(HeadJournal!I$1),0)*($K5516+$L5516)/(SUMIF($A:$A,$A5516,$K:$K)+SUMIF($A:$A,$A5516,$L:$L)),0)</f>
        <v>0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0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</v>
      </c>
      <c r="P5516" s="30">
        <f>IFERROR(SUM(K5516:O5516)*VLOOKUP($A5516,HeadJournal!$A$1:$L$890,COLUMN(HeadJournal!H$1),0),0)</f>
        <v>0</v>
      </c>
      <c r="Q5516" s="29"/>
      <c r="R5516" s="31"/>
      <c r="S5516" s="31"/>
      <c r="T5516" s="95" t="str">
        <f t="shared" si="410"/>
        <v/>
      </c>
      <c r="U5516" s="32">
        <f t="shared" si="401"/>
        <v>0</v>
      </c>
      <c r="V5516" s="22" t="str">
        <f t="shared" si="402"/>
        <v/>
      </c>
      <c r="X5516" s="33"/>
      <c r="Y5516" s="33"/>
    </row>
    <row r="5517" spans="1:25" hidden="1" x14ac:dyDescent="0.2">
      <c r="A5517" s="93"/>
      <c r="B5517" s="94" t="str">
        <f>IFERROR(VLOOKUP($A5517,HeadJournal!$A$1:$NTR$890,COLUMN(HeadJournal!B$1),0),"")</f>
        <v/>
      </c>
      <c r="C5517" s="94" t="str">
        <f>IFERROR(VLOOKUP($A5517,HeadJournal!$A$1:$NTR$890,COLUMN(HeadJournal!C$1),0),"")</f>
        <v/>
      </c>
      <c r="D5517" s="125" t="str">
        <f>IFERROR(VLOOKUP($A5517,HeadJournal!$A$1:$NTR$890,COLUMN(HeadJournal!D$1),0),"")</f>
        <v/>
      </c>
      <c r="E5517" s="95" t="str">
        <f>IFERROR(VLOOKUP($A5517,HeadJournal!$A$1:$NTR$890,COLUMN(HeadJournal!G$1),0),"")</f>
        <v/>
      </c>
      <c r="F5517" s="95" t="str">
        <f t="shared" si="409"/>
        <v/>
      </c>
      <c r="G5517" s="97"/>
      <c r="H5517" s="161"/>
      <c r="I5517" s="97"/>
      <c r="J5517" s="97"/>
      <c r="K5517" s="29"/>
      <c r="L5517" s="29"/>
      <c r="M5517" s="30">
        <f>IFERROR(VLOOKUP($A5517,HeadJournal!$A$1:$J$890,COLUMN(HeadJournal!I$1),0)*($K5517+$L5517)/(SUMIF($A:$A,$A5517,$K:$K)+SUMIF($A:$A,$A5517,$L:$L)),0)</f>
        <v>0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0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</v>
      </c>
      <c r="P5517" s="30">
        <f>IFERROR(SUM(K5517:O5517)*VLOOKUP($A5517,HeadJournal!$A$1:$L$890,COLUMN(HeadJournal!H$1),0),0)</f>
        <v>0</v>
      </c>
      <c r="Q5517" s="29"/>
      <c r="R5517" s="31"/>
      <c r="S5517" s="31"/>
      <c r="T5517" s="95" t="str">
        <f t="shared" si="410"/>
        <v/>
      </c>
      <c r="U5517" s="32">
        <f t="shared" si="401"/>
        <v>0</v>
      </c>
      <c r="V5517" s="22" t="str">
        <f t="shared" si="402"/>
        <v/>
      </c>
      <c r="X5517" s="33"/>
      <c r="Y5517" s="33"/>
    </row>
    <row r="5518" spans="1:25" hidden="1" x14ac:dyDescent="0.2">
      <c r="A5518" s="93"/>
      <c r="B5518" s="94" t="str">
        <f>IFERROR(VLOOKUP($A5518,HeadJournal!$A$1:$NTR$890,COLUMN(HeadJournal!B$1),0),"")</f>
        <v/>
      </c>
      <c r="C5518" s="94" t="str">
        <f>IFERROR(VLOOKUP($A5518,HeadJournal!$A$1:$NTR$890,COLUMN(HeadJournal!C$1),0),"")</f>
        <v/>
      </c>
      <c r="D5518" s="125" t="str">
        <f>IFERROR(VLOOKUP($A5518,HeadJournal!$A$1:$NTR$890,COLUMN(HeadJournal!D$1),0),"")</f>
        <v/>
      </c>
      <c r="E5518" s="95" t="str">
        <f>IFERROR(VLOOKUP($A5518,HeadJournal!$A$1:$NTR$890,COLUMN(HeadJournal!G$1),0),"")</f>
        <v/>
      </c>
      <c r="F5518" s="95" t="str">
        <f t="shared" si="409"/>
        <v/>
      </c>
      <c r="G5518" s="97"/>
      <c r="H5518" s="161"/>
      <c r="I5518" s="97"/>
      <c r="J5518" s="97"/>
      <c r="K5518" s="29"/>
      <c r="L5518" s="29"/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0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0</v>
      </c>
      <c r="P5518" s="30">
        <f>IFERROR(SUM(K5518:O5518)*VLOOKUP($A5518,HeadJournal!$A$1:$L$890,COLUMN(HeadJournal!H$1),0),0)</f>
        <v>0</v>
      </c>
      <c r="Q5518" s="29"/>
      <c r="R5518" s="31"/>
      <c r="S5518" s="31"/>
      <c r="T5518" s="95" t="str">
        <f t="shared" si="410"/>
        <v/>
      </c>
      <c r="U5518" s="32">
        <f t="shared" si="401"/>
        <v>0</v>
      </c>
      <c r="V5518" s="22" t="str">
        <f t="shared" si="402"/>
        <v/>
      </c>
      <c r="X5518" s="33"/>
      <c r="Y5518" s="33"/>
    </row>
    <row r="5519" spans="1:25" hidden="1" x14ac:dyDescent="0.2">
      <c r="A5519" s="93"/>
      <c r="B5519" s="94" t="str">
        <f>IFERROR(VLOOKUP($A5519,HeadJournal!$A$1:$NTR$890,COLUMN(HeadJournal!B$1),0),"")</f>
        <v/>
      </c>
      <c r="C5519" s="94" t="str">
        <f>IFERROR(VLOOKUP($A5519,HeadJournal!$A$1:$NTR$890,COLUMN(HeadJournal!C$1),0),"")</f>
        <v/>
      </c>
      <c r="D5519" s="125" t="str">
        <f>IFERROR(VLOOKUP($A5519,HeadJournal!$A$1:$NTR$890,COLUMN(HeadJournal!D$1),0),"")</f>
        <v/>
      </c>
      <c r="E5519" s="95" t="str">
        <f>IFERROR(VLOOKUP($A5519,HeadJournal!$A$1:$NTR$890,COLUMN(HeadJournal!G$1),0),"")</f>
        <v/>
      </c>
      <c r="F5519" s="95" t="str">
        <f t="shared" si="409"/>
        <v/>
      </c>
      <c r="G5519" s="97"/>
      <c r="H5519" s="161"/>
      <c r="I5519" s="97"/>
      <c r="J5519" s="97"/>
      <c r="K5519" s="29"/>
      <c r="L5519" s="29"/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0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0</v>
      </c>
      <c r="P5519" s="30">
        <f>IFERROR(SUM(K5519:O5519)*VLOOKUP($A5519,HeadJournal!$A$1:$L$890,COLUMN(HeadJournal!H$1),0),0)</f>
        <v>0</v>
      </c>
      <c r="Q5519" s="29"/>
      <c r="R5519" s="31"/>
      <c r="S5519" s="31"/>
      <c r="T5519" s="95" t="str">
        <f t="shared" si="410"/>
        <v/>
      </c>
      <c r="U5519" s="32">
        <f t="shared" si="401"/>
        <v>0</v>
      </c>
      <c r="V5519" s="22" t="str">
        <f t="shared" si="402"/>
        <v/>
      </c>
      <c r="X5519" s="33"/>
      <c r="Y5519" s="33"/>
    </row>
    <row r="5520" spans="1:25" hidden="1" x14ac:dyDescent="0.2">
      <c r="A5520" s="93"/>
      <c r="B5520" s="94" t="str">
        <f>IFERROR(VLOOKUP($A5520,HeadJournal!$A$1:$NTR$890,COLUMN(HeadJournal!B$1),0),"")</f>
        <v/>
      </c>
      <c r="C5520" s="94" t="str">
        <f>IFERROR(VLOOKUP($A5520,HeadJournal!$A$1:$NTR$890,COLUMN(HeadJournal!C$1),0),"")</f>
        <v/>
      </c>
      <c r="D5520" s="125" t="str">
        <f>IFERROR(VLOOKUP($A5520,HeadJournal!$A$1:$NTR$890,COLUMN(HeadJournal!D$1),0),"")</f>
        <v/>
      </c>
      <c r="E5520" s="95" t="str">
        <f>IFERROR(VLOOKUP($A5520,HeadJournal!$A$1:$NTR$890,COLUMN(HeadJournal!G$1),0),"")</f>
        <v/>
      </c>
      <c r="F5520" s="95" t="str">
        <f t="shared" si="409"/>
        <v/>
      </c>
      <c r="G5520" s="97"/>
      <c r="H5520" s="161"/>
      <c r="I5520" s="97"/>
      <c r="J5520" s="97"/>
      <c r="K5520" s="29"/>
      <c r="L5520" s="29"/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0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0</v>
      </c>
      <c r="P5520" s="30">
        <f>IFERROR(SUM(K5520:O5520)*VLOOKUP($A5520,HeadJournal!$A$1:$L$890,COLUMN(HeadJournal!H$1),0),0)</f>
        <v>0</v>
      </c>
      <c r="Q5520" s="29"/>
      <c r="R5520" s="31"/>
      <c r="S5520" s="31"/>
      <c r="T5520" s="95" t="str">
        <f t="shared" si="410"/>
        <v/>
      </c>
      <c r="U5520" s="32">
        <f t="shared" si="401"/>
        <v>0</v>
      </c>
      <c r="V5520" s="22" t="str">
        <f t="shared" si="402"/>
        <v/>
      </c>
      <c r="X5520" s="33"/>
      <c r="Y5520" s="33"/>
    </row>
    <row r="5521" spans="1:25" hidden="1" x14ac:dyDescent="0.2">
      <c r="A5521" s="93"/>
      <c r="B5521" s="94" t="str">
        <f>IFERROR(VLOOKUP($A5521,HeadJournal!$A$1:$NTR$890,COLUMN(HeadJournal!B$1),0),"")</f>
        <v/>
      </c>
      <c r="C5521" s="94" t="str">
        <f>IFERROR(VLOOKUP($A5521,HeadJournal!$A$1:$NTR$890,COLUMN(HeadJournal!C$1),0),"")</f>
        <v/>
      </c>
      <c r="D5521" s="125" t="str">
        <f>IFERROR(VLOOKUP($A5521,HeadJournal!$A$1:$NTR$890,COLUMN(HeadJournal!D$1),0),"")</f>
        <v/>
      </c>
      <c r="E5521" s="95" t="str">
        <f>IFERROR(VLOOKUP($A5521,HeadJournal!$A$1:$NTR$890,COLUMN(HeadJournal!G$1),0),"")</f>
        <v/>
      </c>
      <c r="F5521" s="95" t="str">
        <f t="shared" si="409"/>
        <v/>
      </c>
      <c r="G5521" s="97"/>
      <c r="H5521" s="161"/>
      <c r="I5521" s="97"/>
      <c r="J5521" s="97"/>
      <c r="K5521" s="29"/>
      <c r="L5521" s="29"/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0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0</v>
      </c>
      <c r="P5521" s="30">
        <f>IFERROR(SUM(K5521:O5521)*VLOOKUP($A5521,HeadJournal!$A$1:$L$890,COLUMN(HeadJournal!H$1),0),0)</f>
        <v>0</v>
      </c>
      <c r="Q5521" s="29"/>
      <c r="R5521" s="31"/>
      <c r="S5521" s="31"/>
      <c r="T5521" s="95" t="str">
        <f t="shared" si="410"/>
        <v/>
      </c>
      <c r="U5521" s="32">
        <f t="shared" si="401"/>
        <v>0</v>
      </c>
      <c r="V5521" s="22" t="str">
        <f t="shared" si="402"/>
        <v/>
      </c>
      <c r="X5521" s="33"/>
      <c r="Y5521" s="33"/>
    </row>
    <row r="5522" spans="1:25" hidden="1" x14ac:dyDescent="0.2">
      <c r="A5522" s="93"/>
      <c r="B5522" s="94" t="str">
        <f>IFERROR(VLOOKUP($A5522,HeadJournal!$A$1:$NTR$890,COLUMN(HeadJournal!B$1),0),"")</f>
        <v/>
      </c>
      <c r="C5522" s="94" t="str">
        <f>IFERROR(VLOOKUP($A5522,HeadJournal!$A$1:$NTR$890,COLUMN(HeadJournal!C$1),0),"")</f>
        <v/>
      </c>
      <c r="D5522" s="125" t="str">
        <f>IFERROR(VLOOKUP($A5522,HeadJournal!$A$1:$NTR$890,COLUMN(HeadJournal!D$1),0),"")</f>
        <v/>
      </c>
      <c r="E5522" s="95" t="str">
        <f>IFERROR(VLOOKUP($A5522,HeadJournal!$A$1:$NTR$890,COLUMN(HeadJournal!G$1),0),"")</f>
        <v/>
      </c>
      <c r="F5522" s="95" t="str">
        <f t="shared" si="409"/>
        <v/>
      </c>
      <c r="G5522" s="97"/>
      <c r="H5522" s="161"/>
      <c r="I5522" s="97"/>
      <c r="J5522" s="97"/>
      <c r="K5522" s="29"/>
      <c r="L5522" s="29"/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0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0</v>
      </c>
      <c r="P5522" s="30">
        <f>IFERROR(SUM(K5522:O5522)*VLOOKUP($A5522,HeadJournal!$A$1:$L$890,COLUMN(HeadJournal!H$1),0),0)</f>
        <v>0</v>
      </c>
      <c r="Q5522" s="29"/>
      <c r="R5522" s="31"/>
      <c r="S5522" s="31"/>
      <c r="T5522" s="95" t="str">
        <f t="shared" si="410"/>
        <v/>
      </c>
      <c r="U5522" s="32">
        <f t="shared" si="401"/>
        <v>0</v>
      </c>
      <c r="V5522" s="22" t="str">
        <f t="shared" si="402"/>
        <v/>
      </c>
      <c r="X5522" s="33"/>
      <c r="Y5522" s="33"/>
    </row>
    <row r="5523" spans="1:25" hidden="1" x14ac:dyDescent="0.2">
      <c r="A5523" s="93"/>
      <c r="B5523" s="94" t="str">
        <f>IFERROR(VLOOKUP($A5523,HeadJournal!$A$1:$NTR$890,COLUMN(HeadJournal!B$1),0),"")</f>
        <v/>
      </c>
      <c r="C5523" s="94" t="str">
        <f>IFERROR(VLOOKUP($A5523,HeadJournal!$A$1:$NTR$890,COLUMN(HeadJournal!C$1),0),"")</f>
        <v/>
      </c>
      <c r="D5523" s="125" t="str">
        <f>IFERROR(VLOOKUP($A5523,HeadJournal!$A$1:$NTR$890,COLUMN(HeadJournal!D$1),0),"")</f>
        <v/>
      </c>
      <c r="E5523" s="95" t="str">
        <f>IFERROR(VLOOKUP($A5523,HeadJournal!$A$1:$NTR$890,COLUMN(HeadJournal!G$1),0),"")</f>
        <v/>
      </c>
      <c r="F5523" s="95" t="str">
        <f t="shared" si="409"/>
        <v/>
      </c>
      <c r="G5523" s="97"/>
      <c r="H5523" s="161"/>
      <c r="I5523" s="97"/>
      <c r="J5523" s="97"/>
      <c r="K5523" s="29"/>
      <c r="L5523" s="29"/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0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0</v>
      </c>
      <c r="P5523" s="30">
        <f>IFERROR(SUM(K5523:O5523)*VLOOKUP($A5523,HeadJournal!$A$1:$L$890,COLUMN(HeadJournal!H$1),0),0)</f>
        <v>0</v>
      </c>
      <c r="Q5523" s="29"/>
      <c r="R5523" s="31"/>
      <c r="S5523" s="31"/>
      <c r="T5523" s="95" t="str">
        <f t="shared" si="410"/>
        <v/>
      </c>
      <c r="U5523" s="32">
        <f t="shared" si="401"/>
        <v>0</v>
      </c>
      <c r="V5523" s="22" t="str">
        <f t="shared" si="402"/>
        <v/>
      </c>
      <c r="X5523" s="33"/>
      <c r="Y5523" s="33"/>
    </row>
    <row r="5524" spans="1:25" hidden="1" x14ac:dyDescent="0.2">
      <c r="A5524" s="93"/>
      <c r="B5524" s="94" t="str">
        <f>IFERROR(VLOOKUP($A5524,HeadJournal!$A$1:$NTR$890,COLUMN(HeadJournal!B$1),0),"")</f>
        <v/>
      </c>
      <c r="C5524" s="94" t="str">
        <f>IFERROR(VLOOKUP($A5524,HeadJournal!$A$1:$NTR$890,COLUMN(HeadJournal!C$1),0),"")</f>
        <v/>
      </c>
      <c r="D5524" s="125" t="str">
        <f>IFERROR(VLOOKUP($A5524,HeadJournal!$A$1:$NTR$890,COLUMN(HeadJournal!D$1),0),"")</f>
        <v/>
      </c>
      <c r="E5524" s="95" t="str">
        <f>IFERROR(VLOOKUP($A5524,HeadJournal!$A$1:$NTR$890,COLUMN(HeadJournal!G$1),0),"")</f>
        <v/>
      </c>
      <c r="F5524" s="95" t="str">
        <f t="shared" si="409"/>
        <v/>
      </c>
      <c r="G5524" s="97"/>
      <c r="H5524" s="161"/>
      <c r="I5524" s="97"/>
      <c r="J5524" s="97"/>
      <c r="K5524" s="29"/>
      <c r="L5524" s="29"/>
      <c r="M5524" s="30">
        <f>IFERROR(VLOOKUP($A5524,HeadJournal!$A$1:$J$890,COLUMN(HeadJournal!I$1),0)*($K5524+$L5524)/(SUMIF($A:$A,$A5524,$K:$K)+SUMIF($A:$A,$A5524,$L:$L)),0)</f>
        <v>0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0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</v>
      </c>
      <c r="P5524" s="30">
        <f>IFERROR(SUM(K5524:O5524)*VLOOKUP($A5524,HeadJournal!$A$1:$L$890,COLUMN(HeadJournal!H$1),0),0)</f>
        <v>0</v>
      </c>
      <c r="Q5524" s="29"/>
      <c r="R5524" s="31"/>
      <c r="S5524" s="31"/>
      <c r="T5524" s="95" t="str">
        <f t="shared" si="410"/>
        <v/>
      </c>
      <c r="U5524" s="32">
        <f t="shared" si="401"/>
        <v>0</v>
      </c>
      <c r="V5524" s="22" t="str">
        <f t="shared" si="402"/>
        <v/>
      </c>
      <c r="X5524" s="33"/>
      <c r="Y5524" s="33"/>
    </row>
    <row r="5525" spans="1:25" hidden="1" x14ac:dyDescent="0.2">
      <c r="A5525" s="93"/>
      <c r="B5525" s="94" t="str">
        <f>IFERROR(VLOOKUP($A5525,HeadJournal!$A$1:$NTR$890,COLUMN(HeadJournal!B$1),0),"")</f>
        <v/>
      </c>
      <c r="C5525" s="94" t="str">
        <f>IFERROR(VLOOKUP($A5525,HeadJournal!$A$1:$NTR$890,COLUMN(HeadJournal!C$1),0),"")</f>
        <v/>
      </c>
      <c r="D5525" s="125" t="str">
        <f>IFERROR(VLOOKUP($A5525,HeadJournal!$A$1:$NTR$890,COLUMN(HeadJournal!D$1),0),"")</f>
        <v/>
      </c>
      <c r="E5525" s="95" t="str">
        <f>IFERROR(VLOOKUP($A5525,HeadJournal!$A$1:$NTR$890,COLUMN(HeadJournal!G$1),0),"")</f>
        <v/>
      </c>
      <c r="F5525" s="95" t="str">
        <f t="shared" si="409"/>
        <v/>
      </c>
      <c r="G5525" s="97"/>
      <c r="H5525" s="161"/>
      <c r="I5525" s="97"/>
      <c r="J5525" s="97"/>
      <c r="K5525" s="29"/>
      <c r="L5525" s="29"/>
      <c r="M5525" s="30">
        <f>IFERROR(VLOOKUP($A5525,HeadJournal!$A$1:$J$890,COLUMN(HeadJournal!I$1),0)*($K5525+$L5525)/(SUMIF($A:$A,$A5525,$K:$K)+SUMIF($A:$A,$A5525,$L:$L)),0)</f>
        <v>0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0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</v>
      </c>
      <c r="P5525" s="30">
        <f>IFERROR(SUM(K5525:O5525)*VLOOKUP($A5525,HeadJournal!$A$1:$L$890,COLUMN(HeadJournal!H$1),0),0)</f>
        <v>0</v>
      </c>
      <c r="Q5525" s="29"/>
      <c r="R5525" s="31"/>
      <c r="S5525" s="31"/>
      <c r="T5525" s="95" t="str">
        <f t="shared" si="410"/>
        <v/>
      </c>
      <c r="U5525" s="32">
        <f t="shared" si="401"/>
        <v>0</v>
      </c>
      <c r="V5525" s="22" t="str">
        <f t="shared" si="402"/>
        <v/>
      </c>
      <c r="X5525" s="33"/>
      <c r="Y5525" s="33"/>
    </row>
    <row r="5526" spans="1:25" hidden="1" x14ac:dyDescent="0.2">
      <c r="A5526" s="93"/>
      <c r="B5526" s="94" t="str">
        <f>IFERROR(VLOOKUP($A5526,HeadJournal!$A$1:$NTR$890,COLUMN(HeadJournal!B$1),0),"")</f>
        <v/>
      </c>
      <c r="C5526" s="94" t="str">
        <f>IFERROR(VLOOKUP($A5526,HeadJournal!$A$1:$NTR$890,COLUMN(HeadJournal!C$1),0),"")</f>
        <v/>
      </c>
      <c r="D5526" s="125" t="str">
        <f>IFERROR(VLOOKUP($A5526,HeadJournal!$A$1:$NTR$890,COLUMN(HeadJournal!D$1),0),"")</f>
        <v/>
      </c>
      <c r="E5526" s="95" t="str">
        <f>IFERROR(VLOOKUP($A5526,HeadJournal!$A$1:$NTR$890,COLUMN(HeadJournal!G$1),0),"")</f>
        <v/>
      </c>
      <c r="F5526" s="95" t="str">
        <f t="shared" si="409"/>
        <v/>
      </c>
      <c r="G5526" s="97"/>
      <c r="H5526" s="161"/>
      <c r="I5526" s="97"/>
      <c r="J5526" s="97"/>
      <c r="K5526" s="29"/>
      <c r="L5526" s="29"/>
      <c r="M5526" s="30">
        <f>IFERROR(VLOOKUP($A5526,HeadJournal!$A$1:$J$890,COLUMN(HeadJournal!I$1),0)*($K5526+$L5526)/(SUMIF($A:$A,$A5526,$K:$K)+SUMIF($A:$A,$A5526,$L:$L)),0)</f>
        <v>0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0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</v>
      </c>
      <c r="P5526" s="30">
        <f>IFERROR(SUM(K5526:O5526)*VLOOKUP($A5526,HeadJournal!$A$1:$L$890,COLUMN(HeadJournal!H$1),0),0)</f>
        <v>0</v>
      </c>
      <c r="Q5526" s="29"/>
      <c r="R5526" s="31"/>
      <c r="S5526" s="31"/>
      <c r="T5526" s="95" t="str">
        <f t="shared" si="410"/>
        <v/>
      </c>
      <c r="U5526" s="32">
        <f t="shared" si="401"/>
        <v>0</v>
      </c>
      <c r="V5526" s="22" t="str">
        <f t="shared" si="402"/>
        <v/>
      </c>
      <c r="X5526" s="33"/>
      <c r="Y5526" s="33"/>
    </row>
    <row r="5527" spans="1:25" hidden="1" x14ac:dyDescent="0.2">
      <c r="A5527" s="93"/>
      <c r="B5527" s="94" t="str">
        <f>IFERROR(VLOOKUP($A5527,HeadJournal!$A$1:$NTR$890,COLUMN(HeadJournal!B$1),0),"")</f>
        <v/>
      </c>
      <c r="C5527" s="94" t="str">
        <f>IFERROR(VLOOKUP($A5527,HeadJournal!$A$1:$NTR$890,COLUMN(HeadJournal!C$1),0),"")</f>
        <v/>
      </c>
      <c r="D5527" s="125" t="str">
        <f>IFERROR(VLOOKUP($A5527,HeadJournal!$A$1:$NTR$890,COLUMN(HeadJournal!D$1),0),"")</f>
        <v/>
      </c>
      <c r="E5527" s="95" t="str">
        <f>IFERROR(VLOOKUP($A5527,HeadJournal!$A$1:$NTR$890,COLUMN(HeadJournal!G$1),0),"")</f>
        <v/>
      </c>
      <c r="F5527" s="95" t="str">
        <f t="shared" si="409"/>
        <v/>
      </c>
      <c r="G5527" s="97"/>
      <c r="H5527" s="161"/>
      <c r="I5527" s="97"/>
      <c r="J5527" s="97"/>
      <c r="K5527" s="29"/>
      <c r="L5527" s="29"/>
      <c r="M5527" s="30">
        <f>IFERROR(VLOOKUP($A5527,HeadJournal!$A$1:$J$890,COLUMN(HeadJournal!I$1),0)*($K5527+$L5527)/(SUMIF($A:$A,$A5527,$K:$K)+SUMIF($A:$A,$A5527,$L:$L)),0)</f>
        <v>0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0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</v>
      </c>
      <c r="P5527" s="30">
        <f>IFERROR(SUM(K5527:O5527)*VLOOKUP($A5527,HeadJournal!$A$1:$L$890,COLUMN(HeadJournal!H$1),0),0)</f>
        <v>0</v>
      </c>
      <c r="Q5527" s="29"/>
      <c r="R5527" s="31"/>
      <c r="S5527" s="31"/>
      <c r="T5527" s="95" t="str">
        <f t="shared" si="410"/>
        <v/>
      </c>
      <c r="U5527" s="32">
        <f t="shared" si="401"/>
        <v>0</v>
      </c>
      <c r="V5527" s="22" t="str">
        <f t="shared" si="402"/>
        <v/>
      </c>
      <c r="X5527" s="33"/>
      <c r="Y5527" s="33"/>
    </row>
    <row r="5528" spans="1:25" hidden="1" x14ac:dyDescent="0.2">
      <c r="A5528" s="93"/>
      <c r="B5528" s="94" t="str">
        <f>IFERROR(VLOOKUP($A5528,HeadJournal!$A$1:$NTR$890,COLUMN(HeadJournal!B$1),0),"")</f>
        <v/>
      </c>
      <c r="C5528" s="94" t="str">
        <f>IFERROR(VLOOKUP($A5528,HeadJournal!$A$1:$NTR$890,COLUMN(HeadJournal!C$1),0),"")</f>
        <v/>
      </c>
      <c r="D5528" s="125" t="str">
        <f>IFERROR(VLOOKUP($A5528,HeadJournal!$A$1:$NTR$890,COLUMN(HeadJournal!D$1),0),"")</f>
        <v/>
      </c>
      <c r="E5528" s="95" t="str">
        <f>IFERROR(VLOOKUP($A5528,HeadJournal!$A$1:$NTR$890,COLUMN(HeadJournal!G$1),0),"")</f>
        <v/>
      </c>
      <c r="F5528" s="95" t="str">
        <f t="shared" si="409"/>
        <v/>
      </c>
      <c r="G5528" s="97"/>
      <c r="H5528" s="161"/>
      <c r="I5528" s="97"/>
      <c r="J5528" s="97"/>
      <c r="K5528" s="29"/>
      <c r="L5528" s="29"/>
      <c r="M5528" s="30">
        <f>IFERROR(VLOOKUP($A5528,HeadJournal!$A$1:$J$890,COLUMN(HeadJournal!I$1),0)*($K5528+$L5528)/(SUMIF($A:$A,$A5528,$K:$K)+SUMIF($A:$A,$A5528,$L:$L)),0)</f>
        <v>0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0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</v>
      </c>
      <c r="P5528" s="30">
        <f>IFERROR(SUM(K5528:O5528)*VLOOKUP($A5528,HeadJournal!$A$1:$L$890,COLUMN(HeadJournal!H$1),0),0)</f>
        <v>0</v>
      </c>
      <c r="Q5528" s="29"/>
      <c r="R5528" s="31"/>
      <c r="S5528" s="31"/>
      <c r="T5528" s="95" t="str">
        <f t="shared" si="410"/>
        <v/>
      </c>
      <c r="U5528" s="32">
        <f t="shared" si="401"/>
        <v>0</v>
      </c>
      <c r="V5528" s="22" t="str">
        <f t="shared" si="402"/>
        <v/>
      </c>
      <c r="X5528" s="33"/>
      <c r="Y5528" s="33"/>
    </row>
    <row r="5529" spans="1:25" hidden="1" x14ac:dyDescent="0.2">
      <c r="A5529" s="93"/>
      <c r="B5529" s="94" t="str">
        <f>IFERROR(VLOOKUP($A5529,HeadJournal!$A$1:$NTR$890,COLUMN(HeadJournal!B$1),0),"")</f>
        <v/>
      </c>
      <c r="C5529" s="94" t="str">
        <f>IFERROR(VLOOKUP($A5529,HeadJournal!$A$1:$NTR$890,COLUMN(HeadJournal!C$1),0),"")</f>
        <v/>
      </c>
      <c r="D5529" s="125" t="str">
        <f>IFERROR(VLOOKUP($A5529,HeadJournal!$A$1:$NTR$890,COLUMN(HeadJournal!D$1),0),"")</f>
        <v/>
      </c>
      <c r="E5529" s="95" t="str">
        <f>IFERROR(VLOOKUP($A5529,HeadJournal!$A$1:$NTR$890,COLUMN(HeadJournal!G$1),0),"")</f>
        <v/>
      </c>
      <c r="F5529" s="95" t="str">
        <f t="shared" si="409"/>
        <v/>
      </c>
      <c r="G5529" s="97"/>
      <c r="H5529" s="161"/>
      <c r="I5529" s="97"/>
      <c r="J5529" s="97"/>
      <c r="K5529" s="29"/>
      <c r="L5529" s="29"/>
      <c r="M5529" s="30">
        <f>IFERROR(VLOOKUP($A5529,HeadJournal!$A$1:$J$890,COLUMN(HeadJournal!I$1),0)*($K5529+$L5529)/(SUMIF($A:$A,$A5529,$K:$K)+SUMIF($A:$A,$A5529,$L:$L)),0)</f>
        <v>0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0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</v>
      </c>
      <c r="P5529" s="30">
        <f>IFERROR(SUM(K5529:O5529)*VLOOKUP($A5529,HeadJournal!$A$1:$L$890,COLUMN(HeadJournal!H$1),0),0)</f>
        <v>0</v>
      </c>
      <c r="Q5529" s="29"/>
      <c r="R5529" s="31"/>
      <c r="S5529" s="31"/>
      <c r="T5529" s="95" t="str">
        <f t="shared" si="410"/>
        <v/>
      </c>
      <c r="U5529" s="32">
        <f t="shared" si="401"/>
        <v>0</v>
      </c>
      <c r="V5529" s="22" t="str">
        <f t="shared" si="402"/>
        <v/>
      </c>
      <c r="X5529" s="33"/>
      <c r="Y5529" s="33"/>
    </row>
    <row r="5530" spans="1:25" hidden="1" x14ac:dyDescent="0.2">
      <c r="A5530" s="93"/>
      <c r="B5530" s="94" t="str">
        <f>IFERROR(VLOOKUP($A5530,HeadJournal!$A$1:$NTR$890,COLUMN(HeadJournal!B$1),0),"")</f>
        <v/>
      </c>
      <c r="C5530" s="94" t="str">
        <f>IFERROR(VLOOKUP($A5530,HeadJournal!$A$1:$NTR$890,COLUMN(HeadJournal!C$1),0),"")</f>
        <v/>
      </c>
      <c r="D5530" s="125" t="str">
        <f>IFERROR(VLOOKUP($A5530,HeadJournal!$A$1:$NTR$890,COLUMN(HeadJournal!D$1),0),"")</f>
        <v/>
      </c>
      <c r="E5530" s="95" t="str">
        <f>IFERROR(VLOOKUP($A5530,HeadJournal!$A$1:$NTR$890,COLUMN(HeadJournal!G$1),0),"")</f>
        <v/>
      </c>
      <c r="F5530" s="95" t="str">
        <f t="shared" si="409"/>
        <v/>
      </c>
      <c r="G5530" s="97"/>
      <c r="H5530" s="161"/>
      <c r="I5530" s="97"/>
      <c r="J5530" s="97"/>
      <c r="K5530" s="29"/>
      <c r="L5530" s="29"/>
      <c r="M5530" s="30">
        <f>IFERROR(VLOOKUP($A5530,HeadJournal!$A$1:$J$890,COLUMN(HeadJournal!I$1),0)*($K5530+$L5530)/(SUMIF($A:$A,$A5530,$K:$K)+SUMIF($A:$A,$A5530,$L:$L)),0)</f>
        <v>0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0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</v>
      </c>
      <c r="P5530" s="30">
        <f>IFERROR(SUM(K5530:O5530)*VLOOKUP($A5530,HeadJournal!$A$1:$L$890,COLUMN(HeadJournal!H$1),0),0)</f>
        <v>0</v>
      </c>
      <c r="Q5530" s="29"/>
      <c r="R5530" s="31"/>
      <c r="S5530" s="31"/>
      <c r="T5530" s="95" t="str">
        <f t="shared" si="410"/>
        <v/>
      </c>
      <c r="U5530" s="32">
        <f t="shared" si="401"/>
        <v>0</v>
      </c>
      <c r="V5530" s="22" t="str">
        <f t="shared" si="402"/>
        <v/>
      </c>
      <c r="X5530" s="33"/>
      <c r="Y5530" s="33"/>
    </row>
    <row r="5531" spans="1:25" hidden="1" x14ac:dyDescent="0.2">
      <c r="A5531" s="93"/>
      <c r="B5531" s="94" t="str">
        <f>IFERROR(VLOOKUP($A5531,HeadJournal!$A$1:$NTR$890,COLUMN(HeadJournal!B$1),0),"")</f>
        <v/>
      </c>
      <c r="C5531" s="94" t="str">
        <f>IFERROR(VLOOKUP($A5531,HeadJournal!$A$1:$NTR$890,COLUMN(HeadJournal!C$1),0),"")</f>
        <v/>
      </c>
      <c r="D5531" s="125" t="str">
        <f>IFERROR(VLOOKUP($A5531,HeadJournal!$A$1:$NTR$890,COLUMN(HeadJournal!D$1),0),"")</f>
        <v/>
      </c>
      <c r="E5531" s="95" t="str">
        <f>IFERROR(VLOOKUP($A5531,HeadJournal!$A$1:$NTR$890,COLUMN(HeadJournal!G$1),0),"")</f>
        <v/>
      </c>
      <c r="F5531" s="95" t="str">
        <f t="shared" si="409"/>
        <v/>
      </c>
      <c r="G5531" s="97"/>
      <c r="H5531" s="161"/>
      <c r="I5531" s="97"/>
      <c r="J5531" s="97"/>
      <c r="K5531" s="29"/>
      <c r="L5531" s="29"/>
      <c r="M5531" s="30">
        <f>IFERROR(VLOOKUP($A5531,HeadJournal!$A$1:$J$890,COLUMN(HeadJournal!I$1),0)*($K5531+$L5531)/(SUMIF($A:$A,$A5531,$K:$K)+SUMIF($A:$A,$A5531,$L:$L)),0)</f>
        <v>0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0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</v>
      </c>
      <c r="P5531" s="30">
        <f>IFERROR(SUM(K5531:O5531)*VLOOKUP($A5531,HeadJournal!$A$1:$L$890,COLUMN(HeadJournal!H$1),0),0)</f>
        <v>0</v>
      </c>
      <c r="Q5531" s="29"/>
      <c r="R5531" s="31"/>
      <c r="S5531" s="31"/>
      <c r="T5531" s="95" t="str">
        <f t="shared" si="410"/>
        <v/>
      </c>
      <c r="U5531" s="32">
        <f t="shared" si="401"/>
        <v>0</v>
      </c>
      <c r="V5531" s="22" t="str">
        <f t="shared" si="402"/>
        <v/>
      </c>
      <c r="X5531" s="33"/>
      <c r="Y5531" s="33"/>
    </row>
    <row r="5532" spans="1:25" hidden="1" x14ac:dyDescent="0.2">
      <c r="A5532" s="93"/>
      <c r="B5532" s="94" t="str">
        <f>IFERROR(VLOOKUP($A5532,HeadJournal!$A$1:$NTR$890,COLUMN(HeadJournal!B$1),0),"")</f>
        <v/>
      </c>
      <c r="C5532" s="94" t="str">
        <f>IFERROR(VLOOKUP($A5532,HeadJournal!$A$1:$NTR$890,COLUMN(HeadJournal!C$1),0),"")</f>
        <v/>
      </c>
      <c r="D5532" s="125" t="str">
        <f>IFERROR(VLOOKUP($A5532,HeadJournal!$A$1:$NTR$890,COLUMN(HeadJournal!D$1),0),"")</f>
        <v/>
      </c>
      <c r="E5532" s="95" t="str">
        <f>IFERROR(VLOOKUP($A5532,HeadJournal!$A$1:$NTR$890,COLUMN(HeadJournal!G$1),0),"")</f>
        <v/>
      </c>
      <c r="F5532" s="95" t="str">
        <f t="shared" si="409"/>
        <v/>
      </c>
      <c r="G5532" s="97"/>
      <c r="H5532" s="161"/>
      <c r="I5532" s="97"/>
      <c r="J5532" s="97"/>
      <c r="K5532" s="29"/>
      <c r="L5532" s="29"/>
      <c r="M5532" s="30">
        <f>IFERROR(VLOOKUP($A5532,HeadJournal!$A$1:$J$890,COLUMN(HeadJournal!I$1),0)*($K5532+$L5532)/(SUMIF($A:$A,$A5532,$K:$K)+SUMIF($A:$A,$A5532,$L:$L)),0)</f>
        <v>0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0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</v>
      </c>
      <c r="P5532" s="30">
        <f>IFERROR(SUM(K5532:O5532)*VLOOKUP($A5532,HeadJournal!$A$1:$L$890,COLUMN(HeadJournal!H$1),0),0)</f>
        <v>0</v>
      </c>
      <c r="Q5532" s="29"/>
      <c r="R5532" s="31"/>
      <c r="S5532" s="31"/>
      <c r="T5532" s="95" t="str">
        <f t="shared" si="410"/>
        <v/>
      </c>
      <c r="U5532" s="32">
        <f t="shared" si="401"/>
        <v>0</v>
      </c>
      <c r="V5532" s="22" t="str">
        <f t="shared" si="402"/>
        <v/>
      </c>
      <c r="X5532" s="33"/>
      <c r="Y5532" s="33"/>
    </row>
    <row r="5533" spans="1:25" hidden="1" x14ac:dyDescent="0.2">
      <c r="A5533" s="93"/>
      <c r="B5533" s="94" t="str">
        <f>IFERROR(VLOOKUP($A5533,HeadJournal!$A$1:$NTR$890,COLUMN(HeadJournal!B$1),0),"")</f>
        <v/>
      </c>
      <c r="C5533" s="94" t="str">
        <f>IFERROR(VLOOKUP($A5533,HeadJournal!$A$1:$NTR$890,COLUMN(HeadJournal!C$1),0),"")</f>
        <v/>
      </c>
      <c r="D5533" s="125" t="str">
        <f>IFERROR(VLOOKUP($A5533,HeadJournal!$A$1:$NTR$890,COLUMN(HeadJournal!D$1),0),"")</f>
        <v/>
      </c>
      <c r="E5533" s="95" t="str">
        <f>IFERROR(VLOOKUP($A5533,HeadJournal!$A$1:$NTR$890,COLUMN(HeadJournal!G$1),0),"")</f>
        <v/>
      </c>
      <c r="F5533" s="95" t="str">
        <f t="shared" si="409"/>
        <v/>
      </c>
      <c r="G5533" s="97"/>
      <c r="H5533" s="161"/>
      <c r="I5533" s="97"/>
      <c r="J5533" s="97"/>
      <c r="K5533" s="29"/>
      <c r="L5533" s="29"/>
      <c r="M5533" s="30">
        <f>IFERROR(VLOOKUP($A5533,HeadJournal!$A$1:$J$890,COLUMN(HeadJournal!I$1),0)*($K5533+$L5533)/(SUMIF($A:$A,$A5533,$K:$K)+SUMIF($A:$A,$A5533,$L:$L)),0)</f>
        <v>0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0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</v>
      </c>
      <c r="P5533" s="30">
        <f>IFERROR(SUM(K5533:O5533)*VLOOKUP($A5533,HeadJournal!$A$1:$L$890,COLUMN(HeadJournal!H$1),0),0)</f>
        <v>0</v>
      </c>
      <c r="Q5533" s="29"/>
      <c r="R5533" s="31"/>
      <c r="S5533" s="31"/>
      <c r="T5533" s="95" t="str">
        <f t="shared" si="410"/>
        <v/>
      </c>
      <c r="U5533" s="32">
        <f t="shared" si="401"/>
        <v>0</v>
      </c>
      <c r="V5533" s="22" t="str">
        <f t="shared" si="402"/>
        <v/>
      </c>
      <c r="X5533" s="33"/>
      <c r="Y5533" s="33"/>
    </row>
    <row r="5534" spans="1:25" hidden="1" x14ac:dyDescent="0.2">
      <c r="A5534" s="93"/>
      <c r="B5534" s="94" t="str">
        <f>IFERROR(VLOOKUP($A5534,HeadJournal!$A$1:$NTR$890,COLUMN(HeadJournal!B$1),0),"")</f>
        <v/>
      </c>
      <c r="C5534" s="94" t="str">
        <f>IFERROR(VLOOKUP($A5534,HeadJournal!$A$1:$NTR$890,COLUMN(HeadJournal!C$1),0),"")</f>
        <v/>
      </c>
      <c r="D5534" s="125" t="str">
        <f>IFERROR(VLOOKUP($A5534,HeadJournal!$A$1:$NTR$890,COLUMN(HeadJournal!D$1),0),"")</f>
        <v/>
      </c>
      <c r="E5534" s="95" t="str">
        <f>IFERROR(VLOOKUP($A5534,HeadJournal!$A$1:$NTR$890,COLUMN(HeadJournal!G$1),0),"")</f>
        <v/>
      </c>
      <c r="F5534" s="95" t="str">
        <f t="shared" si="409"/>
        <v/>
      </c>
      <c r="G5534" s="97"/>
      <c r="H5534" s="161"/>
      <c r="I5534" s="97"/>
      <c r="J5534" s="97"/>
      <c r="K5534" s="29"/>
      <c r="L5534" s="29"/>
      <c r="M5534" s="30">
        <f>IFERROR(VLOOKUP($A5534,HeadJournal!$A$1:$J$890,COLUMN(HeadJournal!I$1),0)*($K5534+$L5534)/(SUMIF($A:$A,$A5534,$K:$K)+SUMIF($A:$A,$A5534,$L:$L)),0)</f>
        <v>0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0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</v>
      </c>
      <c r="P5534" s="30">
        <f>IFERROR(SUM(K5534:O5534)*VLOOKUP($A5534,HeadJournal!$A$1:$L$890,COLUMN(HeadJournal!H$1),0),0)</f>
        <v>0</v>
      </c>
      <c r="Q5534" s="29"/>
      <c r="R5534" s="31"/>
      <c r="S5534" s="31"/>
      <c r="T5534" s="95" t="str">
        <f t="shared" si="410"/>
        <v/>
      </c>
      <c r="U5534" s="32">
        <f t="shared" si="401"/>
        <v>0</v>
      </c>
      <c r="V5534" s="22" t="str">
        <f t="shared" si="402"/>
        <v/>
      </c>
      <c r="X5534" s="33"/>
      <c r="Y5534" s="33"/>
    </row>
    <row r="5535" spans="1:25" hidden="1" x14ac:dyDescent="0.2">
      <c r="A5535" s="93"/>
      <c r="B5535" s="94" t="str">
        <f>IFERROR(VLOOKUP($A5535,HeadJournal!$A$1:$NTR$890,COLUMN(HeadJournal!B$1),0),"")</f>
        <v/>
      </c>
      <c r="C5535" s="94" t="str">
        <f>IFERROR(VLOOKUP($A5535,HeadJournal!$A$1:$NTR$890,COLUMN(HeadJournal!C$1),0),"")</f>
        <v/>
      </c>
      <c r="D5535" s="125" t="str">
        <f>IFERROR(VLOOKUP($A5535,HeadJournal!$A$1:$NTR$890,COLUMN(HeadJournal!D$1),0),"")</f>
        <v/>
      </c>
      <c r="E5535" s="95" t="str">
        <f>IFERROR(VLOOKUP($A5535,HeadJournal!$A$1:$NTR$890,COLUMN(HeadJournal!G$1),0),"")</f>
        <v/>
      </c>
      <c r="F5535" s="95" t="str">
        <f t="shared" si="409"/>
        <v/>
      </c>
      <c r="G5535" s="97"/>
      <c r="H5535" s="161"/>
      <c r="I5535" s="97"/>
      <c r="J5535" s="97"/>
      <c r="K5535" s="29"/>
      <c r="L5535" s="29"/>
      <c r="M5535" s="30">
        <f>IFERROR(VLOOKUP($A5535,HeadJournal!$A$1:$J$890,COLUMN(HeadJournal!I$1),0)*($K5535+$L5535)/(SUMIF($A:$A,$A5535,$K:$K)+SUMIF($A:$A,$A5535,$L:$L)),0)</f>
        <v>0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0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</v>
      </c>
      <c r="P5535" s="30">
        <f>IFERROR(SUM(K5535:O5535)*VLOOKUP($A5535,HeadJournal!$A$1:$L$890,COLUMN(HeadJournal!H$1),0),0)</f>
        <v>0</v>
      </c>
      <c r="Q5535" s="29"/>
      <c r="R5535" s="31"/>
      <c r="S5535" s="31"/>
      <c r="T5535" s="95" t="str">
        <f t="shared" si="410"/>
        <v/>
      </c>
      <c r="U5535" s="32">
        <f t="shared" si="401"/>
        <v>0</v>
      </c>
      <c r="V5535" s="22" t="str">
        <f t="shared" si="402"/>
        <v/>
      </c>
      <c r="X5535" s="33"/>
      <c r="Y5535" s="33"/>
    </row>
    <row r="5536" spans="1:25" hidden="1" x14ac:dyDescent="0.2">
      <c r="A5536" s="93"/>
      <c r="B5536" s="94" t="str">
        <f>IFERROR(VLOOKUP($A5536,HeadJournal!$A$1:$NTR$890,COLUMN(HeadJournal!B$1),0),"")</f>
        <v/>
      </c>
      <c r="C5536" s="94" t="str">
        <f>IFERROR(VLOOKUP($A5536,HeadJournal!$A$1:$NTR$890,COLUMN(HeadJournal!C$1),0),"")</f>
        <v/>
      </c>
      <c r="D5536" s="125" t="str">
        <f>IFERROR(VLOOKUP($A5536,HeadJournal!$A$1:$NTR$890,COLUMN(HeadJournal!D$1),0),"")</f>
        <v/>
      </c>
      <c r="E5536" s="95" t="str">
        <f>IFERROR(VLOOKUP($A5536,HeadJournal!$A$1:$NTR$890,COLUMN(HeadJournal!G$1),0),"")</f>
        <v/>
      </c>
      <c r="F5536" s="95" t="str">
        <f t="shared" si="409"/>
        <v/>
      </c>
      <c r="G5536" s="97"/>
      <c r="H5536" s="161"/>
      <c r="I5536" s="97"/>
      <c r="J5536" s="97"/>
      <c r="K5536" s="29"/>
      <c r="L5536" s="29"/>
      <c r="M5536" s="30">
        <f>IFERROR(VLOOKUP($A5536,HeadJournal!$A$1:$J$890,COLUMN(HeadJournal!I$1),0)*($K5536+$L5536)/(SUMIF($A:$A,$A5536,$K:$K)+SUMIF($A:$A,$A5536,$L:$L)),0)</f>
        <v>0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0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</v>
      </c>
      <c r="P5536" s="30">
        <f>IFERROR(SUM(K5536:O5536)*VLOOKUP($A5536,HeadJournal!$A$1:$L$890,COLUMN(HeadJournal!H$1),0),0)</f>
        <v>0</v>
      </c>
      <c r="Q5536" s="29"/>
      <c r="R5536" s="31"/>
      <c r="S5536" s="31"/>
      <c r="T5536" s="95" t="str">
        <f t="shared" si="410"/>
        <v/>
      </c>
      <c r="U5536" s="32">
        <f t="shared" ref="U5536:U5575" si="411">Q5536-P5536</f>
        <v>0</v>
      </c>
      <c r="V5536" s="22" t="str">
        <f t="shared" ref="V5536:V5575" si="412">IF(Q5536&lt;&gt;0,IFERROR(U5536/P5536,""),"")</f>
        <v/>
      </c>
      <c r="X5536" s="33"/>
      <c r="Y5536" s="33"/>
    </row>
    <row r="5537" spans="1:25" hidden="1" x14ac:dyDescent="0.2">
      <c r="A5537" s="93"/>
      <c r="B5537" s="94" t="str">
        <f>IFERROR(VLOOKUP($A5537,HeadJournal!$A$1:$NTR$890,COLUMN(HeadJournal!B$1),0),"")</f>
        <v/>
      </c>
      <c r="C5537" s="94" t="str">
        <f>IFERROR(VLOOKUP($A5537,HeadJournal!$A$1:$NTR$890,COLUMN(HeadJournal!C$1),0),"")</f>
        <v/>
      </c>
      <c r="D5537" s="125" t="str">
        <f>IFERROR(VLOOKUP($A5537,HeadJournal!$A$1:$NTR$890,COLUMN(HeadJournal!D$1),0),"")</f>
        <v/>
      </c>
      <c r="E5537" s="95" t="str">
        <f>IFERROR(VLOOKUP($A5537,HeadJournal!$A$1:$NTR$890,COLUMN(HeadJournal!G$1),0),"")</f>
        <v/>
      </c>
      <c r="F5537" s="95" t="str">
        <f t="shared" si="409"/>
        <v/>
      </c>
      <c r="G5537" s="97"/>
      <c r="H5537" s="161"/>
      <c r="I5537" s="97"/>
      <c r="J5537" s="97"/>
      <c r="K5537" s="29"/>
      <c r="L5537" s="29"/>
      <c r="M5537" s="30">
        <f>IFERROR(VLOOKUP($A5537,HeadJournal!$A$1:$J$890,COLUMN(HeadJournal!I$1),0)*($K5537+$L5537)/(SUMIF($A:$A,$A5537,$K:$K)+SUMIF($A:$A,$A5537,$L:$L)),0)</f>
        <v>0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0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</v>
      </c>
      <c r="P5537" s="30">
        <f>IFERROR(SUM(K5537:O5537)*VLOOKUP($A5537,HeadJournal!$A$1:$L$890,COLUMN(HeadJournal!H$1),0),0)</f>
        <v>0</v>
      </c>
      <c r="Q5537" s="29"/>
      <c r="R5537" s="31"/>
      <c r="S5537" s="31"/>
      <c r="T5537" s="95" t="str">
        <f t="shared" si="410"/>
        <v/>
      </c>
      <c r="U5537" s="32">
        <f t="shared" si="411"/>
        <v>0</v>
      </c>
      <c r="V5537" s="22" t="str">
        <f t="shared" si="412"/>
        <v/>
      </c>
      <c r="X5537" s="33"/>
      <c r="Y5537" s="33"/>
    </row>
    <row r="5538" spans="1:25" hidden="1" x14ac:dyDescent="0.2">
      <c r="A5538" s="93"/>
      <c r="B5538" s="94" t="str">
        <f>IFERROR(VLOOKUP($A5538,HeadJournal!$A$1:$NTR$890,COLUMN(HeadJournal!B$1),0),"")</f>
        <v/>
      </c>
      <c r="C5538" s="94" t="str">
        <f>IFERROR(VLOOKUP($A5538,HeadJournal!$A$1:$NTR$890,COLUMN(HeadJournal!C$1),0),"")</f>
        <v/>
      </c>
      <c r="D5538" s="125" t="str">
        <f>IFERROR(VLOOKUP($A5538,HeadJournal!$A$1:$NTR$890,COLUMN(HeadJournal!D$1),0),"")</f>
        <v/>
      </c>
      <c r="E5538" s="95" t="str">
        <f>IFERROR(VLOOKUP($A5538,HeadJournal!$A$1:$NTR$890,COLUMN(HeadJournal!G$1),0),"")</f>
        <v/>
      </c>
      <c r="F5538" s="95" t="str">
        <f t="shared" si="409"/>
        <v/>
      </c>
      <c r="G5538" s="97"/>
      <c r="H5538" s="161"/>
      <c r="I5538" s="97"/>
      <c r="J5538" s="97"/>
      <c r="K5538" s="29"/>
      <c r="L5538" s="29"/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0</v>
      </c>
      <c r="Q5538" s="29"/>
      <c r="R5538" s="31"/>
      <c r="S5538" s="31"/>
      <c r="T5538" s="95" t="str">
        <f t="shared" si="410"/>
        <v/>
      </c>
      <c r="U5538" s="32">
        <f t="shared" si="411"/>
        <v>0</v>
      </c>
      <c r="V5538" s="22" t="str">
        <f t="shared" si="412"/>
        <v/>
      </c>
      <c r="X5538" s="33"/>
      <c r="Y5538" s="33"/>
    </row>
    <row r="5539" spans="1:25" hidden="1" x14ac:dyDescent="0.2">
      <c r="A5539" s="93"/>
      <c r="B5539" s="94" t="str">
        <f>IFERROR(VLOOKUP($A5539,HeadJournal!$A$1:$NTR$890,COLUMN(HeadJournal!B$1),0),"")</f>
        <v/>
      </c>
      <c r="C5539" s="94" t="str">
        <f>IFERROR(VLOOKUP($A5539,HeadJournal!$A$1:$NTR$890,COLUMN(HeadJournal!C$1),0),"")</f>
        <v/>
      </c>
      <c r="D5539" s="125" t="str">
        <f>IFERROR(VLOOKUP($A5539,HeadJournal!$A$1:$NTR$890,COLUMN(HeadJournal!D$1),0),"")</f>
        <v/>
      </c>
      <c r="E5539" s="95" t="str">
        <f>IFERROR(VLOOKUP($A5539,HeadJournal!$A$1:$NTR$890,COLUMN(HeadJournal!G$1),0),"")</f>
        <v/>
      </c>
      <c r="F5539" s="95" t="str">
        <f t="shared" si="409"/>
        <v/>
      </c>
      <c r="G5539" s="97"/>
      <c r="H5539" s="161"/>
      <c r="I5539" s="97"/>
      <c r="J5539" s="97"/>
      <c r="K5539" s="29"/>
      <c r="L5539" s="29"/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0</v>
      </c>
      <c r="Q5539" s="29"/>
      <c r="R5539" s="31"/>
      <c r="S5539" s="31"/>
      <c r="T5539" s="95" t="str">
        <f t="shared" si="410"/>
        <v/>
      </c>
      <c r="U5539" s="32">
        <f t="shared" si="411"/>
        <v>0</v>
      </c>
      <c r="V5539" s="22" t="str">
        <f t="shared" si="412"/>
        <v/>
      </c>
      <c r="X5539" s="33"/>
      <c r="Y5539" s="33"/>
    </row>
    <row r="5540" spans="1:25" hidden="1" x14ac:dyDescent="0.2">
      <c r="A5540" s="93"/>
      <c r="B5540" s="94" t="str">
        <f>IFERROR(VLOOKUP($A5540,HeadJournal!$A$1:$NTR$890,COLUMN(HeadJournal!B$1),0),"")</f>
        <v/>
      </c>
      <c r="C5540" s="94" t="str">
        <f>IFERROR(VLOOKUP($A5540,HeadJournal!$A$1:$NTR$890,COLUMN(HeadJournal!C$1),0),"")</f>
        <v/>
      </c>
      <c r="D5540" s="125" t="str">
        <f>IFERROR(VLOOKUP($A5540,HeadJournal!$A$1:$NTR$890,COLUMN(HeadJournal!D$1),0),"")</f>
        <v/>
      </c>
      <c r="E5540" s="95" t="str">
        <f>IFERROR(VLOOKUP($A5540,HeadJournal!$A$1:$NTR$890,COLUMN(HeadJournal!G$1),0),"")</f>
        <v/>
      </c>
      <c r="F5540" s="95" t="str">
        <f t="shared" si="409"/>
        <v/>
      </c>
      <c r="G5540" s="97"/>
      <c r="H5540" s="161"/>
      <c r="I5540" s="97"/>
      <c r="J5540" s="97"/>
      <c r="K5540" s="29"/>
      <c r="L5540" s="29"/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0</v>
      </c>
      <c r="Q5540" s="29"/>
      <c r="R5540" s="31"/>
      <c r="S5540" s="31"/>
      <c r="T5540" s="95" t="str">
        <f t="shared" si="410"/>
        <v/>
      </c>
      <c r="U5540" s="32">
        <f t="shared" si="411"/>
        <v>0</v>
      </c>
      <c r="V5540" s="22" t="str">
        <f t="shared" si="412"/>
        <v/>
      </c>
      <c r="X5540" s="33"/>
      <c r="Y5540" s="33"/>
    </row>
    <row r="5541" spans="1:25" hidden="1" x14ac:dyDescent="0.2">
      <c r="A5541" s="93"/>
      <c r="B5541" s="94" t="str">
        <f>IFERROR(VLOOKUP($A5541,HeadJournal!$A$1:$NTR$890,COLUMN(HeadJournal!B$1),0),"")</f>
        <v/>
      </c>
      <c r="C5541" s="94" t="str">
        <f>IFERROR(VLOOKUP($A5541,HeadJournal!$A$1:$NTR$890,COLUMN(HeadJournal!C$1),0),"")</f>
        <v/>
      </c>
      <c r="D5541" s="125" t="str">
        <f>IFERROR(VLOOKUP($A5541,HeadJournal!$A$1:$NTR$890,COLUMN(HeadJournal!D$1),0),"")</f>
        <v/>
      </c>
      <c r="E5541" s="95" t="str">
        <f>IFERROR(VLOOKUP($A5541,HeadJournal!$A$1:$NTR$890,COLUMN(HeadJournal!G$1),0),"")</f>
        <v/>
      </c>
      <c r="F5541" s="95" t="str">
        <f t="shared" si="409"/>
        <v/>
      </c>
      <c r="G5541" s="97"/>
      <c r="H5541" s="161"/>
      <c r="I5541" s="97"/>
      <c r="J5541" s="97"/>
      <c r="K5541" s="29"/>
      <c r="L5541" s="29"/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0</v>
      </c>
      <c r="Q5541" s="29"/>
      <c r="R5541" s="31"/>
      <c r="S5541" s="31"/>
      <c r="T5541" s="95" t="str">
        <f t="shared" si="410"/>
        <v/>
      </c>
      <c r="U5541" s="32">
        <f t="shared" si="411"/>
        <v>0</v>
      </c>
      <c r="V5541" s="22" t="str">
        <f t="shared" si="412"/>
        <v/>
      </c>
      <c r="X5541" s="33"/>
      <c r="Y5541" s="33"/>
    </row>
    <row r="5542" spans="1:25" hidden="1" x14ac:dyDescent="0.2">
      <c r="A5542" s="93"/>
      <c r="B5542" s="94" t="str">
        <f>IFERROR(VLOOKUP($A5542,HeadJournal!$A$1:$NTR$890,COLUMN(HeadJournal!B$1),0),"")</f>
        <v/>
      </c>
      <c r="C5542" s="94" t="str">
        <f>IFERROR(VLOOKUP($A5542,HeadJournal!$A$1:$NTR$890,COLUMN(HeadJournal!C$1),0),"")</f>
        <v/>
      </c>
      <c r="D5542" s="125" t="str">
        <f>IFERROR(VLOOKUP($A5542,HeadJournal!$A$1:$NTR$890,COLUMN(HeadJournal!D$1),0),"")</f>
        <v/>
      </c>
      <c r="E5542" s="95" t="str">
        <f>IFERROR(VLOOKUP($A5542,HeadJournal!$A$1:$NTR$890,COLUMN(HeadJournal!G$1),0),"")</f>
        <v/>
      </c>
      <c r="F5542" s="95" t="str">
        <f t="shared" si="409"/>
        <v/>
      </c>
      <c r="G5542" s="97"/>
      <c r="H5542" s="161"/>
      <c r="I5542" s="97"/>
      <c r="J5542" s="97"/>
      <c r="K5542" s="29"/>
      <c r="L5542" s="29"/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0</v>
      </c>
      <c r="Q5542" s="29"/>
      <c r="R5542" s="31"/>
      <c r="S5542" s="31"/>
      <c r="T5542" s="95" t="str">
        <f t="shared" si="410"/>
        <v/>
      </c>
      <c r="U5542" s="32">
        <f t="shared" si="411"/>
        <v>0</v>
      </c>
      <c r="V5542" s="22" t="str">
        <f t="shared" si="412"/>
        <v/>
      </c>
      <c r="X5542" s="33"/>
      <c r="Y5542" s="33"/>
    </row>
    <row r="5543" spans="1:25" hidden="1" x14ac:dyDescent="0.2">
      <c r="A5543" s="93"/>
      <c r="B5543" s="94" t="str">
        <f>IFERROR(VLOOKUP($A5543,HeadJournal!$A$1:$NTR$890,COLUMN(HeadJournal!B$1),0),"")</f>
        <v/>
      </c>
      <c r="C5543" s="94" t="str">
        <f>IFERROR(VLOOKUP($A5543,HeadJournal!$A$1:$NTR$890,COLUMN(HeadJournal!C$1),0),"")</f>
        <v/>
      </c>
      <c r="D5543" s="125" t="str">
        <f>IFERROR(VLOOKUP($A5543,HeadJournal!$A$1:$NTR$890,COLUMN(HeadJournal!D$1),0),"")</f>
        <v/>
      </c>
      <c r="E5543" s="95" t="str">
        <f>IFERROR(VLOOKUP($A5543,HeadJournal!$A$1:$NTR$890,COLUMN(HeadJournal!G$1),0),"")</f>
        <v/>
      </c>
      <c r="F5543" s="95" t="str">
        <f t="shared" si="409"/>
        <v/>
      </c>
      <c r="G5543" s="97"/>
      <c r="H5543" s="161"/>
      <c r="I5543" s="97"/>
      <c r="J5543" s="97"/>
      <c r="K5543" s="29"/>
      <c r="L5543" s="29"/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0</v>
      </c>
      <c r="Q5543" s="29"/>
      <c r="R5543" s="31"/>
      <c r="S5543" s="31"/>
      <c r="T5543" s="95" t="str">
        <f t="shared" si="410"/>
        <v/>
      </c>
      <c r="U5543" s="32">
        <f t="shared" si="411"/>
        <v>0</v>
      </c>
      <c r="V5543" s="22" t="str">
        <f t="shared" si="412"/>
        <v/>
      </c>
      <c r="X5543" s="33"/>
      <c r="Y5543" s="33"/>
    </row>
    <row r="5544" spans="1:25" hidden="1" x14ac:dyDescent="0.2">
      <c r="A5544" s="93"/>
      <c r="B5544" s="94" t="str">
        <f>IFERROR(VLOOKUP($A5544,HeadJournal!$A$1:$NTR$890,COLUMN(HeadJournal!B$1),0),"")</f>
        <v/>
      </c>
      <c r="C5544" s="94" t="str">
        <f>IFERROR(VLOOKUP($A5544,HeadJournal!$A$1:$NTR$890,COLUMN(HeadJournal!C$1),0),"")</f>
        <v/>
      </c>
      <c r="D5544" s="125" t="str">
        <f>IFERROR(VLOOKUP($A5544,HeadJournal!$A$1:$NTR$890,COLUMN(HeadJournal!D$1),0),"")</f>
        <v/>
      </c>
      <c r="E5544" s="95" t="str">
        <f>IFERROR(VLOOKUP($A5544,HeadJournal!$A$1:$NTR$890,COLUMN(HeadJournal!G$1),0),"")</f>
        <v/>
      </c>
      <c r="F5544" s="95" t="str">
        <f t="shared" si="409"/>
        <v/>
      </c>
      <c r="G5544" s="97"/>
      <c r="H5544" s="161"/>
      <c r="I5544" s="97"/>
      <c r="J5544" s="97"/>
      <c r="K5544" s="29"/>
      <c r="L5544" s="29"/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0</v>
      </c>
      <c r="Q5544" s="29"/>
      <c r="R5544" s="31"/>
      <c r="S5544" s="31"/>
      <c r="T5544" s="95" t="str">
        <f t="shared" si="410"/>
        <v/>
      </c>
      <c r="U5544" s="32">
        <f t="shared" si="411"/>
        <v>0</v>
      </c>
      <c r="V5544" s="22" t="str">
        <f t="shared" si="412"/>
        <v/>
      </c>
      <c r="X5544" s="33"/>
      <c r="Y5544" s="33"/>
    </row>
    <row r="5545" spans="1:25" hidden="1" x14ac:dyDescent="0.2">
      <c r="A5545" s="93"/>
      <c r="B5545" s="94" t="str">
        <f>IFERROR(VLOOKUP($A5545,HeadJournal!$A$1:$NTR$890,COLUMN(HeadJournal!B$1),0),"")</f>
        <v/>
      </c>
      <c r="C5545" s="94" t="str">
        <f>IFERROR(VLOOKUP($A5545,HeadJournal!$A$1:$NTR$890,COLUMN(HeadJournal!C$1),0),"")</f>
        <v/>
      </c>
      <c r="D5545" s="125" t="str">
        <f>IFERROR(VLOOKUP($A5545,HeadJournal!$A$1:$NTR$890,COLUMN(HeadJournal!D$1),0),"")</f>
        <v/>
      </c>
      <c r="E5545" s="95" t="str">
        <f>IFERROR(VLOOKUP($A5545,HeadJournal!$A$1:$NTR$890,COLUMN(HeadJournal!G$1),0),"")</f>
        <v/>
      </c>
      <c r="F5545" s="95" t="str">
        <f t="shared" si="409"/>
        <v/>
      </c>
      <c r="G5545" s="97"/>
      <c r="H5545" s="161"/>
      <c r="I5545" s="97"/>
      <c r="J5545" s="97"/>
      <c r="K5545" s="29"/>
      <c r="L5545" s="29"/>
      <c r="M5545" s="30">
        <f>IFERROR(VLOOKUP($A5545,HeadJournal!$A$1:$J$890,COLUMN(HeadJournal!I$1),0)*($K5545+$L5545)/(SUMIF($A:$A,$A5545,$K:$K)+SUMIF($A:$A,$A5545,$L:$L)),0)</f>
        <v>0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0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</v>
      </c>
      <c r="P5545" s="30">
        <f>IFERROR(SUM(K5545:O5545)*VLOOKUP($A5545,HeadJournal!$A$1:$L$890,COLUMN(HeadJournal!H$1),0),0)</f>
        <v>0</v>
      </c>
      <c r="Q5545" s="29"/>
      <c r="R5545" s="31"/>
      <c r="S5545" s="31"/>
      <c r="T5545" s="95" t="str">
        <f t="shared" si="410"/>
        <v/>
      </c>
      <c r="U5545" s="32">
        <f t="shared" si="411"/>
        <v>0</v>
      </c>
      <c r="V5545" s="22" t="str">
        <f t="shared" si="412"/>
        <v/>
      </c>
      <c r="X5545" s="33"/>
      <c r="Y5545" s="33"/>
    </row>
    <row r="5546" spans="1:25" hidden="1" x14ac:dyDescent="0.2">
      <c r="A5546" s="93"/>
      <c r="B5546" s="94" t="str">
        <f>IFERROR(VLOOKUP($A5546,HeadJournal!$A$1:$NTR$890,COLUMN(HeadJournal!B$1),0),"")</f>
        <v/>
      </c>
      <c r="C5546" s="94" t="str">
        <f>IFERROR(VLOOKUP($A5546,HeadJournal!$A$1:$NTR$890,COLUMN(HeadJournal!C$1),0),"")</f>
        <v/>
      </c>
      <c r="D5546" s="125" t="str">
        <f>IFERROR(VLOOKUP($A5546,HeadJournal!$A$1:$NTR$890,COLUMN(HeadJournal!D$1),0),"")</f>
        <v/>
      </c>
      <c r="E5546" s="95" t="str">
        <f>IFERROR(VLOOKUP($A5546,HeadJournal!$A$1:$NTR$890,COLUMN(HeadJournal!G$1),0),"")</f>
        <v/>
      </c>
      <c r="F5546" s="95" t="str">
        <f t="shared" si="409"/>
        <v/>
      </c>
      <c r="G5546" s="97"/>
      <c r="H5546" s="161"/>
      <c r="I5546" s="97"/>
      <c r="J5546" s="97"/>
      <c r="K5546" s="29"/>
      <c r="L5546" s="29"/>
      <c r="M5546" s="30">
        <f>IFERROR(VLOOKUP($A5546,HeadJournal!$A$1:$J$890,COLUMN(HeadJournal!I$1),0)*($K5546+$L5546)/(SUMIF($A:$A,$A5546,$K:$K)+SUMIF($A:$A,$A5546,$L:$L)),0)</f>
        <v>0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0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</v>
      </c>
      <c r="P5546" s="30">
        <f>IFERROR(SUM(K5546:O5546)*VLOOKUP($A5546,HeadJournal!$A$1:$L$890,COLUMN(HeadJournal!H$1),0),0)</f>
        <v>0</v>
      </c>
      <c r="Q5546" s="29"/>
      <c r="R5546" s="31"/>
      <c r="S5546" s="31"/>
      <c r="T5546" s="95" t="str">
        <f t="shared" si="410"/>
        <v/>
      </c>
      <c r="U5546" s="32">
        <f t="shared" si="411"/>
        <v>0</v>
      </c>
      <c r="V5546" s="22" t="str">
        <f t="shared" si="412"/>
        <v/>
      </c>
      <c r="X5546" s="33"/>
      <c r="Y5546" s="33"/>
    </row>
    <row r="5547" spans="1:25" hidden="1" x14ac:dyDescent="0.2">
      <c r="A5547" s="93"/>
      <c r="B5547" s="94" t="str">
        <f>IFERROR(VLOOKUP($A5547,HeadJournal!$A$1:$NTR$890,COLUMN(HeadJournal!B$1),0),"")</f>
        <v/>
      </c>
      <c r="C5547" s="94" t="str">
        <f>IFERROR(VLOOKUP($A5547,HeadJournal!$A$1:$NTR$890,COLUMN(HeadJournal!C$1),0),"")</f>
        <v/>
      </c>
      <c r="D5547" s="125" t="str">
        <f>IFERROR(VLOOKUP($A5547,HeadJournal!$A$1:$NTR$890,COLUMN(HeadJournal!D$1),0),"")</f>
        <v/>
      </c>
      <c r="E5547" s="95" t="str">
        <f>IFERROR(VLOOKUP($A5547,HeadJournal!$A$1:$NTR$890,COLUMN(HeadJournal!G$1),0),"")</f>
        <v/>
      </c>
      <c r="F5547" s="95" t="str">
        <f t="shared" si="409"/>
        <v/>
      </c>
      <c r="G5547" s="97"/>
      <c r="H5547" s="161"/>
      <c r="I5547" s="97"/>
      <c r="J5547" s="97"/>
      <c r="K5547" s="29"/>
      <c r="L5547" s="29"/>
      <c r="M5547" s="30">
        <f>IFERROR(VLOOKUP($A5547,HeadJournal!$A$1:$J$890,COLUMN(HeadJournal!I$1),0)*($K5547+$L5547)/(SUMIF($A:$A,$A5547,$K:$K)+SUMIF($A:$A,$A5547,$L:$L)),0)</f>
        <v>0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0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</v>
      </c>
      <c r="P5547" s="30">
        <f>IFERROR(SUM(K5547:O5547)*VLOOKUP($A5547,HeadJournal!$A$1:$L$890,COLUMN(HeadJournal!H$1),0),0)</f>
        <v>0</v>
      </c>
      <c r="Q5547" s="29"/>
      <c r="R5547" s="31"/>
      <c r="S5547" s="31"/>
      <c r="T5547" s="95" t="str">
        <f t="shared" si="410"/>
        <v/>
      </c>
      <c r="U5547" s="32">
        <f t="shared" si="411"/>
        <v>0</v>
      </c>
      <c r="V5547" s="22" t="str">
        <f t="shared" si="412"/>
        <v/>
      </c>
      <c r="X5547" s="33"/>
      <c r="Y5547" s="33"/>
    </row>
    <row r="5548" spans="1:25" hidden="1" x14ac:dyDescent="0.2">
      <c r="A5548" s="93"/>
      <c r="B5548" s="94" t="str">
        <f>IFERROR(VLOOKUP($A5548,HeadJournal!$A$1:$NTR$890,COLUMN(HeadJournal!B$1),0),"")</f>
        <v/>
      </c>
      <c r="C5548" s="94" t="str">
        <f>IFERROR(VLOOKUP($A5548,HeadJournal!$A$1:$NTR$890,COLUMN(HeadJournal!C$1),0),"")</f>
        <v/>
      </c>
      <c r="D5548" s="125" t="str">
        <f>IFERROR(VLOOKUP($A5548,HeadJournal!$A$1:$NTR$890,COLUMN(HeadJournal!D$1),0),"")</f>
        <v/>
      </c>
      <c r="E5548" s="95" t="str">
        <f>IFERROR(VLOOKUP($A5548,HeadJournal!$A$1:$NTR$890,COLUMN(HeadJournal!G$1),0),"")</f>
        <v/>
      </c>
      <c r="F5548" s="95" t="str">
        <f t="shared" si="409"/>
        <v/>
      </c>
      <c r="G5548" s="97"/>
      <c r="H5548" s="161"/>
      <c r="I5548" s="97"/>
      <c r="J5548" s="97"/>
      <c r="K5548" s="29"/>
      <c r="L5548" s="29"/>
      <c r="M5548" s="30">
        <f>IFERROR(VLOOKUP($A5548,HeadJournal!$A$1:$J$890,COLUMN(HeadJournal!I$1),0)*($K5548+$L5548)/(SUMIF($A:$A,$A5548,$K:$K)+SUMIF($A:$A,$A5548,$L:$L)),0)</f>
        <v>0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0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</v>
      </c>
      <c r="P5548" s="30">
        <f>IFERROR(SUM(K5548:O5548)*VLOOKUP($A5548,HeadJournal!$A$1:$L$890,COLUMN(HeadJournal!H$1),0),0)</f>
        <v>0</v>
      </c>
      <c r="Q5548" s="29"/>
      <c r="R5548" s="31"/>
      <c r="S5548" s="31"/>
      <c r="T5548" s="95" t="str">
        <f t="shared" si="410"/>
        <v/>
      </c>
      <c r="U5548" s="32">
        <f t="shared" si="411"/>
        <v>0</v>
      </c>
      <c r="V5548" s="22" t="str">
        <f t="shared" si="412"/>
        <v/>
      </c>
      <c r="X5548" s="33"/>
      <c r="Y5548" s="33"/>
    </row>
    <row r="5549" spans="1:25" hidden="1" x14ac:dyDescent="0.2">
      <c r="A5549" s="93"/>
      <c r="B5549" s="94" t="str">
        <f>IFERROR(VLOOKUP($A5549,HeadJournal!$A$1:$NTR$890,COLUMN(HeadJournal!B$1),0),"")</f>
        <v/>
      </c>
      <c r="C5549" s="94" t="str">
        <f>IFERROR(VLOOKUP($A5549,HeadJournal!$A$1:$NTR$890,COLUMN(HeadJournal!C$1),0),"")</f>
        <v/>
      </c>
      <c r="D5549" s="125" t="str">
        <f>IFERROR(VLOOKUP($A5549,HeadJournal!$A$1:$NTR$890,COLUMN(HeadJournal!D$1),0),"")</f>
        <v/>
      </c>
      <c r="E5549" s="95" t="str">
        <f>IFERROR(VLOOKUP($A5549,HeadJournal!$A$1:$NTR$890,COLUMN(HeadJournal!G$1),0),"")</f>
        <v/>
      </c>
      <c r="F5549" s="95" t="str">
        <f t="shared" si="409"/>
        <v/>
      </c>
      <c r="G5549" s="97"/>
      <c r="H5549" s="161"/>
      <c r="I5549" s="97"/>
      <c r="J5549" s="97"/>
      <c r="K5549" s="29"/>
      <c r="L5549" s="29"/>
      <c r="M5549" s="30">
        <f>IFERROR(VLOOKUP($A5549,HeadJournal!$A$1:$J$890,COLUMN(HeadJournal!I$1),0)*($K5549+$L5549)/(SUMIF($A:$A,$A5549,$K:$K)+SUMIF($A:$A,$A5549,$L:$L)),0)</f>
        <v>0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0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</v>
      </c>
      <c r="P5549" s="30">
        <f>IFERROR(SUM(K5549:O5549)*VLOOKUP($A5549,HeadJournal!$A$1:$L$890,COLUMN(HeadJournal!H$1),0),0)</f>
        <v>0</v>
      </c>
      <c r="Q5549" s="29"/>
      <c r="R5549" s="31"/>
      <c r="S5549" s="31"/>
      <c r="T5549" s="95" t="str">
        <f t="shared" si="410"/>
        <v/>
      </c>
      <c r="U5549" s="32">
        <f t="shared" si="411"/>
        <v>0</v>
      </c>
      <c r="V5549" s="22" t="str">
        <f t="shared" si="412"/>
        <v/>
      </c>
      <c r="X5549" s="33"/>
      <c r="Y5549" s="33"/>
    </row>
    <row r="5550" spans="1:25" hidden="1" x14ac:dyDescent="0.2">
      <c r="A5550" s="93"/>
      <c r="B5550" s="94" t="str">
        <f>IFERROR(VLOOKUP($A5550,HeadJournal!$A$1:$NTR$890,COLUMN(HeadJournal!B$1),0),"")</f>
        <v/>
      </c>
      <c r="C5550" s="94" t="str">
        <f>IFERROR(VLOOKUP($A5550,HeadJournal!$A$1:$NTR$890,COLUMN(HeadJournal!C$1),0),"")</f>
        <v/>
      </c>
      <c r="D5550" s="125" t="str">
        <f>IFERROR(VLOOKUP($A5550,HeadJournal!$A$1:$NTR$890,COLUMN(HeadJournal!D$1),0),"")</f>
        <v/>
      </c>
      <c r="E5550" s="95" t="str">
        <f>IFERROR(VLOOKUP($A5550,HeadJournal!$A$1:$NTR$890,COLUMN(HeadJournal!G$1),0),"")</f>
        <v/>
      </c>
      <c r="F5550" s="95" t="str">
        <f t="shared" si="409"/>
        <v/>
      </c>
      <c r="G5550" s="97"/>
      <c r="H5550" s="161"/>
      <c r="I5550" s="97"/>
      <c r="J5550" s="97"/>
      <c r="K5550" s="29"/>
      <c r="L5550" s="29"/>
      <c r="M5550" s="30">
        <f>IFERROR(VLOOKUP($A5550,HeadJournal!$A$1:$J$890,COLUMN(HeadJournal!I$1),0)*($K5550+$L5550)/(SUMIF($A:$A,$A5550,$K:$K)+SUMIF($A:$A,$A5550,$L:$L)),0)</f>
        <v>0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0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</v>
      </c>
      <c r="P5550" s="30">
        <f>IFERROR(SUM(K5550:O5550)*VLOOKUP($A5550,HeadJournal!$A$1:$L$890,COLUMN(HeadJournal!H$1),0),0)</f>
        <v>0</v>
      </c>
      <c r="Q5550" s="29"/>
      <c r="R5550" s="31"/>
      <c r="S5550" s="31"/>
      <c r="T5550" s="95" t="str">
        <f t="shared" si="410"/>
        <v/>
      </c>
      <c r="U5550" s="32">
        <f t="shared" si="411"/>
        <v>0</v>
      </c>
      <c r="V5550" s="22" t="str">
        <f t="shared" si="412"/>
        <v/>
      </c>
      <c r="X5550" s="33"/>
      <c r="Y5550" s="33"/>
    </row>
    <row r="5551" spans="1:25" hidden="1" x14ac:dyDescent="0.2">
      <c r="A5551" s="93"/>
      <c r="B5551" s="94" t="str">
        <f>IFERROR(VLOOKUP($A5551,HeadJournal!$A$1:$NTR$890,COLUMN(HeadJournal!B$1),0),"")</f>
        <v/>
      </c>
      <c r="C5551" s="94" t="str">
        <f>IFERROR(VLOOKUP($A5551,HeadJournal!$A$1:$NTR$890,COLUMN(HeadJournal!C$1),0),"")</f>
        <v/>
      </c>
      <c r="D5551" s="125" t="str">
        <f>IFERROR(VLOOKUP($A5551,HeadJournal!$A$1:$NTR$890,COLUMN(HeadJournal!D$1),0),"")</f>
        <v/>
      </c>
      <c r="E5551" s="95" t="str">
        <f>IFERROR(VLOOKUP($A5551,HeadJournal!$A$1:$NTR$890,COLUMN(HeadJournal!G$1),0),"")</f>
        <v/>
      </c>
      <c r="F5551" s="95" t="str">
        <f t="shared" si="409"/>
        <v/>
      </c>
      <c r="G5551" s="97"/>
      <c r="H5551" s="161"/>
      <c r="I5551" s="97"/>
      <c r="J5551" s="97"/>
      <c r="K5551" s="29"/>
      <c r="L5551" s="29"/>
      <c r="M5551" s="30">
        <f>IFERROR(VLOOKUP($A5551,HeadJournal!$A$1:$J$890,COLUMN(HeadJournal!I$1),0)*($K5551+$L5551)/(SUMIF($A:$A,$A5551,$K:$K)+SUMIF($A:$A,$A5551,$L:$L)),0)</f>
        <v>0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0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</v>
      </c>
      <c r="P5551" s="30">
        <f>IFERROR(SUM(K5551:O5551)*VLOOKUP($A5551,HeadJournal!$A$1:$L$890,COLUMN(HeadJournal!H$1),0),0)</f>
        <v>0</v>
      </c>
      <c r="Q5551" s="29"/>
      <c r="R5551" s="31"/>
      <c r="S5551" s="31"/>
      <c r="T5551" s="95" t="str">
        <f t="shared" si="410"/>
        <v/>
      </c>
      <c r="U5551" s="32">
        <f t="shared" si="411"/>
        <v>0</v>
      </c>
      <c r="V5551" s="22" t="str">
        <f t="shared" si="412"/>
        <v/>
      </c>
      <c r="X5551" s="33"/>
      <c r="Y5551" s="33"/>
    </row>
    <row r="5552" spans="1:25" hidden="1" x14ac:dyDescent="0.2">
      <c r="A5552" s="93"/>
      <c r="B5552" s="94" t="str">
        <f>IFERROR(VLOOKUP($A5552,HeadJournal!$A$1:$NTR$890,COLUMN(HeadJournal!B$1),0),"")</f>
        <v/>
      </c>
      <c r="C5552" s="94" t="str">
        <f>IFERROR(VLOOKUP($A5552,HeadJournal!$A$1:$NTR$890,COLUMN(HeadJournal!C$1),0),"")</f>
        <v/>
      </c>
      <c r="D5552" s="125" t="str">
        <f>IFERROR(VLOOKUP($A5552,HeadJournal!$A$1:$NTR$890,COLUMN(HeadJournal!D$1),0),"")</f>
        <v/>
      </c>
      <c r="E5552" s="95" t="str">
        <f>IFERROR(VLOOKUP($A5552,HeadJournal!$A$1:$NTR$890,COLUMN(HeadJournal!G$1),0),"")</f>
        <v/>
      </c>
      <c r="F5552" s="95" t="str">
        <f t="shared" si="409"/>
        <v/>
      </c>
      <c r="G5552" s="97"/>
      <c r="H5552" s="161"/>
      <c r="I5552" s="97"/>
      <c r="J5552" s="97"/>
      <c r="K5552" s="29"/>
      <c r="L5552" s="29"/>
      <c r="M5552" s="30">
        <f>IFERROR(VLOOKUP($A5552,HeadJournal!$A$1:$J$890,COLUMN(HeadJournal!I$1),0)*($K5552+$L5552)/(SUMIF($A:$A,$A5552,$K:$K)+SUMIF($A:$A,$A5552,$L:$L)),0)</f>
        <v>0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0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</v>
      </c>
      <c r="P5552" s="30">
        <f>IFERROR(SUM(K5552:O5552)*VLOOKUP($A5552,HeadJournal!$A$1:$L$890,COLUMN(HeadJournal!H$1),0),0)</f>
        <v>0</v>
      </c>
      <c r="Q5552" s="29"/>
      <c r="R5552" s="31"/>
      <c r="S5552" s="31"/>
      <c r="T5552" s="95" t="str">
        <f t="shared" si="410"/>
        <v/>
      </c>
      <c r="U5552" s="32">
        <f t="shared" si="411"/>
        <v>0</v>
      </c>
      <c r="V5552" s="22" t="str">
        <f t="shared" si="412"/>
        <v/>
      </c>
      <c r="X5552" s="33"/>
      <c r="Y5552" s="33"/>
    </row>
    <row r="5553" spans="1:25" hidden="1" x14ac:dyDescent="0.2">
      <c r="A5553" s="93"/>
      <c r="B5553" s="94" t="str">
        <f>IFERROR(VLOOKUP($A5553,HeadJournal!$A$1:$NTR$890,COLUMN(HeadJournal!B$1),0),"")</f>
        <v/>
      </c>
      <c r="C5553" s="94" t="str">
        <f>IFERROR(VLOOKUP($A5553,HeadJournal!$A$1:$NTR$890,COLUMN(HeadJournal!C$1),0),"")</f>
        <v/>
      </c>
      <c r="D5553" s="125" t="str">
        <f>IFERROR(VLOOKUP($A5553,HeadJournal!$A$1:$NTR$890,COLUMN(HeadJournal!D$1),0),"")</f>
        <v/>
      </c>
      <c r="E5553" s="95" t="str">
        <f>IFERROR(VLOOKUP($A5553,HeadJournal!$A$1:$NTR$890,COLUMN(HeadJournal!G$1),0),"")</f>
        <v/>
      </c>
      <c r="F5553" s="95" t="str">
        <f t="shared" si="409"/>
        <v/>
      </c>
      <c r="G5553" s="97"/>
      <c r="H5553" s="161"/>
      <c r="I5553" s="97"/>
      <c r="J5553" s="97"/>
      <c r="K5553" s="29"/>
      <c r="L5553" s="29"/>
      <c r="M5553" s="30">
        <f>IFERROR(VLOOKUP($A5553,HeadJournal!$A$1:$J$890,COLUMN(HeadJournal!I$1),0)*($K5553+$L5553)/(SUMIF($A:$A,$A5553,$K:$K)+SUMIF($A:$A,$A5553,$L:$L)),0)</f>
        <v>0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0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</v>
      </c>
      <c r="P5553" s="30">
        <f>IFERROR(SUM(K5553:O5553)*VLOOKUP($A5553,HeadJournal!$A$1:$L$890,COLUMN(HeadJournal!H$1),0),0)</f>
        <v>0</v>
      </c>
      <c r="Q5553" s="29"/>
      <c r="R5553" s="31"/>
      <c r="S5553" s="31"/>
      <c r="T5553" s="95" t="str">
        <f t="shared" si="410"/>
        <v/>
      </c>
      <c r="U5553" s="32">
        <f t="shared" si="411"/>
        <v>0</v>
      </c>
      <c r="V5553" s="22" t="str">
        <f t="shared" si="412"/>
        <v/>
      </c>
      <c r="X5553" s="33"/>
      <c r="Y5553" s="33"/>
    </row>
    <row r="5554" spans="1:25" hidden="1" x14ac:dyDescent="0.2">
      <c r="A5554" s="93"/>
      <c r="B5554" s="94" t="str">
        <f>IFERROR(VLOOKUP($A5554,HeadJournal!$A$1:$NTR$890,COLUMN(HeadJournal!B$1),0),"")</f>
        <v/>
      </c>
      <c r="C5554" s="94" t="str">
        <f>IFERROR(VLOOKUP($A5554,HeadJournal!$A$1:$NTR$890,COLUMN(HeadJournal!C$1),0),"")</f>
        <v/>
      </c>
      <c r="D5554" s="125" t="str">
        <f>IFERROR(VLOOKUP($A5554,HeadJournal!$A$1:$NTR$890,COLUMN(HeadJournal!D$1),0),"")</f>
        <v/>
      </c>
      <c r="E5554" s="95" t="str">
        <f>IFERROR(VLOOKUP($A5554,HeadJournal!$A$1:$NTR$890,COLUMN(HeadJournal!G$1),0),"")</f>
        <v/>
      </c>
      <c r="F5554" s="95" t="str">
        <f t="shared" si="409"/>
        <v/>
      </c>
      <c r="G5554" s="97"/>
      <c r="H5554" s="161"/>
      <c r="I5554" s="97"/>
      <c r="J5554" s="97"/>
      <c r="K5554" s="29"/>
      <c r="L5554" s="29"/>
      <c r="M5554" s="30">
        <f>IFERROR(VLOOKUP($A5554,HeadJournal!$A$1:$J$890,COLUMN(HeadJournal!I$1),0)*($K5554+$L5554)/(SUMIF($A:$A,$A5554,$K:$K)+SUMIF($A:$A,$A5554,$L:$L)),0)</f>
        <v>0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0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</v>
      </c>
      <c r="P5554" s="30">
        <f>IFERROR(SUM(K5554:O5554)*VLOOKUP($A5554,HeadJournal!$A$1:$L$890,COLUMN(HeadJournal!H$1),0),0)</f>
        <v>0</v>
      </c>
      <c r="Q5554" s="29"/>
      <c r="R5554" s="31"/>
      <c r="S5554" s="31"/>
      <c r="T5554" s="95" t="str">
        <f t="shared" si="410"/>
        <v/>
      </c>
      <c r="U5554" s="32">
        <f t="shared" si="411"/>
        <v>0</v>
      </c>
      <c r="V5554" s="22" t="str">
        <f t="shared" si="412"/>
        <v/>
      </c>
      <c r="X5554" s="33"/>
      <c r="Y5554" s="33"/>
    </row>
    <row r="5555" spans="1:25" hidden="1" x14ac:dyDescent="0.2">
      <c r="A5555" s="93"/>
      <c r="B5555" s="94" t="str">
        <f>IFERROR(VLOOKUP($A5555,HeadJournal!$A$1:$NTR$890,COLUMN(HeadJournal!B$1),0),"")</f>
        <v/>
      </c>
      <c r="C5555" s="94" t="str">
        <f>IFERROR(VLOOKUP($A5555,HeadJournal!$A$1:$NTR$890,COLUMN(HeadJournal!C$1),0),"")</f>
        <v/>
      </c>
      <c r="D5555" s="125" t="str">
        <f>IFERROR(VLOOKUP($A5555,HeadJournal!$A$1:$NTR$890,COLUMN(HeadJournal!D$1),0),"")</f>
        <v/>
      </c>
      <c r="E5555" s="95" t="str">
        <f>IFERROR(VLOOKUP($A5555,HeadJournal!$A$1:$NTR$890,COLUMN(HeadJournal!G$1),0),"")</f>
        <v/>
      </c>
      <c r="F5555" s="95" t="str">
        <f t="shared" si="409"/>
        <v/>
      </c>
      <c r="G5555" s="97"/>
      <c r="H5555" s="161"/>
      <c r="I5555" s="97"/>
      <c r="J5555" s="97"/>
      <c r="K5555" s="29"/>
      <c r="L5555" s="29"/>
      <c r="M5555" s="30">
        <f>IFERROR(VLOOKUP($A5555,HeadJournal!$A$1:$J$890,COLUMN(HeadJournal!I$1),0)*($K5555+$L5555)/(SUMIF($A:$A,$A5555,$K:$K)+SUMIF($A:$A,$A5555,$L:$L)),0)</f>
        <v>0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0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</v>
      </c>
      <c r="P5555" s="30">
        <f>IFERROR(SUM(K5555:O5555)*VLOOKUP($A5555,HeadJournal!$A$1:$L$890,COLUMN(HeadJournal!H$1),0),0)</f>
        <v>0</v>
      </c>
      <c r="Q5555" s="29"/>
      <c r="R5555" s="31"/>
      <c r="S5555" s="31"/>
      <c r="T5555" s="95" t="str">
        <f t="shared" si="410"/>
        <v/>
      </c>
      <c r="U5555" s="32">
        <f t="shared" si="411"/>
        <v>0</v>
      </c>
      <c r="V5555" s="22" t="str">
        <f t="shared" si="412"/>
        <v/>
      </c>
      <c r="X5555" s="33"/>
      <c r="Y5555" s="33"/>
    </row>
    <row r="5556" spans="1:25" hidden="1" x14ac:dyDescent="0.2">
      <c r="A5556" s="93"/>
      <c r="B5556" s="94" t="str">
        <f>IFERROR(VLOOKUP($A5556,HeadJournal!$A$1:$NTR$890,COLUMN(HeadJournal!B$1),0),"")</f>
        <v/>
      </c>
      <c r="C5556" s="94" t="str">
        <f>IFERROR(VLOOKUP($A5556,HeadJournal!$A$1:$NTR$890,COLUMN(HeadJournal!C$1),0),"")</f>
        <v/>
      </c>
      <c r="D5556" s="125" t="str">
        <f>IFERROR(VLOOKUP($A5556,HeadJournal!$A$1:$NTR$890,COLUMN(HeadJournal!D$1),0),"")</f>
        <v/>
      </c>
      <c r="E5556" s="95" t="str">
        <f>IFERROR(VLOOKUP($A5556,HeadJournal!$A$1:$NTR$890,COLUMN(HeadJournal!G$1),0),"")</f>
        <v/>
      </c>
      <c r="F5556" s="95" t="str">
        <f t="shared" si="409"/>
        <v/>
      </c>
      <c r="G5556" s="97"/>
      <c r="H5556" s="161"/>
      <c r="I5556" s="97"/>
      <c r="J5556" s="97"/>
      <c r="K5556" s="29"/>
      <c r="L5556" s="29"/>
      <c r="M5556" s="30">
        <f>IFERROR(VLOOKUP($A5556,HeadJournal!$A$1:$J$890,COLUMN(HeadJournal!I$1),0)*($K5556+$L5556)/(SUMIF($A:$A,$A5556,$K:$K)+SUMIF($A:$A,$A5556,$L:$L)),0)</f>
        <v>0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0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</v>
      </c>
      <c r="P5556" s="30">
        <f>IFERROR(SUM(K5556:O5556)*VLOOKUP($A5556,HeadJournal!$A$1:$L$890,COLUMN(HeadJournal!H$1),0),0)</f>
        <v>0</v>
      </c>
      <c r="Q5556" s="29"/>
      <c r="R5556" s="31"/>
      <c r="S5556" s="31"/>
      <c r="T5556" s="95" t="str">
        <f t="shared" si="410"/>
        <v/>
      </c>
      <c r="U5556" s="32">
        <f t="shared" si="411"/>
        <v>0</v>
      </c>
      <c r="V5556" s="22" t="str">
        <f t="shared" si="412"/>
        <v/>
      </c>
      <c r="X5556" s="33"/>
      <c r="Y5556" s="33"/>
    </row>
    <row r="5557" spans="1:25" hidden="1" x14ac:dyDescent="0.2">
      <c r="A5557" s="93"/>
      <c r="B5557" s="94" t="str">
        <f>IFERROR(VLOOKUP($A5557,HeadJournal!$A$1:$NTR$890,COLUMN(HeadJournal!B$1),0),"")</f>
        <v/>
      </c>
      <c r="C5557" s="94" t="str">
        <f>IFERROR(VLOOKUP($A5557,HeadJournal!$A$1:$NTR$890,COLUMN(HeadJournal!C$1),0),"")</f>
        <v/>
      </c>
      <c r="D5557" s="125" t="str">
        <f>IFERROR(VLOOKUP($A5557,HeadJournal!$A$1:$NTR$890,COLUMN(HeadJournal!D$1),0),"")</f>
        <v/>
      </c>
      <c r="E5557" s="95" t="str">
        <f>IFERROR(VLOOKUP($A5557,HeadJournal!$A$1:$NTR$890,COLUMN(HeadJournal!G$1),0),"")</f>
        <v/>
      </c>
      <c r="F5557" s="95" t="str">
        <f t="shared" si="409"/>
        <v/>
      </c>
      <c r="G5557" s="97"/>
      <c r="H5557" s="161"/>
      <c r="I5557" s="97"/>
      <c r="J5557" s="97"/>
      <c r="K5557" s="29"/>
      <c r="L5557" s="29"/>
      <c r="M5557" s="30">
        <f>IFERROR(VLOOKUP($A5557,HeadJournal!$A$1:$J$890,COLUMN(HeadJournal!I$1),0)*($K5557+$L5557)/(SUMIF($A:$A,$A5557,$K:$K)+SUMIF($A:$A,$A5557,$L:$L)),0)</f>
        <v>0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</v>
      </c>
      <c r="P5557" s="30">
        <f>IFERROR(SUM(K5557:O5557)*VLOOKUP($A5557,HeadJournal!$A$1:$L$890,COLUMN(HeadJournal!H$1),0),0)</f>
        <v>0</v>
      </c>
      <c r="Q5557" s="29"/>
      <c r="R5557" s="31"/>
      <c r="S5557" s="31"/>
      <c r="T5557" s="95" t="str">
        <f t="shared" si="410"/>
        <v/>
      </c>
      <c r="U5557" s="32">
        <f t="shared" si="411"/>
        <v>0</v>
      </c>
      <c r="V5557" s="22" t="str">
        <f t="shared" si="412"/>
        <v/>
      </c>
      <c r="X5557" s="33"/>
      <c r="Y5557" s="33"/>
    </row>
    <row r="5558" spans="1:25" hidden="1" x14ac:dyDescent="0.2">
      <c r="A5558" s="93"/>
      <c r="B5558" s="94" t="str">
        <f>IFERROR(VLOOKUP($A5558,HeadJournal!$A$1:$NTR$890,COLUMN(HeadJournal!B$1),0),"")</f>
        <v/>
      </c>
      <c r="C5558" s="94" t="str">
        <f>IFERROR(VLOOKUP($A5558,HeadJournal!$A$1:$NTR$890,COLUMN(HeadJournal!C$1),0),"")</f>
        <v/>
      </c>
      <c r="D5558" s="125" t="str">
        <f>IFERROR(VLOOKUP($A5558,HeadJournal!$A$1:$NTR$890,COLUMN(HeadJournal!D$1),0),"")</f>
        <v/>
      </c>
      <c r="E5558" s="95" t="str">
        <f>IFERROR(VLOOKUP($A5558,HeadJournal!$A$1:$NTR$890,COLUMN(HeadJournal!G$1),0),"")</f>
        <v/>
      </c>
      <c r="F5558" s="95" t="str">
        <f t="shared" si="409"/>
        <v/>
      </c>
      <c r="G5558" s="97"/>
      <c r="H5558" s="161"/>
      <c r="I5558" s="97"/>
      <c r="J5558" s="97"/>
      <c r="K5558" s="29"/>
      <c r="L5558" s="29"/>
      <c r="M5558" s="30">
        <f>IFERROR(VLOOKUP($A5558,HeadJournal!$A$1:$J$890,COLUMN(HeadJournal!I$1),0)*($K5558+$L5558)/(SUMIF($A:$A,$A5558,$K:$K)+SUMIF($A:$A,$A5558,$L:$L)),0)</f>
        <v>0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</v>
      </c>
      <c r="P5558" s="30">
        <f>IFERROR(SUM(K5558:O5558)*VLOOKUP($A5558,HeadJournal!$A$1:$L$890,COLUMN(HeadJournal!H$1),0),0)</f>
        <v>0</v>
      </c>
      <c r="Q5558" s="29"/>
      <c r="R5558" s="31"/>
      <c r="S5558" s="31"/>
      <c r="T5558" s="95" t="str">
        <f t="shared" si="410"/>
        <v/>
      </c>
      <c r="U5558" s="32">
        <f t="shared" si="411"/>
        <v>0</v>
      </c>
      <c r="V5558" s="22" t="str">
        <f t="shared" si="412"/>
        <v/>
      </c>
      <c r="X5558" s="33"/>
      <c r="Y5558" s="33"/>
    </row>
    <row r="5559" spans="1:25" hidden="1" x14ac:dyDescent="0.2">
      <c r="A5559" s="93"/>
      <c r="B5559" s="94" t="str">
        <f>IFERROR(VLOOKUP($A5559,HeadJournal!$A$1:$NTR$890,COLUMN(HeadJournal!B$1),0),"")</f>
        <v/>
      </c>
      <c r="C5559" s="94" t="str">
        <f>IFERROR(VLOOKUP($A5559,HeadJournal!$A$1:$NTR$890,COLUMN(HeadJournal!C$1),0),"")</f>
        <v/>
      </c>
      <c r="D5559" s="125" t="str">
        <f>IFERROR(VLOOKUP($A5559,HeadJournal!$A$1:$NTR$890,COLUMN(HeadJournal!D$1),0),"")</f>
        <v/>
      </c>
      <c r="E5559" s="95" t="str">
        <f>IFERROR(VLOOKUP($A5559,HeadJournal!$A$1:$NTR$890,COLUMN(HeadJournal!G$1),0),"")</f>
        <v/>
      </c>
      <c r="F5559" s="95" t="str">
        <f t="shared" si="409"/>
        <v/>
      </c>
      <c r="G5559" s="97"/>
      <c r="H5559" s="161"/>
      <c r="I5559" s="97"/>
      <c r="J5559" s="97"/>
      <c r="K5559" s="29"/>
      <c r="L5559" s="29"/>
      <c r="M5559" s="30">
        <f>IFERROR(VLOOKUP($A5559,HeadJournal!$A$1:$J$890,COLUMN(HeadJournal!I$1),0)*($K5559+$L5559)/(SUMIF($A:$A,$A5559,$K:$K)+SUMIF($A:$A,$A5559,$L:$L)),0)</f>
        <v>0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</v>
      </c>
      <c r="P5559" s="30">
        <f>IFERROR(SUM(K5559:O5559)*VLOOKUP($A5559,HeadJournal!$A$1:$L$890,COLUMN(HeadJournal!H$1),0),0)</f>
        <v>0</v>
      </c>
      <c r="Q5559" s="29"/>
      <c r="R5559" s="31"/>
      <c r="S5559" s="31"/>
      <c r="T5559" s="95" t="str">
        <f t="shared" si="410"/>
        <v/>
      </c>
      <c r="U5559" s="32">
        <f t="shared" si="411"/>
        <v>0</v>
      </c>
      <c r="V5559" s="22" t="str">
        <f t="shared" si="412"/>
        <v/>
      </c>
      <c r="X5559" s="33"/>
      <c r="Y5559" s="33"/>
    </row>
    <row r="5560" spans="1:25" hidden="1" x14ac:dyDescent="0.2">
      <c r="A5560" s="93"/>
      <c r="B5560" s="94" t="str">
        <f>IFERROR(VLOOKUP($A5560,HeadJournal!$A$1:$NTR$890,COLUMN(HeadJournal!B$1),0),"")</f>
        <v/>
      </c>
      <c r="C5560" s="94" t="str">
        <f>IFERROR(VLOOKUP($A5560,HeadJournal!$A$1:$NTR$890,COLUMN(HeadJournal!C$1),0),"")</f>
        <v/>
      </c>
      <c r="D5560" s="125" t="str">
        <f>IFERROR(VLOOKUP($A5560,HeadJournal!$A$1:$NTR$890,COLUMN(HeadJournal!D$1),0),"")</f>
        <v/>
      </c>
      <c r="E5560" s="95" t="str">
        <f>IFERROR(VLOOKUP($A5560,HeadJournal!$A$1:$NTR$890,COLUMN(HeadJournal!G$1),0),"")</f>
        <v/>
      </c>
      <c r="F5560" s="95" t="str">
        <f t="shared" si="409"/>
        <v/>
      </c>
      <c r="G5560" s="97"/>
      <c r="H5560" s="161"/>
      <c r="I5560" s="97"/>
      <c r="J5560" s="97"/>
      <c r="K5560" s="29"/>
      <c r="L5560" s="29"/>
      <c r="M5560" s="30">
        <f>IFERROR(VLOOKUP($A5560,HeadJournal!$A$1:$J$890,COLUMN(HeadJournal!I$1),0)*($K5560+$L5560)/(SUMIF($A:$A,$A5560,$K:$K)+SUMIF($A:$A,$A5560,$L:$L)),0)</f>
        <v>0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</v>
      </c>
      <c r="P5560" s="30">
        <f>IFERROR(SUM(K5560:O5560)*VLOOKUP($A5560,HeadJournal!$A$1:$L$890,COLUMN(HeadJournal!H$1),0),0)</f>
        <v>0</v>
      </c>
      <c r="Q5560" s="29"/>
      <c r="R5560" s="31"/>
      <c r="S5560" s="31"/>
      <c r="T5560" s="95" t="str">
        <f t="shared" si="410"/>
        <v/>
      </c>
      <c r="U5560" s="32">
        <f t="shared" si="411"/>
        <v>0</v>
      </c>
      <c r="V5560" s="22" t="str">
        <f t="shared" si="412"/>
        <v/>
      </c>
      <c r="X5560" s="33"/>
      <c r="Y5560" s="33"/>
    </row>
    <row r="5561" spans="1:25" hidden="1" x14ac:dyDescent="0.2">
      <c r="A5561" s="93"/>
      <c r="B5561" s="94" t="str">
        <f>IFERROR(VLOOKUP($A5561,HeadJournal!$A$1:$NTR$890,COLUMN(HeadJournal!B$1),0),"")</f>
        <v/>
      </c>
      <c r="C5561" s="94" t="str">
        <f>IFERROR(VLOOKUP($A5561,HeadJournal!$A$1:$NTR$890,COLUMN(HeadJournal!C$1),0),"")</f>
        <v/>
      </c>
      <c r="D5561" s="125" t="str">
        <f>IFERROR(VLOOKUP($A5561,HeadJournal!$A$1:$NTR$890,COLUMN(HeadJournal!D$1),0),"")</f>
        <v/>
      </c>
      <c r="E5561" s="95" t="str">
        <f>IFERROR(VLOOKUP($A5561,HeadJournal!$A$1:$NTR$890,COLUMN(HeadJournal!G$1),0),"")</f>
        <v/>
      </c>
      <c r="F5561" s="95" t="str">
        <f t="shared" si="409"/>
        <v/>
      </c>
      <c r="G5561" s="97"/>
      <c r="H5561" s="161"/>
      <c r="I5561" s="97"/>
      <c r="J5561" s="97"/>
      <c r="K5561" s="29"/>
      <c r="L5561" s="29"/>
      <c r="M5561" s="30">
        <f>IFERROR(VLOOKUP($A5561,HeadJournal!$A$1:$J$890,COLUMN(HeadJournal!I$1),0)*($K5561+$L5561)/(SUMIF($A:$A,$A5561,$K:$K)+SUMIF($A:$A,$A5561,$L:$L)),0)</f>
        <v>0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</v>
      </c>
      <c r="P5561" s="30">
        <f>IFERROR(SUM(K5561:O5561)*VLOOKUP($A5561,HeadJournal!$A$1:$L$890,COLUMN(HeadJournal!H$1),0),0)</f>
        <v>0</v>
      </c>
      <c r="Q5561" s="29"/>
      <c r="R5561" s="31"/>
      <c r="S5561" s="31"/>
      <c r="T5561" s="95" t="str">
        <f t="shared" si="410"/>
        <v/>
      </c>
      <c r="U5561" s="32">
        <f t="shared" si="411"/>
        <v>0</v>
      </c>
      <c r="V5561" s="22" t="str">
        <f t="shared" si="412"/>
        <v/>
      </c>
      <c r="X5561" s="33"/>
      <c r="Y5561" s="33"/>
    </row>
    <row r="5562" spans="1:25" hidden="1" x14ac:dyDescent="0.2">
      <c r="A5562" s="93"/>
      <c r="B5562" s="94" t="str">
        <f>IFERROR(VLOOKUP($A5562,HeadJournal!$A$1:$NTR$890,COLUMN(HeadJournal!B$1),0),"")</f>
        <v/>
      </c>
      <c r="C5562" s="94" t="str">
        <f>IFERROR(VLOOKUP($A5562,HeadJournal!$A$1:$NTR$890,COLUMN(HeadJournal!C$1),0),"")</f>
        <v/>
      </c>
      <c r="D5562" s="125" t="str">
        <f>IFERROR(VLOOKUP($A5562,HeadJournal!$A$1:$NTR$890,COLUMN(HeadJournal!D$1),0),"")</f>
        <v/>
      </c>
      <c r="E5562" s="95" t="str">
        <f>IFERROR(VLOOKUP($A5562,HeadJournal!$A$1:$NTR$890,COLUMN(HeadJournal!G$1),0),"")</f>
        <v/>
      </c>
      <c r="F5562" s="95" t="str">
        <f t="shared" si="409"/>
        <v/>
      </c>
      <c r="G5562" s="97"/>
      <c r="H5562" s="161"/>
      <c r="I5562" s="97"/>
      <c r="J5562" s="97"/>
      <c r="K5562" s="29"/>
      <c r="L5562" s="29"/>
      <c r="M5562" s="30">
        <f>IFERROR(VLOOKUP($A5562,HeadJournal!$A$1:$J$890,COLUMN(HeadJournal!I$1),0)*($K5562+$L5562)/(SUMIF($A:$A,$A5562,$K:$K)+SUMIF($A:$A,$A5562,$L:$L)),0)</f>
        <v>0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</v>
      </c>
      <c r="P5562" s="30">
        <f>IFERROR(SUM(K5562:O5562)*VLOOKUP($A5562,HeadJournal!$A$1:$L$890,COLUMN(HeadJournal!H$1),0),0)</f>
        <v>0</v>
      </c>
      <c r="Q5562" s="29"/>
      <c r="R5562" s="31"/>
      <c r="S5562" s="31"/>
      <c r="T5562" s="95" t="str">
        <f t="shared" si="410"/>
        <v/>
      </c>
      <c r="U5562" s="32">
        <f t="shared" si="411"/>
        <v>0</v>
      </c>
      <c r="V5562" s="22" t="str">
        <f t="shared" si="412"/>
        <v/>
      </c>
      <c r="X5562" s="33"/>
      <c r="Y5562" s="33"/>
    </row>
    <row r="5563" spans="1:25" hidden="1" x14ac:dyDescent="0.2">
      <c r="A5563" s="93"/>
      <c r="B5563" s="94" t="str">
        <f>IFERROR(VLOOKUP($A5563,HeadJournal!$A$1:$NTR$890,COLUMN(HeadJournal!B$1),0),"")</f>
        <v/>
      </c>
      <c r="C5563" s="94" t="str">
        <f>IFERROR(VLOOKUP($A5563,HeadJournal!$A$1:$NTR$890,COLUMN(HeadJournal!C$1),0),"")</f>
        <v/>
      </c>
      <c r="D5563" s="125" t="str">
        <f>IFERROR(VLOOKUP($A5563,HeadJournal!$A$1:$NTR$890,COLUMN(HeadJournal!D$1),0),"")</f>
        <v/>
      </c>
      <c r="E5563" s="95" t="str">
        <f>IFERROR(VLOOKUP($A5563,HeadJournal!$A$1:$NTR$890,COLUMN(HeadJournal!G$1),0),"")</f>
        <v/>
      </c>
      <c r="F5563" s="95" t="str">
        <f t="shared" si="409"/>
        <v/>
      </c>
      <c r="G5563" s="97"/>
      <c r="H5563" s="161"/>
      <c r="I5563" s="97"/>
      <c r="J5563" s="97"/>
      <c r="K5563" s="29"/>
      <c r="L5563" s="29"/>
      <c r="M5563" s="30">
        <f>IFERROR(VLOOKUP($A5563,HeadJournal!$A$1:$J$890,COLUMN(HeadJournal!I$1),0)*($K5563+$L5563)/(SUMIF($A:$A,$A5563,$K:$K)+SUMIF($A:$A,$A5563,$L:$L)),0)</f>
        <v>0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</v>
      </c>
      <c r="P5563" s="30">
        <f>IFERROR(SUM(K5563:O5563)*VLOOKUP($A5563,HeadJournal!$A$1:$L$890,COLUMN(HeadJournal!H$1),0),0)</f>
        <v>0</v>
      </c>
      <c r="Q5563" s="29"/>
      <c r="R5563" s="31"/>
      <c r="S5563" s="31"/>
      <c r="T5563" s="95" t="str">
        <f t="shared" si="410"/>
        <v/>
      </c>
      <c r="U5563" s="32">
        <f t="shared" si="411"/>
        <v>0</v>
      </c>
      <c r="V5563" s="22" t="str">
        <f t="shared" si="412"/>
        <v/>
      </c>
      <c r="X5563" s="33"/>
      <c r="Y5563" s="33"/>
    </row>
    <row r="5564" spans="1:25" hidden="1" x14ac:dyDescent="0.2">
      <c r="A5564" s="93"/>
      <c r="B5564" s="94" t="str">
        <f>IFERROR(VLOOKUP($A5564,HeadJournal!$A$1:$NTR$890,COLUMN(HeadJournal!B$1),0),"")</f>
        <v/>
      </c>
      <c r="C5564" s="94" t="str">
        <f>IFERROR(VLOOKUP($A5564,HeadJournal!$A$1:$NTR$890,COLUMN(HeadJournal!C$1),0),"")</f>
        <v/>
      </c>
      <c r="D5564" s="125" t="str">
        <f>IFERROR(VLOOKUP($A5564,HeadJournal!$A$1:$NTR$890,COLUMN(HeadJournal!D$1),0),"")</f>
        <v/>
      </c>
      <c r="E5564" s="95" t="str">
        <f>IFERROR(VLOOKUP($A5564,HeadJournal!$A$1:$NTR$890,COLUMN(HeadJournal!G$1),0),"")</f>
        <v/>
      </c>
      <c r="F5564" s="95" t="str">
        <f t="shared" si="409"/>
        <v/>
      </c>
      <c r="G5564" s="97"/>
      <c r="H5564" s="161"/>
      <c r="I5564" s="97"/>
      <c r="J5564" s="97"/>
      <c r="K5564" s="29"/>
      <c r="L5564" s="29"/>
      <c r="M5564" s="30">
        <f>IFERROR(VLOOKUP($A5564,HeadJournal!$A$1:$J$890,COLUMN(HeadJournal!I$1),0)*($K5564+$L5564)/(SUMIF($A:$A,$A5564,$K:$K)+SUMIF($A:$A,$A5564,$L:$L)),0)</f>
        <v>0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</v>
      </c>
      <c r="P5564" s="30">
        <f>IFERROR(SUM(K5564:O5564)*VLOOKUP($A5564,HeadJournal!$A$1:$L$890,COLUMN(HeadJournal!H$1),0),0)</f>
        <v>0</v>
      </c>
      <c r="Q5564" s="29"/>
      <c r="R5564" s="31"/>
      <c r="S5564" s="31"/>
      <c r="T5564" s="95" t="str">
        <f t="shared" si="410"/>
        <v/>
      </c>
      <c r="U5564" s="32">
        <f t="shared" si="411"/>
        <v>0</v>
      </c>
      <c r="V5564" s="22" t="str">
        <f t="shared" si="412"/>
        <v/>
      </c>
      <c r="X5564" s="33"/>
      <c r="Y5564" s="33"/>
    </row>
    <row r="5565" spans="1:25" hidden="1" x14ac:dyDescent="0.2">
      <c r="A5565" s="93"/>
      <c r="B5565" s="94" t="str">
        <f>IFERROR(VLOOKUP($A5565,HeadJournal!$A$1:$NTR$890,COLUMN(HeadJournal!B$1),0),"")</f>
        <v/>
      </c>
      <c r="C5565" s="94" t="str">
        <f>IFERROR(VLOOKUP($A5565,HeadJournal!$A$1:$NTR$890,COLUMN(HeadJournal!C$1),0),"")</f>
        <v/>
      </c>
      <c r="D5565" s="125" t="str">
        <f>IFERROR(VLOOKUP($A5565,HeadJournal!$A$1:$NTR$890,COLUMN(HeadJournal!D$1),0),"")</f>
        <v/>
      </c>
      <c r="E5565" s="95" t="str">
        <f>IFERROR(VLOOKUP($A5565,HeadJournal!$A$1:$NTR$890,COLUMN(HeadJournal!G$1),0),"")</f>
        <v/>
      </c>
      <c r="F5565" s="95" t="str">
        <f t="shared" si="409"/>
        <v/>
      </c>
      <c r="G5565" s="97"/>
      <c r="H5565" s="161"/>
      <c r="I5565" s="97"/>
      <c r="J5565" s="97"/>
      <c r="K5565" s="29"/>
      <c r="L5565" s="29"/>
      <c r="M5565" s="30">
        <f>IFERROR(VLOOKUP($A5565,HeadJournal!$A$1:$J$890,COLUMN(HeadJournal!I$1),0)*($K5565+$L5565)/(SUMIF($A:$A,$A5565,$K:$K)+SUMIF($A:$A,$A5565,$L:$L)),0)</f>
        <v>0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</v>
      </c>
      <c r="P5565" s="30">
        <f>IFERROR(SUM(K5565:O5565)*VLOOKUP($A5565,HeadJournal!$A$1:$L$890,COLUMN(HeadJournal!H$1),0),0)</f>
        <v>0</v>
      </c>
      <c r="Q5565" s="29"/>
      <c r="R5565" s="31"/>
      <c r="S5565" s="31"/>
      <c r="T5565" s="95" t="str">
        <f t="shared" si="410"/>
        <v/>
      </c>
      <c r="U5565" s="32">
        <f t="shared" si="411"/>
        <v>0</v>
      </c>
      <c r="V5565" s="22" t="str">
        <f t="shared" si="412"/>
        <v/>
      </c>
      <c r="X5565" s="33"/>
      <c r="Y5565" s="33"/>
    </row>
    <row r="5566" spans="1:25" hidden="1" x14ac:dyDescent="0.2">
      <c r="A5566" s="93"/>
      <c r="B5566" s="94" t="str">
        <f>IFERROR(VLOOKUP($A5566,HeadJournal!$A$1:$NTR$890,COLUMN(HeadJournal!B$1),0),"")</f>
        <v/>
      </c>
      <c r="C5566" s="94" t="str">
        <f>IFERROR(VLOOKUP($A5566,HeadJournal!$A$1:$NTR$890,COLUMN(HeadJournal!C$1),0),"")</f>
        <v/>
      </c>
      <c r="D5566" s="125" t="str">
        <f>IFERROR(VLOOKUP($A5566,HeadJournal!$A$1:$NTR$890,COLUMN(HeadJournal!D$1),0),"")</f>
        <v/>
      </c>
      <c r="E5566" s="95" t="str">
        <f>IFERROR(VLOOKUP($A5566,HeadJournal!$A$1:$NTR$890,COLUMN(HeadJournal!G$1),0),"")</f>
        <v/>
      </c>
      <c r="F5566" s="95" t="str">
        <f t="shared" si="409"/>
        <v/>
      </c>
      <c r="G5566" s="97"/>
      <c r="H5566" s="161"/>
      <c r="I5566" s="97"/>
      <c r="J5566" s="97"/>
      <c r="K5566" s="29"/>
      <c r="L5566" s="29"/>
      <c r="M5566" s="30">
        <f>IFERROR(VLOOKUP($A5566,HeadJournal!$A$1:$J$890,COLUMN(HeadJournal!I$1),0)*($K5566+$L5566)/(SUMIF($A:$A,$A5566,$K:$K)+SUMIF($A:$A,$A5566,$L:$L)),0)</f>
        <v>0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</v>
      </c>
      <c r="P5566" s="30">
        <f>IFERROR(SUM(K5566:O5566)*VLOOKUP($A5566,HeadJournal!$A$1:$L$890,COLUMN(HeadJournal!H$1),0),0)</f>
        <v>0</v>
      </c>
      <c r="Q5566" s="29"/>
      <c r="R5566" s="31"/>
      <c r="S5566" s="31"/>
      <c r="T5566" s="95" t="str">
        <f t="shared" si="410"/>
        <v/>
      </c>
      <c r="U5566" s="32">
        <f t="shared" si="411"/>
        <v>0</v>
      </c>
      <c r="V5566" s="22" t="str">
        <f t="shared" si="412"/>
        <v/>
      </c>
      <c r="X5566" s="33"/>
      <c r="Y5566" s="33"/>
    </row>
    <row r="5567" spans="1:25" hidden="1" x14ac:dyDescent="0.2">
      <c r="A5567" s="93"/>
      <c r="B5567" s="94" t="str">
        <f>IFERROR(VLOOKUP($A5567,HeadJournal!$A$1:$NTR$890,COLUMN(HeadJournal!B$1),0),"")</f>
        <v/>
      </c>
      <c r="C5567" s="94" t="str">
        <f>IFERROR(VLOOKUP($A5567,HeadJournal!$A$1:$NTR$890,COLUMN(HeadJournal!C$1),0),"")</f>
        <v/>
      </c>
      <c r="D5567" s="125" t="str">
        <f>IFERROR(VLOOKUP($A5567,HeadJournal!$A$1:$NTR$890,COLUMN(HeadJournal!D$1),0),"")</f>
        <v/>
      </c>
      <c r="E5567" s="95" t="str">
        <f>IFERROR(VLOOKUP($A5567,HeadJournal!$A$1:$NTR$890,COLUMN(HeadJournal!G$1),0),"")</f>
        <v/>
      </c>
      <c r="F5567" s="95" t="str">
        <f t="shared" si="409"/>
        <v/>
      </c>
      <c r="G5567" s="97"/>
      <c r="H5567" s="161"/>
      <c r="I5567" s="97"/>
      <c r="J5567" s="97"/>
      <c r="K5567" s="29"/>
      <c r="L5567" s="29"/>
      <c r="M5567" s="30">
        <f>IFERROR(VLOOKUP($A5567,HeadJournal!$A$1:$J$890,COLUMN(HeadJournal!I$1),0)*($K5567+$L5567)/(SUMIF($A:$A,$A5567,$K:$K)+SUMIF($A:$A,$A5567,$L:$L)),0)</f>
        <v>0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</v>
      </c>
      <c r="P5567" s="30">
        <f>IFERROR(SUM(K5567:O5567)*VLOOKUP($A5567,HeadJournal!$A$1:$L$890,COLUMN(HeadJournal!H$1),0),0)</f>
        <v>0</v>
      </c>
      <c r="Q5567" s="29"/>
      <c r="R5567" s="31"/>
      <c r="S5567" s="31"/>
      <c r="T5567" s="95" t="str">
        <f t="shared" si="410"/>
        <v/>
      </c>
      <c r="U5567" s="32">
        <f t="shared" si="411"/>
        <v>0</v>
      </c>
      <c r="V5567" s="22" t="str">
        <f t="shared" si="412"/>
        <v/>
      </c>
      <c r="X5567" s="33"/>
      <c r="Y5567" s="33"/>
    </row>
    <row r="5568" spans="1:25" hidden="1" x14ac:dyDescent="0.2">
      <c r="A5568" s="93"/>
      <c r="B5568" s="94" t="str">
        <f>IFERROR(VLOOKUP($A5568,HeadJournal!$A$1:$NTR$890,COLUMN(HeadJournal!B$1),0),"")</f>
        <v/>
      </c>
      <c r="C5568" s="94" t="str">
        <f>IFERROR(VLOOKUP($A5568,HeadJournal!$A$1:$NTR$890,COLUMN(HeadJournal!C$1),0),"")</f>
        <v/>
      </c>
      <c r="D5568" s="125" t="str">
        <f>IFERROR(VLOOKUP($A5568,HeadJournal!$A$1:$NTR$890,COLUMN(HeadJournal!D$1),0),"")</f>
        <v/>
      </c>
      <c r="E5568" s="95" t="str">
        <f>IFERROR(VLOOKUP($A5568,HeadJournal!$A$1:$NTR$890,COLUMN(HeadJournal!G$1),0),"")</f>
        <v/>
      </c>
      <c r="F5568" s="95" t="str">
        <f t="shared" si="409"/>
        <v/>
      </c>
      <c r="G5568" s="97"/>
      <c r="H5568" s="161"/>
      <c r="I5568" s="97"/>
      <c r="J5568" s="97"/>
      <c r="K5568" s="29"/>
      <c r="L5568" s="29"/>
      <c r="M5568" s="30">
        <f>IFERROR(VLOOKUP($A5568,HeadJournal!$A$1:$J$890,COLUMN(HeadJournal!I$1),0)*($K5568+$L5568)/(SUMIF($A:$A,$A5568,$K:$K)+SUMIF($A:$A,$A5568,$L:$L)),0)</f>
        <v>0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</v>
      </c>
      <c r="P5568" s="30">
        <f>IFERROR(SUM(K5568:O5568)*VLOOKUP($A5568,HeadJournal!$A$1:$L$890,COLUMN(HeadJournal!H$1),0),0)</f>
        <v>0</v>
      </c>
      <c r="Q5568" s="29"/>
      <c r="R5568" s="31"/>
      <c r="S5568" s="31"/>
      <c r="T5568" s="95" t="str">
        <f t="shared" si="410"/>
        <v/>
      </c>
      <c r="U5568" s="32">
        <f t="shared" si="411"/>
        <v>0</v>
      </c>
      <c r="V5568" s="22" t="str">
        <f t="shared" si="412"/>
        <v/>
      </c>
      <c r="X5568" s="33"/>
      <c r="Y5568" s="33"/>
    </row>
    <row r="5569" spans="1:25" hidden="1" x14ac:dyDescent="0.2">
      <c r="A5569" s="93"/>
      <c r="B5569" s="94" t="str">
        <f>IFERROR(VLOOKUP($A5569,HeadJournal!$A$1:$NTR$890,COLUMN(HeadJournal!B$1),0),"")</f>
        <v/>
      </c>
      <c r="C5569" s="94" t="str">
        <f>IFERROR(VLOOKUP($A5569,HeadJournal!$A$1:$NTR$890,COLUMN(HeadJournal!C$1),0),"")</f>
        <v/>
      </c>
      <c r="D5569" s="125" t="str">
        <f>IFERROR(VLOOKUP($A5569,HeadJournal!$A$1:$NTR$890,COLUMN(HeadJournal!D$1),0),"")</f>
        <v/>
      </c>
      <c r="E5569" s="95" t="str">
        <f>IFERROR(VLOOKUP($A5569,HeadJournal!$A$1:$NTR$890,COLUMN(HeadJournal!G$1),0),"")</f>
        <v/>
      </c>
      <c r="F5569" s="95" t="str">
        <f t="shared" si="409"/>
        <v/>
      </c>
      <c r="G5569" s="97"/>
      <c r="H5569" s="161"/>
      <c r="I5569" s="97"/>
      <c r="J5569" s="97"/>
      <c r="K5569" s="29"/>
      <c r="L5569" s="29"/>
      <c r="M5569" s="30">
        <f>IFERROR(VLOOKUP($A5569,HeadJournal!$A$1:$J$890,COLUMN(HeadJournal!I$1),0)*($K5569+$L5569)/(SUMIF($A:$A,$A5569,$K:$K)+SUMIF($A:$A,$A5569,$L:$L)),0)</f>
        <v>0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</v>
      </c>
      <c r="P5569" s="30">
        <f>IFERROR(SUM(K5569:O5569)*VLOOKUP($A5569,HeadJournal!$A$1:$L$890,COLUMN(HeadJournal!H$1),0),0)</f>
        <v>0</v>
      </c>
      <c r="Q5569" s="29"/>
      <c r="R5569" s="31"/>
      <c r="S5569" s="31"/>
      <c r="T5569" s="95" t="str">
        <f t="shared" si="410"/>
        <v/>
      </c>
      <c r="U5569" s="32">
        <f t="shared" si="411"/>
        <v>0</v>
      </c>
      <c r="V5569" s="22" t="str">
        <f t="shared" si="412"/>
        <v/>
      </c>
      <c r="X5569" s="33"/>
      <c r="Y5569" s="33"/>
    </row>
    <row r="5570" spans="1:25" hidden="1" x14ac:dyDescent="0.2">
      <c r="A5570" s="93"/>
      <c r="B5570" s="94" t="str">
        <f>IFERROR(VLOOKUP($A5570,HeadJournal!$A$1:$NTR$890,COLUMN(HeadJournal!B$1),0),"")</f>
        <v/>
      </c>
      <c r="C5570" s="94" t="str">
        <f>IFERROR(VLOOKUP($A5570,HeadJournal!$A$1:$NTR$890,COLUMN(HeadJournal!C$1),0),"")</f>
        <v/>
      </c>
      <c r="D5570" s="125" t="str">
        <f>IFERROR(VLOOKUP($A5570,HeadJournal!$A$1:$NTR$890,COLUMN(HeadJournal!D$1),0),"")</f>
        <v/>
      </c>
      <c r="E5570" s="95" t="str">
        <f>IFERROR(VLOOKUP($A5570,HeadJournal!$A$1:$NTR$890,COLUMN(HeadJournal!G$1),0),"")</f>
        <v/>
      </c>
      <c r="F5570" s="95" t="str">
        <f t="shared" si="409"/>
        <v/>
      </c>
      <c r="G5570" s="97"/>
      <c r="H5570" s="161"/>
      <c r="I5570" s="97"/>
      <c r="J5570" s="97"/>
      <c r="K5570" s="29"/>
      <c r="L5570" s="29"/>
      <c r="M5570" s="30">
        <f>IFERROR(VLOOKUP($A5570,HeadJournal!$A$1:$J$890,COLUMN(HeadJournal!I$1),0)*($K5570+$L5570)/(SUMIF($A:$A,$A5570,$K:$K)+SUMIF($A:$A,$A5570,$L:$L)),0)</f>
        <v>0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</v>
      </c>
      <c r="P5570" s="30">
        <f>IFERROR(SUM(K5570:O5570)*VLOOKUP($A5570,HeadJournal!$A$1:$L$890,COLUMN(HeadJournal!H$1),0),0)</f>
        <v>0</v>
      </c>
      <c r="Q5570" s="29"/>
      <c r="R5570" s="31"/>
      <c r="S5570" s="31"/>
      <c r="T5570" s="95" t="str">
        <f t="shared" si="410"/>
        <v/>
      </c>
      <c r="U5570" s="32">
        <f t="shared" si="411"/>
        <v>0</v>
      </c>
      <c r="V5570" s="22" t="str">
        <f t="shared" si="412"/>
        <v/>
      </c>
      <c r="X5570" s="33"/>
      <c r="Y5570" s="33"/>
    </row>
    <row r="5571" spans="1:25" hidden="1" x14ac:dyDescent="0.2">
      <c r="A5571" s="93"/>
      <c r="B5571" s="94" t="str">
        <f>IFERROR(VLOOKUP($A5571,HeadJournal!$A$1:$NTR$890,COLUMN(HeadJournal!B$1),0),"")</f>
        <v/>
      </c>
      <c r="C5571" s="94" t="str">
        <f>IFERROR(VLOOKUP($A5571,HeadJournal!$A$1:$NTR$890,COLUMN(HeadJournal!C$1),0),"")</f>
        <v/>
      </c>
      <c r="D5571" s="125" t="str">
        <f>IFERROR(VLOOKUP($A5571,HeadJournal!$A$1:$NTR$890,COLUMN(HeadJournal!D$1),0),"")</f>
        <v/>
      </c>
      <c r="E5571" s="95" t="str">
        <f>IFERROR(VLOOKUP($A5571,HeadJournal!$A$1:$NTR$890,COLUMN(HeadJournal!G$1),0),"")</f>
        <v/>
      </c>
      <c r="F5571" s="95" t="str">
        <f t="shared" si="409"/>
        <v/>
      </c>
      <c r="G5571" s="97"/>
      <c r="H5571" s="161"/>
      <c r="I5571" s="97"/>
      <c r="J5571" s="97"/>
      <c r="K5571" s="29"/>
      <c r="L5571" s="29"/>
      <c r="M5571" s="30">
        <f>IFERROR(VLOOKUP($A5571,HeadJournal!$A$1:$J$890,COLUMN(HeadJournal!I$1),0)*($K5571+$L5571)/(SUMIF($A:$A,$A5571,$K:$K)+SUMIF($A:$A,$A5571,$L:$L)),0)</f>
        <v>0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</v>
      </c>
      <c r="P5571" s="30">
        <f>IFERROR(SUM(K5571:O5571)*VLOOKUP($A5571,HeadJournal!$A$1:$L$890,COLUMN(HeadJournal!H$1),0),0)</f>
        <v>0</v>
      </c>
      <c r="Q5571" s="29"/>
      <c r="R5571" s="31"/>
      <c r="S5571" s="31"/>
      <c r="T5571" s="95" t="str">
        <f t="shared" si="410"/>
        <v/>
      </c>
      <c r="U5571" s="32">
        <f t="shared" si="411"/>
        <v>0</v>
      </c>
      <c r="V5571" s="22" t="str">
        <f t="shared" si="412"/>
        <v/>
      </c>
      <c r="X5571" s="33"/>
      <c r="Y5571" s="33"/>
    </row>
    <row r="5572" spans="1:25" hidden="1" x14ac:dyDescent="0.2">
      <c r="A5572" s="93"/>
      <c r="B5572" s="94" t="str">
        <f>IFERROR(VLOOKUP($A5572,HeadJournal!$A$1:$NTR$890,COLUMN(HeadJournal!B$1),0),"")</f>
        <v/>
      </c>
      <c r="C5572" s="94" t="str">
        <f>IFERROR(VLOOKUP($A5572,HeadJournal!$A$1:$NTR$890,COLUMN(HeadJournal!C$1),0),"")</f>
        <v/>
      </c>
      <c r="D5572" s="125" t="str">
        <f>IFERROR(VLOOKUP($A5572,HeadJournal!$A$1:$NTR$890,COLUMN(HeadJournal!D$1),0),"")</f>
        <v/>
      </c>
      <c r="E5572" s="95" t="str">
        <f>IFERROR(VLOOKUP($A5572,HeadJournal!$A$1:$NTR$890,COLUMN(HeadJournal!G$1),0),"")</f>
        <v/>
      </c>
      <c r="F5572" s="95" t="str">
        <f t="shared" ref="F5572:F5635" si="413">IFERROR(TEXT(E5572, "ГГГГ ММ"),"")</f>
        <v/>
      </c>
      <c r="G5572" s="97"/>
      <c r="H5572" s="161"/>
      <c r="I5572" s="97"/>
      <c r="J5572" s="97"/>
      <c r="K5572" s="29"/>
      <c r="L5572" s="29"/>
      <c r="M5572" s="30">
        <f>IFERROR(VLOOKUP($A5572,HeadJournal!$A$1:$J$890,COLUMN(HeadJournal!I$1),0)*($K5572+$L5572)/(SUMIF($A:$A,$A5572,$K:$K)+SUMIF($A:$A,$A5572,$L:$L)),0)</f>
        <v>0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</v>
      </c>
      <c r="P5572" s="30">
        <f>IFERROR(SUM(K5572:O5572)*VLOOKUP($A5572,HeadJournal!$A$1:$L$890,COLUMN(HeadJournal!H$1),0),0)</f>
        <v>0</v>
      </c>
      <c r="Q5572" s="29"/>
      <c r="R5572" s="31"/>
      <c r="S5572" s="31"/>
      <c r="T5572" s="95" t="str">
        <f t="shared" ref="T5572:T5635" si="414">IF(R5572="","",TEXT(R5572,"ГГГГ ММ"))</f>
        <v/>
      </c>
      <c r="U5572" s="32">
        <f t="shared" si="411"/>
        <v>0</v>
      </c>
      <c r="V5572" s="22" t="str">
        <f t="shared" si="412"/>
        <v/>
      </c>
      <c r="X5572" s="33"/>
      <c r="Y5572" s="33"/>
    </row>
    <row r="5573" spans="1:25" hidden="1" x14ac:dyDescent="0.2">
      <c r="A5573" s="93"/>
      <c r="B5573" s="94" t="str">
        <f>IFERROR(VLOOKUP($A5573,HeadJournal!$A$1:$NTR$890,COLUMN(HeadJournal!B$1),0),"")</f>
        <v/>
      </c>
      <c r="C5573" s="94" t="str">
        <f>IFERROR(VLOOKUP($A5573,HeadJournal!$A$1:$NTR$890,COLUMN(HeadJournal!C$1),0),"")</f>
        <v/>
      </c>
      <c r="D5573" s="125" t="str">
        <f>IFERROR(VLOOKUP($A5573,HeadJournal!$A$1:$NTR$890,COLUMN(HeadJournal!D$1),0),"")</f>
        <v/>
      </c>
      <c r="E5573" s="95" t="str">
        <f>IFERROR(VLOOKUP($A5573,HeadJournal!$A$1:$NTR$890,COLUMN(HeadJournal!G$1),0),"")</f>
        <v/>
      </c>
      <c r="F5573" s="95" t="str">
        <f t="shared" si="413"/>
        <v/>
      </c>
      <c r="G5573" s="97"/>
      <c r="H5573" s="161"/>
      <c r="I5573" s="97"/>
      <c r="J5573" s="97"/>
      <c r="K5573" s="29"/>
      <c r="L5573" s="29"/>
      <c r="M5573" s="30">
        <f>IFERROR(VLOOKUP($A5573,HeadJournal!$A$1:$J$890,COLUMN(HeadJournal!I$1),0)*($K5573+$L5573)/(SUMIF($A:$A,$A5573,$K:$K)+SUMIF($A:$A,$A5573,$L:$L)),0)</f>
        <v>0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</v>
      </c>
      <c r="P5573" s="30">
        <f>IFERROR(SUM(K5573:O5573)*VLOOKUP($A5573,HeadJournal!$A$1:$L$890,COLUMN(HeadJournal!H$1),0),0)</f>
        <v>0</v>
      </c>
      <c r="Q5573" s="29"/>
      <c r="R5573" s="31"/>
      <c r="S5573" s="31"/>
      <c r="T5573" s="95" t="str">
        <f t="shared" si="414"/>
        <v/>
      </c>
      <c r="U5573" s="32">
        <f t="shared" si="411"/>
        <v>0</v>
      </c>
      <c r="V5573" s="22" t="str">
        <f t="shared" si="412"/>
        <v/>
      </c>
      <c r="X5573" s="33"/>
      <c r="Y5573" s="33"/>
    </row>
    <row r="5574" spans="1:25" hidden="1" x14ac:dyDescent="0.2">
      <c r="A5574" s="93"/>
      <c r="B5574" s="94" t="str">
        <f>IFERROR(VLOOKUP($A5574,HeadJournal!$A$1:$NTR$890,COLUMN(HeadJournal!B$1),0),"")</f>
        <v/>
      </c>
      <c r="C5574" s="94" t="str">
        <f>IFERROR(VLOOKUP($A5574,HeadJournal!$A$1:$NTR$890,COLUMN(HeadJournal!C$1),0),"")</f>
        <v/>
      </c>
      <c r="D5574" s="125" t="str">
        <f>IFERROR(VLOOKUP($A5574,HeadJournal!$A$1:$NTR$890,COLUMN(HeadJournal!D$1),0),"")</f>
        <v/>
      </c>
      <c r="E5574" s="95" t="str">
        <f>IFERROR(VLOOKUP($A5574,HeadJournal!$A$1:$NTR$890,COLUMN(HeadJournal!G$1),0),"")</f>
        <v/>
      </c>
      <c r="F5574" s="95" t="str">
        <f t="shared" si="413"/>
        <v/>
      </c>
      <c r="G5574" s="97"/>
      <c r="H5574" s="161"/>
      <c r="I5574" s="97"/>
      <c r="J5574" s="97"/>
      <c r="K5574" s="29"/>
      <c r="L5574" s="29"/>
      <c r="M5574" s="30">
        <f>IFERROR(VLOOKUP($A5574,HeadJournal!$A$1:$J$890,COLUMN(HeadJournal!I$1),0)*($K5574+$L5574)/(SUMIF($A:$A,$A5574,$K:$K)+SUMIF($A:$A,$A5574,$L:$L)),0)</f>
        <v>0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</v>
      </c>
      <c r="P5574" s="30">
        <f>IFERROR(SUM(K5574:O5574)*VLOOKUP($A5574,HeadJournal!$A$1:$L$890,COLUMN(HeadJournal!H$1),0),0)</f>
        <v>0</v>
      </c>
      <c r="Q5574" s="29"/>
      <c r="R5574" s="31"/>
      <c r="S5574" s="31"/>
      <c r="T5574" s="95" t="str">
        <f t="shared" si="414"/>
        <v/>
      </c>
      <c r="U5574" s="32">
        <f t="shared" si="411"/>
        <v>0</v>
      </c>
      <c r="V5574" s="22" t="str">
        <f t="shared" si="412"/>
        <v/>
      </c>
      <c r="X5574" s="33"/>
      <c r="Y5574" s="33"/>
    </row>
    <row r="5575" spans="1:25" hidden="1" x14ac:dyDescent="0.2">
      <c r="A5575" s="93"/>
      <c r="B5575" s="94" t="str">
        <f>IFERROR(VLOOKUP($A5575,HeadJournal!$A$1:$NTR$890,COLUMN(HeadJournal!B$1),0),"")</f>
        <v/>
      </c>
      <c r="C5575" s="94" t="str">
        <f>IFERROR(VLOOKUP($A5575,HeadJournal!$A$1:$NTR$890,COLUMN(HeadJournal!C$1),0),"")</f>
        <v/>
      </c>
      <c r="D5575" s="125" t="str">
        <f>IFERROR(VLOOKUP($A5575,HeadJournal!$A$1:$NTR$890,COLUMN(HeadJournal!D$1),0),"")</f>
        <v/>
      </c>
      <c r="E5575" s="95" t="str">
        <f>IFERROR(VLOOKUP($A5575,HeadJournal!$A$1:$NTR$890,COLUMN(HeadJournal!G$1),0),"")</f>
        <v/>
      </c>
      <c r="F5575" s="95" t="str">
        <f t="shared" si="413"/>
        <v/>
      </c>
      <c r="G5575" s="97"/>
      <c r="H5575" s="161"/>
      <c r="I5575" s="97"/>
      <c r="J5575" s="97"/>
      <c r="K5575" s="29"/>
      <c r="L5575" s="29"/>
      <c r="M5575" s="30">
        <f>IFERROR(VLOOKUP($A5575,HeadJournal!$A$1:$J$890,COLUMN(HeadJournal!I$1),0)*($K5575+$L5575)/(SUMIF($A:$A,$A5575,$K:$K)+SUMIF($A:$A,$A5575,$L:$L)),0)</f>
        <v>0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</v>
      </c>
      <c r="P5575" s="30">
        <f>IFERROR(SUM(K5575:O5575)*VLOOKUP($A5575,HeadJournal!$A$1:$L$890,COLUMN(HeadJournal!H$1),0),0)</f>
        <v>0</v>
      </c>
      <c r="Q5575" s="29"/>
      <c r="R5575" s="31"/>
      <c r="S5575" s="31"/>
      <c r="T5575" s="95" t="str">
        <f t="shared" si="414"/>
        <v/>
      </c>
      <c r="U5575" s="32">
        <f t="shared" si="411"/>
        <v>0</v>
      </c>
      <c r="V5575" s="22" t="str">
        <f t="shared" si="412"/>
        <v/>
      </c>
      <c r="X5575" s="33"/>
      <c r="Y5575" s="33"/>
    </row>
    <row r="5576" spans="1:25" hidden="1" x14ac:dyDescent="0.2">
      <c r="A5576" s="93"/>
      <c r="B5576" s="94" t="str">
        <f>IFERROR(VLOOKUP($A5576,HeadJournal!$A$1:$NTR$890,COLUMN(HeadJournal!B$1),0),"")</f>
        <v/>
      </c>
      <c r="C5576" s="94" t="str">
        <f>IFERROR(VLOOKUP($A5576,HeadJournal!$A$1:$NTR$890,COLUMN(HeadJournal!C$1),0),"")</f>
        <v/>
      </c>
      <c r="D5576" s="125" t="str">
        <f>IFERROR(VLOOKUP($A5576,HeadJournal!$A$1:$NTR$890,COLUMN(HeadJournal!D$1),0),"")</f>
        <v/>
      </c>
      <c r="E5576" s="95" t="str">
        <f>IFERROR(VLOOKUP($A5576,HeadJournal!$A$1:$NTR$890,COLUMN(HeadJournal!G$1),0),"")</f>
        <v/>
      </c>
      <c r="F5576" s="95" t="str">
        <f t="shared" si="413"/>
        <v/>
      </c>
      <c r="G5576" s="97"/>
      <c r="H5576" s="161"/>
      <c r="I5576" s="97"/>
      <c r="J5576" s="97"/>
      <c r="K5576" s="29"/>
      <c r="L5576" s="29"/>
      <c r="M5576" s="30">
        <f>IFERROR(VLOOKUP($A5576,HeadJournal!$A$1:$J$890,COLUMN(HeadJournal!I$1),0)*($K5576+$L5576)/(SUMIF($A:$A,$A5576,$K:$K)+SUMIF($A:$A,$A5576,$L:$L)),0)</f>
        <v>0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</v>
      </c>
      <c r="P5576" s="30">
        <f>IFERROR(SUM(K5576:O5576)*VLOOKUP($A5576,HeadJournal!$A$1:$L$890,COLUMN(HeadJournal!H$1),0),0)</f>
        <v>0</v>
      </c>
      <c r="Q5576" s="29"/>
      <c r="R5576" s="31"/>
      <c r="S5576" s="31"/>
      <c r="T5576" s="95" t="str">
        <f t="shared" si="414"/>
        <v/>
      </c>
      <c r="U5576" s="32">
        <f t="shared" ref="U5576:U5615" si="415">Q5576-P5576</f>
        <v>0</v>
      </c>
      <c r="V5576" s="22" t="str">
        <f t="shared" ref="V5576:V5615" si="416">IF(Q5576&lt;&gt;0,IFERROR(U5576/P5576,""),"")</f>
        <v/>
      </c>
      <c r="X5576" s="33"/>
      <c r="Y5576" s="33"/>
    </row>
    <row r="5577" spans="1:25" hidden="1" x14ac:dyDescent="0.2">
      <c r="A5577" s="93"/>
      <c r="B5577" s="94" t="str">
        <f>IFERROR(VLOOKUP($A5577,HeadJournal!$A$1:$NTR$890,COLUMN(HeadJournal!B$1),0),"")</f>
        <v/>
      </c>
      <c r="C5577" s="94" t="str">
        <f>IFERROR(VLOOKUP($A5577,HeadJournal!$A$1:$NTR$890,COLUMN(HeadJournal!C$1),0),"")</f>
        <v/>
      </c>
      <c r="D5577" s="125" t="str">
        <f>IFERROR(VLOOKUP($A5577,HeadJournal!$A$1:$NTR$890,COLUMN(HeadJournal!D$1),0),"")</f>
        <v/>
      </c>
      <c r="E5577" s="95" t="str">
        <f>IFERROR(VLOOKUP($A5577,HeadJournal!$A$1:$NTR$890,COLUMN(HeadJournal!G$1),0),"")</f>
        <v/>
      </c>
      <c r="F5577" s="95" t="str">
        <f t="shared" si="413"/>
        <v/>
      </c>
      <c r="G5577" s="97"/>
      <c r="H5577" s="161"/>
      <c r="I5577" s="97"/>
      <c r="J5577" s="97"/>
      <c r="K5577" s="29"/>
      <c r="L5577" s="29"/>
      <c r="M5577" s="30">
        <f>IFERROR(VLOOKUP($A5577,HeadJournal!$A$1:$J$890,COLUMN(HeadJournal!I$1),0)*($K5577+$L5577)/(SUMIF($A:$A,$A5577,$K:$K)+SUMIF($A:$A,$A5577,$L:$L)),0)</f>
        <v>0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</v>
      </c>
      <c r="P5577" s="30">
        <f>IFERROR(SUM(K5577:O5577)*VLOOKUP($A5577,HeadJournal!$A$1:$L$890,COLUMN(HeadJournal!H$1),0),0)</f>
        <v>0</v>
      </c>
      <c r="Q5577" s="29"/>
      <c r="R5577" s="31"/>
      <c r="S5577" s="31"/>
      <c r="T5577" s="95" t="str">
        <f t="shared" si="414"/>
        <v/>
      </c>
      <c r="U5577" s="32">
        <f t="shared" si="415"/>
        <v>0</v>
      </c>
      <c r="V5577" s="22" t="str">
        <f t="shared" si="416"/>
        <v/>
      </c>
      <c r="X5577" s="33"/>
      <c r="Y5577" s="33"/>
    </row>
    <row r="5578" spans="1:25" hidden="1" x14ac:dyDescent="0.2">
      <c r="A5578" s="93"/>
      <c r="B5578" s="94" t="str">
        <f>IFERROR(VLOOKUP($A5578,HeadJournal!$A$1:$NTR$890,COLUMN(HeadJournal!B$1),0),"")</f>
        <v/>
      </c>
      <c r="C5578" s="94" t="str">
        <f>IFERROR(VLOOKUP($A5578,HeadJournal!$A$1:$NTR$890,COLUMN(HeadJournal!C$1),0),"")</f>
        <v/>
      </c>
      <c r="D5578" s="125" t="str">
        <f>IFERROR(VLOOKUP($A5578,HeadJournal!$A$1:$NTR$890,COLUMN(HeadJournal!D$1),0),"")</f>
        <v/>
      </c>
      <c r="E5578" s="95" t="str">
        <f>IFERROR(VLOOKUP($A5578,HeadJournal!$A$1:$NTR$890,COLUMN(HeadJournal!G$1),0),"")</f>
        <v/>
      </c>
      <c r="F5578" s="95" t="str">
        <f t="shared" si="413"/>
        <v/>
      </c>
      <c r="G5578" s="97"/>
      <c r="H5578" s="161"/>
      <c r="I5578" s="97"/>
      <c r="J5578" s="97"/>
      <c r="K5578" s="29"/>
      <c r="L5578" s="29"/>
      <c r="M5578" s="30">
        <f>IFERROR(VLOOKUP($A5578,HeadJournal!$A$1:$J$890,COLUMN(HeadJournal!I$1),0)*($K5578+$L5578)/(SUMIF($A:$A,$A5578,$K:$K)+SUMIF($A:$A,$A5578,$L:$L)),0)</f>
        <v>0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</v>
      </c>
      <c r="P5578" s="30">
        <f>IFERROR(SUM(K5578:O5578)*VLOOKUP($A5578,HeadJournal!$A$1:$L$890,COLUMN(HeadJournal!H$1),0),0)</f>
        <v>0</v>
      </c>
      <c r="Q5578" s="29"/>
      <c r="R5578" s="31"/>
      <c r="S5578" s="31"/>
      <c r="T5578" s="95" t="str">
        <f t="shared" si="414"/>
        <v/>
      </c>
      <c r="U5578" s="32">
        <f t="shared" si="415"/>
        <v>0</v>
      </c>
      <c r="V5578" s="22" t="str">
        <f t="shared" si="416"/>
        <v/>
      </c>
      <c r="X5578" s="33"/>
      <c r="Y5578" s="33"/>
    </row>
    <row r="5579" spans="1:25" hidden="1" x14ac:dyDescent="0.2">
      <c r="A5579" s="93"/>
      <c r="B5579" s="94" t="str">
        <f>IFERROR(VLOOKUP($A5579,HeadJournal!$A$1:$NTR$890,COLUMN(HeadJournal!B$1),0),"")</f>
        <v/>
      </c>
      <c r="C5579" s="94" t="str">
        <f>IFERROR(VLOOKUP($A5579,HeadJournal!$A$1:$NTR$890,COLUMN(HeadJournal!C$1),0),"")</f>
        <v/>
      </c>
      <c r="D5579" s="125" t="str">
        <f>IFERROR(VLOOKUP($A5579,HeadJournal!$A$1:$NTR$890,COLUMN(HeadJournal!D$1),0),"")</f>
        <v/>
      </c>
      <c r="E5579" s="95" t="str">
        <f>IFERROR(VLOOKUP($A5579,HeadJournal!$A$1:$NTR$890,COLUMN(HeadJournal!G$1),0),"")</f>
        <v/>
      </c>
      <c r="F5579" s="95" t="str">
        <f t="shared" si="413"/>
        <v/>
      </c>
      <c r="G5579" s="97"/>
      <c r="H5579" s="161"/>
      <c r="I5579" s="97"/>
      <c r="J5579" s="97"/>
      <c r="K5579" s="29"/>
      <c r="L5579" s="29"/>
      <c r="M5579" s="30">
        <f>IFERROR(VLOOKUP($A5579,HeadJournal!$A$1:$J$890,COLUMN(HeadJournal!I$1),0)*($K5579+$L5579)/(SUMIF($A:$A,$A5579,$K:$K)+SUMIF($A:$A,$A5579,$L:$L)),0)</f>
        <v>0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</v>
      </c>
      <c r="P5579" s="30">
        <f>IFERROR(SUM(K5579:O5579)*VLOOKUP($A5579,HeadJournal!$A$1:$L$890,COLUMN(HeadJournal!H$1),0),0)</f>
        <v>0</v>
      </c>
      <c r="Q5579" s="29"/>
      <c r="R5579" s="31"/>
      <c r="S5579" s="31"/>
      <c r="T5579" s="95" t="str">
        <f t="shared" si="414"/>
        <v/>
      </c>
      <c r="U5579" s="32">
        <f t="shared" si="415"/>
        <v>0</v>
      </c>
      <c r="V5579" s="22" t="str">
        <f t="shared" si="416"/>
        <v/>
      </c>
      <c r="X5579" s="33"/>
      <c r="Y5579" s="33"/>
    </row>
    <row r="5580" spans="1:25" hidden="1" x14ac:dyDescent="0.2">
      <c r="A5580" s="93"/>
      <c r="B5580" s="94" t="str">
        <f>IFERROR(VLOOKUP($A5580,HeadJournal!$A$1:$NTR$890,COLUMN(HeadJournal!B$1),0),"")</f>
        <v/>
      </c>
      <c r="C5580" s="94" t="str">
        <f>IFERROR(VLOOKUP($A5580,HeadJournal!$A$1:$NTR$890,COLUMN(HeadJournal!C$1),0),"")</f>
        <v/>
      </c>
      <c r="D5580" s="125" t="str">
        <f>IFERROR(VLOOKUP($A5580,HeadJournal!$A$1:$NTR$890,COLUMN(HeadJournal!D$1),0),"")</f>
        <v/>
      </c>
      <c r="E5580" s="95" t="str">
        <f>IFERROR(VLOOKUP($A5580,HeadJournal!$A$1:$NTR$890,COLUMN(HeadJournal!G$1),0),"")</f>
        <v/>
      </c>
      <c r="F5580" s="95" t="str">
        <f t="shared" si="413"/>
        <v/>
      </c>
      <c r="G5580" s="97"/>
      <c r="H5580" s="161"/>
      <c r="I5580" s="97"/>
      <c r="J5580" s="97"/>
      <c r="K5580" s="29"/>
      <c r="L5580" s="29"/>
      <c r="M5580" s="30">
        <f>IFERROR(VLOOKUP($A5580,HeadJournal!$A$1:$J$890,COLUMN(HeadJournal!I$1),0)*($K5580+$L5580)/(SUMIF($A:$A,$A5580,$K:$K)+SUMIF($A:$A,$A5580,$L:$L)),0)</f>
        <v>0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</v>
      </c>
      <c r="P5580" s="30">
        <f>IFERROR(SUM(K5580:O5580)*VLOOKUP($A5580,HeadJournal!$A$1:$L$890,COLUMN(HeadJournal!H$1),0),0)</f>
        <v>0</v>
      </c>
      <c r="Q5580" s="29"/>
      <c r="R5580" s="31"/>
      <c r="S5580" s="31"/>
      <c r="T5580" s="95" t="str">
        <f t="shared" si="414"/>
        <v/>
      </c>
      <c r="U5580" s="32">
        <f t="shared" si="415"/>
        <v>0</v>
      </c>
      <c r="V5580" s="22" t="str">
        <f t="shared" si="416"/>
        <v/>
      </c>
      <c r="X5580" s="33"/>
      <c r="Y5580" s="33"/>
    </row>
    <row r="5581" spans="1:25" hidden="1" x14ac:dyDescent="0.2">
      <c r="A5581" s="93"/>
      <c r="B5581" s="94" t="str">
        <f>IFERROR(VLOOKUP($A5581,HeadJournal!$A$1:$NTR$890,COLUMN(HeadJournal!B$1),0),"")</f>
        <v/>
      </c>
      <c r="C5581" s="94" t="str">
        <f>IFERROR(VLOOKUP($A5581,HeadJournal!$A$1:$NTR$890,COLUMN(HeadJournal!C$1),0),"")</f>
        <v/>
      </c>
      <c r="D5581" s="125" t="str">
        <f>IFERROR(VLOOKUP($A5581,HeadJournal!$A$1:$NTR$890,COLUMN(HeadJournal!D$1),0),"")</f>
        <v/>
      </c>
      <c r="E5581" s="95" t="str">
        <f>IFERROR(VLOOKUP($A5581,HeadJournal!$A$1:$NTR$890,COLUMN(HeadJournal!G$1),0),"")</f>
        <v/>
      </c>
      <c r="F5581" s="95" t="str">
        <f t="shared" si="413"/>
        <v/>
      </c>
      <c r="G5581" s="97"/>
      <c r="H5581" s="161"/>
      <c r="I5581" s="97"/>
      <c r="J5581" s="97"/>
      <c r="K5581" s="29"/>
      <c r="L5581" s="29"/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0</v>
      </c>
      <c r="Q5581" s="29"/>
      <c r="R5581" s="31"/>
      <c r="S5581" s="31"/>
      <c r="T5581" s="95" t="str">
        <f t="shared" si="414"/>
        <v/>
      </c>
      <c r="U5581" s="32">
        <f t="shared" si="415"/>
        <v>0</v>
      </c>
      <c r="V5581" s="22" t="str">
        <f t="shared" si="416"/>
        <v/>
      </c>
      <c r="X5581" s="33"/>
      <c r="Y5581" s="33"/>
    </row>
    <row r="5582" spans="1:25" hidden="1" x14ac:dyDescent="0.2">
      <c r="A5582" s="93"/>
      <c r="B5582" s="94" t="str">
        <f>IFERROR(VLOOKUP($A5582,HeadJournal!$A$1:$NTR$890,COLUMN(HeadJournal!B$1),0),"")</f>
        <v/>
      </c>
      <c r="C5582" s="94" t="str">
        <f>IFERROR(VLOOKUP($A5582,HeadJournal!$A$1:$NTR$890,COLUMN(HeadJournal!C$1),0),"")</f>
        <v/>
      </c>
      <c r="D5582" s="125" t="str">
        <f>IFERROR(VLOOKUP($A5582,HeadJournal!$A$1:$NTR$890,COLUMN(HeadJournal!D$1),0),"")</f>
        <v/>
      </c>
      <c r="E5582" s="95" t="str">
        <f>IFERROR(VLOOKUP($A5582,HeadJournal!$A$1:$NTR$890,COLUMN(HeadJournal!G$1),0),"")</f>
        <v/>
      </c>
      <c r="F5582" s="95" t="str">
        <f t="shared" si="413"/>
        <v/>
      </c>
      <c r="G5582" s="97"/>
      <c r="H5582" s="161"/>
      <c r="I5582" s="97"/>
      <c r="J5582" s="97"/>
      <c r="K5582" s="29"/>
      <c r="L5582" s="29"/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0</v>
      </c>
      <c r="Q5582" s="29"/>
      <c r="R5582" s="31"/>
      <c r="S5582" s="31"/>
      <c r="T5582" s="95" t="str">
        <f t="shared" si="414"/>
        <v/>
      </c>
      <c r="U5582" s="32">
        <f t="shared" si="415"/>
        <v>0</v>
      </c>
      <c r="V5582" s="22" t="str">
        <f t="shared" si="416"/>
        <v/>
      </c>
      <c r="X5582" s="33"/>
      <c r="Y5582" s="33"/>
    </row>
    <row r="5583" spans="1:25" hidden="1" x14ac:dyDescent="0.2">
      <c r="A5583" s="93"/>
      <c r="B5583" s="94" t="str">
        <f>IFERROR(VLOOKUP($A5583,HeadJournal!$A$1:$NTR$890,COLUMN(HeadJournal!B$1),0),"")</f>
        <v/>
      </c>
      <c r="C5583" s="94" t="str">
        <f>IFERROR(VLOOKUP($A5583,HeadJournal!$A$1:$NTR$890,COLUMN(HeadJournal!C$1),0),"")</f>
        <v/>
      </c>
      <c r="D5583" s="125" t="str">
        <f>IFERROR(VLOOKUP($A5583,HeadJournal!$A$1:$NTR$890,COLUMN(HeadJournal!D$1),0),"")</f>
        <v/>
      </c>
      <c r="E5583" s="95" t="str">
        <f>IFERROR(VLOOKUP($A5583,HeadJournal!$A$1:$NTR$890,COLUMN(HeadJournal!G$1),0),"")</f>
        <v/>
      </c>
      <c r="F5583" s="95" t="str">
        <f t="shared" si="413"/>
        <v/>
      </c>
      <c r="G5583" s="97"/>
      <c r="H5583" s="161"/>
      <c r="I5583" s="97"/>
      <c r="J5583" s="97"/>
      <c r="K5583" s="29"/>
      <c r="L5583" s="29"/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0</v>
      </c>
      <c r="Q5583" s="29"/>
      <c r="R5583" s="31"/>
      <c r="S5583" s="31"/>
      <c r="T5583" s="95" t="str">
        <f t="shared" si="414"/>
        <v/>
      </c>
      <c r="U5583" s="32">
        <f t="shared" si="415"/>
        <v>0</v>
      </c>
      <c r="V5583" s="22" t="str">
        <f t="shared" si="416"/>
        <v/>
      </c>
      <c r="X5583" s="33"/>
      <c r="Y5583" s="33"/>
    </row>
    <row r="5584" spans="1:25" hidden="1" x14ac:dyDescent="0.2">
      <c r="A5584" s="93"/>
      <c r="B5584" s="94" t="str">
        <f>IFERROR(VLOOKUP($A5584,HeadJournal!$A$1:$NTR$890,COLUMN(HeadJournal!B$1),0),"")</f>
        <v/>
      </c>
      <c r="C5584" s="94" t="str">
        <f>IFERROR(VLOOKUP($A5584,HeadJournal!$A$1:$NTR$890,COLUMN(HeadJournal!C$1),0),"")</f>
        <v/>
      </c>
      <c r="D5584" s="125" t="str">
        <f>IFERROR(VLOOKUP($A5584,HeadJournal!$A$1:$NTR$890,COLUMN(HeadJournal!D$1),0),"")</f>
        <v/>
      </c>
      <c r="E5584" s="95" t="str">
        <f>IFERROR(VLOOKUP($A5584,HeadJournal!$A$1:$NTR$890,COLUMN(HeadJournal!G$1),0),"")</f>
        <v/>
      </c>
      <c r="F5584" s="95" t="str">
        <f t="shared" si="413"/>
        <v/>
      </c>
      <c r="G5584" s="97"/>
      <c r="H5584" s="161"/>
      <c r="I5584" s="97"/>
      <c r="J5584" s="97"/>
      <c r="K5584" s="29"/>
      <c r="L5584" s="29"/>
      <c r="M5584" s="30">
        <f>IFERROR(VLOOKUP($A5584,HeadJournal!$A$1:$J$890,COLUMN(HeadJournal!I$1),0)*($K5584+$L5584)/(SUMIF($A:$A,$A5584,$K:$K)+SUMIF($A:$A,$A5584,$L:$L)),0)</f>
        <v>0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0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</v>
      </c>
      <c r="P5584" s="30">
        <f>IFERROR(SUM(K5584:O5584)*VLOOKUP($A5584,HeadJournal!$A$1:$L$890,COLUMN(HeadJournal!H$1),0),0)</f>
        <v>0</v>
      </c>
      <c r="Q5584" s="29"/>
      <c r="R5584" s="31"/>
      <c r="S5584" s="31"/>
      <c r="T5584" s="95" t="str">
        <f t="shared" si="414"/>
        <v/>
      </c>
      <c r="U5584" s="32">
        <f t="shared" si="415"/>
        <v>0</v>
      </c>
      <c r="V5584" s="22" t="str">
        <f t="shared" si="416"/>
        <v/>
      </c>
      <c r="X5584" s="33"/>
      <c r="Y5584" s="33"/>
    </row>
    <row r="5585" spans="1:25" hidden="1" x14ac:dyDescent="0.2">
      <c r="A5585" s="93"/>
      <c r="B5585" s="94" t="str">
        <f>IFERROR(VLOOKUP($A5585,HeadJournal!$A$1:$NTR$890,COLUMN(HeadJournal!B$1),0),"")</f>
        <v/>
      </c>
      <c r="C5585" s="94" t="str">
        <f>IFERROR(VLOOKUP($A5585,HeadJournal!$A$1:$NTR$890,COLUMN(HeadJournal!C$1),0),"")</f>
        <v/>
      </c>
      <c r="D5585" s="125" t="str">
        <f>IFERROR(VLOOKUP($A5585,HeadJournal!$A$1:$NTR$890,COLUMN(HeadJournal!D$1),0),"")</f>
        <v/>
      </c>
      <c r="E5585" s="95" t="str">
        <f>IFERROR(VLOOKUP($A5585,HeadJournal!$A$1:$NTR$890,COLUMN(HeadJournal!G$1),0),"")</f>
        <v/>
      </c>
      <c r="F5585" s="95" t="str">
        <f t="shared" si="413"/>
        <v/>
      </c>
      <c r="G5585" s="97"/>
      <c r="H5585" s="161"/>
      <c r="I5585" s="97"/>
      <c r="J5585" s="97"/>
      <c r="K5585" s="29"/>
      <c r="L5585" s="29"/>
      <c r="M5585" s="30">
        <f>IFERROR(VLOOKUP($A5585,HeadJournal!$A$1:$J$890,COLUMN(HeadJournal!I$1),0)*($K5585+$L5585)/(SUMIF($A:$A,$A5585,$K:$K)+SUMIF($A:$A,$A5585,$L:$L)),0)</f>
        <v>0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0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</v>
      </c>
      <c r="P5585" s="30">
        <f>IFERROR(SUM(K5585:O5585)*VLOOKUP($A5585,HeadJournal!$A$1:$L$890,COLUMN(HeadJournal!H$1),0),0)</f>
        <v>0</v>
      </c>
      <c r="Q5585" s="29"/>
      <c r="R5585" s="31"/>
      <c r="S5585" s="31"/>
      <c r="T5585" s="95" t="str">
        <f t="shared" si="414"/>
        <v/>
      </c>
      <c r="U5585" s="32">
        <f t="shared" si="415"/>
        <v>0</v>
      </c>
      <c r="V5585" s="22" t="str">
        <f t="shared" si="416"/>
        <v/>
      </c>
      <c r="X5585" s="33"/>
      <c r="Y5585" s="33"/>
    </row>
    <row r="5586" spans="1:25" hidden="1" x14ac:dyDescent="0.2">
      <c r="A5586" s="93"/>
      <c r="B5586" s="94" t="str">
        <f>IFERROR(VLOOKUP($A5586,HeadJournal!$A$1:$NTR$890,COLUMN(HeadJournal!B$1),0),"")</f>
        <v/>
      </c>
      <c r="C5586" s="94" t="str">
        <f>IFERROR(VLOOKUP($A5586,HeadJournal!$A$1:$NTR$890,COLUMN(HeadJournal!C$1),0),"")</f>
        <v/>
      </c>
      <c r="D5586" s="125" t="str">
        <f>IFERROR(VLOOKUP($A5586,HeadJournal!$A$1:$NTR$890,COLUMN(HeadJournal!D$1),0),"")</f>
        <v/>
      </c>
      <c r="E5586" s="95" t="str">
        <f>IFERROR(VLOOKUP($A5586,HeadJournal!$A$1:$NTR$890,COLUMN(HeadJournal!G$1),0),"")</f>
        <v/>
      </c>
      <c r="F5586" s="95" t="str">
        <f t="shared" si="413"/>
        <v/>
      </c>
      <c r="G5586" s="97"/>
      <c r="H5586" s="161"/>
      <c r="I5586" s="97"/>
      <c r="J5586" s="97"/>
      <c r="K5586" s="29"/>
      <c r="L5586" s="29"/>
      <c r="M5586" s="30">
        <f>IFERROR(VLOOKUP($A5586,HeadJournal!$A$1:$J$890,COLUMN(HeadJournal!I$1),0)*($K5586+$L5586)/(SUMIF($A:$A,$A5586,$K:$K)+SUMIF($A:$A,$A5586,$L:$L)),0)</f>
        <v>0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0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</v>
      </c>
      <c r="P5586" s="30">
        <f>IFERROR(SUM(K5586:O5586)*VLOOKUP($A5586,HeadJournal!$A$1:$L$890,COLUMN(HeadJournal!H$1),0),0)</f>
        <v>0</v>
      </c>
      <c r="Q5586" s="29"/>
      <c r="R5586" s="31"/>
      <c r="S5586" s="31"/>
      <c r="T5586" s="95" t="str">
        <f t="shared" si="414"/>
        <v/>
      </c>
      <c r="U5586" s="32">
        <f t="shared" si="415"/>
        <v>0</v>
      </c>
      <c r="V5586" s="22" t="str">
        <f t="shared" si="416"/>
        <v/>
      </c>
      <c r="X5586" s="33"/>
      <c r="Y5586" s="33"/>
    </row>
    <row r="5587" spans="1:25" hidden="1" x14ac:dyDescent="0.2">
      <c r="A5587" s="93"/>
      <c r="B5587" s="94" t="str">
        <f>IFERROR(VLOOKUP($A5587,HeadJournal!$A$1:$NTR$890,COLUMN(HeadJournal!B$1),0),"")</f>
        <v/>
      </c>
      <c r="C5587" s="94" t="str">
        <f>IFERROR(VLOOKUP($A5587,HeadJournal!$A$1:$NTR$890,COLUMN(HeadJournal!C$1),0),"")</f>
        <v/>
      </c>
      <c r="D5587" s="125" t="str">
        <f>IFERROR(VLOOKUP($A5587,HeadJournal!$A$1:$NTR$890,COLUMN(HeadJournal!D$1),0),"")</f>
        <v/>
      </c>
      <c r="E5587" s="95" t="str">
        <f>IFERROR(VLOOKUP($A5587,HeadJournal!$A$1:$NTR$890,COLUMN(HeadJournal!G$1),0),"")</f>
        <v/>
      </c>
      <c r="F5587" s="95" t="str">
        <f t="shared" si="413"/>
        <v/>
      </c>
      <c r="G5587" s="97"/>
      <c r="H5587" s="161"/>
      <c r="I5587" s="97"/>
      <c r="J5587" s="97"/>
      <c r="K5587" s="29"/>
      <c r="L5587" s="29"/>
      <c r="M5587" s="30">
        <f>IFERROR(VLOOKUP($A5587,HeadJournal!$A$1:$J$890,COLUMN(HeadJournal!I$1),0)*($K5587+$L5587)/(SUMIF($A:$A,$A5587,$K:$K)+SUMIF($A:$A,$A5587,$L:$L)),0)</f>
        <v>0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0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</v>
      </c>
      <c r="P5587" s="30">
        <f>IFERROR(SUM(K5587:O5587)*VLOOKUP($A5587,HeadJournal!$A$1:$L$890,COLUMN(HeadJournal!H$1),0),0)</f>
        <v>0</v>
      </c>
      <c r="Q5587" s="29"/>
      <c r="R5587" s="31"/>
      <c r="S5587" s="31"/>
      <c r="T5587" s="95" t="str">
        <f t="shared" si="414"/>
        <v/>
      </c>
      <c r="U5587" s="32">
        <f t="shared" si="415"/>
        <v>0</v>
      </c>
      <c r="V5587" s="22" t="str">
        <f t="shared" si="416"/>
        <v/>
      </c>
      <c r="X5587" s="33"/>
      <c r="Y5587" s="33"/>
    </row>
    <row r="5588" spans="1:25" hidden="1" x14ac:dyDescent="0.2">
      <c r="A5588" s="93"/>
      <c r="B5588" s="94" t="str">
        <f>IFERROR(VLOOKUP($A5588,HeadJournal!$A$1:$NTR$890,COLUMN(HeadJournal!B$1),0),"")</f>
        <v/>
      </c>
      <c r="C5588" s="94" t="str">
        <f>IFERROR(VLOOKUP($A5588,HeadJournal!$A$1:$NTR$890,COLUMN(HeadJournal!C$1),0),"")</f>
        <v/>
      </c>
      <c r="D5588" s="125" t="str">
        <f>IFERROR(VLOOKUP($A5588,HeadJournal!$A$1:$NTR$890,COLUMN(HeadJournal!D$1),0),"")</f>
        <v/>
      </c>
      <c r="E5588" s="95" t="str">
        <f>IFERROR(VLOOKUP($A5588,HeadJournal!$A$1:$NTR$890,COLUMN(HeadJournal!G$1),0),"")</f>
        <v/>
      </c>
      <c r="F5588" s="95" t="str">
        <f t="shared" si="413"/>
        <v/>
      </c>
      <c r="G5588" s="97"/>
      <c r="H5588" s="161"/>
      <c r="I5588" s="97"/>
      <c r="J5588" s="97"/>
      <c r="K5588" s="29"/>
      <c r="L5588" s="29"/>
      <c r="M5588" s="30">
        <f>IFERROR(VLOOKUP($A5588,HeadJournal!$A$1:$J$890,COLUMN(HeadJournal!I$1),0)*($K5588+$L5588)/(SUMIF($A:$A,$A5588,$K:$K)+SUMIF($A:$A,$A5588,$L:$L)),0)</f>
        <v>0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0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</v>
      </c>
      <c r="P5588" s="30">
        <f>IFERROR(SUM(K5588:O5588)*VLOOKUP($A5588,HeadJournal!$A$1:$L$890,COLUMN(HeadJournal!H$1),0),0)</f>
        <v>0</v>
      </c>
      <c r="Q5588" s="29"/>
      <c r="R5588" s="31"/>
      <c r="S5588" s="31"/>
      <c r="T5588" s="95" t="str">
        <f t="shared" si="414"/>
        <v/>
      </c>
      <c r="U5588" s="32">
        <f t="shared" si="415"/>
        <v>0</v>
      </c>
      <c r="V5588" s="22" t="str">
        <f t="shared" si="416"/>
        <v/>
      </c>
      <c r="X5588" s="33"/>
      <c r="Y5588" s="33"/>
    </row>
    <row r="5589" spans="1:25" hidden="1" x14ac:dyDescent="0.2">
      <c r="A5589" s="93"/>
      <c r="B5589" s="94" t="str">
        <f>IFERROR(VLOOKUP($A5589,HeadJournal!$A$1:$NTR$890,COLUMN(HeadJournal!B$1),0),"")</f>
        <v/>
      </c>
      <c r="C5589" s="94" t="str">
        <f>IFERROR(VLOOKUP($A5589,HeadJournal!$A$1:$NTR$890,COLUMN(HeadJournal!C$1),0),"")</f>
        <v/>
      </c>
      <c r="D5589" s="125" t="str">
        <f>IFERROR(VLOOKUP($A5589,HeadJournal!$A$1:$NTR$890,COLUMN(HeadJournal!D$1),0),"")</f>
        <v/>
      </c>
      <c r="E5589" s="95" t="str">
        <f>IFERROR(VLOOKUP($A5589,HeadJournal!$A$1:$NTR$890,COLUMN(HeadJournal!G$1),0),"")</f>
        <v/>
      </c>
      <c r="F5589" s="95" t="str">
        <f t="shared" si="413"/>
        <v/>
      </c>
      <c r="G5589" s="97"/>
      <c r="H5589" s="161"/>
      <c r="I5589" s="97"/>
      <c r="J5589" s="97"/>
      <c r="K5589" s="29"/>
      <c r="L5589" s="29"/>
      <c r="M5589" s="30">
        <f>IFERROR(VLOOKUP($A5589,HeadJournal!$A$1:$J$890,COLUMN(HeadJournal!I$1),0)*($K5589+$L5589)/(SUMIF($A:$A,$A5589,$K:$K)+SUMIF($A:$A,$A5589,$L:$L)),0)</f>
        <v>0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0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</v>
      </c>
      <c r="P5589" s="30">
        <f>IFERROR(SUM(K5589:O5589)*VLOOKUP($A5589,HeadJournal!$A$1:$L$890,COLUMN(HeadJournal!H$1),0),0)</f>
        <v>0</v>
      </c>
      <c r="Q5589" s="29"/>
      <c r="R5589" s="31"/>
      <c r="S5589" s="31"/>
      <c r="T5589" s="95" t="str">
        <f t="shared" si="414"/>
        <v/>
      </c>
      <c r="U5589" s="32">
        <f t="shared" si="415"/>
        <v>0</v>
      </c>
      <c r="V5589" s="22" t="str">
        <f t="shared" si="416"/>
        <v/>
      </c>
      <c r="X5589" s="33"/>
      <c r="Y5589" s="33"/>
    </row>
    <row r="5590" spans="1:25" hidden="1" x14ac:dyDescent="0.2">
      <c r="A5590" s="93"/>
      <c r="B5590" s="94" t="str">
        <f>IFERROR(VLOOKUP($A5590,HeadJournal!$A$1:$NTR$890,COLUMN(HeadJournal!B$1),0),"")</f>
        <v/>
      </c>
      <c r="C5590" s="94" t="str">
        <f>IFERROR(VLOOKUP($A5590,HeadJournal!$A$1:$NTR$890,COLUMN(HeadJournal!C$1),0),"")</f>
        <v/>
      </c>
      <c r="D5590" s="125" t="str">
        <f>IFERROR(VLOOKUP($A5590,HeadJournal!$A$1:$NTR$890,COLUMN(HeadJournal!D$1),0),"")</f>
        <v/>
      </c>
      <c r="E5590" s="95" t="str">
        <f>IFERROR(VLOOKUP($A5590,HeadJournal!$A$1:$NTR$890,COLUMN(HeadJournal!G$1),0),"")</f>
        <v/>
      </c>
      <c r="F5590" s="95" t="str">
        <f t="shared" si="413"/>
        <v/>
      </c>
      <c r="G5590" s="97"/>
      <c r="H5590" s="161"/>
      <c r="I5590" s="97"/>
      <c r="J5590" s="97"/>
      <c r="K5590" s="29"/>
      <c r="L5590" s="29"/>
      <c r="M5590" s="30">
        <f>IFERROR(VLOOKUP($A5590,HeadJournal!$A$1:$J$890,COLUMN(HeadJournal!I$1),0)*($K5590+$L5590)/(SUMIF($A:$A,$A5590,$K:$K)+SUMIF($A:$A,$A5590,$L:$L)),0)</f>
        <v>0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0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</v>
      </c>
      <c r="P5590" s="30">
        <f>IFERROR(SUM(K5590:O5590)*VLOOKUP($A5590,HeadJournal!$A$1:$L$890,COLUMN(HeadJournal!H$1),0),0)</f>
        <v>0</v>
      </c>
      <c r="Q5590" s="29"/>
      <c r="R5590" s="31"/>
      <c r="S5590" s="31"/>
      <c r="T5590" s="95" t="str">
        <f t="shared" si="414"/>
        <v/>
      </c>
      <c r="U5590" s="32">
        <f t="shared" si="415"/>
        <v>0</v>
      </c>
      <c r="V5590" s="22" t="str">
        <f t="shared" si="416"/>
        <v/>
      </c>
      <c r="X5590" s="33"/>
      <c r="Y5590" s="33"/>
    </row>
    <row r="5591" spans="1:25" hidden="1" x14ac:dyDescent="0.2">
      <c r="A5591" s="93"/>
      <c r="B5591" s="94" t="str">
        <f>IFERROR(VLOOKUP($A5591,HeadJournal!$A$1:$NTR$890,COLUMN(HeadJournal!B$1),0),"")</f>
        <v/>
      </c>
      <c r="C5591" s="94" t="str">
        <f>IFERROR(VLOOKUP($A5591,HeadJournal!$A$1:$NTR$890,COLUMN(HeadJournal!C$1),0),"")</f>
        <v/>
      </c>
      <c r="D5591" s="125" t="str">
        <f>IFERROR(VLOOKUP($A5591,HeadJournal!$A$1:$NTR$890,COLUMN(HeadJournal!D$1),0),"")</f>
        <v/>
      </c>
      <c r="E5591" s="95" t="str">
        <f>IFERROR(VLOOKUP($A5591,HeadJournal!$A$1:$NTR$890,COLUMN(HeadJournal!G$1),0),"")</f>
        <v/>
      </c>
      <c r="F5591" s="95" t="str">
        <f t="shared" si="413"/>
        <v/>
      </c>
      <c r="G5591" s="97"/>
      <c r="H5591" s="161"/>
      <c r="I5591" s="97"/>
      <c r="J5591" s="97"/>
      <c r="K5591" s="29"/>
      <c r="L5591" s="29"/>
      <c r="M5591" s="30">
        <f>IFERROR(VLOOKUP($A5591,HeadJournal!$A$1:$J$890,COLUMN(HeadJournal!I$1),0)*($K5591+$L5591)/(SUMIF($A:$A,$A5591,$K:$K)+SUMIF($A:$A,$A5591,$L:$L)),0)</f>
        <v>0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0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</v>
      </c>
      <c r="P5591" s="30">
        <f>IFERROR(SUM(K5591:O5591)*VLOOKUP($A5591,HeadJournal!$A$1:$L$890,COLUMN(HeadJournal!H$1),0),0)</f>
        <v>0</v>
      </c>
      <c r="Q5591" s="29"/>
      <c r="R5591" s="31"/>
      <c r="S5591" s="31"/>
      <c r="T5591" s="95" t="str">
        <f t="shared" si="414"/>
        <v/>
      </c>
      <c r="U5591" s="32">
        <f t="shared" si="415"/>
        <v>0</v>
      </c>
      <c r="V5591" s="22" t="str">
        <f t="shared" si="416"/>
        <v/>
      </c>
      <c r="X5591" s="33"/>
      <c r="Y5591" s="33"/>
    </row>
    <row r="5592" spans="1:25" hidden="1" x14ac:dyDescent="0.2">
      <c r="A5592" s="93"/>
      <c r="B5592" s="94" t="str">
        <f>IFERROR(VLOOKUP($A5592,HeadJournal!$A$1:$NTR$890,COLUMN(HeadJournal!B$1),0),"")</f>
        <v/>
      </c>
      <c r="C5592" s="94" t="str">
        <f>IFERROR(VLOOKUP($A5592,HeadJournal!$A$1:$NTR$890,COLUMN(HeadJournal!C$1),0),"")</f>
        <v/>
      </c>
      <c r="D5592" s="125" t="str">
        <f>IFERROR(VLOOKUP($A5592,HeadJournal!$A$1:$NTR$890,COLUMN(HeadJournal!D$1),0),"")</f>
        <v/>
      </c>
      <c r="E5592" s="95" t="str">
        <f>IFERROR(VLOOKUP($A5592,HeadJournal!$A$1:$NTR$890,COLUMN(HeadJournal!G$1),0),"")</f>
        <v/>
      </c>
      <c r="F5592" s="95" t="str">
        <f t="shared" si="413"/>
        <v/>
      </c>
      <c r="G5592" s="97"/>
      <c r="H5592" s="161"/>
      <c r="I5592" s="97"/>
      <c r="J5592" s="97"/>
      <c r="K5592" s="29"/>
      <c r="L5592" s="29"/>
      <c r="M5592" s="30">
        <f>IFERROR(VLOOKUP($A5592,HeadJournal!$A$1:$J$890,COLUMN(HeadJournal!I$1),0)*($K5592+$L5592)/(SUMIF($A:$A,$A5592,$K:$K)+SUMIF($A:$A,$A5592,$L:$L)),0)</f>
        <v>0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0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</v>
      </c>
      <c r="P5592" s="30">
        <f>IFERROR(SUM(K5592:O5592)*VLOOKUP($A5592,HeadJournal!$A$1:$L$890,COLUMN(HeadJournal!H$1),0),0)</f>
        <v>0</v>
      </c>
      <c r="Q5592" s="29"/>
      <c r="R5592" s="31"/>
      <c r="S5592" s="31"/>
      <c r="T5592" s="95" t="str">
        <f t="shared" si="414"/>
        <v/>
      </c>
      <c r="U5592" s="32">
        <f t="shared" si="415"/>
        <v>0</v>
      </c>
      <c r="V5592" s="22" t="str">
        <f t="shared" si="416"/>
        <v/>
      </c>
      <c r="X5592" s="33"/>
      <c r="Y5592" s="33"/>
    </row>
    <row r="5593" spans="1:25" hidden="1" x14ac:dyDescent="0.2">
      <c r="A5593" s="93"/>
      <c r="B5593" s="94" t="str">
        <f>IFERROR(VLOOKUP($A5593,HeadJournal!$A$1:$NTR$890,COLUMN(HeadJournal!B$1),0),"")</f>
        <v/>
      </c>
      <c r="C5593" s="94" t="str">
        <f>IFERROR(VLOOKUP($A5593,HeadJournal!$A$1:$NTR$890,COLUMN(HeadJournal!C$1),0),"")</f>
        <v/>
      </c>
      <c r="D5593" s="125" t="str">
        <f>IFERROR(VLOOKUP($A5593,HeadJournal!$A$1:$NTR$890,COLUMN(HeadJournal!D$1),0),"")</f>
        <v/>
      </c>
      <c r="E5593" s="95" t="str">
        <f>IFERROR(VLOOKUP($A5593,HeadJournal!$A$1:$NTR$890,COLUMN(HeadJournal!G$1),0),"")</f>
        <v/>
      </c>
      <c r="F5593" s="95" t="str">
        <f t="shared" si="413"/>
        <v/>
      </c>
      <c r="G5593" s="97"/>
      <c r="H5593" s="161"/>
      <c r="I5593" s="97"/>
      <c r="J5593" s="97"/>
      <c r="K5593" s="29"/>
      <c r="L5593" s="29"/>
      <c r="M5593" s="30">
        <f>IFERROR(VLOOKUP($A5593,HeadJournal!$A$1:$J$890,COLUMN(HeadJournal!I$1),0)*($K5593+$L5593)/(SUMIF($A:$A,$A5593,$K:$K)+SUMIF($A:$A,$A5593,$L:$L)),0)</f>
        <v>0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0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</v>
      </c>
      <c r="P5593" s="30">
        <f>IFERROR(SUM(K5593:O5593)*VLOOKUP($A5593,HeadJournal!$A$1:$L$890,COLUMN(HeadJournal!H$1),0),0)</f>
        <v>0</v>
      </c>
      <c r="Q5593" s="29"/>
      <c r="R5593" s="31"/>
      <c r="S5593" s="31"/>
      <c r="T5593" s="95" t="str">
        <f t="shared" si="414"/>
        <v/>
      </c>
      <c r="U5593" s="32">
        <f t="shared" si="415"/>
        <v>0</v>
      </c>
      <c r="V5593" s="22" t="str">
        <f t="shared" si="416"/>
        <v/>
      </c>
      <c r="X5593" s="33"/>
      <c r="Y5593" s="33"/>
    </row>
    <row r="5594" spans="1:25" hidden="1" x14ac:dyDescent="0.2">
      <c r="A5594" s="93"/>
      <c r="B5594" s="94" t="str">
        <f>IFERROR(VLOOKUP($A5594,HeadJournal!$A$1:$NTR$890,COLUMN(HeadJournal!B$1),0),"")</f>
        <v/>
      </c>
      <c r="C5594" s="94" t="str">
        <f>IFERROR(VLOOKUP($A5594,HeadJournal!$A$1:$NTR$890,COLUMN(HeadJournal!C$1),0),"")</f>
        <v/>
      </c>
      <c r="D5594" s="125" t="str">
        <f>IFERROR(VLOOKUP($A5594,HeadJournal!$A$1:$NTR$890,COLUMN(HeadJournal!D$1),0),"")</f>
        <v/>
      </c>
      <c r="E5594" s="95" t="str">
        <f>IFERROR(VLOOKUP($A5594,HeadJournal!$A$1:$NTR$890,COLUMN(HeadJournal!G$1),0),"")</f>
        <v/>
      </c>
      <c r="F5594" s="95" t="str">
        <f t="shared" si="413"/>
        <v/>
      </c>
      <c r="G5594" s="97"/>
      <c r="H5594" s="161"/>
      <c r="I5594" s="97"/>
      <c r="J5594" s="97"/>
      <c r="K5594" s="29"/>
      <c r="L5594" s="29"/>
      <c r="M5594" s="30">
        <f>IFERROR(VLOOKUP($A5594,HeadJournal!$A$1:$J$890,COLUMN(HeadJournal!I$1),0)*($K5594+$L5594)/(SUMIF($A:$A,$A5594,$K:$K)+SUMIF($A:$A,$A5594,$L:$L)),0)</f>
        <v>0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0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</v>
      </c>
      <c r="P5594" s="30">
        <f>IFERROR(SUM(K5594:O5594)*VLOOKUP($A5594,HeadJournal!$A$1:$L$890,COLUMN(HeadJournal!H$1),0),0)</f>
        <v>0</v>
      </c>
      <c r="Q5594" s="29"/>
      <c r="R5594" s="31"/>
      <c r="S5594" s="31"/>
      <c r="T5594" s="95" t="str">
        <f t="shared" si="414"/>
        <v/>
      </c>
      <c r="U5594" s="32">
        <f t="shared" si="415"/>
        <v>0</v>
      </c>
      <c r="V5594" s="22" t="str">
        <f t="shared" si="416"/>
        <v/>
      </c>
      <c r="X5594" s="33"/>
      <c r="Y5594" s="33"/>
    </row>
    <row r="5595" spans="1:25" hidden="1" x14ac:dyDescent="0.2">
      <c r="A5595" s="93"/>
      <c r="B5595" s="94" t="str">
        <f>IFERROR(VLOOKUP($A5595,HeadJournal!$A$1:$NTR$890,COLUMN(HeadJournal!B$1),0),"")</f>
        <v/>
      </c>
      <c r="C5595" s="94" t="str">
        <f>IFERROR(VLOOKUP($A5595,HeadJournal!$A$1:$NTR$890,COLUMN(HeadJournal!C$1),0),"")</f>
        <v/>
      </c>
      <c r="D5595" s="125" t="str">
        <f>IFERROR(VLOOKUP($A5595,HeadJournal!$A$1:$NTR$890,COLUMN(HeadJournal!D$1),0),"")</f>
        <v/>
      </c>
      <c r="E5595" s="95" t="str">
        <f>IFERROR(VLOOKUP($A5595,HeadJournal!$A$1:$NTR$890,COLUMN(HeadJournal!G$1),0),"")</f>
        <v/>
      </c>
      <c r="F5595" s="95" t="str">
        <f t="shared" si="413"/>
        <v/>
      </c>
      <c r="G5595" s="97"/>
      <c r="H5595" s="161"/>
      <c r="I5595" s="97"/>
      <c r="J5595" s="97"/>
      <c r="K5595" s="29"/>
      <c r="L5595" s="29"/>
      <c r="M5595" s="30">
        <f>IFERROR(VLOOKUP($A5595,HeadJournal!$A$1:$J$890,COLUMN(HeadJournal!I$1),0)*($K5595+$L5595)/(SUMIF($A:$A,$A5595,$K:$K)+SUMIF($A:$A,$A5595,$L:$L)),0)</f>
        <v>0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0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</v>
      </c>
      <c r="P5595" s="30">
        <f>IFERROR(SUM(K5595:O5595)*VLOOKUP($A5595,HeadJournal!$A$1:$L$890,COLUMN(HeadJournal!H$1),0),0)</f>
        <v>0</v>
      </c>
      <c r="Q5595" s="29"/>
      <c r="R5595" s="31"/>
      <c r="S5595" s="31"/>
      <c r="T5595" s="95" t="str">
        <f t="shared" si="414"/>
        <v/>
      </c>
      <c r="U5595" s="32">
        <f t="shared" si="415"/>
        <v>0</v>
      </c>
      <c r="V5595" s="22" t="str">
        <f t="shared" si="416"/>
        <v/>
      </c>
      <c r="X5595" s="33"/>
      <c r="Y5595" s="33"/>
    </row>
    <row r="5596" spans="1:25" hidden="1" x14ac:dyDescent="0.2">
      <c r="A5596" s="93"/>
      <c r="B5596" s="94" t="str">
        <f>IFERROR(VLOOKUP($A5596,HeadJournal!$A$1:$NTR$890,COLUMN(HeadJournal!B$1),0),"")</f>
        <v/>
      </c>
      <c r="C5596" s="94" t="str">
        <f>IFERROR(VLOOKUP($A5596,HeadJournal!$A$1:$NTR$890,COLUMN(HeadJournal!C$1),0),"")</f>
        <v/>
      </c>
      <c r="D5596" s="125" t="str">
        <f>IFERROR(VLOOKUP($A5596,HeadJournal!$A$1:$NTR$890,COLUMN(HeadJournal!D$1),0),"")</f>
        <v/>
      </c>
      <c r="E5596" s="95" t="str">
        <f>IFERROR(VLOOKUP($A5596,HeadJournal!$A$1:$NTR$890,COLUMN(HeadJournal!G$1),0),"")</f>
        <v/>
      </c>
      <c r="F5596" s="95" t="str">
        <f t="shared" si="413"/>
        <v/>
      </c>
      <c r="G5596" s="97"/>
      <c r="H5596" s="161"/>
      <c r="I5596" s="97"/>
      <c r="J5596" s="97"/>
      <c r="K5596" s="29"/>
      <c r="L5596" s="29"/>
      <c r="M5596" s="30">
        <f>IFERROR(VLOOKUP($A5596,HeadJournal!$A$1:$J$890,COLUMN(HeadJournal!I$1),0)*($K5596+$L5596)/(SUMIF($A:$A,$A5596,$K:$K)+SUMIF($A:$A,$A5596,$L:$L)),0)</f>
        <v>0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0</v>
      </c>
      <c r="P5596" s="30">
        <f>IFERROR(SUM(K5596:O5596)*VLOOKUP($A5596,HeadJournal!$A$1:$L$890,COLUMN(HeadJournal!H$1),0),0)</f>
        <v>0</v>
      </c>
      <c r="Q5596" s="29"/>
      <c r="R5596" s="31"/>
      <c r="S5596" s="31"/>
      <c r="T5596" s="95" t="str">
        <f t="shared" si="414"/>
        <v/>
      </c>
      <c r="U5596" s="32">
        <f t="shared" si="415"/>
        <v>0</v>
      </c>
      <c r="V5596" s="22" t="str">
        <f t="shared" si="416"/>
        <v/>
      </c>
      <c r="X5596" s="33"/>
      <c r="Y5596" s="33"/>
    </row>
    <row r="5597" spans="1:25" hidden="1" x14ac:dyDescent="0.2">
      <c r="A5597" s="93"/>
      <c r="B5597" s="94" t="str">
        <f>IFERROR(VLOOKUP($A5597,HeadJournal!$A$1:$NTR$890,COLUMN(HeadJournal!B$1),0),"")</f>
        <v/>
      </c>
      <c r="C5597" s="94" t="str">
        <f>IFERROR(VLOOKUP($A5597,HeadJournal!$A$1:$NTR$890,COLUMN(HeadJournal!C$1),0),"")</f>
        <v/>
      </c>
      <c r="D5597" s="125" t="str">
        <f>IFERROR(VLOOKUP($A5597,HeadJournal!$A$1:$NTR$890,COLUMN(HeadJournal!D$1),0),"")</f>
        <v/>
      </c>
      <c r="E5597" s="95" t="str">
        <f>IFERROR(VLOOKUP($A5597,HeadJournal!$A$1:$NTR$890,COLUMN(HeadJournal!G$1),0),"")</f>
        <v/>
      </c>
      <c r="F5597" s="95" t="str">
        <f t="shared" si="413"/>
        <v/>
      </c>
      <c r="G5597" s="97"/>
      <c r="H5597" s="161"/>
      <c r="I5597" s="97"/>
      <c r="J5597" s="97"/>
      <c r="K5597" s="29"/>
      <c r="L5597" s="29"/>
      <c r="M5597" s="30">
        <f>IFERROR(VLOOKUP($A5597,HeadJournal!$A$1:$J$890,COLUMN(HeadJournal!I$1),0)*($K5597+$L5597)/(SUMIF($A:$A,$A5597,$K:$K)+SUMIF($A:$A,$A5597,$L:$L)),0)</f>
        <v>0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0</v>
      </c>
      <c r="P5597" s="30">
        <f>IFERROR(SUM(K5597:O5597)*VLOOKUP($A5597,HeadJournal!$A$1:$L$890,COLUMN(HeadJournal!H$1),0),0)</f>
        <v>0</v>
      </c>
      <c r="Q5597" s="29"/>
      <c r="R5597" s="31"/>
      <c r="S5597" s="31"/>
      <c r="T5597" s="95" t="str">
        <f t="shared" si="414"/>
        <v/>
      </c>
      <c r="U5597" s="32">
        <f t="shared" si="415"/>
        <v>0</v>
      </c>
      <c r="V5597" s="22" t="str">
        <f t="shared" si="416"/>
        <v/>
      </c>
      <c r="X5597" s="33"/>
      <c r="Y5597" s="33"/>
    </row>
    <row r="5598" spans="1:25" hidden="1" x14ac:dyDescent="0.2">
      <c r="A5598" s="93"/>
      <c r="B5598" s="94" t="str">
        <f>IFERROR(VLOOKUP($A5598,HeadJournal!$A$1:$NTR$890,COLUMN(HeadJournal!B$1),0),"")</f>
        <v/>
      </c>
      <c r="C5598" s="94" t="str">
        <f>IFERROR(VLOOKUP($A5598,HeadJournal!$A$1:$NTR$890,COLUMN(HeadJournal!C$1),0),"")</f>
        <v/>
      </c>
      <c r="D5598" s="125" t="str">
        <f>IFERROR(VLOOKUP($A5598,HeadJournal!$A$1:$NTR$890,COLUMN(HeadJournal!D$1),0),"")</f>
        <v/>
      </c>
      <c r="E5598" s="95" t="str">
        <f>IFERROR(VLOOKUP($A5598,HeadJournal!$A$1:$NTR$890,COLUMN(HeadJournal!G$1),0),"")</f>
        <v/>
      </c>
      <c r="F5598" s="95" t="str">
        <f t="shared" si="413"/>
        <v/>
      </c>
      <c r="G5598" s="97"/>
      <c r="H5598" s="161"/>
      <c r="I5598" s="97"/>
      <c r="J5598" s="97"/>
      <c r="K5598" s="29"/>
      <c r="L5598" s="29"/>
      <c r="M5598" s="30">
        <f>IFERROR(VLOOKUP($A5598,HeadJournal!$A$1:$J$890,COLUMN(HeadJournal!I$1),0)*($K5598+$L5598)/(SUMIF($A:$A,$A5598,$K:$K)+SUMIF($A:$A,$A5598,$L:$L)),0)</f>
        <v>0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</v>
      </c>
      <c r="P5598" s="30">
        <f>IFERROR(SUM(K5598:O5598)*VLOOKUP($A5598,HeadJournal!$A$1:$L$890,COLUMN(HeadJournal!H$1),0),0)</f>
        <v>0</v>
      </c>
      <c r="Q5598" s="29"/>
      <c r="R5598" s="31"/>
      <c r="S5598" s="31"/>
      <c r="T5598" s="95" t="str">
        <f t="shared" si="414"/>
        <v/>
      </c>
      <c r="U5598" s="32">
        <f t="shared" si="415"/>
        <v>0</v>
      </c>
      <c r="V5598" s="22" t="str">
        <f t="shared" si="416"/>
        <v/>
      </c>
      <c r="X5598" s="33"/>
      <c r="Y5598" s="33"/>
    </row>
    <row r="5599" spans="1:25" hidden="1" x14ac:dyDescent="0.2">
      <c r="A5599" s="93"/>
      <c r="B5599" s="94" t="str">
        <f>IFERROR(VLOOKUP($A5599,HeadJournal!$A$1:$NTR$890,COLUMN(HeadJournal!B$1),0),"")</f>
        <v/>
      </c>
      <c r="C5599" s="94" t="str">
        <f>IFERROR(VLOOKUP($A5599,HeadJournal!$A$1:$NTR$890,COLUMN(HeadJournal!C$1),0),"")</f>
        <v/>
      </c>
      <c r="D5599" s="125" t="str">
        <f>IFERROR(VLOOKUP($A5599,HeadJournal!$A$1:$NTR$890,COLUMN(HeadJournal!D$1),0),"")</f>
        <v/>
      </c>
      <c r="E5599" s="95" t="str">
        <f>IFERROR(VLOOKUP($A5599,HeadJournal!$A$1:$NTR$890,COLUMN(HeadJournal!G$1),0),"")</f>
        <v/>
      </c>
      <c r="F5599" s="95" t="str">
        <f t="shared" si="413"/>
        <v/>
      </c>
      <c r="G5599" s="97"/>
      <c r="H5599" s="161"/>
      <c r="I5599" s="97"/>
      <c r="J5599" s="97"/>
      <c r="K5599" s="29"/>
      <c r="L5599" s="29"/>
      <c r="M5599" s="30">
        <f>IFERROR(VLOOKUP($A5599,HeadJournal!$A$1:$J$890,COLUMN(HeadJournal!I$1),0)*($K5599+$L5599)/(SUMIF($A:$A,$A5599,$K:$K)+SUMIF($A:$A,$A5599,$L:$L)),0)</f>
        <v>0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</v>
      </c>
      <c r="P5599" s="30">
        <f>IFERROR(SUM(K5599:O5599)*VLOOKUP($A5599,HeadJournal!$A$1:$L$890,COLUMN(HeadJournal!H$1),0),0)</f>
        <v>0</v>
      </c>
      <c r="Q5599" s="29"/>
      <c r="R5599" s="31"/>
      <c r="S5599" s="31"/>
      <c r="T5599" s="95" t="str">
        <f t="shared" si="414"/>
        <v/>
      </c>
      <c r="U5599" s="32">
        <f t="shared" si="415"/>
        <v>0</v>
      </c>
      <c r="V5599" s="22" t="str">
        <f t="shared" si="416"/>
        <v/>
      </c>
      <c r="X5599" s="33"/>
      <c r="Y5599" s="33"/>
    </row>
    <row r="5600" spans="1:25" hidden="1" x14ac:dyDescent="0.2">
      <c r="A5600" s="93"/>
      <c r="B5600" s="94" t="str">
        <f>IFERROR(VLOOKUP($A5600,HeadJournal!$A$1:$NTR$890,COLUMN(HeadJournal!B$1),0),"")</f>
        <v/>
      </c>
      <c r="C5600" s="94" t="str">
        <f>IFERROR(VLOOKUP($A5600,HeadJournal!$A$1:$NTR$890,COLUMN(HeadJournal!C$1),0),"")</f>
        <v/>
      </c>
      <c r="D5600" s="125" t="str">
        <f>IFERROR(VLOOKUP($A5600,HeadJournal!$A$1:$NTR$890,COLUMN(HeadJournal!D$1),0),"")</f>
        <v/>
      </c>
      <c r="E5600" s="95" t="str">
        <f>IFERROR(VLOOKUP($A5600,HeadJournal!$A$1:$NTR$890,COLUMN(HeadJournal!G$1),0),"")</f>
        <v/>
      </c>
      <c r="F5600" s="95" t="str">
        <f t="shared" si="413"/>
        <v/>
      </c>
      <c r="G5600" s="97"/>
      <c r="H5600" s="161"/>
      <c r="I5600" s="97"/>
      <c r="J5600" s="97"/>
      <c r="K5600" s="29"/>
      <c r="L5600" s="29"/>
      <c r="M5600" s="30">
        <f>IFERROR(VLOOKUP($A5600,HeadJournal!$A$1:$J$890,COLUMN(HeadJournal!I$1),0)*($K5600+$L5600)/(SUMIF($A:$A,$A5600,$K:$K)+SUMIF($A:$A,$A5600,$L:$L)),0)</f>
        <v>0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</v>
      </c>
      <c r="P5600" s="30">
        <f>IFERROR(SUM(K5600:O5600)*VLOOKUP($A5600,HeadJournal!$A$1:$L$890,COLUMN(HeadJournal!H$1),0),0)</f>
        <v>0</v>
      </c>
      <c r="Q5600" s="29"/>
      <c r="R5600" s="31"/>
      <c r="S5600" s="31"/>
      <c r="T5600" s="95" t="str">
        <f t="shared" si="414"/>
        <v/>
      </c>
      <c r="U5600" s="32">
        <f t="shared" si="415"/>
        <v>0</v>
      </c>
      <c r="V5600" s="22" t="str">
        <f t="shared" si="416"/>
        <v/>
      </c>
      <c r="X5600" s="33"/>
      <c r="Y5600" s="33"/>
    </row>
    <row r="5601" spans="1:25" hidden="1" x14ac:dyDescent="0.2">
      <c r="A5601" s="93"/>
      <c r="B5601" s="94" t="str">
        <f>IFERROR(VLOOKUP($A5601,HeadJournal!$A$1:$NTR$890,COLUMN(HeadJournal!B$1),0),"")</f>
        <v/>
      </c>
      <c r="C5601" s="94" t="str">
        <f>IFERROR(VLOOKUP($A5601,HeadJournal!$A$1:$NTR$890,COLUMN(HeadJournal!C$1),0),"")</f>
        <v/>
      </c>
      <c r="D5601" s="125" t="str">
        <f>IFERROR(VLOOKUP($A5601,HeadJournal!$A$1:$NTR$890,COLUMN(HeadJournal!D$1),0),"")</f>
        <v/>
      </c>
      <c r="E5601" s="95" t="str">
        <f>IFERROR(VLOOKUP($A5601,HeadJournal!$A$1:$NTR$890,COLUMN(HeadJournal!G$1),0),"")</f>
        <v/>
      </c>
      <c r="F5601" s="95" t="str">
        <f t="shared" si="413"/>
        <v/>
      </c>
      <c r="G5601" s="97"/>
      <c r="H5601" s="161"/>
      <c r="I5601" s="97"/>
      <c r="J5601" s="97"/>
      <c r="K5601" s="29"/>
      <c r="L5601" s="29"/>
      <c r="M5601" s="30">
        <f>IFERROR(VLOOKUP($A5601,HeadJournal!$A$1:$J$890,COLUMN(HeadJournal!I$1),0)*($K5601+$L5601)/(SUMIF($A:$A,$A5601,$K:$K)+SUMIF($A:$A,$A5601,$L:$L)),0)</f>
        <v>0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</v>
      </c>
      <c r="P5601" s="30">
        <f>IFERROR(SUM(K5601:O5601)*VLOOKUP($A5601,HeadJournal!$A$1:$L$890,COLUMN(HeadJournal!H$1),0),0)</f>
        <v>0</v>
      </c>
      <c r="Q5601" s="29"/>
      <c r="R5601" s="31"/>
      <c r="S5601" s="31"/>
      <c r="T5601" s="95" t="str">
        <f t="shared" si="414"/>
        <v/>
      </c>
      <c r="U5601" s="32">
        <f t="shared" si="415"/>
        <v>0</v>
      </c>
      <c r="V5601" s="22" t="str">
        <f t="shared" si="416"/>
        <v/>
      </c>
      <c r="X5601" s="33"/>
      <c r="Y5601" s="33"/>
    </row>
    <row r="5602" spans="1:25" hidden="1" x14ac:dyDescent="0.2">
      <c r="A5602" s="93"/>
      <c r="B5602" s="94" t="str">
        <f>IFERROR(VLOOKUP($A5602,HeadJournal!$A$1:$NTR$890,COLUMN(HeadJournal!B$1),0),"")</f>
        <v/>
      </c>
      <c r="C5602" s="94" t="str">
        <f>IFERROR(VLOOKUP($A5602,HeadJournal!$A$1:$NTR$890,COLUMN(HeadJournal!C$1),0),"")</f>
        <v/>
      </c>
      <c r="D5602" s="125" t="str">
        <f>IFERROR(VLOOKUP($A5602,HeadJournal!$A$1:$NTR$890,COLUMN(HeadJournal!D$1),0),"")</f>
        <v/>
      </c>
      <c r="E5602" s="95" t="str">
        <f>IFERROR(VLOOKUP($A5602,HeadJournal!$A$1:$NTR$890,COLUMN(HeadJournal!G$1),0),"")</f>
        <v/>
      </c>
      <c r="F5602" s="95" t="str">
        <f t="shared" si="413"/>
        <v/>
      </c>
      <c r="G5602" s="97"/>
      <c r="H5602" s="161"/>
      <c r="I5602" s="97"/>
      <c r="J5602" s="97"/>
      <c r="K5602" s="29"/>
      <c r="L5602" s="29"/>
      <c r="M5602" s="30">
        <f>IFERROR(VLOOKUP($A5602,HeadJournal!$A$1:$J$890,COLUMN(HeadJournal!I$1),0)*($K5602+$L5602)/(SUMIF($A:$A,$A5602,$K:$K)+SUMIF($A:$A,$A5602,$L:$L)),0)</f>
        <v>0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</v>
      </c>
      <c r="P5602" s="30">
        <f>IFERROR(SUM(K5602:O5602)*VLOOKUP($A5602,HeadJournal!$A$1:$L$890,COLUMN(HeadJournal!H$1),0),0)</f>
        <v>0</v>
      </c>
      <c r="Q5602" s="29"/>
      <c r="R5602" s="31"/>
      <c r="S5602" s="31"/>
      <c r="T5602" s="95" t="str">
        <f t="shared" si="414"/>
        <v/>
      </c>
      <c r="U5602" s="32">
        <f t="shared" si="415"/>
        <v>0</v>
      </c>
      <c r="V5602" s="22" t="str">
        <f t="shared" si="416"/>
        <v/>
      </c>
      <c r="X5602" s="33"/>
      <c r="Y5602" s="33"/>
    </row>
    <row r="5603" spans="1:25" hidden="1" x14ac:dyDescent="0.2">
      <c r="A5603" s="93"/>
      <c r="B5603" s="94" t="str">
        <f>IFERROR(VLOOKUP($A5603,HeadJournal!$A$1:$NTR$890,COLUMN(HeadJournal!B$1),0),"")</f>
        <v/>
      </c>
      <c r="C5603" s="94" t="str">
        <f>IFERROR(VLOOKUP($A5603,HeadJournal!$A$1:$NTR$890,COLUMN(HeadJournal!C$1),0),"")</f>
        <v/>
      </c>
      <c r="D5603" s="125" t="str">
        <f>IFERROR(VLOOKUP($A5603,HeadJournal!$A$1:$NTR$890,COLUMN(HeadJournal!D$1),0),"")</f>
        <v/>
      </c>
      <c r="E5603" s="95" t="str">
        <f>IFERROR(VLOOKUP($A5603,HeadJournal!$A$1:$NTR$890,COLUMN(HeadJournal!G$1),0),"")</f>
        <v/>
      </c>
      <c r="F5603" s="95" t="str">
        <f t="shared" si="413"/>
        <v/>
      </c>
      <c r="G5603" s="97"/>
      <c r="H5603" s="161"/>
      <c r="I5603" s="97"/>
      <c r="J5603" s="97"/>
      <c r="K5603" s="29"/>
      <c r="L5603" s="29"/>
      <c r="M5603" s="30">
        <f>IFERROR(VLOOKUP($A5603,HeadJournal!$A$1:$J$890,COLUMN(HeadJournal!I$1),0)*($K5603+$L5603)/(SUMIF($A:$A,$A5603,$K:$K)+SUMIF($A:$A,$A5603,$L:$L)),0)</f>
        <v>0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</v>
      </c>
      <c r="P5603" s="30">
        <f>IFERROR(SUM(K5603:O5603)*VLOOKUP($A5603,HeadJournal!$A$1:$L$890,COLUMN(HeadJournal!H$1),0),0)</f>
        <v>0</v>
      </c>
      <c r="Q5603" s="29"/>
      <c r="R5603" s="31"/>
      <c r="S5603" s="31"/>
      <c r="T5603" s="95" t="str">
        <f t="shared" si="414"/>
        <v/>
      </c>
      <c r="U5603" s="32">
        <f t="shared" si="415"/>
        <v>0</v>
      </c>
      <c r="V5603" s="22" t="str">
        <f t="shared" si="416"/>
        <v/>
      </c>
      <c r="X5603" s="33"/>
      <c r="Y5603" s="33"/>
    </row>
    <row r="5604" spans="1:25" hidden="1" x14ac:dyDescent="0.2">
      <c r="A5604" s="93"/>
      <c r="B5604" s="94" t="str">
        <f>IFERROR(VLOOKUP($A5604,HeadJournal!$A$1:$NTR$890,COLUMN(HeadJournal!B$1),0),"")</f>
        <v/>
      </c>
      <c r="C5604" s="94" t="str">
        <f>IFERROR(VLOOKUP($A5604,HeadJournal!$A$1:$NTR$890,COLUMN(HeadJournal!C$1),0),"")</f>
        <v/>
      </c>
      <c r="D5604" s="125" t="str">
        <f>IFERROR(VLOOKUP($A5604,HeadJournal!$A$1:$NTR$890,COLUMN(HeadJournal!D$1),0),"")</f>
        <v/>
      </c>
      <c r="E5604" s="95" t="str">
        <f>IFERROR(VLOOKUP($A5604,HeadJournal!$A$1:$NTR$890,COLUMN(HeadJournal!G$1),0),"")</f>
        <v/>
      </c>
      <c r="F5604" s="95" t="str">
        <f t="shared" si="413"/>
        <v/>
      </c>
      <c r="G5604" s="97"/>
      <c r="H5604" s="161"/>
      <c r="I5604" s="97"/>
      <c r="J5604" s="97"/>
      <c r="K5604" s="29"/>
      <c r="L5604" s="29"/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</v>
      </c>
      <c r="P5604" s="30">
        <f>IFERROR(SUM(K5604:O5604)*VLOOKUP($A5604,HeadJournal!$A$1:$L$890,COLUMN(HeadJournal!H$1),0),0)</f>
        <v>0</v>
      </c>
      <c r="Q5604" s="29"/>
      <c r="R5604" s="31"/>
      <c r="S5604" s="31"/>
      <c r="T5604" s="95" t="str">
        <f t="shared" si="414"/>
        <v/>
      </c>
      <c r="U5604" s="32">
        <f t="shared" si="415"/>
        <v>0</v>
      </c>
      <c r="V5604" s="22" t="str">
        <f t="shared" si="416"/>
        <v/>
      </c>
      <c r="X5604" s="33"/>
      <c r="Y5604" s="33"/>
    </row>
    <row r="5605" spans="1:25" hidden="1" x14ac:dyDescent="0.2">
      <c r="A5605" s="93"/>
      <c r="B5605" s="94" t="str">
        <f>IFERROR(VLOOKUP($A5605,HeadJournal!$A$1:$NTR$890,COLUMN(HeadJournal!B$1),0),"")</f>
        <v/>
      </c>
      <c r="C5605" s="94" t="str">
        <f>IFERROR(VLOOKUP($A5605,HeadJournal!$A$1:$NTR$890,COLUMN(HeadJournal!C$1),0),"")</f>
        <v/>
      </c>
      <c r="D5605" s="125" t="str">
        <f>IFERROR(VLOOKUP($A5605,HeadJournal!$A$1:$NTR$890,COLUMN(HeadJournal!D$1),0),"")</f>
        <v/>
      </c>
      <c r="E5605" s="95" t="str">
        <f>IFERROR(VLOOKUP($A5605,HeadJournal!$A$1:$NTR$890,COLUMN(HeadJournal!G$1),0),"")</f>
        <v/>
      </c>
      <c r="F5605" s="95" t="str">
        <f t="shared" si="413"/>
        <v/>
      </c>
      <c r="G5605" s="97"/>
      <c r="H5605" s="161"/>
      <c r="I5605" s="97"/>
      <c r="J5605" s="97"/>
      <c r="K5605" s="29"/>
      <c r="L5605" s="29"/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</v>
      </c>
      <c r="P5605" s="30">
        <f>IFERROR(SUM(K5605:O5605)*VLOOKUP($A5605,HeadJournal!$A$1:$L$890,COLUMN(HeadJournal!H$1),0),0)</f>
        <v>0</v>
      </c>
      <c r="Q5605" s="29"/>
      <c r="R5605" s="31"/>
      <c r="S5605" s="31"/>
      <c r="T5605" s="95" t="str">
        <f t="shared" si="414"/>
        <v/>
      </c>
      <c r="U5605" s="32">
        <f t="shared" si="415"/>
        <v>0</v>
      </c>
      <c r="V5605" s="22" t="str">
        <f t="shared" si="416"/>
        <v/>
      </c>
      <c r="X5605" s="33"/>
      <c r="Y5605" s="33"/>
    </row>
    <row r="5606" spans="1:25" hidden="1" x14ac:dyDescent="0.2">
      <c r="A5606" s="93"/>
      <c r="B5606" s="94" t="str">
        <f>IFERROR(VLOOKUP($A5606,HeadJournal!$A$1:$NTR$890,COLUMN(HeadJournal!B$1),0),"")</f>
        <v/>
      </c>
      <c r="C5606" s="94" t="str">
        <f>IFERROR(VLOOKUP($A5606,HeadJournal!$A$1:$NTR$890,COLUMN(HeadJournal!C$1),0),"")</f>
        <v/>
      </c>
      <c r="D5606" s="125" t="str">
        <f>IFERROR(VLOOKUP($A5606,HeadJournal!$A$1:$NTR$890,COLUMN(HeadJournal!D$1),0),"")</f>
        <v/>
      </c>
      <c r="E5606" s="95" t="str">
        <f>IFERROR(VLOOKUP($A5606,HeadJournal!$A$1:$NTR$890,COLUMN(HeadJournal!G$1),0),"")</f>
        <v/>
      </c>
      <c r="F5606" s="95" t="str">
        <f t="shared" si="413"/>
        <v/>
      </c>
      <c r="G5606" s="97"/>
      <c r="H5606" s="161"/>
      <c r="I5606" s="97"/>
      <c r="J5606" s="97"/>
      <c r="K5606" s="29"/>
      <c r="L5606" s="29"/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</v>
      </c>
      <c r="P5606" s="30">
        <f>IFERROR(SUM(K5606:O5606)*VLOOKUP($A5606,HeadJournal!$A$1:$L$890,COLUMN(HeadJournal!H$1),0),0)</f>
        <v>0</v>
      </c>
      <c r="Q5606" s="29"/>
      <c r="R5606" s="31"/>
      <c r="S5606" s="31"/>
      <c r="T5606" s="95" t="str">
        <f t="shared" si="414"/>
        <v/>
      </c>
      <c r="U5606" s="32">
        <f t="shared" si="415"/>
        <v>0</v>
      </c>
      <c r="V5606" s="22" t="str">
        <f t="shared" si="416"/>
        <v/>
      </c>
      <c r="X5606" s="33"/>
      <c r="Y5606" s="33"/>
    </row>
    <row r="5607" spans="1:25" hidden="1" x14ac:dyDescent="0.2">
      <c r="A5607" s="93"/>
      <c r="B5607" s="94" t="str">
        <f>IFERROR(VLOOKUP($A5607,HeadJournal!$A$1:$NTR$890,COLUMN(HeadJournal!B$1),0),"")</f>
        <v/>
      </c>
      <c r="C5607" s="94" t="str">
        <f>IFERROR(VLOOKUP($A5607,HeadJournal!$A$1:$NTR$890,COLUMN(HeadJournal!C$1),0),"")</f>
        <v/>
      </c>
      <c r="D5607" s="125" t="str">
        <f>IFERROR(VLOOKUP($A5607,HeadJournal!$A$1:$NTR$890,COLUMN(HeadJournal!D$1),0),"")</f>
        <v/>
      </c>
      <c r="E5607" s="95" t="str">
        <f>IFERROR(VLOOKUP($A5607,HeadJournal!$A$1:$NTR$890,COLUMN(HeadJournal!G$1),0),"")</f>
        <v/>
      </c>
      <c r="F5607" s="95" t="str">
        <f t="shared" si="413"/>
        <v/>
      </c>
      <c r="G5607" s="97"/>
      <c r="H5607" s="161"/>
      <c r="I5607" s="97"/>
      <c r="J5607" s="97"/>
      <c r="K5607" s="29"/>
      <c r="L5607" s="29"/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</v>
      </c>
      <c r="P5607" s="30">
        <f>IFERROR(SUM(K5607:O5607)*VLOOKUP($A5607,HeadJournal!$A$1:$L$890,COLUMN(HeadJournal!H$1),0),0)</f>
        <v>0</v>
      </c>
      <c r="Q5607" s="29"/>
      <c r="R5607" s="31"/>
      <c r="S5607" s="31"/>
      <c r="T5607" s="95" t="str">
        <f t="shared" si="414"/>
        <v/>
      </c>
      <c r="U5607" s="32">
        <f t="shared" si="415"/>
        <v>0</v>
      </c>
      <c r="V5607" s="22" t="str">
        <f t="shared" si="416"/>
        <v/>
      </c>
      <c r="X5607" s="33"/>
      <c r="Y5607" s="33"/>
    </row>
    <row r="5608" spans="1:25" hidden="1" x14ac:dyDescent="0.2">
      <c r="A5608" s="93"/>
      <c r="B5608" s="94" t="str">
        <f>IFERROR(VLOOKUP($A5608,HeadJournal!$A$1:$NTR$890,COLUMN(HeadJournal!B$1),0),"")</f>
        <v/>
      </c>
      <c r="C5608" s="94" t="str">
        <f>IFERROR(VLOOKUP($A5608,HeadJournal!$A$1:$NTR$890,COLUMN(HeadJournal!C$1),0),"")</f>
        <v/>
      </c>
      <c r="D5608" s="125" t="str">
        <f>IFERROR(VLOOKUP($A5608,HeadJournal!$A$1:$NTR$890,COLUMN(HeadJournal!D$1),0),"")</f>
        <v/>
      </c>
      <c r="E5608" s="95" t="str">
        <f>IFERROR(VLOOKUP($A5608,HeadJournal!$A$1:$NTR$890,COLUMN(HeadJournal!G$1),0),"")</f>
        <v/>
      </c>
      <c r="F5608" s="95" t="str">
        <f t="shared" si="413"/>
        <v/>
      </c>
      <c r="G5608" s="97"/>
      <c r="H5608" s="161"/>
      <c r="I5608" s="97"/>
      <c r="J5608" s="97"/>
      <c r="K5608" s="29"/>
      <c r="L5608" s="29"/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</v>
      </c>
      <c r="P5608" s="30">
        <f>IFERROR(SUM(K5608:O5608)*VLOOKUP($A5608,HeadJournal!$A$1:$L$890,COLUMN(HeadJournal!H$1),0),0)</f>
        <v>0</v>
      </c>
      <c r="Q5608" s="29"/>
      <c r="R5608" s="31"/>
      <c r="S5608" s="31"/>
      <c r="T5608" s="95" t="str">
        <f t="shared" si="414"/>
        <v/>
      </c>
      <c r="U5608" s="32">
        <f t="shared" si="415"/>
        <v>0</v>
      </c>
      <c r="V5608" s="22" t="str">
        <f t="shared" si="416"/>
        <v/>
      </c>
      <c r="X5608" s="33"/>
      <c r="Y5608" s="33"/>
    </row>
    <row r="5609" spans="1:25" hidden="1" x14ac:dyDescent="0.2">
      <c r="A5609" s="93"/>
      <c r="B5609" s="94" t="str">
        <f>IFERROR(VLOOKUP($A5609,HeadJournal!$A$1:$NTR$890,COLUMN(HeadJournal!B$1),0),"")</f>
        <v/>
      </c>
      <c r="C5609" s="94" t="str">
        <f>IFERROR(VLOOKUP($A5609,HeadJournal!$A$1:$NTR$890,COLUMN(HeadJournal!C$1),0),"")</f>
        <v/>
      </c>
      <c r="D5609" s="125" t="str">
        <f>IFERROR(VLOOKUP($A5609,HeadJournal!$A$1:$NTR$890,COLUMN(HeadJournal!D$1),0),"")</f>
        <v/>
      </c>
      <c r="E5609" s="95" t="str">
        <f>IFERROR(VLOOKUP($A5609,HeadJournal!$A$1:$NTR$890,COLUMN(HeadJournal!G$1),0),"")</f>
        <v/>
      </c>
      <c r="F5609" s="95" t="str">
        <f t="shared" si="413"/>
        <v/>
      </c>
      <c r="G5609" s="97"/>
      <c r="H5609" s="161"/>
      <c r="I5609" s="97"/>
      <c r="J5609" s="97"/>
      <c r="K5609" s="29"/>
      <c r="L5609" s="29"/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</v>
      </c>
      <c r="P5609" s="30">
        <f>IFERROR(SUM(K5609:O5609)*VLOOKUP($A5609,HeadJournal!$A$1:$L$890,COLUMN(HeadJournal!H$1),0),0)</f>
        <v>0</v>
      </c>
      <c r="Q5609" s="29"/>
      <c r="R5609" s="31"/>
      <c r="S5609" s="31"/>
      <c r="T5609" s="95" t="str">
        <f t="shared" si="414"/>
        <v/>
      </c>
      <c r="U5609" s="32">
        <f t="shared" si="415"/>
        <v>0</v>
      </c>
      <c r="V5609" s="22" t="str">
        <f t="shared" si="416"/>
        <v/>
      </c>
      <c r="X5609" s="33"/>
      <c r="Y5609" s="33"/>
    </row>
    <row r="5610" spans="1:25" hidden="1" x14ac:dyDescent="0.2">
      <c r="A5610" s="93"/>
      <c r="B5610" s="94" t="str">
        <f>IFERROR(VLOOKUP($A5610,HeadJournal!$A$1:$NTR$890,COLUMN(HeadJournal!B$1),0),"")</f>
        <v/>
      </c>
      <c r="C5610" s="94" t="str">
        <f>IFERROR(VLOOKUP($A5610,HeadJournal!$A$1:$NTR$890,COLUMN(HeadJournal!C$1),0),"")</f>
        <v/>
      </c>
      <c r="D5610" s="125" t="str">
        <f>IFERROR(VLOOKUP($A5610,HeadJournal!$A$1:$NTR$890,COLUMN(HeadJournal!D$1),0),"")</f>
        <v/>
      </c>
      <c r="E5610" s="95" t="str">
        <f>IFERROR(VLOOKUP($A5610,HeadJournal!$A$1:$NTR$890,COLUMN(HeadJournal!G$1),0),"")</f>
        <v/>
      </c>
      <c r="F5610" s="95" t="str">
        <f t="shared" si="413"/>
        <v/>
      </c>
      <c r="G5610" s="97"/>
      <c r="H5610" s="161"/>
      <c r="I5610" s="97"/>
      <c r="J5610" s="97"/>
      <c r="K5610" s="29"/>
      <c r="L5610" s="29"/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</v>
      </c>
      <c r="P5610" s="30">
        <f>IFERROR(SUM(K5610:O5610)*VLOOKUP($A5610,HeadJournal!$A$1:$L$890,COLUMN(HeadJournal!H$1),0),0)</f>
        <v>0</v>
      </c>
      <c r="Q5610" s="29"/>
      <c r="R5610" s="31"/>
      <c r="S5610" s="31"/>
      <c r="T5610" s="95" t="str">
        <f t="shared" si="414"/>
        <v/>
      </c>
      <c r="U5610" s="32">
        <f t="shared" si="415"/>
        <v>0</v>
      </c>
      <c r="V5610" s="22" t="str">
        <f t="shared" si="416"/>
        <v/>
      </c>
      <c r="X5610" s="33"/>
      <c r="Y5610" s="33"/>
    </row>
    <row r="5611" spans="1:25" hidden="1" x14ac:dyDescent="0.2">
      <c r="A5611" s="93"/>
      <c r="B5611" s="94" t="str">
        <f>IFERROR(VLOOKUP($A5611,HeadJournal!$A$1:$NTR$890,COLUMN(HeadJournal!B$1),0),"")</f>
        <v/>
      </c>
      <c r="C5611" s="94" t="str">
        <f>IFERROR(VLOOKUP($A5611,HeadJournal!$A$1:$NTR$890,COLUMN(HeadJournal!C$1),0),"")</f>
        <v/>
      </c>
      <c r="D5611" s="125" t="str">
        <f>IFERROR(VLOOKUP($A5611,HeadJournal!$A$1:$NTR$890,COLUMN(HeadJournal!D$1),0),"")</f>
        <v/>
      </c>
      <c r="E5611" s="95" t="str">
        <f>IFERROR(VLOOKUP($A5611,HeadJournal!$A$1:$NTR$890,COLUMN(HeadJournal!G$1),0),"")</f>
        <v/>
      </c>
      <c r="F5611" s="95" t="str">
        <f t="shared" si="413"/>
        <v/>
      </c>
      <c r="G5611" s="97"/>
      <c r="H5611" s="161"/>
      <c r="I5611" s="97"/>
      <c r="J5611" s="97"/>
      <c r="K5611" s="29"/>
      <c r="L5611" s="29"/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</v>
      </c>
      <c r="P5611" s="30">
        <f>IFERROR(SUM(K5611:O5611)*VLOOKUP($A5611,HeadJournal!$A$1:$L$890,COLUMN(HeadJournal!H$1),0),0)</f>
        <v>0</v>
      </c>
      <c r="Q5611" s="29"/>
      <c r="R5611" s="31"/>
      <c r="S5611" s="31"/>
      <c r="T5611" s="95" t="str">
        <f t="shared" si="414"/>
        <v/>
      </c>
      <c r="U5611" s="32">
        <f t="shared" si="415"/>
        <v>0</v>
      </c>
      <c r="V5611" s="22" t="str">
        <f t="shared" si="416"/>
        <v/>
      </c>
      <c r="X5611" s="33"/>
      <c r="Y5611" s="33"/>
    </row>
    <row r="5612" spans="1:25" hidden="1" x14ac:dyDescent="0.2">
      <c r="A5612" s="93"/>
      <c r="B5612" s="94" t="str">
        <f>IFERROR(VLOOKUP($A5612,HeadJournal!$A$1:$NTR$890,COLUMN(HeadJournal!B$1),0),"")</f>
        <v/>
      </c>
      <c r="C5612" s="94" t="str">
        <f>IFERROR(VLOOKUP($A5612,HeadJournal!$A$1:$NTR$890,COLUMN(HeadJournal!C$1),0),"")</f>
        <v/>
      </c>
      <c r="D5612" s="125" t="str">
        <f>IFERROR(VLOOKUP($A5612,HeadJournal!$A$1:$NTR$890,COLUMN(HeadJournal!D$1),0),"")</f>
        <v/>
      </c>
      <c r="E5612" s="95" t="str">
        <f>IFERROR(VLOOKUP($A5612,HeadJournal!$A$1:$NTR$890,COLUMN(HeadJournal!G$1),0),"")</f>
        <v/>
      </c>
      <c r="F5612" s="95" t="str">
        <f t="shared" si="413"/>
        <v/>
      </c>
      <c r="G5612" s="97"/>
      <c r="H5612" s="161"/>
      <c r="I5612" s="97"/>
      <c r="J5612" s="97"/>
      <c r="K5612" s="29"/>
      <c r="L5612" s="29"/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</v>
      </c>
      <c r="P5612" s="30">
        <f>IFERROR(SUM(K5612:O5612)*VLOOKUP($A5612,HeadJournal!$A$1:$L$890,COLUMN(HeadJournal!H$1),0),0)</f>
        <v>0</v>
      </c>
      <c r="Q5612" s="29"/>
      <c r="R5612" s="31"/>
      <c r="S5612" s="31"/>
      <c r="T5612" s="95" t="str">
        <f t="shared" si="414"/>
        <v/>
      </c>
      <c r="U5612" s="32">
        <f t="shared" si="415"/>
        <v>0</v>
      </c>
      <c r="V5612" s="22" t="str">
        <f t="shared" si="416"/>
        <v/>
      </c>
      <c r="X5612" s="33"/>
      <c r="Y5612" s="33"/>
    </row>
    <row r="5613" spans="1:25" hidden="1" x14ac:dyDescent="0.2">
      <c r="A5613" s="93"/>
      <c r="B5613" s="94" t="str">
        <f>IFERROR(VLOOKUP($A5613,HeadJournal!$A$1:$NTR$890,COLUMN(HeadJournal!B$1),0),"")</f>
        <v/>
      </c>
      <c r="C5613" s="94" t="str">
        <f>IFERROR(VLOOKUP($A5613,HeadJournal!$A$1:$NTR$890,COLUMN(HeadJournal!C$1),0),"")</f>
        <v/>
      </c>
      <c r="D5613" s="125" t="str">
        <f>IFERROR(VLOOKUP($A5613,HeadJournal!$A$1:$NTR$890,COLUMN(HeadJournal!D$1),0),"")</f>
        <v/>
      </c>
      <c r="E5613" s="95" t="str">
        <f>IFERROR(VLOOKUP($A5613,HeadJournal!$A$1:$NTR$890,COLUMN(HeadJournal!G$1),0),"")</f>
        <v/>
      </c>
      <c r="F5613" s="95" t="str">
        <f t="shared" si="413"/>
        <v/>
      </c>
      <c r="G5613" s="97"/>
      <c r="H5613" s="161"/>
      <c r="I5613" s="97"/>
      <c r="J5613" s="97"/>
      <c r="K5613" s="29"/>
      <c r="L5613" s="29"/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</v>
      </c>
      <c r="P5613" s="30">
        <f>IFERROR(SUM(K5613:O5613)*VLOOKUP($A5613,HeadJournal!$A$1:$L$890,COLUMN(HeadJournal!H$1),0),0)</f>
        <v>0</v>
      </c>
      <c r="Q5613" s="29"/>
      <c r="R5613" s="31"/>
      <c r="S5613" s="31"/>
      <c r="T5613" s="95" t="str">
        <f t="shared" si="414"/>
        <v/>
      </c>
      <c r="U5613" s="32">
        <f t="shared" si="415"/>
        <v>0</v>
      </c>
      <c r="V5613" s="22" t="str">
        <f t="shared" si="416"/>
        <v/>
      </c>
      <c r="X5613" s="33"/>
      <c r="Y5613" s="33"/>
    </row>
    <row r="5614" spans="1:25" hidden="1" x14ac:dyDescent="0.2">
      <c r="A5614" s="93"/>
      <c r="B5614" s="94" t="str">
        <f>IFERROR(VLOOKUP($A5614,HeadJournal!$A$1:$NTR$890,COLUMN(HeadJournal!B$1),0),"")</f>
        <v/>
      </c>
      <c r="C5614" s="94" t="str">
        <f>IFERROR(VLOOKUP($A5614,HeadJournal!$A$1:$NTR$890,COLUMN(HeadJournal!C$1),0),"")</f>
        <v/>
      </c>
      <c r="D5614" s="125" t="str">
        <f>IFERROR(VLOOKUP($A5614,HeadJournal!$A$1:$NTR$890,COLUMN(HeadJournal!D$1),0),"")</f>
        <v/>
      </c>
      <c r="E5614" s="95" t="str">
        <f>IFERROR(VLOOKUP($A5614,HeadJournal!$A$1:$NTR$890,COLUMN(HeadJournal!G$1),0),"")</f>
        <v/>
      </c>
      <c r="F5614" s="95" t="str">
        <f t="shared" si="413"/>
        <v/>
      </c>
      <c r="G5614" s="97"/>
      <c r="H5614" s="161"/>
      <c r="I5614" s="97"/>
      <c r="J5614" s="97"/>
      <c r="K5614" s="29"/>
      <c r="L5614" s="29"/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0</v>
      </c>
      <c r="Q5614" s="29"/>
      <c r="R5614" s="31"/>
      <c r="S5614" s="31"/>
      <c r="T5614" s="95" t="str">
        <f t="shared" si="414"/>
        <v/>
      </c>
      <c r="U5614" s="32">
        <f t="shared" si="415"/>
        <v>0</v>
      </c>
      <c r="V5614" s="22" t="str">
        <f t="shared" si="416"/>
        <v/>
      </c>
      <c r="X5614" s="33"/>
      <c r="Y5614" s="33"/>
    </row>
    <row r="5615" spans="1:25" hidden="1" x14ac:dyDescent="0.2">
      <c r="A5615" s="93"/>
      <c r="B5615" s="94" t="str">
        <f>IFERROR(VLOOKUP($A5615,HeadJournal!$A$1:$NTR$890,COLUMN(HeadJournal!B$1),0),"")</f>
        <v/>
      </c>
      <c r="C5615" s="94" t="str">
        <f>IFERROR(VLOOKUP($A5615,HeadJournal!$A$1:$NTR$890,COLUMN(HeadJournal!C$1),0),"")</f>
        <v/>
      </c>
      <c r="D5615" s="125" t="str">
        <f>IFERROR(VLOOKUP($A5615,HeadJournal!$A$1:$NTR$890,COLUMN(HeadJournal!D$1),0),"")</f>
        <v/>
      </c>
      <c r="E5615" s="95" t="str">
        <f>IFERROR(VLOOKUP($A5615,HeadJournal!$A$1:$NTR$890,COLUMN(HeadJournal!G$1),0),"")</f>
        <v/>
      </c>
      <c r="F5615" s="95" t="str">
        <f t="shared" si="413"/>
        <v/>
      </c>
      <c r="G5615" s="97"/>
      <c r="H5615" s="161"/>
      <c r="I5615" s="97"/>
      <c r="J5615" s="97"/>
      <c r="K5615" s="29"/>
      <c r="L5615" s="29"/>
      <c r="M5615" s="30">
        <f>IFERROR(VLOOKUP($A5615,HeadJournal!$A$1:$J$890,COLUMN(HeadJournal!I$1),0)*($K5615+$L5615)/(SUMIF($A:$A,$A5615,$K:$K)+SUMIF($A:$A,$A5615,$L:$L)),0)</f>
        <v>0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</v>
      </c>
      <c r="P5615" s="30">
        <f>IFERROR(SUM(K5615:O5615)*VLOOKUP($A5615,HeadJournal!$A$1:$L$890,COLUMN(HeadJournal!H$1),0),0)</f>
        <v>0</v>
      </c>
      <c r="Q5615" s="29"/>
      <c r="R5615" s="31"/>
      <c r="S5615" s="31"/>
      <c r="T5615" s="95" t="str">
        <f t="shared" si="414"/>
        <v/>
      </c>
      <c r="U5615" s="32">
        <f t="shared" si="415"/>
        <v>0</v>
      </c>
      <c r="V5615" s="22" t="str">
        <f t="shared" si="416"/>
        <v/>
      </c>
      <c r="X5615" s="33"/>
      <c r="Y5615" s="33"/>
    </row>
    <row r="5616" spans="1:25" hidden="1" x14ac:dyDescent="0.2">
      <c r="A5616" s="93"/>
      <c r="B5616" s="94" t="str">
        <f>IFERROR(VLOOKUP($A5616,HeadJournal!$A$1:$NTR$890,COLUMN(HeadJournal!B$1),0),"")</f>
        <v/>
      </c>
      <c r="C5616" s="94" t="str">
        <f>IFERROR(VLOOKUP($A5616,HeadJournal!$A$1:$NTR$890,COLUMN(HeadJournal!C$1),0),"")</f>
        <v/>
      </c>
      <c r="D5616" s="125" t="str">
        <f>IFERROR(VLOOKUP($A5616,HeadJournal!$A$1:$NTR$890,COLUMN(HeadJournal!D$1),0),"")</f>
        <v/>
      </c>
      <c r="E5616" s="95" t="str">
        <f>IFERROR(VLOOKUP($A5616,HeadJournal!$A$1:$NTR$890,COLUMN(HeadJournal!G$1),0),"")</f>
        <v/>
      </c>
      <c r="F5616" s="95" t="str">
        <f t="shared" si="413"/>
        <v/>
      </c>
      <c r="G5616" s="97"/>
      <c r="H5616" s="161"/>
      <c r="I5616" s="97"/>
      <c r="J5616" s="97"/>
      <c r="K5616" s="29"/>
      <c r="L5616" s="29"/>
      <c r="M5616" s="30">
        <f>IFERROR(VLOOKUP($A5616,HeadJournal!$A$1:$J$890,COLUMN(HeadJournal!I$1),0)*($K5616+$L5616)/(SUMIF($A:$A,$A5616,$K:$K)+SUMIF($A:$A,$A5616,$L:$L)),0)</f>
        <v>0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</v>
      </c>
      <c r="P5616" s="30">
        <f>IFERROR(SUM(K5616:O5616)*VLOOKUP($A5616,HeadJournal!$A$1:$L$890,COLUMN(HeadJournal!H$1),0),0)</f>
        <v>0</v>
      </c>
      <c r="Q5616" s="29"/>
      <c r="R5616" s="31"/>
      <c r="S5616" s="31"/>
      <c r="T5616" s="95" t="str">
        <f t="shared" si="414"/>
        <v/>
      </c>
      <c r="U5616" s="32">
        <f t="shared" si="401"/>
        <v>0</v>
      </c>
      <c r="V5616" s="22" t="str">
        <f t="shared" si="402"/>
        <v/>
      </c>
      <c r="X5616" s="33"/>
      <c r="Y5616" s="33"/>
    </row>
    <row r="5617" spans="1:25" hidden="1" x14ac:dyDescent="0.2">
      <c r="A5617" s="93"/>
      <c r="B5617" s="94" t="str">
        <f>IFERROR(VLOOKUP($A5617,HeadJournal!$A$1:$NTR$890,COLUMN(HeadJournal!B$1),0),"")</f>
        <v/>
      </c>
      <c r="C5617" s="94" t="str">
        <f>IFERROR(VLOOKUP($A5617,HeadJournal!$A$1:$NTR$890,COLUMN(HeadJournal!C$1),0),"")</f>
        <v/>
      </c>
      <c r="D5617" s="125" t="str">
        <f>IFERROR(VLOOKUP($A5617,HeadJournal!$A$1:$NTR$890,COLUMN(HeadJournal!D$1),0),"")</f>
        <v/>
      </c>
      <c r="E5617" s="95" t="str">
        <f>IFERROR(VLOOKUP($A5617,HeadJournal!$A$1:$NTR$890,COLUMN(HeadJournal!G$1),0),"")</f>
        <v/>
      </c>
      <c r="F5617" s="95" t="str">
        <f t="shared" si="413"/>
        <v/>
      </c>
      <c r="G5617" s="97"/>
      <c r="H5617" s="161"/>
      <c r="I5617" s="97"/>
      <c r="J5617" s="97"/>
      <c r="K5617" s="29"/>
      <c r="L5617" s="29"/>
      <c r="M5617" s="30">
        <f>IFERROR(VLOOKUP($A5617,HeadJournal!$A$1:$J$890,COLUMN(HeadJournal!I$1),0)*($K5617+$L5617)/(SUMIF($A:$A,$A5617,$K:$K)+SUMIF($A:$A,$A5617,$L:$L)),0)</f>
        <v>0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0</v>
      </c>
      <c r="P5617" s="30">
        <f>IFERROR(SUM(K5617:O5617)*VLOOKUP($A5617,HeadJournal!$A$1:$L$890,COLUMN(HeadJournal!H$1),0),0)</f>
        <v>0</v>
      </c>
      <c r="Q5617" s="29"/>
      <c r="R5617" s="31"/>
      <c r="S5617" s="31"/>
      <c r="T5617" s="95" t="str">
        <f t="shared" si="414"/>
        <v/>
      </c>
      <c r="U5617" s="32">
        <f t="shared" si="401"/>
        <v>0</v>
      </c>
      <c r="V5617" s="22" t="str">
        <f t="shared" si="402"/>
        <v/>
      </c>
      <c r="X5617" s="33"/>
      <c r="Y5617" s="33"/>
    </row>
    <row r="5618" spans="1:25" hidden="1" x14ac:dyDescent="0.2">
      <c r="A5618" s="93"/>
      <c r="B5618" s="94" t="str">
        <f>IFERROR(VLOOKUP($A5618,HeadJournal!$A$1:$NTR$890,COLUMN(HeadJournal!B$1),0),"")</f>
        <v/>
      </c>
      <c r="C5618" s="94" t="str">
        <f>IFERROR(VLOOKUP($A5618,HeadJournal!$A$1:$NTR$890,COLUMN(HeadJournal!C$1),0),"")</f>
        <v/>
      </c>
      <c r="D5618" s="125" t="str">
        <f>IFERROR(VLOOKUP($A5618,HeadJournal!$A$1:$NTR$890,COLUMN(HeadJournal!D$1),0),"")</f>
        <v/>
      </c>
      <c r="E5618" s="95" t="str">
        <f>IFERROR(VLOOKUP($A5618,HeadJournal!$A$1:$NTR$890,COLUMN(HeadJournal!G$1),0),"")</f>
        <v/>
      </c>
      <c r="F5618" s="95" t="str">
        <f t="shared" si="413"/>
        <v/>
      </c>
      <c r="G5618" s="97"/>
      <c r="H5618" s="161"/>
      <c r="I5618" s="97"/>
      <c r="J5618" s="97"/>
      <c r="K5618" s="29"/>
      <c r="L5618" s="29"/>
      <c r="M5618" s="30">
        <f>IFERROR(VLOOKUP($A5618,HeadJournal!$A$1:$J$890,COLUMN(HeadJournal!I$1),0)*($K5618+$L5618)/(SUMIF($A:$A,$A5618,$K:$K)+SUMIF($A:$A,$A5618,$L:$L)),0)</f>
        <v>0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0</v>
      </c>
      <c r="P5618" s="30">
        <f>IFERROR(SUM(K5618:O5618)*VLOOKUP($A5618,HeadJournal!$A$1:$L$890,COLUMN(HeadJournal!H$1),0),0)</f>
        <v>0</v>
      </c>
      <c r="Q5618" s="29"/>
      <c r="R5618" s="31"/>
      <c r="S5618" s="31"/>
      <c r="T5618" s="95" t="str">
        <f t="shared" si="414"/>
        <v/>
      </c>
      <c r="U5618" s="32">
        <f t="shared" si="401"/>
        <v>0</v>
      </c>
      <c r="V5618" s="22" t="str">
        <f t="shared" si="402"/>
        <v/>
      </c>
      <c r="X5618" s="33"/>
      <c r="Y5618" s="33"/>
    </row>
    <row r="5619" spans="1:25" hidden="1" x14ac:dyDescent="0.2">
      <c r="A5619" s="93"/>
      <c r="B5619" s="94" t="str">
        <f>IFERROR(VLOOKUP($A5619,HeadJournal!$A$1:$NTR$890,COLUMN(HeadJournal!B$1),0),"")</f>
        <v/>
      </c>
      <c r="C5619" s="94" t="str">
        <f>IFERROR(VLOOKUP($A5619,HeadJournal!$A$1:$NTR$890,COLUMN(HeadJournal!C$1),0),"")</f>
        <v/>
      </c>
      <c r="D5619" s="125" t="str">
        <f>IFERROR(VLOOKUP($A5619,HeadJournal!$A$1:$NTR$890,COLUMN(HeadJournal!D$1),0),"")</f>
        <v/>
      </c>
      <c r="E5619" s="95" t="str">
        <f>IFERROR(VLOOKUP($A5619,HeadJournal!$A$1:$NTR$890,COLUMN(HeadJournal!G$1),0),"")</f>
        <v/>
      </c>
      <c r="F5619" s="95" t="str">
        <f t="shared" si="413"/>
        <v/>
      </c>
      <c r="G5619" s="97"/>
      <c r="H5619" s="161"/>
      <c r="I5619" s="97"/>
      <c r="J5619" s="97"/>
      <c r="K5619" s="29"/>
      <c r="L5619" s="29"/>
      <c r="M5619" s="30">
        <f>IFERROR(VLOOKUP($A5619,HeadJournal!$A$1:$J$890,COLUMN(HeadJournal!I$1),0)*($K5619+$L5619)/(SUMIF($A:$A,$A5619,$K:$K)+SUMIF($A:$A,$A5619,$L:$L)),0)</f>
        <v>0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</v>
      </c>
      <c r="P5619" s="30">
        <f>IFERROR(SUM(K5619:O5619)*VLOOKUP($A5619,HeadJournal!$A$1:$L$890,COLUMN(HeadJournal!H$1),0),0)</f>
        <v>0</v>
      </c>
      <c r="Q5619" s="29"/>
      <c r="R5619" s="31"/>
      <c r="S5619" s="31"/>
      <c r="T5619" s="95" t="str">
        <f t="shared" si="414"/>
        <v/>
      </c>
      <c r="U5619" s="32">
        <f t="shared" si="401"/>
        <v>0</v>
      </c>
      <c r="V5619" s="22" t="str">
        <f t="shared" si="402"/>
        <v/>
      </c>
      <c r="X5619" s="33"/>
      <c r="Y5619" s="33"/>
    </row>
    <row r="5620" spans="1:25" hidden="1" x14ac:dyDescent="0.2">
      <c r="A5620" s="93"/>
      <c r="B5620" s="94" t="str">
        <f>IFERROR(VLOOKUP($A5620,HeadJournal!$A$1:$NTR$890,COLUMN(HeadJournal!B$1),0),"")</f>
        <v/>
      </c>
      <c r="C5620" s="94" t="str">
        <f>IFERROR(VLOOKUP($A5620,HeadJournal!$A$1:$NTR$890,COLUMN(HeadJournal!C$1),0),"")</f>
        <v/>
      </c>
      <c r="D5620" s="125" t="str">
        <f>IFERROR(VLOOKUP($A5620,HeadJournal!$A$1:$NTR$890,COLUMN(HeadJournal!D$1),0),"")</f>
        <v/>
      </c>
      <c r="E5620" s="95" t="str">
        <f>IFERROR(VLOOKUP($A5620,HeadJournal!$A$1:$NTR$890,COLUMN(HeadJournal!G$1),0),"")</f>
        <v/>
      </c>
      <c r="F5620" s="95" t="str">
        <f t="shared" si="413"/>
        <v/>
      </c>
      <c r="G5620" s="97"/>
      <c r="H5620" s="161"/>
      <c r="I5620" s="97"/>
      <c r="J5620" s="97"/>
      <c r="K5620" s="29"/>
      <c r="L5620" s="29"/>
      <c r="M5620" s="30">
        <f>IFERROR(VLOOKUP($A5620,HeadJournal!$A$1:$J$890,COLUMN(HeadJournal!I$1),0)*($K5620+$L5620)/(SUMIF($A:$A,$A5620,$K:$K)+SUMIF($A:$A,$A5620,$L:$L)),0)</f>
        <v>0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</v>
      </c>
      <c r="P5620" s="30">
        <f>IFERROR(SUM(K5620:O5620)*VLOOKUP($A5620,HeadJournal!$A$1:$L$890,COLUMN(HeadJournal!H$1),0),0)</f>
        <v>0</v>
      </c>
      <c r="Q5620" s="29"/>
      <c r="R5620" s="31"/>
      <c r="S5620" s="31"/>
      <c r="T5620" s="95" t="str">
        <f t="shared" si="414"/>
        <v/>
      </c>
      <c r="U5620" s="32">
        <f t="shared" si="401"/>
        <v>0</v>
      </c>
      <c r="V5620" s="22" t="str">
        <f t="shared" si="402"/>
        <v/>
      </c>
      <c r="X5620" s="33"/>
      <c r="Y5620" s="33"/>
    </row>
    <row r="5621" spans="1:25" hidden="1" x14ac:dyDescent="0.2">
      <c r="A5621" s="93"/>
      <c r="B5621" s="94" t="str">
        <f>IFERROR(VLOOKUP($A5621,HeadJournal!$A$1:$NTR$890,COLUMN(HeadJournal!B$1),0),"")</f>
        <v/>
      </c>
      <c r="C5621" s="94" t="str">
        <f>IFERROR(VLOOKUP($A5621,HeadJournal!$A$1:$NTR$890,COLUMN(HeadJournal!C$1),0),"")</f>
        <v/>
      </c>
      <c r="D5621" s="125" t="str">
        <f>IFERROR(VLOOKUP($A5621,HeadJournal!$A$1:$NTR$890,COLUMN(HeadJournal!D$1),0),"")</f>
        <v/>
      </c>
      <c r="E5621" s="95" t="str">
        <f>IFERROR(VLOOKUP($A5621,HeadJournal!$A$1:$NTR$890,COLUMN(HeadJournal!G$1),0),"")</f>
        <v/>
      </c>
      <c r="F5621" s="95" t="str">
        <f t="shared" si="413"/>
        <v/>
      </c>
      <c r="G5621" s="97"/>
      <c r="H5621" s="161"/>
      <c r="I5621" s="97"/>
      <c r="J5621" s="97"/>
      <c r="K5621" s="29"/>
      <c r="L5621" s="29"/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0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</v>
      </c>
      <c r="P5621" s="30">
        <f>IFERROR(SUM(K5621:O5621)*VLOOKUP($A5621,HeadJournal!$A$1:$L$890,COLUMN(HeadJournal!H$1),0),0)</f>
        <v>0</v>
      </c>
      <c r="Q5621" s="29"/>
      <c r="R5621" s="31"/>
      <c r="S5621" s="31"/>
      <c r="T5621" s="95" t="str">
        <f t="shared" si="414"/>
        <v/>
      </c>
      <c r="U5621" s="32">
        <f t="shared" si="401"/>
        <v>0</v>
      </c>
      <c r="V5621" s="22" t="str">
        <f t="shared" si="402"/>
        <v/>
      </c>
      <c r="X5621" s="33"/>
      <c r="Y5621" s="33"/>
    </row>
    <row r="5622" spans="1:25" hidden="1" x14ac:dyDescent="0.2">
      <c r="A5622" s="93"/>
      <c r="B5622" s="94" t="str">
        <f>IFERROR(VLOOKUP($A5622,HeadJournal!$A$1:$NTR$890,COLUMN(HeadJournal!B$1),0),"")</f>
        <v/>
      </c>
      <c r="C5622" s="94" t="str">
        <f>IFERROR(VLOOKUP($A5622,HeadJournal!$A$1:$NTR$890,COLUMN(HeadJournal!C$1),0),"")</f>
        <v/>
      </c>
      <c r="D5622" s="125" t="str">
        <f>IFERROR(VLOOKUP($A5622,HeadJournal!$A$1:$NTR$890,COLUMN(HeadJournal!D$1),0),"")</f>
        <v/>
      </c>
      <c r="E5622" s="95" t="str">
        <f>IFERROR(VLOOKUP($A5622,HeadJournal!$A$1:$NTR$890,COLUMN(HeadJournal!G$1),0),"")</f>
        <v/>
      </c>
      <c r="F5622" s="95" t="str">
        <f t="shared" si="413"/>
        <v/>
      </c>
      <c r="G5622" s="97"/>
      <c r="H5622" s="161"/>
      <c r="I5622" s="97"/>
      <c r="J5622" s="97"/>
      <c r="K5622" s="29"/>
      <c r="L5622" s="29"/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0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</v>
      </c>
      <c r="P5622" s="30">
        <f>IFERROR(SUM(K5622:O5622)*VLOOKUP($A5622,HeadJournal!$A$1:$L$890,COLUMN(HeadJournal!H$1),0),0)</f>
        <v>0</v>
      </c>
      <c r="Q5622" s="29"/>
      <c r="R5622" s="31"/>
      <c r="S5622" s="31"/>
      <c r="T5622" s="95" t="str">
        <f t="shared" si="414"/>
        <v/>
      </c>
      <c r="U5622" s="32">
        <f t="shared" si="401"/>
        <v>0</v>
      </c>
      <c r="V5622" s="22" t="str">
        <f t="shared" si="402"/>
        <v/>
      </c>
      <c r="X5622" s="33"/>
      <c r="Y5622" s="33"/>
    </row>
    <row r="5623" spans="1:25" hidden="1" x14ac:dyDescent="0.2">
      <c r="A5623" s="93"/>
      <c r="B5623" s="94" t="str">
        <f>IFERROR(VLOOKUP($A5623,HeadJournal!$A$1:$NTR$890,COLUMN(HeadJournal!B$1),0),"")</f>
        <v/>
      </c>
      <c r="C5623" s="94" t="str">
        <f>IFERROR(VLOOKUP($A5623,HeadJournal!$A$1:$NTR$890,COLUMN(HeadJournal!C$1),0),"")</f>
        <v/>
      </c>
      <c r="D5623" s="125" t="str">
        <f>IFERROR(VLOOKUP($A5623,HeadJournal!$A$1:$NTR$890,COLUMN(HeadJournal!D$1),0),"")</f>
        <v/>
      </c>
      <c r="E5623" s="95" t="str">
        <f>IFERROR(VLOOKUP($A5623,HeadJournal!$A$1:$NTR$890,COLUMN(HeadJournal!G$1),0),"")</f>
        <v/>
      </c>
      <c r="F5623" s="95" t="str">
        <f t="shared" si="413"/>
        <v/>
      </c>
      <c r="G5623" s="97"/>
      <c r="H5623" s="161"/>
      <c r="I5623" s="97"/>
      <c r="J5623" s="97"/>
      <c r="K5623" s="29"/>
      <c r="L5623" s="29"/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0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</v>
      </c>
      <c r="P5623" s="30">
        <f>IFERROR(SUM(K5623:O5623)*VLOOKUP($A5623,HeadJournal!$A$1:$L$890,COLUMN(HeadJournal!H$1),0),0)</f>
        <v>0</v>
      </c>
      <c r="Q5623" s="29"/>
      <c r="R5623" s="31"/>
      <c r="S5623" s="31"/>
      <c r="T5623" s="95" t="str">
        <f t="shared" si="414"/>
        <v/>
      </c>
      <c r="U5623" s="32">
        <f t="shared" si="401"/>
        <v>0</v>
      </c>
      <c r="V5623" s="22" t="str">
        <f t="shared" si="402"/>
        <v/>
      </c>
      <c r="X5623" s="33"/>
      <c r="Y5623" s="33"/>
    </row>
    <row r="5624" spans="1:25" hidden="1" x14ac:dyDescent="0.2">
      <c r="A5624" s="93"/>
      <c r="B5624" s="94" t="str">
        <f>IFERROR(VLOOKUP($A5624,HeadJournal!$A$1:$NTR$890,COLUMN(HeadJournal!B$1),0),"")</f>
        <v/>
      </c>
      <c r="C5624" s="94" t="str">
        <f>IFERROR(VLOOKUP($A5624,HeadJournal!$A$1:$NTR$890,COLUMN(HeadJournal!C$1),0),"")</f>
        <v/>
      </c>
      <c r="D5624" s="125" t="str">
        <f>IFERROR(VLOOKUP($A5624,HeadJournal!$A$1:$NTR$890,COLUMN(HeadJournal!D$1),0),"")</f>
        <v/>
      </c>
      <c r="E5624" s="95" t="str">
        <f>IFERROR(VLOOKUP($A5624,HeadJournal!$A$1:$NTR$890,COLUMN(HeadJournal!G$1),0),"")</f>
        <v/>
      </c>
      <c r="F5624" s="95" t="str">
        <f t="shared" si="413"/>
        <v/>
      </c>
      <c r="G5624" s="97"/>
      <c r="H5624" s="161"/>
      <c r="I5624" s="97"/>
      <c r="J5624" s="97"/>
      <c r="K5624" s="29"/>
      <c r="L5624" s="29"/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0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</v>
      </c>
      <c r="P5624" s="30">
        <f>IFERROR(SUM(K5624:O5624)*VLOOKUP($A5624,HeadJournal!$A$1:$L$890,COLUMN(HeadJournal!H$1),0),0)</f>
        <v>0</v>
      </c>
      <c r="Q5624" s="29"/>
      <c r="R5624" s="31"/>
      <c r="S5624" s="31"/>
      <c r="T5624" s="95" t="str">
        <f t="shared" si="414"/>
        <v/>
      </c>
      <c r="U5624" s="32">
        <f t="shared" si="401"/>
        <v>0</v>
      </c>
      <c r="V5624" s="22" t="str">
        <f t="shared" si="402"/>
        <v/>
      </c>
      <c r="X5624" s="33"/>
      <c r="Y5624" s="33"/>
    </row>
    <row r="5625" spans="1:25" hidden="1" x14ac:dyDescent="0.2">
      <c r="A5625" s="93"/>
      <c r="B5625" s="94" t="str">
        <f>IFERROR(VLOOKUP($A5625,HeadJournal!$A$1:$NTR$890,COLUMN(HeadJournal!B$1),0),"")</f>
        <v/>
      </c>
      <c r="C5625" s="94" t="str">
        <f>IFERROR(VLOOKUP($A5625,HeadJournal!$A$1:$NTR$890,COLUMN(HeadJournal!C$1),0),"")</f>
        <v/>
      </c>
      <c r="D5625" s="125" t="str">
        <f>IFERROR(VLOOKUP($A5625,HeadJournal!$A$1:$NTR$890,COLUMN(HeadJournal!D$1),0),"")</f>
        <v/>
      </c>
      <c r="E5625" s="95" t="str">
        <f>IFERROR(VLOOKUP($A5625,HeadJournal!$A$1:$NTR$890,COLUMN(HeadJournal!G$1),0),"")</f>
        <v/>
      </c>
      <c r="F5625" s="95" t="str">
        <f t="shared" si="413"/>
        <v/>
      </c>
      <c r="G5625" s="97"/>
      <c r="H5625" s="161"/>
      <c r="I5625" s="97"/>
      <c r="J5625" s="97"/>
      <c r="K5625" s="29"/>
      <c r="L5625" s="29"/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0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</v>
      </c>
      <c r="P5625" s="30">
        <f>IFERROR(SUM(K5625:O5625)*VLOOKUP($A5625,HeadJournal!$A$1:$L$890,COLUMN(HeadJournal!H$1),0),0)</f>
        <v>0</v>
      </c>
      <c r="Q5625" s="29"/>
      <c r="R5625" s="31"/>
      <c r="S5625" s="31"/>
      <c r="T5625" s="95" t="str">
        <f t="shared" si="414"/>
        <v/>
      </c>
      <c r="U5625" s="32">
        <f t="shared" si="401"/>
        <v>0</v>
      </c>
      <c r="V5625" s="22" t="str">
        <f t="shared" si="402"/>
        <v/>
      </c>
      <c r="X5625" s="33"/>
      <c r="Y5625" s="33"/>
    </row>
    <row r="5626" spans="1:25" hidden="1" x14ac:dyDescent="0.2">
      <c r="A5626" s="93"/>
      <c r="B5626" s="94" t="str">
        <f>IFERROR(VLOOKUP($A5626,HeadJournal!$A$1:$NTR$890,COLUMN(HeadJournal!B$1),0),"")</f>
        <v/>
      </c>
      <c r="C5626" s="94" t="str">
        <f>IFERROR(VLOOKUP($A5626,HeadJournal!$A$1:$NTR$890,COLUMN(HeadJournal!C$1),0),"")</f>
        <v/>
      </c>
      <c r="D5626" s="125" t="str">
        <f>IFERROR(VLOOKUP($A5626,HeadJournal!$A$1:$NTR$890,COLUMN(HeadJournal!D$1),0),"")</f>
        <v/>
      </c>
      <c r="E5626" s="95" t="str">
        <f>IFERROR(VLOOKUP($A5626,HeadJournal!$A$1:$NTR$890,COLUMN(HeadJournal!G$1),0),"")</f>
        <v/>
      </c>
      <c r="F5626" s="95" t="str">
        <f t="shared" si="413"/>
        <v/>
      </c>
      <c r="G5626" s="97"/>
      <c r="H5626" s="161"/>
      <c r="I5626" s="97"/>
      <c r="J5626" s="97"/>
      <c r="K5626" s="29"/>
      <c r="L5626" s="29"/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0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</v>
      </c>
      <c r="P5626" s="30">
        <f>IFERROR(SUM(K5626:O5626)*VLOOKUP($A5626,HeadJournal!$A$1:$L$890,COLUMN(HeadJournal!H$1),0),0)</f>
        <v>0</v>
      </c>
      <c r="Q5626" s="29"/>
      <c r="R5626" s="31"/>
      <c r="S5626" s="31"/>
      <c r="T5626" s="95" t="str">
        <f t="shared" si="414"/>
        <v/>
      </c>
      <c r="U5626" s="32">
        <f t="shared" ref="U5626:U5635" si="417">Q5626-P5626</f>
        <v>0</v>
      </c>
      <c r="V5626" s="22" t="str">
        <f t="shared" ref="V5626:V5635" si="418">IF(Q5626&lt;&gt;0,IFERROR(U5626/P5626,""),"")</f>
        <v/>
      </c>
      <c r="X5626" s="33"/>
      <c r="Y5626" s="33"/>
    </row>
    <row r="5627" spans="1:25" hidden="1" x14ac:dyDescent="0.2">
      <c r="A5627" s="93"/>
      <c r="B5627" s="94" t="str">
        <f>IFERROR(VLOOKUP($A5627,HeadJournal!$A$1:$NTR$890,COLUMN(HeadJournal!B$1),0),"")</f>
        <v/>
      </c>
      <c r="C5627" s="94" t="str">
        <f>IFERROR(VLOOKUP($A5627,HeadJournal!$A$1:$NTR$890,COLUMN(HeadJournal!C$1),0),"")</f>
        <v/>
      </c>
      <c r="D5627" s="125" t="str">
        <f>IFERROR(VLOOKUP($A5627,HeadJournal!$A$1:$NTR$890,COLUMN(HeadJournal!D$1),0),"")</f>
        <v/>
      </c>
      <c r="E5627" s="95" t="str">
        <f>IFERROR(VLOOKUP($A5627,HeadJournal!$A$1:$NTR$890,COLUMN(HeadJournal!G$1),0),"")</f>
        <v/>
      </c>
      <c r="F5627" s="95" t="str">
        <f t="shared" si="413"/>
        <v/>
      </c>
      <c r="G5627" s="97"/>
      <c r="H5627" s="161"/>
      <c r="I5627" s="97"/>
      <c r="J5627" s="97"/>
      <c r="K5627" s="29"/>
      <c r="L5627" s="29"/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0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</v>
      </c>
      <c r="P5627" s="30">
        <f>IFERROR(SUM(K5627:O5627)*VLOOKUP($A5627,HeadJournal!$A$1:$L$890,COLUMN(HeadJournal!H$1),0),0)</f>
        <v>0</v>
      </c>
      <c r="Q5627" s="29"/>
      <c r="R5627" s="31"/>
      <c r="S5627" s="31"/>
      <c r="T5627" s="95" t="str">
        <f t="shared" si="414"/>
        <v/>
      </c>
      <c r="U5627" s="32">
        <f t="shared" si="417"/>
        <v>0</v>
      </c>
      <c r="V5627" s="22" t="str">
        <f t="shared" si="418"/>
        <v/>
      </c>
      <c r="X5627" s="33"/>
      <c r="Y5627" s="33"/>
    </row>
    <row r="5628" spans="1:25" hidden="1" x14ac:dyDescent="0.2">
      <c r="A5628" s="93"/>
      <c r="B5628" s="94" t="str">
        <f>IFERROR(VLOOKUP($A5628,HeadJournal!$A$1:$NTR$890,COLUMN(HeadJournal!B$1),0),"")</f>
        <v/>
      </c>
      <c r="C5628" s="94" t="str">
        <f>IFERROR(VLOOKUP($A5628,HeadJournal!$A$1:$NTR$890,COLUMN(HeadJournal!C$1),0),"")</f>
        <v/>
      </c>
      <c r="D5628" s="125" t="str">
        <f>IFERROR(VLOOKUP($A5628,HeadJournal!$A$1:$NTR$890,COLUMN(HeadJournal!D$1),0),"")</f>
        <v/>
      </c>
      <c r="E5628" s="95" t="str">
        <f>IFERROR(VLOOKUP($A5628,HeadJournal!$A$1:$NTR$890,COLUMN(HeadJournal!G$1),0),"")</f>
        <v/>
      </c>
      <c r="F5628" s="95" t="str">
        <f t="shared" si="413"/>
        <v/>
      </c>
      <c r="G5628" s="97"/>
      <c r="H5628" s="161"/>
      <c r="I5628" s="97"/>
      <c r="J5628" s="97"/>
      <c r="K5628" s="29"/>
      <c r="L5628" s="29"/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0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0</v>
      </c>
      <c r="P5628" s="30">
        <f>IFERROR(SUM(K5628:O5628)*VLOOKUP($A5628,HeadJournal!$A$1:$L$890,COLUMN(HeadJournal!H$1),0),0)</f>
        <v>0</v>
      </c>
      <c r="Q5628" s="29"/>
      <c r="R5628" s="31"/>
      <c r="S5628" s="31"/>
      <c r="T5628" s="95" t="str">
        <f t="shared" si="414"/>
        <v/>
      </c>
      <c r="U5628" s="32">
        <f t="shared" si="417"/>
        <v>0</v>
      </c>
      <c r="V5628" s="22" t="str">
        <f t="shared" si="418"/>
        <v/>
      </c>
      <c r="X5628" s="33"/>
      <c r="Y5628" s="33"/>
    </row>
    <row r="5629" spans="1:25" hidden="1" x14ac:dyDescent="0.2">
      <c r="A5629" s="93"/>
      <c r="B5629" s="94" t="str">
        <f>IFERROR(VLOOKUP($A5629,HeadJournal!$A$1:$NTR$890,COLUMN(HeadJournal!B$1),0),"")</f>
        <v/>
      </c>
      <c r="C5629" s="94" t="str">
        <f>IFERROR(VLOOKUP($A5629,HeadJournal!$A$1:$NTR$890,COLUMN(HeadJournal!C$1),0),"")</f>
        <v/>
      </c>
      <c r="D5629" s="125" t="str">
        <f>IFERROR(VLOOKUP($A5629,HeadJournal!$A$1:$NTR$890,COLUMN(HeadJournal!D$1),0),"")</f>
        <v/>
      </c>
      <c r="E5629" s="95" t="str">
        <f>IFERROR(VLOOKUP($A5629,HeadJournal!$A$1:$NTR$890,COLUMN(HeadJournal!G$1),0),"")</f>
        <v/>
      </c>
      <c r="F5629" s="95" t="str">
        <f t="shared" si="413"/>
        <v/>
      </c>
      <c r="G5629" s="97"/>
      <c r="H5629" s="161"/>
      <c r="I5629" s="97"/>
      <c r="J5629" s="97"/>
      <c r="K5629" s="29"/>
      <c r="L5629" s="29"/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0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</v>
      </c>
      <c r="P5629" s="30">
        <f>IFERROR(SUM(K5629:O5629)*VLOOKUP($A5629,HeadJournal!$A$1:$L$890,COLUMN(HeadJournal!H$1),0),0)</f>
        <v>0</v>
      </c>
      <c r="Q5629" s="29"/>
      <c r="R5629" s="31"/>
      <c r="S5629" s="31"/>
      <c r="T5629" s="95" t="str">
        <f t="shared" si="414"/>
        <v/>
      </c>
      <c r="U5629" s="32">
        <f t="shared" si="417"/>
        <v>0</v>
      </c>
      <c r="V5629" s="22" t="str">
        <f t="shared" si="418"/>
        <v/>
      </c>
      <c r="X5629" s="33"/>
      <c r="Y5629" s="33"/>
    </row>
    <row r="5630" spans="1:25" hidden="1" x14ac:dyDescent="0.2">
      <c r="A5630" s="93"/>
      <c r="B5630" s="94" t="str">
        <f>IFERROR(VLOOKUP($A5630,HeadJournal!$A$1:$NTR$890,COLUMN(HeadJournal!B$1),0),"")</f>
        <v/>
      </c>
      <c r="C5630" s="94" t="str">
        <f>IFERROR(VLOOKUP($A5630,HeadJournal!$A$1:$NTR$890,COLUMN(HeadJournal!C$1),0),"")</f>
        <v/>
      </c>
      <c r="D5630" s="125" t="str">
        <f>IFERROR(VLOOKUP($A5630,HeadJournal!$A$1:$NTR$890,COLUMN(HeadJournal!D$1),0),"")</f>
        <v/>
      </c>
      <c r="E5630" s="95" t="str">
        <f>IFERROR(VLOOKUP($A5630,HeadJournal!$A$1:$NTR$890,COLUMN(HeadJournal!G$1),0),"")</f>
        <v/>
      </c>
      <c r="F5630" s="95" t="str">
        <f t="shared" si="413"/>
        <v/>
      </c>
      <c r="G5630" s="97"/>
      <c r="H5630" s="161"/>
      <c r="I5630" s="97"/>
      <c r="J5630" s="97"/>
      <c r="K5630" s="29"/>
      <c r="L5630" s="29"/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0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</v>
      </c>
      <c r="P5630" s="30">
        <f>IFERROR(SUM(K5630:O5630)*VLOOKUP($A5630,HeadJournal!$A$1:$L$890,COLUMN(HeadJournal!H$1),0),0)</f>
        <v>0</v>
      </c>
      <c r="Q5630" s="29"/>
      <c r="R5630" s="31"/>
      <c r="S5630" s="31"/>
      <c r="T5630" s="95" t="str">
        <f t="shared" si="414"/>
        <v/>
      </c>
      <c r="U5630" s="32">
        <f t="shared" si="417"/>
        <v>0</v>
      </c>
      <c r="V5630" s="22" t="str">
        <f t="shared" si="418"/>
        <v/>
      </c>
      <c r="X5630" s="33"/>
      <c r="Y5630" s="33"/>
    </row>
    <row r="5631" spans="1:25" hidden="1" x14ac:dyDescent="0.2">
      <c r="A5631" s="93"/>
      <c r="B5631" s="94" t="str">
        <f>IFERROR(VLOOKUP($A5631,HeadJournal!$A$1:$NTR$890,COLUMN(HeadJournal!B$1),0),"")</f>
        <v/>
      </c>
      <c r="C5631" s="94" t="str">
        <f>IFERROR(VLOOKUP($A5631,HeadJournal!$A$1:$NTR$890,COLUMN(HeadJournal!C$1),0),"")</f>
        <v/>
      </c>
      <c r="D5631" s="125" t="str">
        <f>IFERROR(VLOOKUP($A5631,HeadJournal!$A$1:$NTR$890,COLUMN(HeadJournal!D$1),0),"")</f>
        <v/>
      </c>
      <c r="E5631" s="95" t="str">
        <f>IFERROR(VLOOKUP($A5631,HeadJournal!$A$1:$NTR$890,COLUMN(HeadJournal!G$1),0),"")</f>
        <v/>
      </c>
      <c r="F5631" s="95" t="str">
        <f t="shared" si="413"/>
        <v/>
      </c>
      <c r="G5631" s="97"/>
      <c r="H5631" s="161"/>
      <c r="I5631" s="97"/>
      <c r="J5631" s="97"/>
      <c r="K5631" s="29"/>
      <c r="L5631" s="29"/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0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0</v>
      </c>
      <c r="P5631" s="30">
        <f>IFERROR(SUM(K5631:O5631)*VLOOKUP($A5631,HeadJournal!$A$1:$L$890,COLUMN(HeadJournal!H$1),0),0)</f>
        <v>0</v>
      </c>
      <c r="Q5631" s="29"/>
      <c r="R5631" s="31"/>
      <c r="S5631" s="31"/>
      <c r="T5631" s="95" t="str">
        <f t="shared" si="414"/>
        <v/>
      </c>
      <c r="U5631" s="32">
        <f t="shared" si="417"/>
        <v>0</v>
      </c>
      <c r="V5631" s="22" t="str">
        <f t="shared" si="418"/>
        <v/>
      </c>
      <c r="X5631" s="33"/>
      <c r="Y5631" s="33"/>
    </row>
    <row r="5632" spans="1:25" hidden="1" x14ac:dyDescent="0.2">
      <c r="A5632" s="93"/>
      <c r="B5632" s="94" t="str">
        <f>IFERROR(VLOOKUP($A5632,HeadJournal!$A$1:$NTR$890,COLUMN(HeadJournal!B$1),0),"")</f>
        <v/>
      </c>
      <c r="C5632" s="94" t="str">
        <f>IFERROR(VLOOKUP($A5632,HeadJournal!$A$1:$NTR$890,COLUMN(HeadJournal!C$1),0),"")</f>
        <v/>
      </c>
      <c r="D5632" s="125" t="str">
        <f>IFERROR(VLOOKUP($A5632,HeadJournal!$A$1:$NTR$890,COLUMN(HeadJournal!D$1),0),"")</f>
        <v/>
      </c>
      <c r="E5632" s="95" t="str">
        <f>IFERROR(VLOOKUP($A5632,HeadJournal!$A$1:$NTR$890,COLUMN(HeadJournal!G$1),0),"")</f>
        <v/>
      </c>
      <c r="F5632" s="95" t="str">
        <f t="shared" si="413"/>
        <v/>
      </c>
      <c r="G5632" s="97"/>
      <c r="H5632" s="161"/>
      <c r="I5632" s="97"/>
      <c r="J5632" s="97"/>
      <c r="K5632" s="29"/>
      <c r="L5632" s="29"/>
      <c r="M5632" s="30">
        <f>IFERROR(VLOOKUP($A5632,HeadJournal!$A$1:$J$890,COLUMN(HeadJournal!I$1),0)*($K5632+$L5632)/(SUMIF($A:$A,$A5632,$K:$K)+SUMIF($A:$A,$A5632,$L:$L)),0)</f>
        <v>0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0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</v>
      </c>
      <c r="P5632" s="30">
        <f>IFERROR(SUM(K5632:O5632)*VLOOKUP($A5632,HeadJournal!$A$1:$L$890,COLUMN(HeadJournal!H$1),0),0)</f>
        <v>0</v>
      </c>
      <c r="Q5632" s="29"/>
      <c r="R5632" s="31"/>
      <c r="S5632" s="31"/>
      <c r="T5632" s="95" t="str">
        <f t="shared" si="414"/>
        <v/>
      </c>
      <c r="U5632" s="32">
        <f t="shared" si="417"/>
        <v>0</v>
      </c>
      <c r="V5632" s="22" t="str">
        <f t="shared" si="418"/>
        <v/>
      </c>
      <c r="X5632" s="33"/>
      <c r="Y5632" s="33"/>
    </row>
    <row r="5633" spans="1:25" hidden="1" x14ac:dyDescent="0.2">
      <c r="A5633" s="93"/>
      <c r="B5633" s="94" t="str">
        <f>IFERROR(VLOOKUP($A5633,HeadJournal!$A$1:$NTR$890,COLUMN(HeadJournal!B$1),0),"")</f>
        <v/>
      </c>
      <c r="C5633" s="94" t="str">
        <f>IFERROR(VLOOKUP($A5633,HeadJournal!$A$1:$NTR$890,COLUMN(HeadJournal!C$1),0),"")</f>
        <v/>
      </c>
      <c r="D5633" s="125" t="str">
        <f>IFERROR(VLOOKUP($A5633,HeadJournal!$A$1:$NTR$890,COLUMN(HeadJournal!D$1),0),"")</f>
        <v/>
      </c>
      <c r="E5633" s="95" t="str">
        <f>IFERROR(VLOOKUP($A5633,HeadJournal!$A$1:$NTR$890,COLUMN(HeadJournal!G$1),0),"")</f>
        <v/>
      </c>
      <c r="F5633" s="95" t="str">
        <f t="shared" si="413"/>
        <v/>
      </c>
      <c r="G5633" s="97"/>
      <c r="H5633" s="161"/>
      <c r="I5633" s="97"/>
      <c r="J5633" s="97"/>
      <c r="K5633" s="29"/>
      <c r="L5633" s="29"/>
      <c r="M5633" s="30">
        <f>IFERROR(VLOOKUP($A5633,HeadJournal!$A$1:$J$890,COLUMN(HeadJournal!I$1),0)*($K5633+$L5633)/(SUMIF($A:$A,$A5633,$K:$K)+SUMIF($A:$A,$A5633,$L:$L)),0)</f>
        <v>0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0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</v>
      </c>
      <c r="P5633" s="30">
        <f>IFERROR(SUM(K5633:O5633)*VLOOKUP($A5633,HeadJournal!$A$1:$L$890,COLUMN(HeadJournal!H$1),0),0)</f>
        <v>0</v>
      </c>
      <c r="Q5633" s="29"/>
      <c r="R5633" s="31"/>
      <c r="S5633" s="31"/>
      <c r="T5633" s="95" t="str">
        <f t="shared" si="414"/>
        <v/>
      </c>
      <c r="U5633" s="32">
        <f t="shared" si="417"/>
        <v>0</v>
      </c>
      <c r="V5633" s="22" t="str">
        <f t="shared" si="418"/>
        <v/>
      </c>
      <c r="X5633" s="33"/>
      <c r="Y5633" s="33"/>
    </row>
    <row r="5634" spans="1:25" hidden="1" x14ac:dyDescent="0.2">
      <c r="A5634" s="93"/>
      <c r="B5634" s="94" t="str">
        <f>IFERROR(VLOOKUP($A5634,HeadJournal!$A$1:$NTR$890,COLUMN(HeadJournal!B$1),0),"")</f>
        <v/>
      </c>
      <c r="C5634" s="94" t="str">
        <f>IFERROR(VLOOKUP($A5634,HeadJournal!$A$1:$NTR$890,COLUMN(HeadJournal!C$1),0),"")</f>
        <v/>
      </c>
      <c r="D5634" s="125" t="str">
        <f>IFERROR(VLOOKUP($A5634,HeadJournal!$A$1:$NTR$890,COLUMN(HeadJournal!D$1),0),"")</f>
        <v/>
      </c>
      <c r="E5634" s="95" t="str">
        <f>IFERROR(VLOOKUP($A5634,HeadJournal!$A$1:$NTR$890,COLUMN(HeadJournal!G$1),0),"")</f>
        <v/>
      </c>
      <c r="F5634" s="95" t="str">
        <f t="shared" si="413"/>
        <v/>
      </c>
      <c r="G5634" s="97"/>
      <c r="H5634" s="161"/>
      <c r="I5634" s="97"/>
      <c r="J5634" s="97"/>
      <c r="K5634" s="29"/>
      <c r="L5634" s="29"/>
      <c r="M5634" s="30">
        <f>IFERROR(VLOOKUP($A5634,HeadJournal!$A$1:$J$890,COLUMN(HeadJournal!I$1),0)*($K5634+$L5634)/(SUMIF($A:$A,$A5634,$K:$K)+SUMIF($A:$A,$A5634,$L:$L)),0)</f>
        <v>0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0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</v>
      </c>
      <c r="P5634" s="30">
        <f>IFERROR(SUM(K5634:O5634)*VLOOKUP($A5634,HeadJournal!$A$1:$L$890,COLUMN(HeadJournal!H$1),0),0)</f>
        <v>0</v>
      </c>
      <c r="Q5634" s="29"/>
      <c r="R5634" s="31"/>
      <c r="S5634" s="31"/>
      <c r="T5634" s="95" t="str">
        <f t="shared" si="414"/>
        <v/>
      </c>
      <c r="U5634" s="32">
        <f t="shared" si="417"/>
        <v>0</v>
      </c>
      <c r="V5634" s="22" t="str">
        <f t="shared" si="418"/>
        <v/>
      </c>
      <c r="X5634" s="33"/>
      <c r="Y5634" s="33"/>
    </row>
    <row r="5635" spans="1:25" hidden="1" x14ac:dyDescent="0.2">
      <c r="A5635" s="93"/>
      <c r="B5635" s="94" t="str">
        <f>IFERROR(VLOOKUP($A5635,HeadJournal!$A$1:$NTR$890,COLUMN(HeadJournal!B$1),0),"")</f>
        <v/>
      </c>
      <c r="C5635" s="94" t="str">
        <f>IFERROR(VLOOKUP($A5635,HeadJournal!$A$1:$NTR$890,COLUMN(HeadJournal!C$1),0),"")</f>
        <v/>
      </c>
      <c r="D5635" s="125" t="str">
        <f>IFERROR(VLOOKUP($A5635,HeadJournal!$A$1:$NTR$890,COLUMN(HeadJournal!D$1),0),"")</f>
        <v/>
      </c>
      <c r="E5635" s="95" t="str">
        <f>IFERROR(VLOOKUP($A5635,HeadJournal!$A$1:$NTR$890,COLUMN(HeadJournal!G$1),0),"")</f>
        <v/>
      </c>
      <c r="F5635" s="95" t="str">
        <f t="shared" si="413"/>
        <v/>
      </c>
      <c r="G5635" s="97"/>
      <c r="H5635" s="161"/>
      <c r="I5635" s="97"/>
      <c r="J5635" s="97"/>
      <c r="K5635" s="29"/>
      <c r="L5635" s="29"/>
      <c r="M5635" s="30">
        <f>IFERROR(VLOOKUP($A5635,HeadJournal!$A$1:$J$890,COLUMN(HeadJournal!I$1),0)*($K5635+$L5635)/(SUMIF($A:$A,$A5635,$K:$K)+SUMIF($A:$A,$A5635,$L:$L)),0)</f>
        <v>0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0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</v>
      </c>
      <c r="P5635" s="30">
        <f>IFERROR(SUM(K5635:O5635)*VLOOKUP($A5635,HeadJournal!$A$1:$L$890,COLUMN(HeadJournal!H$1),0),0)</f>
        <v>0</v>
      </c>
      <c r="Q5635" s="29"/>
      <c r="R5635" s="31"/>
      <c r="S5635" s="31"/>
      <c r="T5635" s="95" t="str">
        <f t="shared" si="414"/>
        <v/>
      </c>
      <c r="U5635" s="32">
        <f t="shared" si="417"/>
        <v>0</v>
      </c>
      <c r="V5635" s="22" t="str">
        <f t="shared" si="418"/>
        <v/>
      </c>
      <c r="X5635" s="33"/>
      <c r="Y5635" s="33"/>
    </row>
    <row r="5636" spans="1:25" hidden="1" x14ac:dyDescent="0.2">
      <c r="A5636" s="93"/>
      <c r="B5636" s="94" t="str">
        <f>IFERROR(VLOOKUP($A5636,HeadJournal!$A$1:$NTR$890,COLUMN(HeadJournal!B$1),0),"")</f>
        <v/>
      </c>
      <c r="C5636" s="94" t="str">
        <f>IFERROR(VLOOKUP($A5636,HeadJournal!$A$1:$NTR$890,COLUMN(HeadJournal!C$1),0),"")</f>
        <v/>
      </c>
      <c r="D5636" s="125" t="str">
        <f>IFERROR(VLOOKUP($A5636,HeadJournal!$A$1:$NTR$890,COLUMN(HeadJournal!D$1),0),"")</f>
        <v/>
      </c>
      <c r="E5636" s="95" t="str">
        <f>IFERROR(VLOOKUP($A5636,HeadJournal!$A$1:$NTR$890,COLUMN(HeadJournal!G$1),0),"")</f>
        <v/>
      </c>
      <c r="F5636" s="95" t="str">
        <f t="shared" ref="F5636:F5655" si="419">IFERROR(TEXT(E5636, "ГГГГ ММ"),"")</f>
        <v/>
      </c>
      <c r="G5636" s="97"/>
      <c r="H5636" s="161"/>
      <c r="I5636" s="97"/>
      <c r="J5636" s="97"/>
      <c r="K5636" s="29"/>
      <c r="L5636" s="29"/>
      <c r="M5636" s="30">
        <f>IFERROR(VLOOKUP($A5636,HeadJournal!$A$1:$J$890,COLUMN(HeadJournal!I$1),0)*($K5636+$L5636)/(SUMIF($A:$A,$A5636,$K:$K)+SUMIF($A:$A,$A5636,$L:$L)),0)</f>
        <v>0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0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0</v>
      </c>
      <c r="P5636" s="30">
        <f>IFERROR(SUM(K5636:O5636)*VLOOKUP($A5636,HeadJournal!$A$1:$L$890,COLUMN(HeadJournal!H$1),0),0)</f>
        <v>0</v>
      </c>
      <c r="Q5636" s="29"/>
      <c r="R5636" s="31"/>
      <c r="S5636" s="31"/>
      <c r="T5636" s="95" t="str">
        <f t="shared" ref="T5636:T5655" si="420">IF(R5636="","",TEXT(R5636,"ГГГГ ММ"))</f>
        <v/>
      </c>
      <c r="U5636" s="32">
        <f t="shared" ref="U5636:U5645" si="421">Q5636-P5636</f>
        <v>0</v>
      </c>
      <c r="V5636" s="22" t="str">
        <f t="shared" ref="V5636:V5645" si="422">IF(Q5636&lt;&gt;0,IFERROR(U5636/P5636,""),"")</f>
        <v/>
      </c>
      <c r="X5636" s="33"/>
      <c r="Y5636" s="33"/>
    </row>
    <row r="5637" spans="1:25" hidden="1" x14ac:dyDescent="0.2">
      <c r="A5637" s="93"/>
      <c r="B5637" s="94" t="str">
        <f>IFERROR(VLOOKUP($A5637,HeadJournal!$A$1:$NTR$890,COLUMN(HeadJournal!B$1),0),"")</f>
        <v/>
      </c>
      <c r="C5637" s="94" t="str">
        <f>IFERROR(VLOOKUP($A5637,HeadJournal!$A$1:$NTR$890,COLUMN(HeadJournal!C$1),0),"")</f>
        <v/>
      </c>
      <c r="D5637" s="125" t="str">
        <f>IFERROR(VLOOKUP($A5637,HeadJournal!$A$1:$NTR$890,COLUMN(HeadJournal!D$1),0),"")</f>
        <v/>
      </c>
      <c r="E5637" s="95" t="str">
        <f>IFERROR(VLOOKUP($A5637,HeadJournal!$A$1:$NTR$890,COLUMN(HeadJournal!G$1),0),"")</f>
        <v/>
      </c>
      <c r="F5637" s="95" t="str">
        <f t="shared" si="419"/>
        <v/>
      </c>
      <c r="G5637" s="97"/>
      <c r="H5637" s="161"/>
      <c r="I5637" s="97"/>
      <c r="J5637" s="97"/>
      <c r="K5637" s="29"/>
      <c r="L5637" s="29"/>
      <c r="M5637" s="30">
        <f>IFERROR(VLOOKUP($A5637,HeadJournal!$A$1:$J$890,COLUMN(HeadJournal!I$1),0)*($K5637+$L5637)/(SUMIF($A:$A,$A5637,$K:$K)+SUMIF($A:$A,$A5637,$L:$L)),0)</f>
        <v>0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0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</v>
      </c>
      <c r="P5637" s="30">
        <f>IFERROR(SUM(K5637:O5637)*VLOOKUP($A5637,HeadJournal!$A$1:$L$890,COLUMN(HeadJournal!H$1),0),0)</f>
        <v>0</v>
      </c>
      <c r="Q5637" s="29"/>
      <c r="R5637" s="31"/>
      <c r="S5637" s="31"/>
      <c r="T5637" s="95" t="str">
        <f t="shared" si="420"/>
        <v/>
      </c>
      <c r="U5637" s="32">
        <f t="shared" si="421"/>
        <v>0</v>
      </c>
      <c r="V5637" s="22" t="str">
        <f t="shared" si="422"/>
        <v/>
      </c>
      <c r="X5637" s="33"/>
      <c r="Y5637" s="33"/>
    </row>
    <row r="5638" spans="1:25" hidden="1" x14ac:dyDescent="0.2">
      <c r="A5638" s="93"/>
      <c r="B5638" s="94" t="str">
        <f>IFERROR(VLOOKUP($A5638,HeadJournal!$A$1:$NTR$890,COLUMN(HeadJournal!B$1),0),"")</f>
        <v/>
      </c>
      <c r="C5638" s="94" t="str">
        <f>IFERROR(VLOOKUP($A5638,HeadJournal!$A$1:$NTR$890,COLUMN(HeadJournal!C$1),0),"")</f>
        <v/>
      </c>
      <c r="D5638" s="125" t="str">
        <f>IFERROR(VLOOKUP($A5638,HeadJournal!$A$1:$NTR$890,COLUMN(HeadJournal!D$1),0),"")</f>
        <v/>
      </c>
      <c r="E5638" s="95" t="str">
        <f>IFERROR(VLOOKUP($A5638,HeadJournal!$A$1:$NTR$890,COLUMN(HeadJournal!G$1),0),"")</f>
        <v/>
      </c>
      <c r="F5638" s="95" t="str">
        <f t="shared" si="419"/>
        <v/>
      </c>
      <c r="G5638" s="97"/>
      <c r="H5638" s="161"/>
      <c r="I5638" s="97"/>
      <c r="J5638" s="97"/>
      <c r="K5638" s="29"/>
      <c r="L5638" s="29"/>
      <c r="M5638" s="30">
        <f>IFERROR(VLOOKUP($A5638,HeadJournal!$A$1:$J$890,COLUMN(HeadJournal!I$1),0)*($K5638+$L5638)/(SUMIF($A:$A,$A5638,$K:$K)+SUMIF($A:$A,$A5638,$L:$L)),0)</f>
        <v>0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0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</v>
      </c>
      <c r="P5638" s="30">
        <f>IFERROR(SUM(K5638:O5638)*VLOOKUP($A5638,HeadJournal!$A$1:$L$890,COLUMN(HeadJournal!H$1),0),0)</f>
        <v>0</v>
      </c>
      <c r="Q5638" s="29"/>
      <c r="R5638" s="31"/>
      <c r="S5638" s="31"/>
      <c r="T5638" s="95" t="str">
        <f t="shared" si="420"/>
        <v/>
      </c>
      <c r="U5638" s="32">
        <f t="shared" si="421"/>
        <v>0</v>
      </c>
      <c r="V5638" s="22" t="str">
        <f t="shared" si="422"/>
        <v/>
      </c>
      <c r="X5638" s="33"/>
      <c r="Y5638" s="33"/>
    </row>
    <row r="5639" spans="1:25" hidden="1" x14ac:dyDescent="0.2">
      <c r="A5639" s="93"/>
      <c r="B5639" s="94" t="str">
        <f>IFERROR(VLOOKUP($A5639,HeadJournal!$A$1:$NTR$890,COLUMN(HeadJournal!B$1),0),"")</f>
        <v/>
      </c>
      <c r="C5639" s="94" t="str">
        <f>IFERROR(VLOOKUP($A5639,HeadJournal!$A$1:$NTR$890,COLUMN(HeadJournal!C$1),0),"")</f>
        <v/>
      </c>
      <c r="D5639" s="125" t="str">
        <f>IFERROR(VLOOKUP($A5639,HeadJournal!$A$1:$NTR$890,COLUMN(HeadJournal!D$1),0),"")</f>
        <v/>
      </c>
      <c r="E5639" s="95" t="str">
        <f>IFERROR(VLOOKUP($A5639,HeadJournal!$A$1:$NTR$890,COLUMN(HeadJournal!G$1),0),"")</f>
        <v/>
      </c>
      <c r="F5639" s="95" t="str">
        <f t="shared" si="419"/>
        <v/>
      </c>
      <c r="G5639" s="97"/>
      <c r="H5639" s="161"/>
      <c r="I5639" s="97"/>
      <c r="J5639" s="97"/>
      <c r="K5639" s="29"/>
      <c r="L5639" s="29"/>
      <c r="M5639" s="30">
        <f>IFERROR(VLOOKUP($A5639,HeadJournal!$A$1:$J$890,COLUMN(HeadJournal!I$1),0)*($K5639+$L5639)/(SUMIF($A:$A,$A5639,$K:$K)+SUMIF($A:$A,$A5639,$L:$L)),0)</f>
        <v>0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0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</v>
      </c>
      <c r="P5639" s="30">
        <f>IFERROR(SUM(K5639:O5639)*VLOOKUP($A5639,HeadJournal!$A$1:$L$890,COLUMN(HeadJournal!H$1),0),0)</f>
        <v>0</v>
      </c>
      <c r="Q5639" s="29"/>
      <c r="R5639" s="31"/>
      <c r="S5639" s="31"/>
      <c r="T5639" s="95" t="str">
        <f t="shared" si="420"/>
        <v/>
      </c>
      <c r="U5639" s="32">
        <f t="shared" si="421"/>
        <v>0</v>
      </c>
      <c r="V5639" s="22" t="str">
        <f t="shared" si="422"/>
        <v/>
      </c>
      <c r="X5639" s="33"/>
      <c r="Y5639" s="33"/>
    </row>
    <row r="5640" spans="1:25" hidden="1" x14ac:dyDescent="0.2">
      <c r="A5640" s="93"/>
      <c r="B5640" s="94" t="str">
        <f>IFERROR(VLOOKUP($A5640,HeadJournal!$A$1:$NTR$890,COLUMN(HeadJournal!B$1),0),"")</f>
        <v/>
      </c>
      <c r="C5640" s="94" t="str">
        <f>IFERROR(VLOOKUP($A5640,HeadJournal!$A$1:$NTR$890,COLUMN(HeadJournal!C$1),0),"")</f>
        <v/>
      </c>
      <c r="D5640" s="125" t="str">
        <f>IFERROR(VLOOKUP($A5640,HeadJournal!$A$1:$NTR$890,COLUMN(HeadJournal!D$1),0),"")</f>
        <v/>
      </c>
      <c r="E5640" s="95" t="str">
        <f>IFERROR(VLOOKUP($A5640,HeadJournal!$A$1:$NTR$890,COLUMN(HeadJournal!G$1),0),"")</f>
        <v/>
      </c>
      <c r="F5640" s="95" t="str">
        <f t="shared" si="419"/>
        <v/>
      </c>
      <c r="G5640" s="97"/>
      <c r="H5640" s="161"/>
      <c r="I5640" s="97"/>
      <c r="J5640" s="97"/>
      <c r="K5640" s="29"/>
      <c r="L5640" s="29"/>
      <c r="M5640" s="30">
        <f>IFERROR(VLOOKUP($A5640,HeadJournal!$A$1:$J$890,COLUMN(HeadJournal!I$1),0)*($K5640+$L5640)/(SUMIF($A:$A,$A5640,$K:$K)+SUMIF($A:$A,$A5640,$L:$L)),0)</f>
        <v>0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0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</v>
      </c>
      <c r="P5640" s="30">
        <f>IFERROR(SUM(K5640:O5640)*VLOOKUP($A5640,HeadJournal!$A$1:$L$890,COLUMN(HeadJournal!H$1),0),0)</f>
        <v>0</v>
      </c>
      <c r="Q5640" s="29"/>
      <c r="R5640" s="31"/>
      <c r="S5640" s="31"/>
      <c r="T5640" s="95" t="str">
        <f t="shared" si="420"/>
        <v/>
      </c>
      <c r="U5640" s="32">
        <f t="shared" si="421"/>
        <v>0</v>
      </c>
      <c r="V5640" s="22" t="str">
        <f t="shared" si="422"/>
        <v/>
      </c>
      <c r="X5640" s="33"/>
      <c r="Y5640" s="33"/>
    </row>
    <row r="5641" spans="1:25" hidden="1" x14ac:dyDescent="0.2">
      <c r="A5641" s="93"/>
      <c r="B5641" s="94" t="str">
        <f>IFERROR(VLOOKUP($A5641,HeadJournal!$A$1:$NTR$890,COLUMN(HeadJournal!B$1),0),"")</f>
        <v/>
      </c>
      <c r="C5641" s="94" t="str">
        <f>IFERROR(VLOOKUP($A5641,HeadJournal!$A$1:$NTR$890,COLUMN(HeadJournal!C$1),0),"")</f>
        <v/>
      </c>
      <c r="D5641" s="125" t="str">
        <f>IFERROR(VLOOKUP($A5641,HeadJournal!$A$1:$NTR$890,COLUMN(HeadJournal!D$1),0),"")</f>
        <v/>
      </c>
      <c r="E5641" s="95" t="str">
        <f>IFERROR(VLOOKUP($A5641,HeadJournal!$A$1:$NTR$890,COLUMN(HeadJournal!G$1),0),"")</f>
        <v/>
      </c>
      <c r="F5641" s="95" t="str">
        <f t="shared" si="419"/>
        <v/>
      </c>
      <c r="G5641" s="97"/>
      <c r="H5641" s="161"/>
      <c r="I5641" s="97"/>
      <c r="J5641" s="97"/>
      <c r="K5641" s="29"/>
      <c r="L5641" s="29"/>
      <c r="M5641" s="30">
        <f>IFERROR(VLOOKUP($A5641,HeadJournal!$A$1:$J$890,COLUMN(HeadJournal!I$1),0)*($K5641+$L5641)/(SUMIF($A:$A,$A5641,$K:$K)+SUMIF($A:$A,$A5641,$L:$L)),0)</f>
        <v>0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0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</v>
      </c>
      <c r="P5641" s="30">
        <f>IFERROR(SUM(K5641:O5641)*VLOOKUP($A5641,HeadJournal!$A$1:$L$890,COLUMN(HeadJournal!H$1),0),0)</f>
        <v>0</v>
      </c>
      <c r="Q5641" s="29"/>
      <c r="R5641" s="31"/>
      <c r="S5641" s="31"/>
      <c r="T5641" s="95" t="str">
        <f t="shared" si="420"/>
        <v/>
      </c>
      <c r="U5641" s="32">
        <f t="shared" si="421"/>
        <v>0</v>
      </c>
      <c r="V5641" s="22" t="str">
        <f t="shared" si="422"/>
        <v/>
      </c>
      <c r="X5641" s="33"/>
      <c r="Y5641" s="33"/>
    </row>
    <row r="5642" spans="1:25" hidden="1" x14ac:dyDescent="0.2">
      <c r="A5642" s="93"/>
      <c r="B5642" s="94" t="str">
        <f>IFERROR(VLOOKUP($A5642,HeadJournal!$A$1:$NTR$890,COLUMN(HeadJournal!B$1),0),"")</f>
        <v/>
      </c>
      <c r="C5642" s="94" t="str">
        <f>IFERROR(VLOOKUP($A5642,HeadJournal!$A$1:$NTR$890,COLUMN(HeadJournal!C$1),0),"")</f>
        <v/>
      </c>
      <c r="D5642" s="125" t="str">
        <f>IFERROR(VLOOKUP($A5642,HeadJournal!$A$1:$NTR$890,COLUMN(HeadJournal!D$1),0),"")</f>
        <v/>
      </c>
      <c r="E5642" s="95" t="str">
        <f>IFERROR(VLOOKUP($A5642,HeadJournal!$A$1:$NTR$890,COLUMN(HeadJournal!G$1),0),"")</f>
        <v/>
      </c>
      <c r="F5642" s="95" t="str">
        <f t="shared" si="419"/>
        <v/>
      </c>
      <c r="G5642" s="97"/>
      <c r="H5642" s="161"/>
      <c r="I5642" s="97"/>
      <c r="J5642" s="97"/>
      <c r="K5642" s="29"/>
      <c r="L5642" s="29"/>
      <c r="M5642" s="30">
        <f>IFERROR(VLOOKUP($A5642,HeadJournal!$A$1:$J$890,COLUMN(HeadJournal!I$1),0)*($K5642+$L5642)/(SUMIF($A:$A,$A5642,$K:$K)+SUMIF($A:$A,$A5642,$L:$L)),0)</f>
        <v>0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0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</v>
      </c>
      <c r="P5642" s="30">
        <f>IFERROR(SUM(K5642:O5642)*VLOOKUP($A5642,HeadJournal!$A$1:$L$890,COLUMN(HeadJournal!H$1),0),0)</f>
        <v>0</v>
      </c>
      <c r="Q5642" s="29"/>
      <c r="R5642" s="31"/>
      <c r="S5642" s="31"/>
      <c r="T5642" s="95" t="str">
        <f t="shared" si="420"/>
        <v/>
      </c>
      <c r="U5642" s="32">
        <f t="shared" si="421"/>
        <v>0</v>
      </c>
      <c r="V5642" s="22" t="str">
        <f t="shared" si="422"/>
        <v/>
      </c>
      <c r="X5642" s="33"/>
      <c r="Y5642" s="33"/>
    </row>
    <row r="5643" spans="1:25" hidden="1" x14ac:dyDescent="0.2">
      <c r="A5643" s="93"/>
      <c r="B5643" s="94" t="str">
        <f>IFERROR(VLOOKUP($A5643,HeadJournal!$A$1:$NTR$890,COLUMN(HeadJournal!B$1),0),"")</f>
        <v/>
      </c>
      <c r="C5643" s="94" t="str">
        <f>IFERROR(VLOOKUP($A5643,HeadJournal!$A$1:$NTR$890,COLUMN(HeadJournal!C$1),0),"")</f>
        <v/>
      </c>
      <c r="D5643" s="125" t="str">
        <f>IFERROR(VLOOKUP($A5643,HeadJournal!$A$1:$NTR$890,COLUMN(HeadJournal!D$1),0),"")</f>
        <v/>
      </c>
      <c r="E5643" s="95" t="str">
        <f>IFERROR(VLOOKUP($A5643,HeadJournal!$A$1:$NTR$890,COLUMN(HeadJournal!G$1),0),"")</f>
        <v/>
      </c>
      <c r="F5643" s="95" t="str">
        <f t="shared" si="419"/>
        <v/>
      </c>
      <c r="G5643" s="97"/>
      <c r="H5643" s="161"/>
      <c r="I5643" s="97"/>
      <c r="J5643" s="97"/>
      <c r="K5643" s="29"/>
      <c r="L5643" s="29"/>
      <c r="M5643" s="30">
        <f>IFERROR(VLOOKUP($A5643,HeadJournal!$A$1:$J$890,COLUMN(HeadJournal!I$1),0)*($K5643+$L5643)/(SUMIF($A:$A,$A5643,$K:$K)+SUMIF($A:$A,$A5643,$L:$L)),0)</f>
        <v>0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0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</v>
      </c>
      <c r="P5643" s="30">
        <f>IFERROR(SUM(K5643:O5643)*VLOOKUP($A5643,HeadJournal!$A$1:$L$890,COLUMN(HeadJournal!H$1),0),0)</f>
        <v>0</v>
      </c>
      <c r="Q5643" s="29"/>
      <c r="R5643" s="31"/>
      <c r="S5643" s="31"/>
      <c r="T5643" s="95" t="str">
        <f t="shared" si="420"/>
        <v/>
      </c>
      <c r="U5643" s="32">
        <f t="shared" si="421"/>
        <v>0</v>
      </c>
      <c r="V5643" s="22" t="str">
        <f t="shared" si="422"/>
        <v/>
      </c>
      <c r="X5643" s="33"/>
      <c r="Y5643" s="33"/>
    </row>
    <row r="5644" spans="1:25" hidden="1" x14ac:dyDescent="0.2">
      <c r="A5644" s="93"/>
      <c r="B5644" s="94" t="str">
        <f>IFERROR(VLOOKUP($A5644,HeadJournal!$A$1:$NTR$890,COLUMN(HeadJournal!B$1),0),"")</f>
        <v/>
      </c>
      <c r="C5644" s="94" t="str">
        <f>IFERROR(VLOOKUP($A5644,HeadJournal!$A$1:$NTR$890,COLUMN(HeadJournal!C$1),0),"")</f>
        <v/>
      </c>
      <c r="D5644" s="125" t="str">
        <f>IFERROR(VLOOKUP($A5644,HeadJournal!$A$1:$NTR$890,COLUMN(HeadJournal!D$1),0),"")</f>
        <v/>
      </c>
      <c r="E5644" s="95" t="str">
        <f>IFERROR(VLOOKUP($A5644,HeadJournal!$A$1:$NTR$890,COLUMN(HeadJournal!G$1),0),"")</f>
        <v/>
      </c>
      <c r="F5644" s="95" t="str">
        <f t="shared" si="419"/>
        <v/>
      </c>
      <c r="G5644" s="97"/>
      <c r="H5644" s="161"/>
      <c r="I5644" s="97"/>
      <c r="J5644" s="97"/>
      <c r="K5644" s="29"/>
      <c r="L5644" s="29"/>
      <c r="M5644" s="30">
        <f>IFERROR(VLOOKUP($A5644,HeadJournal!$A$1:$J$890,COLUMN(HeadJournal!I$1),0)*($K5644+$L5644)/(SUMIF($A:$A,$A5644,$K:$K)+SUMIF($A:$A,$A5644,$L:$L)),0)</f>
        <v>0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0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0</v>
      </c>
      <c r="P5644" s="30">
        <f>IFERROR(SUM(K5644:O5644)*VLOOKUP($A5644,HeadJournal!$A$1:$L$890,COLUMN(HeadJournal!H$1),0),0)</f>
        <v>0</v>
      </c>
      <c r="Q5644" s="29"/>
      <c r="R5644" s="31"/>
      <c r="S5644" s="31"/>
      <c r="T5644" s="95" t="str">
        <f t="shared" si="420"/>
        <v/>
      </c>
      <c r="U5644" s="32">
        <f t="shared" si="421"/>
        <v>0</v>
      </c>
      <c r="V5644" s="22" t="str">
        <f t="shared" si="422"/>
        <v/>
      </c>
      <c r="X5644" s="33"/>
      <c r="Y5644" s="33"/>
    </row>
    <row r="5645" spans="1:25" hidden="1" x14ac:dyDescent="0.2">
      <c r="A5645" s="93"/>
      <c r="B5645" s="94" t="str">
        <f>IFERROR(VLOOKUP($A5645,HeadJournal!$A$1:$NTR$890,COLUMN(HeadJournal!B$1),0),"")</f>
        <v/>
      </c>
      <c r="C5645" s="94" t="str">
        <f>IFERROR(VLOOKUP($A5645,HeadJournal!$A$1:$NTR$890,COLUMN(HeadJournal!C$1),0),"")</f>
        <v/>
      </c>
      <c r="D5645" s="125" t="str">
        <f>IFERROR(VLOOKUP($A5645,HeadJournal!$A$1:$NTR$890,COLUMN(HeadJournal!D$1),0),"")</f>
        <v/>
      </c>
      <c r="E5645" s="95" t="str">
        <f>IFERROR(VLOOKUP($A5645,HeadJournal!$A$1:$NTR$890,COLUMN(HeadJournal!G$1),0),"")</f>
        <v/>
      </c>
      <c r="F5645" s="95" t="str">
        <f t="shared" si="419"/>
        <v/>
      </c>
      <c r="G5645" s="97"/>
      <c r="H5645" s="161"/>
      <c r="I5645" s="97"/>
      <c r="J5645" s="97"/>
      <c r="K5645" s="29"/>
      <c r="L5645" s="29"/>
      <c r="M5645" s="30">
        <f>IFERROR(VLOOKUP($A5645,HeadJournal!$A$1:$J$890,COLUMN(HeadJournal!I$1),0)*($K5645+$L5645)/(SUMIF($A:$A,$A5645,$K:$K)+SUMIF($A:$A,$A5645,$L:$L)),0)</f>
        <v>0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0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0</v>
      </c>
      <c r="P5645" s="30">
        <f>IFERROR(SUM(K5645:O5645)*VLOOKUP($A5645,HeadJournal!$A$1:$L$890,COLUMN(HeadJournal!H$1),0),0)</f>
        <v>0</v>
      </c>
      <c r="Q5645" s="29"/>
      <c r="R5645" s="31"/>
      <c r="S5645" s="31"/>
      <c r="T5645" s="95" t="str">
        <f t="shared" si="420"/>
        <v/>
      </c>
      <c r="U5645" s="32">
        <f t="shared" si="421"/>
        <v>0</v>
      </c>
      <c r="V5645" s="22" t="str">
        <f t="shared" si="422"/>
        <v/>
      </c>
      <c r="X5645" s="33"/>
      <c r="Y5645" s="33"/>
    </row>
    <row r="5646" spans="1:25" hidden="1" x14ac:dyDescent="0.2">
      <c r="A5646" s="93"/>
      <c r="B5646" s="94" t="str">
        <f>IFERROR(VLOOKUP($A5646,HeadJournal!$A$1:$NTR$890,COLUMN(HeadJournal!B$1),0),"")</f>
        <v/>
      </c>
      <c r="C5646" s="94" t="str">
        <f>IFERROR(VLOOKUP($A5646,HeadJournal!$A$1:$NTR$890,COLUMN(HeadJournal!C$1),0),"")</f>
        <v/>
      </c>
      <c r="D5646" s="125" t="str">
        <f>IFERROR(VLOOKUP($A5646,HeadJournal!$A$1:$NTR$890,COLUMN(HeadJournal!D$1),0),"")</f>
        <v/>
      </c>
      <c r="E5646" s="95" t="str">
        <f>IFERROR(VLOOKUP($A5646,HeadJournal!$A$1:$NTR$890,COLUMN(HeadJournal!G$1),0),"")</f>
        <v/>
      </c>
      <c r="F5646" s="95" t="str">
        <f t="shared" si="419"/>
        <v/>
      </c>
      <c r="G5646" s="97"/>
      <c r="H5646" s="161"/>
      <c r="I5646" s="97"/>
      <c r="J5646" s="97"/>
      <c r="K5646" s="29"/>
      <c r="L5646" s="29"/>
      <c r="M5646" s="30">
        <f>IFERROR(VLOOKUP($A5646,HeadJournal!$A$1:$J$890,COLUMN(HeadJournal!I$1),0)*($K5646+$L5646)/(SUMIF($A:$A,$A5646,$K:$K)+SUMIF($A:$A,$A5646,$L:$L)),0)</f>
        <v>0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0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</v>
      </c>
      <c r="P5646" s="30">
        <f>IFERROR(SUM(K5646:O5646)*VLOOKUP($A5646,HeadJournal!$A$1:$L$890,COLUMN(HeadJournal!H$1),0),0)</f>
        <v>0</v>
      </c>
      <c r="Q5646" s="29"/>
      <c r="R5646" s="31"/>
      <c r="S5646" s="31"/>
      <c r="T5646" s="95" t="str">
        <f t="shared" si="420"/>
        <v/>
      </c>
      <c r="U5646" s="32">
        <f t="shared" si="401"/>
        <v>0</v>
      </c>
      <c r="V5646" s="22" t="str">
        <f t="shared" si="402"/>
        <v/>
      </c>
      <c r="X5646" s="33"/>
      <c r="Y5646" s="33"/>
    </row>
    <row r="5647" spans="1:25" hidden="1" x14ac:dyDescent="0.2">
      <c r="A5647" s="93"/>
      <c r="B5647" s="94" t="str">
        <f>IFERROR(VLOOKUP($A5647,HeadJournal!$A$1:$NTR$890,COLUMN(HeadJournal!B$1),0),"")</f>
        <v/>
      </c>
      <c r="C5647" s="94" t="str">
        <f>IFERROR(VLOOKUP($A5647,HeadJournal!$A$1:$NTR$890,COLUMN(HeadJournal!C$1),0),"")</f>
        <v/>
      </c>
      <c r="D5647" s="125" t="str">
        <f>IFERROR(VLOOKUP($A5647,HeadJournal!$A$1:$NTR$890,COLUMN(HeadJournal!D$1),0),"")</f>
        <v/>
      </c>
      <c r="E5647" s="95" t="str">
        <f>IFERROR(VLOOKUP($A5647,HeadJournal!$A$1:$NTR$890,COLUMN(HeadJournal!G$1),0),"")</f>
        <v/>
      </c>
      <c r="F5647" s="95" t="str">
        <f t="shared" si="419"/>
        <v/>
      </c>
      <c r="G5647" s="97"/>
      <c r="H5647" s="161"/>
      <c r="I5647" s="97"/>
      <c r="J5647" s="97"/>
      <c r="K5647" s="29"/>
      <c r="L5647" s="29"/>
      <c r="M5647" s="30">
        <f>IFERROR(VLOOKUP($A5647,HeadJournal!$A$1:$J$890,COLUMN(HeadJournal!I$1),0)*($K5647+$L5647)/(SUMIF($A:$A,$A5647,$K:$K)+SUMIF($A:$A,$A5647,$L:$L)),0)</f>
        <v>0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0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</v>
      </c>
      <c r="P5647" s="30">
        <f>IFERROR(SUM(K5647:O5647)*VLOOKUP($A5647,HeadJournal!$A$1:$L$890,COLUMN(HeadJournal!H$1),0),0)</f>
        <v>0</v>
      </c>
      <c r="Q5647" s="29"/>
      <c r="R5647" s="31"/>
      <c r="S5647" s="31"/>
      <c r="T5647" s="95" t="str">
        <f t="shared" si="420"/>
        <v/>
      </c>
      <c r="U5647" s="32">
        <f t="shared" si="401"/>
        <v>0</v>
      </c>
      <c r="V5647" s="22" t="str">
        <f t="shared" si="402"/>
        <v/>
      </c>
      <c r="X5647" s="33"/>
      <c r="Y5647" s="33"/>
    </row>
    <row r="5648" spans="1:25" hidden="1" x14ac:dyDescent="0.2">
      <c r="A5648" s="93"/>
      <c r="B5648" s="94" t="str">
        <f>IFERROR(VLOOKUP($A5648,HeadJournal!$A$1:$NTR$890,COLUMN(HeadJournal!B$1),0),"")</f>
        <v/>
      </c>
      <c r="C5648" s="94" t="str">
        <f>IFERROR(VLOOKUP($A5648,HeadJournal!$A$1:$NTR$890,COLUMN(HeadJournal!C$1),0),"")</f>
        <v/>
      </c>
      <c r="D5648" s="125" t="str">
        <f>IFERROR(VLOOKUP($A5648,HeadJournal!$A$1:$NTR$890,COLUMN(HeadJournal!D$1),0),"")</f>
        <v/>
      </c>
      <c r="E5648" s="95" t="str">
        <f>IFERROR(VLOOKUP($A5648,HeadJournal!$A$1:$NTR$890,COLUMN(HeadJournal!G$1),0),"")</f>
        <v/>
      </c>
      <c r="F5648" s="95" t="str">
        <f t="shared" si="419"/>
        <v/>
      </c>
      <c r="G5648" s="97"/>
      <c r="H5648" s="161"/>
      <c r="I5648" s="97"/>
      <c r="J5648" s="97"/>
      <c r="K5648" s="29"/>
      <c r="L5648" s="29"/>
      <c r="M5648" s="30">
        <f>IFERROR(VLOOKUP($A5648,HeadJournal!$A$1:$J$890,COLUMN(HeadJournal!I$1),0)*($K5648+$L5648)/(SUMIF($A:$A,$A5648,$K:$K)+SUMIF($A:$A,$A5648,$L:$L)),0)</f>
        <v>0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0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</v>
      </c>
      <c r="P5648" s="30">
        <f>IFERROR(SUM(K5648:O5648)*VLOOKUP($A5648,HeadJournal!$A$1:$L$890,COLUMN(HeadJournal!H$1),0),0)</f>
        <v>0</v>
      </c>
      <c r="Q5648" s="29"/>
      <c r="R5648" s="31"/>
      <c r="S5648" s="31"/>
      <c r="T5648" s="95" t="str">
        <f t="shared" si="420"/>
        <v/>
      </c>
      <c r="U5648" s="32">
        <f t="shared" si="401"/>
        <v>0</v>
      </c>
      <c r="V5648" s="22" t="str">
        <f t="shared" si="402"/>
        <v/>
      </c>
      <c r="X5648" s="33"/>
      <c r="Y5648" s="33"/>
    </row>
    <row r="5649" spans="1:25" hidden="1" x14ac:dyDescent="0.2">
      <c r="A5649" s="93"/>
      <c r="B5649" s="94" t="str">
        <f>IFERROR(VLOOKUP($A5649,HeadJournal!$A$1:$NTR$890,COLUMN(HeadJournal!B$1),0),"")</f>
        <v/>
      </c>
      <c r="C5649" s="94" t="str">
        <f>IFERROR(VLOOKUP($A5649,HeadJournal!$A$1:$NTR$890,COLUMN(HeadJournal!C$1),0),"")</f>
        <v/>
      </c>
      <c r="D5649" s="125" t="str">
        <f>IFERROR(VLOOKUP($A5649,HeadJournal!$A$1:$NTR$890,COLUMN(HeadJournal!D$1),0),"")</f>
        <v/>
      </c>
      <c r="E5649" s="95" t="str">
        <f>IFERROR(VLOOKUP($A5649,HeadJournal!$A$1:$NTR$890,COLUMN(HeadJournal!G$1),0),"")</f>
        <v/>
      </c>
      <c r="F5649" s="95" t="str">
        <f t="shared" si="419"/>
        <v/>
      </c>
      <c r="G5649" s="97"/>
      <c r="H5649" s="161"/>
      <c r="I5649" s="97"/>
      <c r="J5649" s="97"/>
      <c r="K5649" s="29"/>
      <c r="L5649" s="29"/>
      <c r="M5649" s="30">
        <f>IFERROR(VLOOKUP($A5649,HeadJournal!$A$1:$J$890,COLUMN(HeadJournal!I$1),0)*($K5649+$L5649)/(SUMIF($A:$A,$A5649,$K:$K)+SUMIF($A:$A,$A5649,$L:$L)),0)</f>
        <v>0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0</v>
      </c>
      <c r="P5649" s="30">
        <f>IFERROR(SUM(K5649:O5649)*VLOOKUP($A5649,HeadJournal!$A$1:$L$890,COLUMN(HeadJournal!H$1),0),0)</f>
        <v>0</v>
      </c>
      <c r="Q5649" s="29"/>
      <c r="R5649" s="31"/>
      <c r="S5649" s="31"/>
      <c r="T5649" s="95" t="str">
        <f t="shared" si="420"/>
        <v/>
      </c>
      <c r="U5649" s="32">
        <f t="shared" si="401"/>
        <v>0</v>
      </c>
      <c r="V5649" s="22" t="str">
        <f t="shared" si="402"/>
        <v/>
      </c>
      <c r="X5649" s="33"/>
      <c r="Y5649" s="33"/>
    </row>
    <row r="5650" spans="1:25" hidden="1" x14ac:dyDescent="0.2">
      <c r="A5650" s="93"/>
      <c r="B5650" s="94" t="str">
        <f>IFERROR(VLOOKUP($A5650,HeadJournal!$A$1:$NTR$890,COLUMN(HeadJournal!B$1),0),"")</f>
        <v/>
      </c>
      <c r="C5650" s="94" t="str">
        <f>IFERROR(VLOOKUP($A5650,HeadJournal!$A$1:$NTR$890,COLUMN(HeadJournal!C$1),0),"")</f>
        <v/>
      </c>
      <c r="D5650" s="125" t="str">
        <f>IFERROR(VLOOKUP($A5650,HeadJournal!$A$1:$NTR$890,COLUMN(HeadJournal!D$1),0),"")</f>
        <v/>
      </c>
      <c r="E5650" s="95" t="str">
        <f>IFERROR(VLOOKUP($A5650,HeadJournal!$A$1:$NTR$890,COLUMN(HeadJournal!G$1),0),"")</f>
        <v/>
      </c>
      <c r="F5650" s="95" t="str">
        <f t="shared" si="419"/>
        <v/>
      </c>
      <c r="G5650" s="97"/>
      <c r="H5650" s="161"/>
      <c r="I5650" s="97"/>
      <c r="J5650" s="97"/>
      <c r="K5650" s="29"/>
      <c r="L5650" s="29"/>
      <c r="M5650" s="30">
        <f>IFERROR(VLOOKUP($A5650,HeadJournal!$A$1:$J$890,COLUMN(HeadJournal!I$1),0)*($K5650+$L5650)/(SUMIF($A:$A,$A5650,$K:$K)+SUMIF($A:$A,$A5650,$L:$L)),0)</f>
        <v>0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</v>
      </c>
      <c r="P5650" s="30">
        <f>IFERROR(SUM(K5650:O5650)*VLOOKUP($A5650,HeadJournal!$A$1:$L$890,COLUMN(HeadJournal!H$1),0),0)</f>
        <v>0</v>
      </c>
      <c r="Q5650" s="29"/>
      <c r="R5650" s="31"/>
      <c r="S5650" s="31"/>
      <c r="T5650" s="95" t="str">
        <f t="shared" si="420"/>
        <v/>
      </c>
      <c r="U5650" s="32">
        <f t="shared" si="401"/>
        <v>0</v>
      </c>
      <c r="V5650" s="22" t="str">
        <f t="shared" si="402"/>
        <v/>
      </c>
      <c r="X5650" s="33"/>
      <c r="Y5650" s="33"/>
    </row>
    <row r="5651" spans="1:25" hidden="1" x14ac:dyDescent="0.2">
      <c r="A5651" s="93"/>
      <c r="B5651" s="94" t="str">
        <f>IFERROR(VLOOKUP($A5651,HeadJournal!$A$1:$NTR$890,COLUMN(HeadJournal!B$1),0),"")</f>
        <v/>
      </c>
      <c r="C5651" s="94" t="str">
        <f>IFERROR(VLOOKUP($A5651,HeadJournal!$A$1:$NTR$890,COLUMN(HeadJournal!C$1),0),"")</f>
        <v/>
      </c>
      <c r="D5651" s="125" t="str">
        <f>IFERROR(VLOOKUP($A5651,HeadJournal!$A$1:$NTR$890,COLUMN(HeadJournal!D$1),0),"")</f>
        <v/>
      </c>
      <c r="E5651" s="95" t="str">
        <f>IFERROR(VLOOKUP($A5651,HeadJournal!$A$1:$NTR$890,COLUMN(HeadJournal!G$1),0),"")</f>
        <v/>
      </c>
      <c r="F5651" s="95" t="str">
        <f t="shared" si="419"/>
        <v/>
      </c>
      <c r="G5651" s="97"/>
      <c r="H5651" s="161"/>
      <c r="I5651" s="97"/>
      <c r="J5651" s="97"/>
      <c r="K5651" s="29"/>
      <c r="L5651" s="29"/>
      <c r="M5651" s="30">
        <f>IFERROR(VLOOKUP($A5651,HeadJournal!$A$1:$J$890,COLUMN(HeadJournal!I$1),0)*($K5651+$L5651)/(SUMIF($A:$A,$A5651,$K:$K)+SUMIF($A:$A,$A5651,$L:$L)),0)</f>
        <v>0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</v>
      </c>
      <c r="P5651" s="30">
        <f>IFERROR(SUM(K5651:O5651)*VLOOKUP($A5651,HeadJournal!$A$1:$L$890,COLUMN(HeadJournal!H$1),0),0)</f>
        <v>0</v>
      </c>
      <c r="Q5651" s="29"/>
      <c r="R5651" s="31"/>
      <c r="S5651" s="31"/>
      <c r="T5651" s="95" t="str">
        <f t="shared" si="420"/>
        <v/>
      </c>
      <c r="U5651" s="32">
        <f t="shared" si="354"/>
        <v>0</v>
      </c>
      <c r="V5651" s="22" t="str">
        <f t="shared" si="355"/>
        <v/>
      </c>
      <c r="X5651" s="33"/>
      <c r="Y5651" s="33"/>
    </row>
    <row r="5652" spans="1:25" hidden="1" x14ac:dyDescent="0.2">
      <c r="A5652" s="93"/>
      <c r="B5652" s="94" t="str">
        <f>IFERROR(VLOOKUP($A5652,HeadJournal!$A$1:$NTR$890,COLUMN(HeadJournal!B$1),0),"")</f>
        <v/>
      </c>
      <c r="C5652" s="94" t="str">
        <f>IFERROR(VLOOKUP($A5652,HeadJournal!$A$1:$NTR$890,COLUMN(HeadJournal!C$1),0),"")</f>
        <v/>
      </c>
      <c r="D5652" s="125" t="str">
        <f>IFERROR(VLOOKUP($A5652,HeadJournal!$A$1:$NTR$890,COLUMN(HeadJournal!D$1),0),"")</f>
        <v/>
      </c>
      <c r="E5652" s="95" t="str">
        <f>IFERROR(VLOOKUP($A5652,HeadJournal!$A$1:$NTR$890,COLUMN(HeadJournal!G$1),0),"")</f>
        <v/>
      </c>
      <c r="F5652" s="95" t="str">
        <f t="shared" si="419"/>
        <v/>
      </c>
      <c r="G5652" s="97"/>
      <c r="H5652" s="161"/>
      <c r="I5652" s="97"/>
      <c r="J5652" s="97"/>
      <c r="K5652" s="29"/>
      <c r="L5652" s="29"/>
      <c r="M5652" s="30">
        <f>IFERROR(VLOOKUP($A5652,HeadJournal!$A$1:$J$890,COLUMN(HeadJournal!I$1),0)*($K5652+$L5652)/(SUMIF($A:$A,$A5652,$K:$K)+SUMIF($A:$A,$A5652,$L:$L)),0)</f>
        <v>0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0</v>
      </c>
      <c r="P5652" s="30">
        <f>IFERROR(SUM(K5652:O5652)*VLOOKUP($A5652,HeadJournal!$A$1:$L$890,COLUMN(HeadJournal!H$1),0),0)</f>
        <v>0</v>
      </c>
      <c r="Q5652" s="29"/>
      <c r="R5652" s="31"/>
      <c r="S5652" s="31"/>
      <c r="T5652" s="95" t="str">
        <f t="shared" si="420"/>
        <v/>
      </c>
      <c r="U5652" s="32">
        <f t="shared" si="354"/>
        <v>0</v>
      </c>
      <c r="V5652" s="22" t="str">
        <f t="shared" si="355"/>
        <v/>
      </c>
      <c r="X5652" s="33"/>
      <c r="Y5652" s="33"/>
    </row>
    <row r="5653" spans="1:25" hidden="1" x14ac:dyDescent="0.2">
      <c r="A5653" s="93"/>
      <c r="B5653" s="94" t="str">
        <f>IFERROR(VLOOKUP($A5653,HeadJournal!$A$1:$NTR$890,COLUMN(HeadJournal!B$1),0),"")</f>
        <v/>
      </c>
      <c r="C5653" s="94" t="str">
        <f>IFERROR(VLOOKUP($A5653,HeadJournal!$A$1:$NTR$890,COLUMN(HeadJournal!C$1),0),"")</f>
        <v/>
      </c>
      <c r="D5653" s="125" t="str">
        <f>IFERROR(VLOOKUP($A5653,HeadJournal!$A$1:$NTR$890,COLUMN(HeadJournal!D$1),0),"")</f>
        <v/>
      </c>
      <c r="E5653" s="95" t="str">
        <f>IFERROR(VLOOKUP($A5653,HeadJournal!$A$1:$NTR$890,COLUMN(HeadJournal!G$1),0),"")</f>
        <v/>
      </c>
      <c r="F5653" s="95" t="str">
        <f t="shared" si="419"/>
        <v/>
      </c>
      <c r="G5653" s="97"/>
      <c r="H5653" s="161"/>
      <c r="I5653" s="97"/>
      <c r="J5653" s="97"/>
      <c r="K5653" s="29"/>
      <c r="L5653" s="29"/>
      <c r="M5653" s="30">
        <f>IFERROR(VLOOKUP($A5653,HeadJournal!$A$1:$J$890,COLUMN(HeadJournal!I$1),0)*($K5653+$L5653)/(SUMIF($A:$A,$A5653,$K:$K)+SUMIF($A:$A,$A5653,$L:$L)),0)</f>
        <v>0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</v>
      </c>
      <c r="P5653" s="30">
        <f>IFERROR(SUM(K5653:O5653)*VLOOKUP($A5653,HeadJournal!$A$1:$L$890,COLUMN(HeadJournal!H$1),0),0)</f>
        <v>0</v>
      </c>
      <c r="Q5653" s="29"/>
      <c r="R5653" s="31"/>
      <c r="S5653" s="31"/>
      <c r="T5653" s="95" t="str">
        <f t="shared" si="420"/>
        <v/>
      </c>
      <c r="U5653" s="32">
        <f t="shared" si="354"/>
        <v>0</v>
      </c>
      <c r="V5653" s="22" t="str">
        <f t="shared" si="355"/>
        <v/>
      </c>
      <c r="X5653" s="33"/>
      <c r="Y5653" s="33"/>
    </row>
    <row r="5654" spans="1:25" hidden="1" x14ac:dyDescent="0.2">
      <c r="A5654" s="93"/>
      <c r="B5654" s="94" t="str">
        <f>IFERROR(VLOOKUP($A5654,HeadJournal!$A$1:$NTR$890,COLUMN(HeadJournal!B$1),0),"")</f>
        <v/>
      </c>
      <c r="C5654" s="94" t="str">
        <f>IFERROR(VLOOKUP($A5654,HeadJournal!$A$1:$NTR$890,COLUMN(HeadJournal!C$1),0),"")</f>
        <v/>
      </c>
      <c r="D5654" s="125" t="str">
        <f>IFERROR(VLOOKUP($A5654,HeadJournal!$A$1:$NTR$890,COLUMN(HeadJournal!D$1),0),"")</f>
        <v/>
      </c>
      <c r="E5654" s="95" t="str">
        <f>IFERROR(VLOOKUP($A5654,HeadJournal!$A$1:$NTR$890,COLUMN(HeadJournal!G$1),0),"")</f>
        <v/>
      </c>
      <c r="F5654" s="95" t="str">
        <f t="shared" si="419"/>
        <v/>
      </c>
      <c r="G5654" s="97"/>
      <c r="H5654" s="161"/>
      <c r="I5654" s="97"/>
      <c r="J5654" s="97"/>
      <c r="K5654" s="29"/>
      <c r="L5654" s="29"/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0</v>
      </c>
      <c r="Q5654" s="29"/>
      <c r="R5654" s="31"/>
      <c r="S5654" s="31"/>
      <c r="T5654" s="95" t="str">
        <f t="shared" si="420"/>
        <v/>
      </c>
      <c r="U5654" s="32">
        <f t="shared" si="354"/>
        <v>0</v>
      </c>
      <c r="V5654" s="22" t="str">
        <f t="shared" si="355"/>
        <v/>
      </c>
      <c r="X5654" s="33"/>
      <c r="Y5654" s="33"/>
    </row>
    <row r="5655" spans="1:25" hidden="1" x14ac:dyDescent="0.2">
      <c r="A5655" s="93"/>
      <c r="B5655" s="94" t="str">
        <f>IFERROR(VLOOKUP($A5655,HeadJournal!$A$1:$NTR$890,COLUMN(HeadJournal!B$1),0),"")</f>
        <v/>
      </c>
      <c r="C5655" s="94" t="str">
        <f>IFERROR(VLOOKUP($A5655,HeadJournal!$A$1:$NTR$890,COLUMN(HeadJournal!C$1),0),"")</f>
        <v/>
      </c>
      <c r="D5655" s="125" t="str">
        <f>IFERROR(VLOOKUP($A5655,HeadJournal!$A$1:$NTR$890,COLUMN(HeadJournal!D$1),0),"")</f>
        <v/>
      </c>
      <c r="E5655" s="95" t="str">
        <f>IFERROR(VLOOKUP($A5655,HeadJournal!$A$1:$NTR$890,COLUMN(HeadJournal!G$1),0),"")</f>
        <v/>
      </c>
      <c r="F5655" s="95" t="str">
        <f t="shared" si="419"/>
        <v/>
      </c>
      <c r="G5655" s="97"/>
      <c r="H5655" s="161"/>
      <c r="I5655" s="97"/>
      <c r="J5655" s="97"/>
      <c r="K5655" s="29"/>
      <c r="L5655" s="29"/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0</v>
      </c>
      <c r="Q5655" s="29"/>
      <c r="R5655" s="31"/>
      <c r="S5655" s="31"/>
      <c r="T5655" s="95" t="str">
        <f t="shared" si="420"/>
        <v/>
      </c>
      <c r="U5655" s="32">
        <f t="shared" si="354"/>
        <v>0</v>
      </c>
      <c r="V5655" s="22" t="str">
        <f t="shared" si="355"/>
        <v/>
      </c>
      <c r="X5655" s="33"/>
      <c r="Y5655" s="33"/>
    </row>
    <row r="5661" spans="1:25" x14ac:dyDescent="0.2">
      <c r="P5661" s="36" t="s">
        <v>1311</v>
      </c>
    </row>
  </sheetData>
  <sheetProtection formatCells="0" formatColumns="0" formatRows="0" insertColumns="0" insertRows="0" insertHyperlinks="0" deleteColumns="0" deleteRows="0" sort="0" autoFilter="0" pivotTables="0"/>
  <autoFilter ref="A2:AI5655" xr:uid="{D29BF7D3-E7C2-44BF-B258-B82FABBBEE2C}">
    <filterColumn colId="9">
      <filters>
        <filter val="CoralClub, Гриффония, 000091848"/>
      </filters>
    </filterColumn>
  </autoFilter>
  <phoneticPr fontId="1" type="noConversion"/>
  <conditionalFormatting sqref="D1:D1048576">
    <cfRule type="expression" dxfId="8" priority="9">
      <formula>D1="Доставлен"</formula>
    </cfRule>
  </conditionalFormatting>
  <conditionalFormatting sqref="G1:G1048576">
    <cfRule type="expression" dxfId="7" priority="1">
      <formula>G1="Парфюм"</formula>
    </cfRule>
    <cfRule type="expression" dxfId="6" priority="2">
      <formula>G1="Спортпит"</formula>
    </cfRule>
    <cfRule type="expression" dxfId="5" priority="3">
      <formula>G1="Косметика"</formula>
    </cfRule>
    <cfRule type="expression" dxfId="4" priority="4">
      <formula>G1="Витамины"</formula>
    </cfRule>
  </conditionalFormatting>
  <dataValidations count="1">
    <dataValidation type="list" showInputMessage="1" showErrorMessage="1" sqref="S3:S5655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zoomScale="85" zoomScaleNormal="85" workbookViewId="0">
      <pane ySplit="2" topLeftCell="A720" activePane="bottomLeft" state="frozen"/>
      <selection activeCell="H4889" sqref="H4889:L4899"/>
      <selection pane="bottomLeft" activeCell="G747" sqref="G747"/>
    </sheetView>
  </sheetViews>
  <sheetFormatPr defaultColWidth="9.14453125" defaultRowHeight="15" x14ac:dyDescent="0.2"/>
  <cols>
    <col min="1" max="1" width="12.23828125" style="10" bestFit="1" customWidth="1"/>
    <col min="2" max="2" width="18.5625" style="10" customWidth="1"/>
    <col min="3" max="3" width="15.73828125" style="10" customWidth="1"/>
    <col min="4" max="4" width="22.328125" style="10" bestFit="1" customWidth="1"/>
    <col min="5" max="5" width="13.1796875" style="10" bestFit="1" customWidth="1"/>
    <col min="6" max="6" width="18.96484375" style="10" customWidth="1"/>
    <col min="7" max="7" width="11.43359375" style="11" bestFit="1" customWidth="1"/>
    <col min="8" max="8" width="8.609375" style="9" bestFit="1" customWidth="1"/>
    <col min="9" max="9" width="10.76171875" style="9" customWidth="1"/>
    <col min="10" max="10" width="11.56640625" style="9" customWidth="1"/>
    <col min="11" max="11" width="13.046875" style="9" customWidth="1"/>
    <col min="12" max="12" width="10.625" style="9" customWidth="1"/>
    <col min="13" max="13" width="11.8359375" style="9" customWidth="1"/>
    <col min="14" max="14" width="13.046875" style="9" customWidth="1"/>
    <col min="15" max="15" width="12.23828125" style="19" customWidth="1"/>
    <col min="16" max="16" width="10.22265625" style="23" customWidth="1"/>
    <col min="17" max="16384" width="9.14453125" style="7"/>
  </cols>
  <sheetData>
    <row r="1" spans="1:18" s="5" customFormat="1" ht="41.25" x14ac:dyDescent="0.2">
      <c r="A1" s="49" t="s">
        <v>11</v>
      </c>
      <c r="B1" s="24" t="s">
        <v>12</v>
      </c>
      <c r="C1" s="24" t="s">
        <v>13</v>
      </c>
      <c r="D1" s="24" t="s">
        <v>1312</v>
      </c>
      <c r="E1" s="24" t="s">
        <v>1313</v>
      </c>
      <c r="F1" s="24" t="s">
        <v>1314</v>
      </c>
      <c r="G1" s="25" t="s">
        <v>1315</v>
      </c>
      <c r="H1" s="3" t="s">
        <v>1316</v>
      </c>
      <c r="I1" s="4" t="s">
        <v>1317</v>
      </c>
      <c r="J1" s="4" t="s">
        <v>1318</v>
      </c>
      <c r="K1" s="4" t="s">
        <v>1319</v>
      </c>
      <c r="L1" s="4" t="s">
        <v>1320</v>
      </c>
      <c r="M1" s="4" t="s">
        <v>1321</v>
      </c>
      <c r="N1" s="4" t="s">
        <v>1322</v>
      </c>
      <c r="O1" s="15" t="s">
        <v>29</v>
      </c>
      <c r="P1" s="20" t="s">
        <v>30</v>
      </c>
    </row>
    <row r="2" spans="1:18" x14ac:dyDescent="0.2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-38605.097000000009</v>
      </c>
      <c r="J2" s="4">
        <f t="shared" si="0"/>
        <v>2518859.9429844511</v>
      </c>
      <c r="K2" s="4">
        <f t="shared" si="0"/>
        <v>2517847.5600000033</v>
      </c>
      <c r="L2" s="4">
        <f t="shared" si="0"/>
        <v>432134.22496666649</v>
      </c>
      <c r="M2" s="4">
        <f t="shared" si="0"/>
        <v>7270855.8840099238</v>
      </c>
      <c r="N2" s="4">
        <f t="shared" si="0"/>
        <v>10444695.407234205</v>
      </c>
      <c r="O2" s="17">
        <f t="shared" si="0"/>
        <v>3173839.5232242821</v>
      </c>
      <c r="P2" s="21">
        <f>SUBTOTAL(1,P$3:P$890)</f>
        <v>0.51471070895021631</v>
      </c>
    </row>
    <row r="3" spans="1:18" x14ac:dyDescent="0.2">
      <c r="A3" s="12" t="s">
        <v>31</v>
      </c>
      <c r="B3" s="12" t="s">
        <v>1323</v>
      </c>
      <c r="C3" s="12" t="s">
        <v>1781</v>
      </c>
      <c r="D3" s="12" t="s">
        <v>718</v>
      </c>
      <c r="E3" s="12" t="s">
        <v>1324</v>
      </c>
      <c r="F3" s="41" t="s">
        <v>1325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" si="1">IF(N3&lt;&gt;0,IFERROR(O3/M3,""),"")</f>
        <v>0.35745191350970229</v>
      </c>
      <c r="R3" s="73">
        <f>L3/M3</f>
        <v>0.3586032601588573</v>
      </c>
    </row>
    <row r="4" spans="1:18" x14ac:dyDescent="0.2">
      <c r="A4" s="61" t="s">
        <v>35</v>
      </c>
      <c r="B4" s="12" t="s">
        <v>1326</v>
      </c>
      <c r="C4" s="12" t="s">
        <v>1767</v>
      </c>
      <c r="D4" s="12" t="s">
        <v>718</v>
      </c>
      <c r="E4" s="12" t="s">
        <v>1327</v>
      </c>
      <c r="F4" s="41" t="s">
        <v>1328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>IF(N4&lt;&gt;0,IFERROR(O4/M4,""),"")</f>
        <v>1.1322235967303453</v>
      </c>
      <c r="R4" s="73">
        <f t="shared" ref="R4:R67" si="2">L4/M4</f>
        <v>0.41872276130308267</v>
      </c>
    </row>
    <row r="5" spans="1:18" x14ac:dyDescent="0.2">
      <c r="A5" s="60" t="s">
        <v>37</v>
      </c>
      <c r="B5" s="12" t="s">
        <v>1329</v>
      </c>
      <c r="C5" s="12" t="s">
        <v>1782</v>
      </c>
      <c r="D5" s="12" t="s">
        <v>718</v>
      </c>
      <c r="E5" s="12" t="s">
        <v>1324</v>
      </c>
      <c r="F5" s="41" t="s">
        <v>1330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ref="P5:P33" si="3">IF(N5&lt;&gt;0,IFERROR(O5/M5,""),"")</f>
        <v>1.4793285978157118</v>
      </c>
      <c r="Q5" s="7" t="b">
        <f t="shared" ref="Q5:Q67" si="4">J5=K5</f>
        <v>1</v>
      </c>
      <c r="R5" s="73">
        <f t="shared" si="2"/>
        <v>0.43445275019524709</v>
      </c>
    </row>
    <row r="6" spans="1:18" x14ac:dyDescent="0.2">
      <c r="A6" s="59" t="s">
        <v>41</v>
      </c>
      <c r="B6" s="12" t="s">
        <v>1331</v>
      </c>
      <c r="C6" s="12" t="s">
        <v>1765</v>
      </c>
      <c r="D6" s="12" t="s">
        <v>718</v>
      </c>
      <c r="E6" s="12" t="s">
        <v>1332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3"/>
        <v>1.5706395698538311</v>
      </c>
      <c r="R6" s="73">
        <f t="shared" si="2"/>
        <v>0.15227491103338323</v>
      </c>
    </row>
    <row r="7" spans="1:18" x14ac:dyDescent="0.2">
      <c r="A7" s="12" t="s">
        <v>45</v>
      </c>
      <c r="B7" s="12" t="s">
        <v>1333</v>
      </c>
      <c r="C7" s="12" t="s">
        <v>1781</v>
      </c>
      <c r="D7" s="12" t="s">
        <v>718</v>
      </c>
      <c r="E7" s="12" t="s">
        <v>1332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3"/>
        <v>0.75087642852898651</v>
      </c>
      <c r="R7" s="73">
        <f t="shared" si="2"/>
        <v>0.1584503555229852</v>
      </c>
    </row>
    <row r="8" spans="1:18" x14ac:dyDescent="0.2">
      <c r="A8" s="59" t="s">
        <v>50</v>
      </c>
      <c r="B8" s="12" t="s">
        <v>1334</v>
      </c>
      <c r="C8" s="12" t="s">
        <v>1765</v>
      </c>
      <c r="D8" s="12" t="s">
        <v>718</v>
      </c>
      <c r="E8" s="12" t="s">
        <v>1332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3"/>
        <v>1.3162936060842212</v>
      </c>
      <c r="R8" s="73">
        <f t="shared" si="2"/>
        <v>0.13506085166671844</v>
      </c>
    </row>
    <row r="9" spans="1:18" x14ac:dyDescent="0.2">
      <c r="A9" s="12" t="s">
        <v>55</v>
      </c>
      <c r="B9" s="124" t="s">
        <v>1335</v>
      </c>
      <c r="C9" s="12" t="s">
        <v>1781</v>
      </c>
      <c r="D9" s="12" t="s">
        <v>718</v>
      </c>
      <c r="E9" s="12" t="s">
        <v>1332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3"/>
        <v>0.92982130596945711</v>
      </c>
      <c r="R9" s="73">
        <f t="shared" si="2"/>
        <v>0.14844779276688133</v>
      </c>
    </row>
    <row r="10" spans="1:18" x14ac:dyDescent="0.2">
      <c r="A10" s="12" t="s">
        <v>63</v>
      </c>
      <c r="B10" s="124" t="s">
        <v>1336</v>
      </c>
      <c r="C10" s="12" t="s">
        <v>1781</v>
      </c>
      <c r="D10" s="12" t="s">
        <v>1337</v>
      </c>
      <c r="E10" s="12" t="s">
        <v>1332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3"/>
        <v>1.3474839731575561</v>
      </c>
      <c r="R10" s="73">
        <f t="shared" si="2"/>
        <v>7.5583749493858821E-2</v>
      </c>
    </row>
    <row r="11" spans="1:18" x14ac:dyDescent="0.2">
      <c r="A11" s="61" t="s">
        <v>67</v>
      </c>
      <c r="B11" s="124" t="s">
        <v>1338</v>
      </c>
      <c r="C11" s="12" t="s">
        <v>1767</v>
      </c>
      <c r="D11" s="12" t="s">
        <v>1337</v>
      </c>
      <c r="E11" s="12" t="s">
        <v>1332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3"/>
        <v>-9.7702471551928557E-2</v>
      </c>
      <c r="R11" s="73">
        <f t="shared" si="2"/>
        <v>0.15677491601343782</v>
      </c>
    </row>
    <row r="12" spans="1:18" x14ac:dyDescent="0.2">
      <c r="A12" s="12" t="s">
        <v>74</v>
      </c>
      <c r="B12" s="124" t="s">
        <v>1339</v>
      </c>
      <c r="C12" s="12" t="s">
        <v>1781</v>
      </c>
      <c r="D12" s="12" t="s">
        <v>1337</v>
      </c>
      <c r="E12" s="12" t="s">
        <v>1332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3"/>
        <v>0.51940860719698712</v>
      </c>
      <c r="R12" s="73">
        <f t="shared" si="2"/>
        <v>9.5266286281995002E-2</v>
      </c>
    </row>
    <row r="13" spans="1:18" x14ac:dyDescent="0.2">
      <c r="A13" s="59" t="s">
        <v>81</v>
      </c>
      <c r="B13" s="124" t="s">
        <v>1340</v>
      </c>
      <c r="C13" s="12" t="s">
        <v>1765</v>
      </c>
      <c r="D13" s="12" t="s">
        <v>1337</v>
      </c>
      <c r="E13" s="12" t="s">
        <v>1332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3"/>
        <v>-0.45470132394071811</v>
      </c>
      <c r="R13" s="73">
        <f t="shared" si="2"/>
        <v>7.0349460947255485E-2</v>
      </c>
    </row>
    <row r="14" spans="1:18" x14ac:dyDescent="0.2">
      <c r="A14" s="12" t="s">
        <v>90</v>
      </c>
      <c r="B14" s="124"/>
      <c r="C14" s="12" t="s">
        <v>1341</v>
      </c>
      <c r="D14" s="12" t="s">
        <v>718</v>
      </c>
      <c r="E14" s="12" t="s">
        <v>1341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3"/>
        <v>0.28534704370179947</v>
      </c>
      <c r="Q14" s="7" t="b">
        <f t="shared" si="4"/>
        <v>1</v>
      </c>
      <c r="R14" s="73">
        <f t="shared" si="2"/>
        <v>0.51413881748071977</v>
      </c>
    </row>
    <row r="15" spans="1:18" x14ac:dyDescent="0.2">
      <c r="A15" s="12" t="s">
        <v>92</v>
      </c>
      <c r="B15" s="124"/>
      <c r="C15" s="12" t="s">
        <v>1341</v>
      </c>
      <c r="D15" s="12" t="s">
        <v>718</v>
      </c>
      <c r="E15" s="12" t="s">
        <v>1341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3"/>
        <v>0.94358852808722449</v>
      </c>
      <c r="Q15" s="7" t="b">
        <f t="shared" si="4"/>
        <v>1</v>
      </c>
      <c r="R15" s="73">
        <f t="shared" si="2"/>
        <v>0.23702299123014933</v>
      </c>
    </row>
    <row r="16" spans="1:18" x14ac:dyDescent="0.2">
      <c r="A16" s="12" t="s">
        <v>94</v>
      </c>
      <c r="B16" s="124" t="s">
        <v>1342</v>
      </c>
      <c r="C16" s="12" t="s">
        <v>1781</v>
      </c>
      <c r="D16" s="12" t="s">
        <v>1337</v>
      </c>
      <c r="E16" s="12" t="s">
        <v>1332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3"/>
        <v>0.37107579507119232</v>
      </c>
      <c r="R16" s="73">
        <f t="shared" si="2"/>
        <v>5.9816917506061801E-2</v>
      </c>
    </row>
    <row r="17" spans="1:18" x14ac:dyDescent="0.2">
      <c r="A17" s="12" t="s">
        <v>103</v>
      </c>
      <c r="B17" s="12"/>
      <c r="C17" s="12" t="s">
        <v>1343</v>
      </c>
      <c r="D17" s="12" t="s">
        <v>718</v>
      </c>
      <c r="E17" s="12" t="s">
        <v>1344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3"/>
        <v>1.3230769230769228</v>
      </c>
      <c r="Q17" s="7" t="b">
        <f t="shared" si="4"/>
        <v>0</v>
      </c>
      <c r="R17" s="73">
        <f t="shared" si="2"/>
        <v>0</v>
      </c>
    </row>
    <row r="18" spans="1:18" x14ac:dyDescent="0.2">
      <c r="A18" s="12" t="s">
        <v>106</v>
      </c>
      <c r="B18" s="12"/>
      <c r="C18" s="12" t="s">
        <v>1343</v>
      </c>
      <c r="D18" s="12" t="s">
        <v>718</v>
      </c>
      <c r="E18" s="12" t="s">
        <v>1344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3"/>
        <v>1.1874530973451329</v>
      </c>
      <c r="Q18" s="7" t="b">
        <f t="shared" si="4"/>
        <v>0</v>
      </c>
      <c r="R18" s="73">
        <f t="shared" si="2"/>
        <v>0</v>
      </c>
    </row>
    <row r="19" spans="1:18" x14ac:dyDescent="0.2">
      <c r="A19" s="12" t="s">
        <v>117</v>
      </c>
      <c r="B19" s="12"/>
      <c r="C19" s="12" t="s">
        <v>1345</v>
      </c>
      <c r="D19" s="12" t="s">
        <v>718</v>
      </c>
      <c r="E19" s="12" t="s">
        <v>1346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3"/>
        <v>0.68409973028090276</v>
      </c>
      <c r="Q19" s="7" t="b">
        <f t="shared" si="4"/>
        <v>0</v>
      </c>
      <c r="R19" s="73">
        <f t="shared" si="2"/>
        <v>0.10367738964541807</v>
      </c>
    </row>
    <row r="20" spans="1:18" x14ac:dyDescent="0.2">
      <c r="A20" s="12" t="s">
        <v>119</v>
      </c>
      <c r="B20" s="12"/>
      <c r="C20" s="12" t="s">
        <v>1347</v>
      </c>
      <c r="D20" s="12" t="s">
        <v>718</v>
      </c>
      <c r="E20" s="12" t="s">
        <v>1348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3"/>
        <v>1</v>
      </c>
      <c r="Q20" s="7" t="b">
        <f t="shared" si="4"/>
        <v>1</v>
      </c>
      <c r="R20" s="73">
        <f t="shared" si="2"/>
        <v>0</v>
      </c>
    </row>
    <row r="21" spans="1:18" x14ac:dyDescent="0.2">
      <c r="A21" s="12" t="s">
        <v>120</v>
      </c>
      <c r="B21" s="12"/>
      <c r="C21" s="12" t="s">
        <v>1343</v>
      </c>
      <c r="D21" s="12" t="s">
        <v>718</v>
      </c>
      <c r="E21" s="12" t="s">
        <v>1344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3"/>
        <v>1.712100139082058</v>
      </c>
      <c r="Q21" s="7" t="b">
        <f t="shared" si="4"/>
        <v>0</v>
      </c>
      <c r="R21" s="73">
        <f t="shared" si="2"/>
        <v>0</v>
      </c>
    </row>
    <row r="22" spans="1:18" x14ac:dyDescent="0.2">
      <c r="A22" s="12" t="s">
        <v>122</v>
      </c>
      <c r="B22" s="12"/>
      <c r="C22" s="12" t="s">
        <v>1347</v>
      </c>
      <c r="D22" s="12" t="s">
        <v>718</v>
      </c>
      <c r="E22" s="12" t="s">
        <v>1348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3"/>
        <v>1.2692611999999999</v>
      </c>
      <c r="Q22" s="7" t="b">
        <f t="shared" si="4"/>
        <v>0</v>
      </c>
      <c r="R22" s="73">
        <f t="shared" si="2"/>
        <v>0</v>
      </c>
    </row>
    <row r="23" spans="1:18" x14ac:dyDescent="0.2">
      <c r="A23" s="12" t="s">
        <v>124</v>
      </c>
      <c r="B23" s="12"/>
      <c r="C23" s="12" t="s">
        <v>1345</v>
      </c>
      <c r="D23" s="12" t="s">
        <v>718</v>
      </c>
      <c r="E23" s="12" t="s">
        <v>1346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3"/>
        <v>0.81361607142857129</v>
      </c>
      <c r="Q23" s="7" t="b">
        <f t="shared" si="4"/>
        <v>1</v>
      </c>
      <c r="R23" s="73">
        <f t="shared" si="2"/>
        <v>0.10714285714285712</v>
      </c>
    </row>
    <row r="24" spans="1:18" x14ac:dyDescent="0.2">
      <c r="A24" s="12" t="s">
        <v>126</v>
      </c>
      <c r="B24" s="12"/>
      <c r="C24" s="12" t="s">
        <v>1343</v>
      </c>
      <c r="D24" s="12" t="s">
        <v>718</v>
      </c>
      <c r="E24" s="12" t="s">
        <v>1344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3"/>
        <v>1.9838709677419355</v>
      </c>
      <c r="Q24" s="7" t="b">
        <f t="shared" si="4"/>
        <v>0</v>
      </c>
      <c r="R24" s="73">
        <f t="shared" si="2"/>
        <v>0</v>
      </c>
    </row>
    <row r="25" spans="1:18" x14ac:dyDescent="0.2">
      <c r="A25" s="12" t="s">
        <v>130</v>
      </c>
      <c r="B25" s="12"/>
      <c r="C25" s="12" t="s">
        <v>1347</v>
      </c>
      <c r="D25" s="12" t="s">
        <v>718</v>
      </c>
      <c r="E25" s="12" t="s">
        <v>1348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3"/>
        <v>1.1622641509433957</v>
      </c>
      <c r="Q25" s="7" t="b">
        <f t="shared" si="4"/>
        <v>0</v>
      </c>
      <c r="R25" s="73">
        <f t="shared" si="2"/>
        <v>0</v>
      </c>
    </row>
    <row r="26" spans="1:18" x14ac:dyDescent="0.2">
      <c r="A26" s="12" t="s">
        <v>132</v>
      </c>
      <c r="B26" s="12"/>
      <c r="C26" s="12" t="s">
        <v>1345</v>
      </c>
      <c r="D26" s="12" t="s">
        <v>718</v>
      </c>
      <c r="E26" s="12" t="s">
        <v>1346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3"/>
        <v>0.66281087333718935</v>
      </c>
      <c r="Q26" s="7" t="b">
        <f t="shared" si="4"/>
        <v>1</v>
      </c>
      <c r="R26" s="73">
        <f t="shared" si="2"/>
        <v>0.10714285714285715</v>
      </c>
    </row>
    <row r="27" spans="1:18" x14ac:dyDescent="0.2">
      <c r="A27" s="61" t="s">
        <v>134</v>
      </c>
      <c r="B27" s="41" t="s">
        <v>1349</v>
      </c>
      <c r="C27" s="12" t="s">
        <v>1767</v>
      </c>
      <c r="D27" s="12" t="s">
        <v>718</v>
      </c>
      <c r="E27" s="12" t="s">
        <v>1327</v>
      </c>
      <c r="F27" s="41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3"/>
        <v>0.8952567409544131</v>
      </c>
      <c r="R27" s="73">
        <f t="shared" si="2"/>
        <v>0.56138831346788387</v>
      </c>
    </row>
    <row r="28" spans="1:18" x14ac:dyDescent="0.2">
      <c r="A28" s="12" t="s">
        <v>145</v>
      </c>
      <c r="B28" s="12" t="s">
        <v>1350</v>
      </c>
      <c r="C28" s="12" t="s">
        <v>1781</v>
      </c>
      <c r="D28" s="12" t="s">
        <v>718</v>
      </c>
      <c r="E28" s="12" t="s">
        <v>1327</v>
      </c>
      <c r="F28" s="41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>IF(N28&lt;&gt;0,IFERROR(O28/M28,""),"")</f>
        <v>0.47239604675551944</v>
      </c>
      <c r="R28" s="73">
        <f t="shared" si="2"/>
        <v>0.41458088802150245</v>
      </c>
    </row>
    <row r="29" spans="1:18" x14ac:dyDescent="0.2">
      <c r="A29" s="61" t="s">
        <v>139</v>
      </c>
      <c r="B29" s="12" t="s">
        <v>1351</v>
      </c>
      <c r="C29" s="12" t="s">
        <v>1767</v>
      </c>
      <c r="D29" s="12" t="s">
        <v>718</v>
      </c>
      <c r="E29" s="12" t="s">
        <v>1327</v>
      </c>
      <c r="F29" s="41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3"/>
        <v>0.90215549883433566</v>
      </c>
      <c r="R29" s="73">
        <f t="shared" si="2"/>
        <v>0.33219005862205481</v>
      </c>
    </row>
    <row r="30" spans="1:18" x14ac:dyDescent="0.2">
      <c r="A30" s="60" t="s">
        <v>148</v>
      </c>
      <c r="B30" s="12" t="s">
        <v>1352</v>
      </c>
      <c r="C30" s="12" t="s">
        <v>1782</v>
      </c>
      <c r="D30" s="12" t="s">
        <v>718</v>
      </c>
      <c r="E30" s="12" t="s">
        <v>1324</v>
      </c>
      <c r="F30" s="41" t="s">
        <v>1353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3"/>
        <v>0.56229961175688814</v>
      </c>
      <c r="Q30" s="7" t="b">
        <f t="shared" si="4"/>
        <v>1</v>
      </c>
      <c r="R30" s="73">
        <f t="shared" si="2"/>
        <v>0.33929066934045321</v>
      </c>
    </row>
    <row r="31" spans="1:18" x14ac:dyDescent="0.2">
      <c r="A31" s="58" t="s">
        <v>152</v>
      </c>
      <c r="B31" s="12" t="s">
        <v>1354</v>
      </c>
      <c r="C31" s="12" t="s">
        <v>1781</v>
      </c>
      <c r="D31" s="12" t="s">
        <v>718</v>
      </c>
      <c r="E31" s="12" t="s">
        <v>1355</v>
      </c>
      <c r="F31" s="44" t="s">
        <v>1356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3"/>
        <v>0.96520566727807133</v>
      </c>
      <c r="R31" s="73">
        <f t="shared" si="2"/>
        <v>0.41169268821319371</v>
      </c>
    </row>
    <row r="32" spans="1:18" x14ac:dyDescent="0.2">
      <c r="A32" s="12" t="s">
        <v>156</v>
      </c>
      <c r="B32" s="12"/>
      <c r="C32" s="12" t="s">
        <v>849</v>
      </c>
      <c r="D32" s="12" t="s">
        <v>718</v>
      </c>
      <c r="E32" s="12" t="s">
        <v>1357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ref="P32" si="5">IF(N32&lt;&gt;0,IFERROR(O32/M32,""),"")</f>
        <v>9.5890410958904118E-2</v>
      </c>
      <c r="Q32" s="7" t="b">
        <f t="shared" si="4"/>
        <v>1</v>
      </c>
      <c r="R32" s="73">
        <f t="shared" si="2"/>
        <v>0.1649315068493151</v>
      </c>
    </row>
    <row r="33" spans="1:18" x14ac:dyDescent="0.2">
      <c r="A33" s="59" t="s">
        <v>162</v>
      </c>
      <c r="B33" s="12" t="s">
        <v>1358</v>
      </c>
      <c r="C33" s="12" t="s">
        <v>1765</v>
      </c>
      <c r="D33" s="12" t="s">
        <v>718</v>
      </c>
      <c r="E33" s="12" t="s">
        <v>1355</v>
      </c>
      <c r="F33" s="41" t="s">
        <v>1359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3"/>
        <v>1.0265460980479821</v>
      </c>
      <c r="R33" s="73">
        <f t="shared" si="2"/>
        <v>0.41373009942544076</v>
      </c>
    </row>
    <row r="34" spans="1:18" x14ac:dyDescent="0.2">
      <c r="A34" s="58" t="s">
        <v>168</v>
      </c>
      <c r="B34" s="12" t="s">
        <v>1360</v>
      </c>
      <c r="C34" s="12" t="s">
        <v>1781</v>
      </c>
      <c r="D34" s="12" t="s">
        <v>718</v>
      </c>
      <c r="E34" s="12" t="s">
        <v>1355</v>
      </c>
      <c r="F34" s="41" t="s">
        <v>1361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ref="P34:P120" si="6">IF(N34&lt;&gt;0,IFERROR(O34/M34,""),"")</f>
        <v>1.062309165510313</v>
      </c>
      <c r="R34" s="73">
        <f t="shared" si="2"/>
        <v>0.37530593067527124</v>
      </c>
    </row>
    <row r="35" spans="1:18" x14ac:dyDescent="0.2">
      <c r="A35" s="12" t="s">
        <v>172</v>
      </c>
      <c r="B35" s="12"/>
      <c r="C35" s="12" t="s">
        <v>1343</v>
      </c>
      <c r="D35" s="12" t="s">
        <v>718</v>
      </c>
      <c r="E35" s="12" t="s">
        <v>1344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6"/>
        <v>0.92862435233160612</v>
      </c>
      <c r="Q35" s="7" t="b">
        <f t="shared" si="4"/>
        <v>0</v>
      </c>
      <c r="R35" s="73">
        <f t="shared" si="2"/>
        <v>0</v>
      </c>
    </row>
    <row r="36" spans="1:18" x14ac:dyDescent="0.2">
      <c r="A36" s="12" t="s">
        <v>174</v>
      </c>
      <c r="B36" s="12"/>
      <c r="C36" s="12" t="s">
        <v>1345</v>
      </c>
      <c r="D36" s="12" t="s">
        <v>718</v>
      </c>
      <c r="E36" s="12" t="s">
        <v>1346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6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">
      <c r="A37" s="12" t="s">
        <v>176</v>
      </c>
      <c r="B37" s="12"/>
      <c r="C37" s="12" t="s">
        <v>849</v>
      </c>
      <c r="D37" s="12" t="s">
        <v>718</v>
      </c>
      <c r="E37" s="12" t="s">
        <v>1357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6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">
      <c r="A38" s="12" t="s">
        <v>177</v>
      </c>
      <c r="B38" s="12"/>
      <c r="C38" s="12" t="s">
        <v>1345</v>
      </c>
      <c r="D38" s="12" t="s">
        <v>718</v>
      </c>
      <c r="E38" s="12" t="s">
        <v>1346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6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">
      <c r="A39" s="60" t="s">
        <v>180</v>
      </c>
      <c r="B39" s="12" t="s">
        <v>1362</v>
      </c>
      <c r="C39" s="12" t="s">
        <v>1782</v>
      </c>
      <c r="D39" s="12" t="s">
        <v>718</v>
      </c>
      <c r="E39" s="12" t="s">
        <v>1324</v>
      </c>
      <c r="F39" s="41" t="s">
        <v>1363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6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">
      <c r="A40" s="12" t="s">
        <v>192</v>
      </c>
      <c r="B40" s="12"/>
      <c r="C40" s="12" t="s">
        <v>1347</v>
      </c>
      <c r="D40" s="12" t="s">
        <v>718</v>
      </c>
      <c r="E40" s="12" t="s">
        <v>1348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6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">
      <c r="A41" s="61" t="s">
        <v>193</v>
      </c>
      <c r="B41" s="12" t="s">
        <v>1364</v>
      </c>
      <c r="C41" s="12" t="s">
        <v>1767</v>
      </c>
      <c r="D41" s="12" t="s">
        <v>718</v>
      </c>
      <c r="E41" s="12" t="s">
        <v>1365</v>
      </c>
      <c r="F41" s="41" t="s">
        <v>1366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6"/>
        <v>0.85628216650491573</v>
      </c>
      <c r="R41" s="73">
        <f t="shared" si="2"/>
        <v>0.24458561881593432</v>
      </c>
    </row>
    <row r="42" spans="1:18" x14ac:dyDescent="0.2">
      <c r="A42" s="58" t="s">
        <v>203</v>
      </c>
      <c r="B42" s="12" t="s">
        <v>1367</v>
      </c>
      <c r="C42" s="12" t="s">
        <v>1781</v>
      </c>
      <c r="D42" s="12" t="s">
        <v>718</v>
      </c>
      <c r="E42" s="12" t="s">
        <v>1324</v>
      </c>
      <c r="F42" s="41" t="s">
        <v>1368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6"/>
        <v>0.45504323806486241</v>
      </c>
      <c r="R42" s="73">
        <f t="shared" si="2"/>
        <v>0.31777562302041368</v>
      </c>
    </row>
    <row r="43" spans="1:18" x14ac:dyDescent="0.2">
      <c r="A43" s="12" t="s">
        <v>209</v>
      </c>
      <c r="B43" s="12"/>
      <c r="C43" s="12" t="s">
        <v>1343</v>
      </c>
      <c r="D43" s="12" t="s">
        <v>718</v>
      </c>
      <c r="E43" s="12" t="s">
        <v>1344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6"/>
        <v>1.2727272727272727</v>
      </c>
      <c r="Q43" s="7" t="b">
        <f t="shared" si="4"/>
        <v>1</v>
      </c>
      <c r="R43" s="73">
        <f t="shared" si="2"/>
        <v>0</v>
      </c>
    </row>
    <row r="44" spans="1:18" x14ac:dyDescent="0.2">
      <c r="A44" s="59" t="s">
        <v>210</v>
      </c>
      <c r="B44" s="12" t="s">
        <v>1369</v>
      </c>
      <c r="C44" s="12" t="s">
        <v>1765</v>
      </c>
      <c r="D44" s="12" t="s">
        <v>718</v>
      </c>
      <c r="E44" s="12" t="s">
        <v>1355</v>
      </c>
      <c r="F44" s="41" t="s">
        <v>1370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ref="P44:P46" si="7">IF(N44&lt;&gt;0,IFERROR(O44/M44,""),"")</f>
        <v>1.0978973210081466</v>
      </c>
      <c r="R44" s="73">
        <f t="shared" si="2"/>
        <v>0.25845469889643014</v>
      </c>
    </row>
    <row r="45" spans="1:18" x14ac:dyDescent="0.2">
      <c r="A45" s="12" t="s">
        <v>214</v>
      </c>
      <c r="B45" s="12"/>
      <c r="C45" s="12" t="s">
        <v>1345</v>
      </c>
      <c r="D45" s="12" t="s">
        <v>718</v>
      </c>
      <c r="E45" s="12" t="s">
        <v>1371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8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7"/>
        <v>0.8384042650978949</v>
      </c>
      <c r="Q45" s="7" t="b">
        <f t="shared" si="4"/>
        <v>1</v>
      </c>
      <c r="R45" s="73">
        <f t="shared" si="2"/>
        <v>0.13043478260869565</v>
      </c>
    </row>
    <row r="46" spans="1:18" x14ac:dyDescent="0.2">
      <c r="A46" s="12" t="s">
        <v>216</v>
      </c>
      <c r="B46" s="12"/>
      <c r="C46" s="12" t="s">
        <v>1345</v>
      </c>
      <c r="D46" s="12" t="s">
        <v>718</v>
      </c>
      <c r="E46" s="12" t="s">
        <v>1371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8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7"/>
        <v>0.33485888634630051</v>
      </c>
      <c r="Q46" s="7" t="b">
        <f t="shared" si="4"/>
        <v>1</v>
      </c>
      <c r="R46" s="73">
        <f t="shared" si="2"/>
        <v>0.13043478260869565</v>
      </c>
    </row>
    <row r="47" spans="1:18" x14ac:dyDescent="0.2">
      <c r="A47" s="12" t="s">
        <v>219</v>
      </c>
      <c r="B47" s="12"/>
      <c r="C47" s="12" t="s">
        <v>1345</v>
      </c>
      <c r="D47" s="12" t="s">
        <v>718</v>
      </c>
      <c r="E47" s="12" t="s">
        <v>1371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8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ref="P47:P117" si="9">IF(N47&lt;&gt;0,IFERROR(O47/M47,""),"")</f>
        <v/>
      </c>
      <c r="Q47" s="7" t="b">
        <f t="shared" si="4"/>
        <v>1</v>
      </c>
      <c r="R47" s="73">
        <f t="shared" si="2"/>
        <v>0.13043478260869565</v>
      </c>
    </row>
    <row r="48" spans="1:18" x14ac:dyDescent="0.2">
      <c r="A48" s="12" t="s">
        <v>221</v>
      </c>
      <c r="B48" s="12"/>
      <c r="C48" s="12" t="s">
        <v>1345</v>
      </c>
      <c r="D48" s="12" t="s">
        <v>718</v>
      </c>
      <c r="E48" s="12" t="s">
        <v>1371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8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ref="P48:P52" si="10">IF(N48&lt;&gt;0,IFERROR(O48/M48,""),"")</f>
        <v>0.65892842297780363</v>
      </c>
      <c r="Q48" s="7" t="b">
        <f t="shared" si="4"/>
        <v>1</v>
      </c>
      <c r="R48" s="73">
        <f t="shared" si="2"/>
        <v>0.13043478260869565</v>
      </c>
    </row>
    <row r="49" spans="1:20" x14ac:dyDescent="0.2">
      <c r="A49" s="12" t="s">
        <v>223</v>
      </c>
      <c r="B49" s="12"/>
      <c r="C49" s="12" t="s">
        <v>1345</v>
      </c>
      <c r="D49" s="12" t="s">
        <v>718</v>
      </c>
      <c r="E49" s="12" t="s">
        <v>1371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8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0"/>
        <v>1.4154589371980675</v>
      </c>
      <c r="Q49" s="7" t="b">
        <f t="shared" si="4"/>
        <v>1</v>
      </c>
      <c r="R49" s="73">
        <f t="shared" si="2"/>
        <v>0.13043478260869565</v>
      </c>
    </row>
    <row r="50" spans="1:20" x14ac:dyDescent="0.2">
      <c r="A50" s="12" t="s">
        <v>224</v>
      </c>
      <c r="B50" s="12"/>
      <c r="C50" s="12" t="s">
        <v>1345</v>
      </c>
      <c r="D50" s="12" t="s">
        <v>718</v>
      </c>
      <c r="E50" s="12" t="s">
        <v>1371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8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0"/>
        <v>1.173913043478261</v>
      </c>
      <c r="Q50" s="7" t="b">
        <f t="shared" si="4"/>
        <v>1</v>
      </c>
      <c r="R50" s="73">
        <f t="shared" si="2"/>
        <v>0.13043478260869565</v>
      </c>
    </row>
    <row r="51" spans="1:20" x14ac:dyDescent="0.2">
      <c r="A51" s="12" t="s">
        <v>227</v>
      </c>
      <c r="B51" s="12"/>
      <c r="C51" s="12" t="s">
        <v>1345</v>
      </c>
      <c r="D51" s="12" t="s">
        <v>718</v>
      </c>
      <c r="E51" s="12" t="s">
        <v>1371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8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0"/>
        <v>0.79556239579325372</v>
      </c>
      <c r="Q51" s="7" t="b">
        <f t="shared" si="4"/>
        <v>1</v>
      </c>
      <c r="R51" s="73">
        <f t="shared" si="2"/>
        <v>0.13043478260869565</v>
      </c>
    </row>
    <row r="52" spans="1:20" x14ac:dyDescent="0.2">
      <c r="A52" s="60" t="s">
        <v>229</v>
      </c>
      <c r="B52" s="12" t="s">
        <v>1372</v>
      </c>
      <c r="C52" s="12" t="s">
        <v>1782</v>
      </c>
      <c r="D52" s="12" t="s">
        <v>718</v>
      </c>
      <c r="E52" s="12" t="s">
        <v>1365</v>
      </c>
      <c r="F52" s="41" t="s">
        <v>1373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0"/>
        <v>0</v>
      </c>
      <c r="Q52" s="7" t="b">
        <f t="shared" si="4"/>
        <v>1</v>
      </c>
      <c r="R52" s="73">
        <f t="shared" si="2"/>
        <v>0.28008110711982032</v>
      </c>
    </row>
    <row r="53" spans="1:20" x14ac:dyDescent="0.2">
      <c r="A53" s="12" t="s">
        <v>232</v>
      </c>
      <c r="B53" s="12"/>
      <c r="C53" s="12" t="s">
        <v>1345</v>
      </c>
      <c r="D53" s="12" t="s">
        <v>718</v>
      </c>
      <c r="E53" s="12" t="s">
        <v>1371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9"/>
        <v>-0.46772747646795143</v>
      </c>
      <c r="Q53" s="7" t="b">
        <f t="shared" si="4"/>
        <v>1</v>
      </c>
      <c r="R53" s="73">
        <f t="shared" si="2"/>
        <v>0.13043478260869562</v>
      </c>
    </row>
    <row r="54" spans="1:20" x14ac:dyDescent="0.2">
      <c r="A54" s="12" t="s">
        <v>235</v>
      </c>
      <c r="B54" s="12"/>
      <c r="C54" s="12" t="s">
        <v>1345</v>
      </c>
      <c r="D54" s="12" t="s">
        <v>718</v>
      </c>
      <c r="E54" s="12" t="s">
        <v>1371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9"/>
        <v>0.79028132992327371</v>
      </c>
      <c r="Q54" s="7" t="b">
        <f t="shared" si="4"/>
        <v>1</v>
      </c>
      <c r="R54" s="73">
        <f t="shared" si="2"/>
        <v>0.13043478260869565</v>
      </c>
    </row>
    <row r="55" spans="1:20" x14ac:dyDescent="0.2">
      <c r="A55" s="12" t="s">
        <v>240</v>
      </c>
      <c r="B55" s="12"/>
      <c r="C55" s="12" t="s">
        <v>1345</v>
      </c>
      <c r="D55" s="12" t="s">
        <v>718</v>
      </c>
      <c r="E55" s="12" t="s">
        <v>1371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9"/>
        <v/>
      </c>
      <c r="Q55" s="7" t="b">
        <f t="shared" si="4"/>
        <v>1</v>
      </c>
      <c r="R55" s="73">
        <f t="shared" si="2"/>
        <v>0.13043478260869565</v>
      </c>
    </row>
    <row r="56" spans="1:20" x14ac:dyDescent="0.2">
      <c r="A56" s="12" t="s">
        <v>243</v>
      </c>
      <c r="B56" s="12"/>
      <c r="C56" s="12" t="s">
        <v>1345</v>
      </c>
      <c r="D56" s="12" t="s">
        <v>718</v>
      </c>
      <c r="E56" s="12" t="s">
        <v>1371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9"/>
        <v>1.5109026034095412</v>
      </c>
      <c r="Q56" s="7" t="b">
        <f t="shared" si="4"/>
        <v>1</v>
      </c>
      <c r="R56" s="73">
        <f t="shared" si="2"/>
        <v>0.13043478260869565</v>
      </c>
    </row>
    <row r="57" spans="1:20" x14ac:dyDescent="0.2">
      <c r="A57" s="12" t="s">
        <v>245</v>
      </c>
      <c r="B57" s="12"/>
      <c r="C57" s="12" t="s">
        <v>1345</v>
      </c>
      <c r="D57" s="12" t="s">
        <v>718</v>
      </c>
      <c r="E57" s="12" t="s">
        <v>1371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9"/>
        <v>0.34088699674834905</v>
      </c>
      <c r="Q57" s="7" t="b">
        <f t="shared" si="4"/>
        <v>1</v>
      </c>
      <c r="R57" s="73">
        <f t="shared" si="2"/>
        <v>0.13043478260869565</v>
      </c>
    </row>
    <row r="58" spans="1:20" x14ac:dyDescent="0.2">
      <c r="A58" s="12" t="s">
        <v>246</v>
      </c>
      <c r="B58" s="12"/>
      <c r="C58" s="12" t="s">
        <v>1374</v>
      </c>
      <c r="D58" s="12" t="s">
        <v>718</v>
      </c>
      <c r="E58" s="12" t="s">
        <v>1375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ref="P58:P62" si="11">IF(N58&lt;&gt;0,IFERROR(O58/M58,""),"")</f>
        <v>0.32275132275132273</v>
      </c>
      <c r="Q58" s="7" t="b">
        <f t="shared" si="4"/>
        <v>0</v>
      </c>
      <c r="R58" s="73">
        <f t="shared" si="2"/>
        <v>0</v>
      </c>
      <c r="T58" s="9"/>
    </row>
    <row r="59" spans="1:20" x14ac:dyDescent="0.2">
      <c r="A59" s="12" t="s">
        <v>249</v>
      </c>
      <c r="B59" s="12"/>
      <c r="C59" s="12" t="s">
        <v>1376</v>
      </c>
      <c r="D59" s="12" t="s">
        <v>718</v>
      </c>
      <c r="E59" s="12" t="s">
        <v>1375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1"/>
        <v>0.25290622578145183</v>
      </c>
      <c r="Q59" s="7" t="b">
        <f t="shared" si="4"/>
        <v>0</v>
      </c>
      <c r="R59" s="73">
        <f t="shared" si="2"/>
        <v>0</v>
      </c>
    </row>
    <row r="60" spans="1:20" x14ac:dyDescent="0.2">
      <c r="A60" s="12" t="s">
        <v>253</v>
      </c>
      <c r="B60" s="12"/>
      <c r="C60" s="12" t="s">
        <v>1345</v>
      </c>
      <c r="D60" s="12" t="s">
        <v>718</v>
      </c>
      <c r="E60" s="12" t="s">
        <v>1371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12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1"/>
        <v>0.17166471389214347</v>
      </c>
      <c r="Q60" s="7" t="b">
        <f t="shared" si="4"/>
        <v>1</v>
      </c>
      <c r="R60" s="73">
        <f t="shared" si="2"/>
        <v>0.13043478260869565</v>
      </c>
    </row>
    <row r="61" spans="1:20" x14ac:dyDescent="0.2">
      <c r="A61" s="12" t="s">
        <v>255</v>
      </c>
      <c r="B61" s="12"/>
      <c r="C61" s="12" t="s">
        <v>1345</v>
      </c>
      <c r="D61" s="12" t="s">
        <v>718</v>
      </c>
      <c r="E61" s="12" t="s">
        <v>1371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12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1"/>
        <v>0.89905047476261868</v>
      </c>
      <c r="Q61" s="7" t="b">
        <f t="shared" si="4"/>
        <v>1</v>
      </c>
      <c r="R61" s="73">
        <f t="shared" si="2"/>
        <v>0.13043478260869565</v>
      </c>
    </row>
    <row r="62" spans="1:20" x14ac:dyDescent="0.2">
      <c r="A62" s="12" t="s">
        <v>257</v>
      </c>
      <c r="B62" s="12"/>
      <c r="C62" s="12" t="s">
        <v>1345</v>
      </c>
      <c r="D62" s="12" t="s">
        <v>718</v>
      </c>
      <c r="E62" s="12" t="s">
        <v>1371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12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1"/>
        <v>0.79910044977511241</v>
      </c>
      <c r="Q62" s="7" t="b">
        <f t="shared" si="4"/>
        <v>1</v>
      </c>
      <c r="R62" s="73">
        <f t="shared" si="2"/>
        <v>0.13043478260869565</v>
      </c>
    </row>
    <row r="63" spans="1:20" x14ac:dyDescent="0.2">
      <c r="A63" s="12" t="s">
        <v>258</v>
      </c>
      <c r="B63" s="12"/>
      <c r="C63" s="12" t="s">
        <v>1345</v>
      </c>
      <c r="D63" s="12" t="s">
        <v>718</v>
      </c>
      <c r="E63" s="12" t="s">
        <v>1371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12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9"/>
        <v>0.3995502248875562</v>
      </c>
      <c r="Q63" s="7" t="b">
        <f t="shared" si="4"/>
        <v>1</v>
      </c>
      <c r="R63" s="73">
        <f t="shared" si="2"/>
        <v>0.13043478260869565</v>
      </c>
    </row>
    <row r="64" spans="1:20" x14ac:dyDescent="0.2">
      <c r="A64" s="12" t="s">
        <v>259</v>
      </c>
      <c r="B64" s="12"/>
      <c r="C64" s="12" t="s">
        <v>1345</v>
      </c>
      <c r="D64" s="12" t="s">
        <v>718</v>
      </c>
      <c r="E64" s="12" t="s">
        <v>1371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12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9"/>
        <v>0.19118522930315665</v>
      </c>
      <c r="Q64" s="7" t="b">
        <f t="shared" si="4"/>
        <v>1</v>
      </c>
      <c r="R64" s="73">
        <f t="shared" si="2"/>
        <v>0.13043478260869565</v>
      </c>
    </row>
    <row r="65" spans="1:18" x14ac:dyDescent="0.2">
      <c r="A65" s="12" t="s">
        <v>261</v>
      </c>
      <c r="B65" s="12"/>
      <c r="C65" s="12" t="s">
        <v>849</v>
      </c>
      <c r="D65" s="12" t="s">
        <v>718</v>
      </c>
      <c r="E65" s="12" t="s">
        <v>1371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12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ref="P65:P88" si="13">IF(N65&lt;&gt;0,IFERROR(O65/M65,""),"")</f>
        <v>0.90748688602765837</v>
      </c>
      <c r="Q65" s="7" t="b">
        <f t="shared" si="4"/>
        <v>1</v>
      </c>
      <c r="R65" s="73">
        <f t="shared" si="2"/>
        <v>0.13043478260869565</v>
      </c>
    </row>
    <row r="66" spans="1:18" x14ac:dyDescent="0.2">
      <c r="A66" s="12" t="s">
        <v>262</v>
      </c>
      <c r="B66" s="12"/>
      <c r="C66" s="12" t="s">
        <v>1376</v>
      </c>
      <c r="D66" s="12" t="s">
        <v>718</v>
      </c>
      <c r="E66" s="12" t="s">
        <v>1375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3"/>
        <v>0.33333333333333331</v>
      </c>
      <c r="Q66" s="7" t="b">
        <f t="shared" si="4"/>
        <v>0</v>
      </c>
      <c r="R66" s="73">
        <f t="shared" si="2"/>
        <v>0</v>
      </c>
    </row>
    <row r="67" spans="1:18" x14ac:dyDescent="0.2">
      <c r="A67" s="60" t="s">
        <v>265</v>
      </c>
      <c r="B67" s="12" t="s">
        <v>1377</v>
      </c>
      <c r="C67" s="12" t="s">
        <v>1782</v>
      </c>
      <c r="D67" s="12" t="s">
        <v>718</v>
      </c>
      <c r="E67" s="12" t="s">
        <v>1365</v>
      </c>
      <c r="F67" s="41" t="s">
        <v>1378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si="13"/>
        <v>0.92576315039013291</v>
      </c>
      <c r="Q67" s="7" t="b">
        <f t="shared" si="4"/>
        <v>1</v>
      </c>
      <c r="R67" s="73">
        <f t="shared" si="2"/>
        <v>0.32215836774235129</v>
      </c>
    </row>
    <row r="68" spans="1:18" x14ac:dyDescent="0.2">
      <c r="A68" s="60" t="s">
        <v>273</v>
      </c>
      <c r="B68" s="12" t="s">
        <v>1379</v>
      </c>
      <c r="C68" s="12" t="s">
        <v>1782</v>
      </c>
      <c r="D68" s="12" t="s">
        <v>718</v>
      </c>
      <c r="E68" s="12" t="s">
        <v>1365</v>
      </c>
      <c r="F68" s="57" t="s">
        <v>1380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13"/>
        <v>0.84394702535507959</v>
      </c>
      <c r="Q68" s="7" t="b">
        <f t="shared" ref="Q68:Q131" si="14">J68=K68</f>
        <v>1</v>
      </c>
      <c r="R68" s="73">
        <f t="shared" ref="R68:R131" si="15">L68/M68</f>
        <v>0.25954528239511787</v>
      </c>
    </row>
    <row r="69" spans="1:18" x14ac:dyDescent="0.2">
      <c r="A69" s="61" t="s">
        <v>280</v>
      </c>
      <c r="B69" s="12" t="s">
        <v>1381</v>
      </c>
      <c r="C69" s="12" t="s">
        <v>1767</v>
      </c>
      <c r="D69" s="12" t="s">
        <v>718</v>
      </c>
      <c r="E69" s="12" t="s">
        <v>1355</v>
      </c>
      <c r="F69" s="41" t="s">
        <v>1382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13"/>
        <v>1.0259277556983941</v>
      </c>
      <c r="R69" s="73">
        <f t="shared" si="15"/>
        <v>0.30304078494486242</v>
      </c>
    </row>
    <row r="70" spans="1:18" x14ac:dyDescent="0.2">
      <c r="A70" s="58" t="s">
        <v>289</v>
      </c>
      <c r="B70" s="12" t="s">
        <v>1383</v>
      </c>
      <c r="C70" s="12" t="s">
        <v>1781</v>
      </c>
      <c r="D70" s="12" t="s">
        <v>718</v>
      </c>
      <c r="E70" s="12" t="s">
        <v>1355</v>
      </c>
      <c r="F70" s="41" t="s">
        <v>1384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13"/>
        <v>1.0442864305715378</v>
      </c>
      <c r="R70" s="73">
        <f t="shared" si="15"/>
        <v>0.30989843405728484</v>
      </c>
    </row>
    <row r="71" spans="1:18" x14ac:dyDescent="0.2">
      <c r="A71" s="12" t="s">
        <v>291</v>
      </c>
      <c r="B71" s="12"/>
      <c r="C71" s="12" t="s">
        <v>1347</v>
      </c>
      <c r="D71" s="12" t="s">
        <v>718</v>
      </c>
      <c r="E71" s="12" t="s">
        <v>1348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13"/>
        <v>1.515789473684213</v>
      </c>
      <c r="Q71" s="7" t="b">
        <f t="shared" si="14"/>
        <v>0</v>
      </c>
      <c r="R71" s="73">
        <f t="shared" si="15"/>
        <v>0</v>
      </c>
    </row>
    <row r="72" spans="1:18" x14ac:dyDescent="0.2">
      <c r="A72" s="12" t="s">
        <v>295</v>
      </c>
      <c r="B72" s="12"/>
      <c r="C72" s="12" t="s">
        <v>1385</v>
      </c>
      <c r="D72" s="12" t="s">
        <v>718</v>
      </c>
      <c r="E72" s="12" t="s">
        <v>1386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13"/>
        <v>-3.3632923844034379E-2</v>
      </c>
      <c r="Q72" s="7" t="b">
        <f t="shared" si="14"/>
        <v>0</v>
      </c>
      <c r="R72" s="73">
        <f t="shared" si="15"/>
        <v>5.7622655321176379E-2</v>
      </c>
    </row>
    <row r="73" spans="1:18" x14ac:dyDescent="0.2">
      <c r="A73" s="12" t="s">
        <v>306</v>
      </c>
      <c r="B73" s="12"/>
      <c r="C73" s="12" t="s">
        <v>1376</v>
      </c>
      <c r="D73" s="12" t="s">
        <v>718</v>
      </c>
      <c r="E73" s="12" t="s">
        <v>1375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13"/>
        <v>0.35416666666666669</v>
      </c>
      <c r="Q73" s="7" t="b">
        <f t="shared" si="14"/>
        <v>1</v>
      </c>
      <c r="R73" s="73">
        <f t="shared" si="15"/>
        <v>0</v>
      </c>
    </row>
    <row r="74" spans="1:18" x14ac:dyDescent="0.2">
      <c r="A74" s="12" t="s">
        <v>307</v>
      </c>
      <c r="B74" s="12"/>
      <c r="C74" s="12" t="s">
        <v>1376</v>
      </c>
      <c r="D74" s="12" t="s">
        <v>718</v>
      </c>
      <c r="E74" s="12" t="s">
        <v>1375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13"/>
        <v>0.3125</v>
      </c>
      <c r="Q74" s="7" t="b">
        <f t="shared" si="14"/>
        <v>1</v>
      </c>
      <c r="R74" s="73">
        <f t="shared" si="15"/>
        <v>0</v>
      </c>
    </row>
    <row r="75" spans="1:18" x14ac:dyDescent="0.2">
      <c r="A75" s="58" t="s">
        <v>309</v>
      </c>
      <c r="B75" s="12" t="s">
        <v>1387</v>
      </c>
      <c r="C75" s="12" t="s">
        <v>1781</v>
      </c>
      <c r="D75" s="12" t="s">
        <v>718</v>
      </c>
      <c r="E75" s="12" t="s">
        <v>1355</v>
      </c>
      <c r="F75" s="57" t="s">
        <v>1388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13"/>
        <v>0.72703957848720724</v>
      </c>
      <c r="R75" s="73">
        <f t="shared" si="15"/>
        <v>0.29670425165104902</v>
      </c>
    </row>
    <row r="76" spans="1:18" x14ac:dyDescent="0.2">
      <c r="A76" s="66" t="s">
        <v>319</v>
      </c>
      <c r="B76" s="12" t="s">
        <v>1389</v>
      </c>
      <c r="C76" s="12" t="s">
        <v>1765</v>
      </c>
      <c r="D76" s="12" t="s">
        <v>718</v>
      </c>
      <c r="E76" s="12" t="s">
        <v>1355</v>
      </c>
      <c r="F76" s="41" t="s">
        <v>1390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13"/>
        <v>0.62006411332446043</v>
      </c>
      <c r="R76" s="73">
        <f t="shared" si="15"/>
        <v>0.28899968055067554</v>
      </c>
    </row>
    <row r="77" spans="1:18" x14ac:dyDescent="0.2">
      <c r="A77" s="12" t="s">
        <v>321</v>
      </c>
      <c r="B77" s="12"/>
      <c r="C77" s="12" t="s">
        <v>1345</v>
      </c>
      <c r="D77" s="12" t="s">
        <v>718</v>
      </c>
      <c r="E77" s="12" t="s">
        <v>1371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6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13"/>
        <v>0.10071546505228399</v>
      </c>
      <c r="Q77" s="7" t="b">
        <f t="shared" si="14"/>
        <v>1</v>
      </c>
      <c r="R77" s="73">
        <f t="shared" si="15"/>
        <v>0.13043478260869565</v>
      </c>
    </row>
    <row r="78" spans="1:18" x14ac:dyDescent="0.2">
      <c r="A78" s="12" t="s">
        <v>323</v>
      </c>
      <c r="B78" s="12"/>
      <c r="C78" s="12" t="s">
        <v>1345</v>
      </c>
      <c r="D78" s="12" t="s">
        <v>718</v>
      </c>
      <c r="E78" s="12" t="s">
        <v>1371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6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13"/>
        <v>0.96906659891383728</v>
      </c>
      <c r="Q78" s="7" t="b">
        <f t="shared" si="14"/>
        <v>1</v>
      </c>
      <c r="R78" s="73">
        <f t="shared" si="15"/>
        <v>0.13043478260869565</v>
      </c>
    </row>
    <row r="79" spans="1:18" x14ac:dyDescent="0.2">
      <c r="A79" s="12" t="s">
        <v>327</v>
      </c>
      <c r="B79" s="12"/>
      <c r="C79" s="12" t="s">
        <v>1345</v>
      </c>
      <c r="D79" s="12" t="s">
        <v>718</v>
      </c>
      <c r="E79" s="12" t="s">
        <v>1371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6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13"/>
        <v>1.1441334127456819</v>
      </c>
      <c r="Q79" s="7" t="b">
        <f t="shared" si="14"/>
        <v>1</v>
      </c>
      <c r="R79" s="73">
        <f t="shared" si="15"/>
        <v>0.13043478260869565</v>
      </c>
    </row>
    <row r="80" spans="1:18" x14ac:dyDescent="0.2">
      <c r="A80" s="12" t="s">
        <v>329</v>
      </c>
      <c r="B80" s="12"/>
      <c r="C80" s="12" t="s">
        <v>1345</v>
      </c>
      <c r="D80" s="12" t="s">
        <v>718</v>
      </c>
      <c r="E80" s="12" t="s">
        <v>1371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6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13"/>
        <v>0.40252454417952321</v>
      </c>
      <c r="Q80" s="7" t="b">
        <f t="shared" si="14"/>
        <v>1</v>
      </c>
      <c r="R80" s="73">
        <f t="shared" si="15"/>
        <v>0.13043478260869565</v>
      </c>
    </row>
    <row r="81" spans="1:18" x14ac:dyDescent="0.2">
      <c r="A81" s="12" t="s">
        <v>331</v>
      </c>
      <c r="B81" s="12"/>
      <c r="C81" s="12" t="s">
        <v>849</v>
      </c>
      <c r="D81" s="12" t="s">
        <v>718</v>
      </c>
      <c r="E81" s="12" t="s">
        <v>1371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6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13"/>
        <v>0.46240942028985504</v>
      </c>
      <c r="Q81" s="7" t="b">
        <f t="shared" si="14"/>
        <v>1</v>
      </c>
      <c r="R81" s="73">
        <f t="shared" si="15"/>
        <v>0.13043478260869562</v>
      </c>
    </row>
    <row r="82" spans="1:18" x14ac:dyDescent="0.2">
      <c r="A82" s="12" t="s">
        <v>332</v>
      </c>
      <c r="B82" s="12"/>
      <c r="C82" s="12" t="s">
        <v>849</v>
      </c>
      <c r="D82" s="12" t="s">
        <v>718</v>
      </c>
      <c r="E82" s="12" t="s">
        <v>1371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6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13"/>
        <v>0</v>
      </c>
      <c r="Q82" s="7" t="b">
        <f t="shared" si="14"/>
        <v>1</v>
      </c>
      <c r="R82" s="73">
        <f t="shared" si="15"/>
        <v>0.13043478260869565</v>
      </c>
    </row>
    <row r="83" spans="1:18" x14ac:dyDescent="0.2">
      <c r="A83" s="61" t="s">
        <v>334</v>
      </c>
      <c r="B83" s="12" t="s">
        <v>1391</v>
      </c>
      <c r="C83" s="12" t="s">
        <v>1767</v>
      </c>
      <c r="D83" s="12" t="s">
        <v>718</v>
      </c>
      <c r="E83" s="12" t="s">
        <v>1355</v>
      </c>
      <c r="F83" s="57" t="s">
        <v>1392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13"/>
        <v>0.7691957849360479</v>
      </c>
      <c r="R83" s="73">
        <f t="shared" si="15"/>
        <v>0.24489909137712715</v>
      </c>
    </row>
    <row r="84" spans="1:18" x14ac:dyDescent="0.2">
      <c r="A84" s="12" t="s">
        <v>343</v>
      </c>
      <c r="B84" s="12"/>
      <c r="C84" s="12" t="s">
        <v>1347</v>
      </c>
      <c r="D84" s="12" t="s">
        <v>718</v>
      </c>
      <c r="E84" s="12" t="s">
        <v>1348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13"/>
        <v>1.7659574468085111</v>
      </c>
      <c r="Q84" s="7" t="b">
        <f t="shared" si="14"/>
        <v>0</v>
      </c>
      <c r="R84" s="73">
        <f t="shared" si="15"/>
        <v>0</v>
      </c>
    </row>
    <row r="85" spans="1:18" x14ac:dyDescent="0.2">
      <c r="A85" s="12" t="s">
        <v>345</v>
      </c>
      <c r="B85" s="12"/>
      <c r="C85" s="12" t="s">
        <v>849</v>
      </c>
      <c r="D85" s="12" t="s">
        <v>718</v>
      </c>
      <c r="E85" s="12" t="s">
        <v>1371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7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13"/>
        <v>0.47594693078727984</v>
      </c>
      <c r="Q85" s="7" t="b">
        <f t="shared" si="14"/>
        <v>1</v>
      </c>
      <c r="R85" s="73">
        <f t="shared" si="15"/>
        <v>0.13043478260869565</v>
      </c>
    </row>
    <row r="86" spans="1:18" x14ac:dyDescent="0.2">
      <c r="A86" s="12" t="s">
        <v>355</v>
      </c>
      <c r="B86" s="12"/>
      <c r="C86" s="12" t="s">
        <v>1345</v>
      </c>
      <c r="D86" s="12" t="s">
        <v>718</v>
      </c>
      <c r="E86" s="12" t="s">
        <v>1371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7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13"/>
        <v>0.71715090322137498</v>
      </c>
      <c r="Q86" s="7" t="b">
        <f t="shared" si="14"/>
        <v>1</v>
      </c>
      <c r="R86" s="73">
        <f t="shared" si="15"/>
        <v>0.13043478260869565</v>
      </c>
    </row>
    <row r="87" spans="1:18" x14ac:dyDescent="0.2">
      <c r="A87" s="12" t="s">
        <v>357</v>
      </c>
      <c r="B87" s="12"/>
      <c r="C87" s="12" t="s">
        <v>1345</v>
      </c>
      <c r="D87" s="12" t="s">
        <v>718</v>
      </c>
      <c r="E87" s="12" t="s">
        <v>1371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7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13"/>
        <v>1.1127543645057267</v>
      </c>
      <c r="Q87" s="7" t="b">
        <f t="shared" si="14"/>
        <v>1</v>
      </c>
      <c r="R87" s="73">
        <f t="shared" si="15"/>
        <v>0.13043478260869565</v>
      </c>
    </row>
    <row r="88" spans="1:18" x14ac:dyDescent="0.2">
      <c r="A88" s="12" t="s">
        <v>359</v>
      </c>
      <c r="B88" s="12"/>
      <c r="C88" s="12" t="s">
        <v>1345</v>
      </c>
      <c r="D88" s="12" t="s">
        <v>718</v>
      </c>
      <c r="E88" s="12" t="s">
        <v>1371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7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13"/>
        <v>-0.52184159295057897</v>
      </c>
      <c r="Q88" s="7" t="b">
        <f t="shared" si="14"/>
        <v>1</v>
      </c>
      <c r="R88" s="73">
        <f t="shared" si="15"/>
        <v>0.13043478260869565</v>
      </c>
    </row>
    <row r="89" spans="1:18" x14ac:dyDescent="0.2">
      <c r="A89" s="12" t="s">
        <v>362</v>
      </c>
      <c r="B89" s="12"/>
      <c r="C89" s="12" t="s">
        <v>1345</v>
      </c>
      <c r="D89" s="12" t="s">
        <v>718</v>
      </c>
      <c r="E89" s="12" t="s">
        <v>1371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7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9"/>
        <v>0.25750573736992671</v>
      </c>
      <c r="Q89" s="7" t="b">
        <f t="shared" si="14"/>
        <v>1</v>
      </c>
      <c r="R89" s="73">
        <f t="shared" si="15"/>
        <v>0.13043478260869565</v>
      </c>
    </row>
    <row r="90" spans="1:18" x14ac:dyDescent="0.2">
      <c r="A90" s="12" t="s">
        <v>364</v>
      </c>
      <c r="B90" s="12"/>
      <c r="C90" s="12" t="s">
        <v>1345</v>
      </c>
      <c r="D90" s="12" t="s">
        <v>718</v>
      </c>
      <c r="E90" s="12" t="s">
        <v>1371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7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9"/>
        <v>0.30255120373697442</v>
      </c>
      <c r="Q90" s="7" t="b">
        <f t="shared" si="14"/>
        <v>1</v>
      </c>
      <c r="R90" s="73">
        <f t="shared" si="15"/>
        <v>0.13043478260869565</v>
      </c>
    </row>
    <row r="91" spans="1:18" x14ac:dyDescent="0.2">
      <c r="A91" s="12" t="s">
        <v>366</v>
      </c>
      <c r="B91" s="12"/>
      <c r="C91" s="12" t="s">
        <v>1345</v>
      </c>
      <c r="D91" s="12" t="s">
        <v>718</v>
      </c>
      <c r="E91" s="12" t="s">
        <v>1371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7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9"/>
        <v>0.85317177476835349</v>
      </c>
      <c r="Q91" s="7" t="b">
        <f t="shared" si="14"/>
        <v>1</v>
      </c>
      <c r="R91" s="73">
        <f t="shared" si="15"/>
        <v>0.13043478260869565</v>
      </c>
    </row>
    <row r="92" spans="1:18" x14ac:dyDescent="0.2">
      <c r="A92" s="58" t="s">
        <v>367</v>
      </c>
      <c r="B92" s="12" t="s">
        <v>1393</v>
      </c>
      <c r="C92" s="12" t="s">
        <v>1781</v>
      </c>
      <c r="D92" s="12" t="s">
        <v>718</v>
      </c>
      <c r="E92" s="12" t="s">
        <v>1355</v>
      </c>
      <c r="F92" s="41" t="s">
        <v>1394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9"/>
        <v>0.89127818126537262</v>
      </c>
      <c r="R92" s="73">
        <f t="shared" si="15"/>
        <v>0.36001309952357174</v>
      </c>
    </row>
    <row r="93" spans="1:18" x14ac:dyDescent="0.2">
      <c r="A93" s="12" t="s">
        <v>372</v>
      </c>
      <c r="B93" s="12"/>
      <c r="C93" s="12" t="s">
        <v>1376</v>
      </c>
      <c r="D93" s="12" t="s">
        <v>718</v>
      </c>
      <c r="E93" s="12" t="s">
        <v>1375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9"/>
        <v>0.29411764705882359</v>
      </c>
      <c r="Q93" s="7" t="b">
        <f t="shared" si="14"/>
        <v>0</v>
      </c>
      <c r="R93" s="73">
        <f t="shared" si="15"/>
        <v>0</v>
      </c>
    </row>
    <row r="94" spans="1:18" x14ac:dyDescent="0.2">
      <c r="A94" s="12" t="s">
        <v>373</v>
      </c>
      <c r="B94" s="12"/>
      <c r="C94" s="12" t="s">
        <v>1347</v>
      </c>
      <c r="D94" s="12" t="s">
        <v>718</v>
      </c>
      <c r="E94" s="12" t="s">
        <v>1348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9"/>
        <v>1.3535353535353531</v>
      </c>
      <c r="Q94" s="7" t="b">
        <f t="shared" si="14"/>
        <v>0</v>
      </c>
      <c r="R94" s="73">
        <f t="shared" si="15"/>
        <v>0</v>
      </c>
    </row>
    <row r="95" spans="1:18" x14ac:dyDescent="0.2">
      <c r="A95" s="12" t="s">
        <v>376</v>
      </c>
      <c r="B95" s="12"/>
      <c r="C95" s="12" t="s">
        <v>1345</v>
      </c>
      <c r="D95" s="12" t="s">
        <v>718</v>
      </c>
      <c r="E95" s="12" t="s">
        <v>1371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ref="P95:P100" si="18">IF(N95&lt;&gt;0,IFERROR(O95/M95,""),"")</f>
        <v>0.98892606420185902</v>
      </c>
      <c r="Q95" s="7" t="b">
        <f t="shared" si="14"/>
        <v>1</v>
      </c>
      <c r="R95" s="73">
        <f t="shared" si="15"/>
        <v>0.13043478260869565</v>
      </c>
    </row>
    <row r="96" spans="1:18" x14ac:dyDescent="0.2">
      <c r="A96" s="12" t="s">
        <v>380</v>
      </c>
      <c r="B96" s="12"/>
      <c r="C96" s="12" t="s">
        <v>1345</v>
      </c>
      <c r="D96" s="12" t="s">
        <v>718</v>
      </c>
      <c r="E96" s="12" t="s">
        <v>1371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18"/>
        <v>0.56609029409121825</v>
      </c>
      <c r="Q96" s="7" t="b">
        <f t="shared" si="14"/>
        <v>1</v>
      </c>
      <c r="R96" s="73">
        <f t="shared" si="15"/>
        <v>0.13043478260869562</v>
      </c>
    </row>
    <row r="97" spans="1:18" x14ac:dyDescent="0.2">
      <c r="A97" s="12" t="s">
        <v>381</v>
      </c>
      <c r="B97" s="12"/>
      <c r="C97" s="12" t="s">
        <v>1345</v>
      </c>
      <c r="D97" s="12" t="s">
        <v>718</v>
      </c>
      <c r="E97" s="12" t="s">
        <v>1371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18"/>
        <v>0.44497484195587667</v>
      </c>
      <c r="Q97" s="7" t="b">
        <f t="shared" si="14"/>
        <v>1</v>
      </c>
      <c r="R97" s="73">
        <f t="shared" si="15"/>
        <v>0.13043478260869565</v>
      </c>
    </row>
    <row r="98" spans="1:18" x14ac:dyDescent="0.2">
      <c r="A98" s="12" t="s">
        <v>384</v>
      </c>
      <c r="B98" s="12"/>
      <c r="C98" s="12" t="s">
        <v>1345</v>
      </c>
      <c r="D98" s="12" t="s">
        <v>718</v>
      </c>
      <c r="E98" s="12" t="s">
        <v>1371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18"/>
        <v>0.52823412546802162</v>
      </c>
      <c r="Q98" s="7" t="b">
        <f t="shared" si="14"/>
        <v>1</v>
      </c>
      <c r="R98" s="73">
        <f t="shared" si="15"/>
        <v>0.13043478260869565</v>
      </c>
    </row>
    <row r="99" spans="1:18" x14ac:dyDescent="0.2">
      <c r="A99" s="12" t="s">
        <v>386</v>
      </c>
      <c r="B99" s="12"/>
      <c r="C99" s="12" t="s">
        <v>1376</v>
      </c>
      <c r="D99" s="12" t="s">
        <v>718</v>
      </c>
      <c r="E99" s="12" t="s">
        <v>1375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18"/>
        <v>0.27173913043478259</v>
      </c>
      <c r="Q99" s="7" t="b">
        <f t="shared" si="14"/>
        <v>0</v>
      </c>
      <c r="R99" s="73">
        <f t="shared" si="15"/>
        <v>0</v>
      </c>
    </row>
    <row r="100" spans="1:18" x14ac:dyDescent="0.2">
      <c r="A100" s="12" t="s">
        <v>389</v>
      </c>
      <c r="B100" s="12"/>
      <c r="C100" s="12" t="s">
        <v>1347</v>
      </c>
      <c r="D100" s="12" t="s">
        <v>718</v>
      </c>
      <c r="E100" s="12" t="s">
        <v>1348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18"/>
        <v>1.0038759689922483</v>
      </c>
      <c r="Q100" s="7" t="b">
        <f t="shared" si="14"/>
        <v>0</v>
      </c>
      <c r="R100" s="73">
        <f t="shared" si="15"/>
        <v>0</v>
      </c>
    </row>
    <row r="101" spans="1:18" x14ac:dyDescent="0.2">
      <c r="A101" s="60" t="s">
        <v>394</v>
      </c>
      <c r="B101" s="12" t="s">
        <v>1395</v>
      </c>
      <c r="C101" s="12" t="s">
        <v>1782</v>
      </c>
      <c r="D101" s="12" t="s">
        <v>718</v>
      </c>
      <c r="E101" s="12" t="s">
        <v>1386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ref="P101:P114" si="19">IF(N101&lt;&gt;0,IFERROR(O101/M101,""),"")</f>
        <v>0.89454557116019584</v>
      </c>
      <c r="Q101" s="7" t="b">
        <f t="shared" si="14"/>
        <v>1</v>
      </c>
      <c r="R101" s="73">
        <f t="shared" si="15"/>
        <v>0.14513833141608662</v>
      </c>
    </row>
    <row r="102" spans="1:18" x14ac:dyDescent="0.2">
      <c r="A102" s="58" t="s">
        <v>397</v>
      </c>
      <c r="B102" s="12" t="s">
        <v>1396</v>
      </c>
      <c r="C102" s="12" t="s">
        <v>1781</v>
      </c>
      <c r="D102" s="12" t="s">
        <v>718</v>
      </c>
      <c r="E102" s="12" t="s">
        <v>1386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19"/>
        <v>0.8495741581505627</v>
      </c>
      <c r="R102" s="73">
        <f t="shared" si="15"/>
        <v>0.10369343100648597</v>
      </c>
    </row>
    <row r="103" spans="1:18" x14ac:dyDescent="0.2">
      <c r="A103" s="12" t="s">
        <v>402</v>
      </c>
      <c r="B103" s="12"/>
      <c r="C103" s="12" t="s">
        <v>1345</v>
      </c>
      <c r="D103" s="12" t="s">
        <v>718</v>
      </c>
      <c r="E103" s="12" t="s">
        <v>1371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20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ref="P103:P110" si="21">IF(N103&lt;&gt;0,IFERROR(O103/M103,""),"")</f>
        <v>0.65947560570859609</v>
      </c>
      <c r="Q103" s="7" t="b">
        <f t="shared" si="14"/>
        <v>1</v>
      </c>
      <c r="R103" s="73">
        <f t="shared" si="15"/>
        <v>0.13043478260869565</v>
      </c>
    </row>
    <row r="104" spans="1:18" x14ac:dyDescent="0.2">
      <c r="A104" s="12" t="s">
        <v>403</v>
      </c>
      <c r="B104" s="12"/>
      <c r="C104" s="12" t="s">
        <v>1397</v>
      </c>
      <c r="D104" s="12" t="s">
        <v>718</v>
      </c>
      <c r="E104" s="12" t="s">
        <v>1371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20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21"/>
        <v>0.11206772851198157</v>
      </c>
      <c r="Q104" s="7" t="b">
        <f t="shared" si="14"/>
        <v>1</v>
      </c>
      <c r="R104" s="73">
        <f t="shared" si="15"/>
        <v>0.13043478260869562</v>
      </c>
    </row>
    <row r="105" spans="1:18" x14ac:dyDescent="0.2">
      <c r="A105" s="12" t="s">
        <v>405</v>
      </c>
      <c r="B105" s="12"/>
      <c r="C105" s="12" t="s">
        <v>849</v>
      </c>
      <c r="D105" s="12" t="s">
        <v>718</v>
      </c>
      <c r="E105" s="12" t="s">
        <v>1371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20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21"/>
        <v>7.3537305421363441E-2</v>
      </c>
      <c r="Q105" s="7" t="b">
        <f t="shared" si="14"/>
        <v>1</v>
      </c>
      <c r="R105" s="73">
        <f t="shared" si="15"/>
        <v>0.13043478260869565</v>
      </c>
    </row>
    <row r="106" spans="1:18" x14ac:dyDescent="0.2">
      <c r="A106" s="12" t="s">
        <v>407</v>
      </c>
      <c r="B106" s="12"/>
      <c r="C106" s="12" t="s">
        <v>849</v>
      </c>
      <c r="D106" s="12" t="s">
        <v>718</v>
      </c>
      <c r="E106" s="12" t="s">
        <v>1371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20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21"/>
        <v>0.87406296851574217</v>
      </c>
      <c r="Q106" s="7" t="b">
        <f t="shared" si="14"/>
        <v>1</v>
      </c>
      <c r="R106" s="73">
        <f t="shared" si="15"/>
        <v>0.13043478260869565</v>
      </c>
    </row>
    <row r="107" spans="1:18" x14ac:dyDescent="0.2">
      <c r="A107" s="12" t="s">
        <v>408</v>
      </c>
      <c r="B107" s="12"/>
      <c r="C107" s="12" t="s">
        <v>849</v>
      </c>
      <c r="D107" s="12" t="s">
        <v>718</v>
      </c>
      <c r="E107" s="12" t="s">
        <v>1371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20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21"/>
        <v>0.81159420289855078</v>
      </c>
      <c r="Q107" s="7" t="b">
        <f t="shared" si="14"/>
        <v>1</v>
      </c>
      <c r="R107" s="73">
        <f t="shared" si="15"/>
        <v>0.13043478260869565</v>
      </c>
    </row>
    <row r="108" spans="1:18" x14ac:dyDescent="0.2">
      <c r="A108" s="12" t="s">
        <v>409</v>
      </c>
      <c r="B108" s="12"/>
      <c r="C108" s="12" t="s">
        <v>849</v>
      </c>
      <c r="D108" s="12" t="s">
        <v>718</v>
      </c>
      <c r="E108" s="12" t="s">
        <v>1371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20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21"/>
        <v>0.39130434782608697</v>
      </c>
      <c r="Q108" s="7" t="b">
        <f t="shared" si="14"/>
        <v>1</v>
      </c>
      <c r="R108" s="73">
        <f t="shared" si="15"/>
        <v>0.13043478260869565</v>
      </c>
    </row>
    <row r="109" spans="1:18" x14ac:dyDescent="0.2">
      <c r="A109" s="12" t="s">
        <v>410</v>
      </c>
      <c r="B109" s="12"/>
      <c r="C109" s="12" t="s">
        <v>849</v>
      </c>
      <c r="D109" s="12" t="s">
        <v>718</v>
      </c>
      <c r="E109" s="12" t="s">
        <v>1371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20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21"/>
        <v>0.39130434782608697</v>
      </c>
      <c r="Q109" s="7" t="b">
        <f t="shared" si="14"/>
        <v>1</v>
      </c>
      <c r="R109" s="73">
        <f t="shared" si="15"/>
        <v>0.13043478260869565</v>
      </c>
    </row>
    <row r="110" spans="1:18" x14ac:dyDescent="0.2">
      <c r="A110" s="12" t="s">
        <v>412</v>
      </c>
      <c r="B110" s="12"/>
      <c r="C110" s="12" t="s">
        <v>849</v>
      </c>
      <c r="D110" s="12" t="s">
        <v>718</v>
      </c>
      <c r="E110" s="12" t="s">
        <v>1371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20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21"/>
        <v>0.27536231884057971</v>
      </c>
      <c r="Q110" s="7" t="b">
        <f t="shared" si="14"/>
        <v>1</v>
      </c>
      <c r="R110" s="73">
        <f t="shared" si="15"/>
        <v>0.13043478260869565</v>
      </c>
    </row>
    <row r="111" spans="1:18" x14ac:dyDescent="0.2">
      <c r="A111" s="12" t="s">
        <v>414</v>
      </c>
      <c r="B111" s="12"/>
      <c r="C111" s="12" t="s">
        <v>1347</v>
      </c>
      <c r="D111" s="12" t="s">
        <v>718</v>
      </c>
      <c r="E111" s="12" t="s">
        <v>1348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19"/>
        <v>1.4057758620689664</v>
      </c>
      <c r="Q111" s="7" t="b">
        <f t="shared" si="14"/>
        <v>0</v>
      </c>
      <c r="R111" s="73">
        <f t="shared" si="15"/>
        <v>0</v>
      </c>
    </row>
    <row r="112" spans="1:18" x14ac:dyDescent="0.2">
      <c r="A112" s="12" t="s">
        <v>417</v>
      </c>
      <c r="B112" s="12"/>
      <c r="C112" s="12" t="s">
        <v>849</v>
      </c>
      <c r="D112" s="12" t="s">
        <v>718</v>
      </c>
      <c r="E112" s="12" t="s">
        <v>1371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19"/>
        <v>1.0610462263225047</v>
      </c>
      <c r="Q112" s="7" t="b">
        <f t="shared" si="14"/>
        <v>1</v>
      </c>
      <c r="R112" s="73">
        <f t="shared" si="15"/>
        <v>0.13043478260869565</v>
      </c>
    </row>
    <row r="113" spans="1:20" x14ac:dyDescent="0.2">
      <c r="A113" s="12" t="s">
        <v>419</v>
      </c>
      <c r="B113" s="12"/>
      <c r="C113" s="12" t="s">
        <v>849</v>
      </c>
      <c r="D113" s="12" t="s">
        <v>718</v>
      </c>
      <c r="E113" s="12" t="s">
        <v>1371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19"/>
        <v>-1.2650642519475936E-3</v>
      </c>
      <c r="Q113" s="7" t="b">
        <f t="shared" si="14"/>
        <v>1</v>
      </c>
      <c r="R113" s="73">
        <f t="shared" si="15"/>
        <v>0.13043478260869565</v>
      </c>
    </row>
    <row r="114" spans="1:20" x14ac:dyDescent="0.2">
      <c r="A114" s="12" t="s">
        <v>421</v>
      </c>
      <c r="B114" s="12"/>
      <c r="C114" s="12" t="s">
        <v>849</v>
      </c>
      <c r="D114" s="12" t="s">
        <v>718</v>
      </c>
      <c r="E114" s="12" t="s">
        <v>1371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19"/>
        <v>1.9677993767621309</v>
      </c>
      <c r="Q114" s="7" t="b">
        <f t="shared" si="14"/>
        <v>1</v>
      </c>
      <c r="R114" s="73">
        <f t="shared" si="15"/>
        <v>0.13043478260869565</v>
      </c>
    </row>
    <row r="115" spans="1:20" x14ac:dyDescent="0.2">
      <c r="A115" s="12" t="s">
        <v>423</v>
      </c>
      <c r="B115" s="12"/>
      <c r="C115" s="12" t="s">
        <v>849</v>
      </c>
      <c r="D115" s="12" t="s">
        <v>718</v>
      </c>
      <c r="E115" s="12" t="s">
        <v>1371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9"/>
        <v>3.5196687370600416E-2</v>
      </c>
      <c r="Q115" s="7" t="b">
        <f t="shared" si="14"/>
        <v>1</v>
      </c>
      <c r="R115" s="73">
        <f t="shared" si="15"/>
        <v>0.13043478260869565</v>
      </c>
    </row>
    <row r="116" spans="1:20" x14ac:dyDescent="0.2">
      <c r="A116" s="12" t="s">
        <v>425</v>
      </c>
      <c r="B116" s="12"/>
      <c r="C116" s="12" t="s">
        <v>1345</v>
      </c>
      <c r="D116" s="12" t="s">
        <v>718</v>
      </c>
      <c r="E116" s="12" t="s">
        <v>1371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9"/>
        <v>0.31910092857762734</v>
      </c>
      <c r="Q116" s="7" t="b">
        <f t="shared" si="14"/>
        <v>0</v>
      </c>
      <c r="R116" s="73">
        <f t="shared" si="15"/>
        <v>0.13043478260869565</v>
      </c>
    </row>
    <row r="117" spans="1:20" x14ac:dyDescent="0.2">
      <c r="A117" s="67" t="s">
        <v>461</v>
      </c>
      <c r="B117" s="41" t="s">
        <v>1398</v>
      </c>
      <c r="C117" s="12" t="s">
        <v>1781</v>
      </c>
      <c r="D117" s="12" t="s">
        <v>718</v>
      </c>
      <c r="E117" s="12" t="s">
        <v>1386</v>
      </c>
      <c r="F117" s="41" t="s">
        <v>1399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9"/>
        <v>0.96761112000426908</v>
      </c>
      <c r="R117" s="73">
        <f t="shared" si="15"/>
        <v>7.7383810895896715E-2</v>
      </c>
      <c r="T117" s="9"/>
    </row>
    <row r="118" spans="1:20" x14ac:dyDescent="0.2">
      <c r="A118" s="61" t="s">
        <v>428</v>
      </c>
      <c r="B118" s="12" t="s">
        <v>1400</v>
      </c>
      <c r="C118" s="12" t="s">
        <v>1767</v>
      </c>
      <c r="D118" s="12" t="s">
        <v>718</v>
      </c>
      <c r="E118" s="12" t="s">
        <v>1365</v>
      </c>
      <c r="F118" s="41" t="s">
        <v>1401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6"/>
        <v>0.96150301067214938</v>
      </c>
      <c r="R118" s="73">
        <f t="shared" si="15"/>
        <v>0.26548386809183755</v>
      </c>
    </row>
    <row r="119" spans="1:20" x14ac:dyDescent="0.2">
      <c r="A119" s="12" t="s">
        <v>431</v>
      </c>
      <c r="B119" s="12"/>
      <c r="C119" s="12" t="s">
        <v>1376</v>
      </c>
      <c r="D119" s="12" t="s">
        <v>718</v>
      </c>
      <c r="E119" s="12" t="s">
        <v>1375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ref="P119" si="22">IF(N119&lt;&gt;0,IFERROR(O119/M119,""),"")</f>
        <v>0.25626965174129362</v>
      </c>
      <c r="Q119" s="7" t="b">
        <f t="shared" si="14"/>
        <v>0</v>
      </c>
      <c r="R119" s="73">
        <f t="shared" si="15"/>
        <v>0</v>
      </c>
    </row>
    <row r="120" spans="1:20" x14ac:dyDescent="0.2">
      <c r="A120" s="12" t="s">
        <v>433</v>
      </c>
      <c r="B120" s="41" t="s">
        <v>1402</v>
      </c>
      <c r="C120" s="12" t="s">
        <v>1765</v>
      </c>
      <c r="D120" s="12" t="s">
        <v>718</v>
      </c>
      <c r="E120" s="12" t="s">
        <v>1386</v>
      </c>
      <c r="F120" s="41" t="s">
        <v>1399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6"/>
        <v>0.42387497386919304</v>
      </c>
      <c r="R120" s="73">
        <f t="shared" si="15"/>
        <v>8.1296882171373722E-2</v>
      </c>
      <c r="T120" s="9"/>
    </row>
    <row r="121" spans="1:20" x14ac:dyDescent="0.2">
      <c r="A121" s="12" t="s">
        <v>438</v>
      </c>
      <c r="B121" s="12"/>
      <c r="C121" s="12" t="s">
        <v>849</v>
      </c>
      <c r="D121" s="12" t="s">
        <v>718</v>
      </c>
      <c r="E121" s="12" t="s">
        <v>1371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23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ref="P121:P889" si="24">IF(N121&lt;&gt;0,IFERROR(O121/M121,""),"")</f>
        <v>1.0460358056265984</v>
      </c>
      <c r="Q121" s="7" t="b">
        <f t="shared" si="14"/>
        <v>1</v>
      </c>
      <c r="R121" s="73">
        <f t="shared" si="15"/>
        <v>0.13043478260869565</v>
      </c>
    </row>
    <row r="122" spans="1:20" x14ac:dyDescent="0.2">
      <c r="A122" s="12" t="s">
        <v>440</v>
      </c>
      <c r="B122" s="12"/>
      <c r="C122" s="12" t="s">
        <v>849</v>
      </c>
      <c r="D122" s="12" t="s">
        <v>718</v>
      </c>
      <c r="E122" s="12" t="s">
        <v>1371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23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24"/>
        <v>0.13064035358207415</v>
      </c>
      <c r="Q122" s="7" t="b">
        <f t="shared" si="14"/>
        <v>1</v>
      </c>
      <c r="R122" s="73">
        <f t="shared" si="15"/>
        <v>0.13043478260869562</v>
      </c>
    </row>
    <row r="123" spans="1:20" x14ac:dyDescent="0.2">
      <c r="A123" s="12" t="s">
        <v>442</v>
      </c>
      <c r="B123" s="12"/>
      <c r="C123" s="12" t="s">
        <v>849</v>
      </c>
      <c r="D123" s="12" t="s">
        <v>718</v>
      </c>
      <c r="E123" s="12" t="s">
        <v>1371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23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24"/>
        <v>0.35140115729080929</v>
      </c>
      <c r="Q123" s="7" t="b">
        <f t="shared" si="14"/>
        <v>1</v>
      </c>
      <c r="R123" s="73">
        <f t="shared" si="15"/>
        <v>0.13043478260869565</v>
      </c>
    </row>
    <row r="124" spans="1:20" x14ac:dyDescent="0.2">
      <c r="A124" s="12" t="s">
        <v>445</v>
      </c>
      <c r="B124" s="12"/>
      <c r="C124" s="12" t="s">
        <v>1345</v>
      </c>
      <c r="D124" s="12" t="s">
        <v>718</v>
      </c>
      <c r="E124" s="12" t="s">
        <v>1371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23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24"/>
        <v>1.0060436624521514</v>
      </c>
      <c r="Q124" s="7" t="b">
        <f t="shared" si="14"/>
        <v>1</v>
      </c>
      <c r="R124" s="73">
        <f t="shared" si="15"/>
        <v>0.13043478260869565</v>
      </c>
    </row>
    <row r="125" spans="1:20" x14ac:dyDescent="0.2">
      <c r="A125" s="12" t="s">
        <v>443</v>
      </c>
      <c r="B125" s="12"/>
      <c r="C125" s="12" t="s">
        <v>1345</v>
      </c>
      <c r="D125" s="12" t="s">
        <v>718</v>
      </c>
      <c r="E125" s="12" t="s">
        <v>1371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23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24"/>
        <v>1.0758851343558988</v>
      </c>
      <c r="Q125" s="7" t="b">
        <f t="shared" si="14"/>
        <v>1</v>
      </c>
      <c r="R125" s="73">
        <f t="shared" si="15"/>
        <v>0.13043478260869565</v>
      </c>
    </row>
    <row r="126" spans="1:20" x14ac:dyDescent="0.2">
      <c r="A126" s="12" t="s">
        <v>447</v>
      </c>
      <c r="B126" s="12"/>
      <c r="C126" s="12" t="s">
        <v>1345</v>
      </c>
      <c r="D126" s="12" t="s">
        <v>718</v>
      </c>
      <c r="E126" s="12" t="s">
        <v>1371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23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ref="P126:P133" si="25">IF(N126&lt;&gt;0,IFERROR(O126/M126,""),"")</f>
        <v>0.57651872780252778</v>
      </c>
      <c r="Q126" s="7" t="b">
        <f t="shared" si="14"/>
        <v>1</v>
      </c>
      <c r="R126" s="73">
        <f t="shared" si="15"/>
        <v>0.13043478260869565</v>
      </c>
    </row>
    <row r="127" spans="1:20" x14ac:dyDescent="0.2">
      <c r="A127" s="12" t="s">
        <v>450</v>
      </c>
      <c r="B127" s="12"/>
      <c r="C127" s="12" t="s">
        <v>1385</v>
      </c>
      <c r="D127" s="12" t="s">
        <v>718</v>
      </c>
      <c r="E127" s="12" t="s">
        <v>1386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25"/>
        <v>-0.23480812316605873</v>
      </c>
      <c r="Q127" s="7" t="b">
        <f t="shared" si="14"/>
        <v>0</v>
      </c>
      <c r="R127" s="73">
        <f t="shared" si="15"/>
        <v>5.489536453205527E-2</v>
      </c>
    </row>
    <row r="128" spans="1:20" x14ac:dyDescent="0.2">
      <c r="A128" s="12" t="s">
        <v>454</v>
      </c>
      <c r="B128" s="41" t="s">
        <v>1403</v>
      </c>
      <c r="C128" s="12" t="s">
        <v>1767</v>
      </c>
      <c r="D128" s="12" t="s">
        <v>718</v>
      </c>
      <c r="E128" s="12" t="s">
        <v>1386</v>
      </c>
      <c r="F128" s="41" t="s">
        <v>1404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25"/>
        <v>0.78841549994459492</v>
      </c>
      <c r="R128" s="73">
        <f t="shared" si="15"/>
        <v>7.4003808758082004E-2</v>
      </c>
    </row>
    <row r="129" spans="1:19" x14ac:dyDescent="0.2">
      <c r="A129" s="12" t="s">
        <v>457</v>
      </c>
      <c r="B129" s="41" t="s">
        <v>1405</v>
      </c>
      <c r="C129" s="12" t="s">
        <v>1781</v>
      </c>
      <c r="D129" s="12" t="s">
        <v>718</v>
      </c>
      <c r="E129" s="12" t="s">
        <v>1386</v>
      </c>
      <c r="F129" s="41" t="s">
        <v>1404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25"/>
        <v>0.6825565677158334</v>
      </c>
      <c r="R129" s="73">
        <f t="shared" si="15"/>
        <v>9.0487548958133115E-2</v>
      </c>
    </row>
    <row r="130" spans="1:19" x14ac:dyDescent="0.2">
      <c r="A130" s="12" t="s">
        <v>464</v>
      </c>
      <c r="B130" s="12"/>
      <c r="C130" s="12" t="s">
        <v>1376</v>
      </c>
      <c r="D130" s="12" t="s">
        <v>718</v>
      </c>
      <c r="E130" s="12" t="s">
        <v>1375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25"/>
        <v>-0.13068857142857143</v>
      </c>
      <c r="Q130" s="7" t="b">
        <f t="shared" si="14"/>
        <v>0</v>
      </c>
      <c r="R130" s="73">
        <f t="shared" si="15"/>
        <v>0</v>
      </c>
    </row>
    <row r="131" spans="1:19" x14ac:dyDescent="0.2">
      <c r="A131" s="12" t="s">
        <v>466</v>
      </c>
      <c r="B131" s="12"/>
      <c r="C131" s="12" t="s">
        <v>1347</v>
      </c>
      <c r="D131" s="12" t="s">
        <v>718</v>
      </c>
      <c r="E131" s="12" t="s">
        <v>1348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si="25"/>
        <v>1.6952036376081747</v>
      </c>
      <c r="Q131" s="7" t="b">
        <f t="shared" si="14"/>
        <v>0</v>
      </c>
      <c r="R131" s="73">
        <f t="shared" si="15"/>
        <v>0</v>
      </c>
    </row>
    <row r="132" spans="1:19" x14ac:dyDescent="0.2">
      <c r="A132" s="12" t="s">
        <v>468</v>
      </c>
      <c r="B132" s="12"/>
      <c r="C132" s="12" t="s">
        <v>1385</v>
      </c>
      <c r="D132" s="12" t="s">
        <v>718</v>
      </c>
      <c r="E132" s="12" t="s">
        <v>1386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5"/>
        <v>0.22693549858412662</v>
      </c>
      <c r="Q132" s="7" t="b">
        <f t="shared" ref="Q132:Q195" si="26">J132=K132</f>
        <v>0</v>
      </c>
      <c r="R132" s="73">
        <f t="shared" ref="R132:R889" si="27">L132/M132</f>
        <v>5.6270124546560933E-2</v>
      </c>
    </row>
    <row r="133" spans="1:19" x14ac:dyDescent="0.2">
      <c r="A133" s="12" t="s">
        <v>476</v>
      </c>
      <c r="B133" s="12"/>
      <c r="C133" s="12" t="s">
        <v>849</v>
      </c>
      <c r="D133" s="12" t="s">
        <v>718</v>
      </c>
      <c r="E133" s="12" t="s">
        <v>1371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8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5"/>
        <v>0.84656706395836812</v>
      </c>
      <c r="Q133" s="7" t="b">
        <f t="shared" si="26"/>
        <v>1</v>
      </c>
      <c r="R133" s="73">
        <f t="shared" si="27"/>
        <v>0.13043478260869565</v>
      </c>
    </row>
    <row r="134" spans="1:19" x14ac:dyDescent="0.2">
      <c r="A134" s="12" t="s">
        <v>477</v>
      </c>
      <c r="B134" s="12"/>
      <c r="C134" s="12" t="s">
        <v>1345</v>
      </c>
      <c r="D134" s="12" t="s">
        <v>718</v>
      </c>
      <c r="E134" s="12" t="s">
        <v>1371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8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4"/>
        <v>0.29015610888917559</v>
      </c>
      <c r="Q134" s="7" t="b">
        <f t="shared" si="26"/>
        <v>1</v>
      </c>
      <c r="R134" s="73">
        <f t="shared" si="27"/>
        <v>0.13043478260869565</v>
      </c>
    </row>
    <row r="135" spans="1:19" x14ac:dyDescent="0.2">
      <c r="A135" s="12" t="s">
        <v>479</v>
      </c>
      <c r="B135" s="12"/>
      <c r="C135" s="12" t="s">
        <v>1345</v>
      </c>
      <c r="D135" s="12" t="s">
        <v>718</v>
      </c>
      <c r="E135" s="12" t="s">
        <v>1371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8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4"/>
        <v>0.27502231289047552</v>
      </c>
      <c r="Q135" s="7" t="b">
        <f t="shared" si="26"/>
        <v>1</v>
      </c>
      <c r="R135" s="73">
        <f t="shared" si="27"/>
        <v>0.13043478260869565</v>
      </c>
    </row>
    <row r="136" spans="1:19" x14ac:dyDescent="0.2">
      <c r="A136" s="12" t="s">
        <v>481</v>
      </c>
      <c r="B136" s="12"/>
      <c r="C136" s="12" t="s">
        <v>1345</v>
      </c>
      <c r="D136" s="12" t="s">
        <v>718</v>
      </c>
      <c r="E136" s="12" t="s">
        <v>1371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8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ref="P136:P152" si="29">IF(N136&lt;&gt;0,IFERROR(O136/M136,""),"")</f>
        <v>0.72639200831349948</v>
      </c>
      <c r="Q136" s="7" t="b">
        <f t="shared" si="26"/>
        <v>1</v>
      </c>
      <c r="R136" s="73">
        <f t="shared" si="27"/>
        <v>0.13043478260869565</v>
      </c>
    </row>
    <row r="137" spans="1:19" x14ac:dyDescent="0.2">
      <c r="A137" s="12" t="s">
        <v>485</v>
      </c>
      <c r="B137" s="12"/>
      <c r="C137" s="12" t="s">
        <v>1345</v>
      </c>
      <c r="D137" s="12" t="s">
        <v>718</v>
      </c>
      <c r="E137" s="12" t="s">
        <v>1371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8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9"/>
        <v>0.26023944549464395</v>
      </c>
      <c r="Q137" s="7" t="b">
        <f t="shared" si="26"/>
        <v>1</v>
      </c>
      <c r="R137" s="73">
        <f t="shared" si="27"/>
        <v>0.13043478260869565</v>
      </c>
    </row>
    <row r="138" spans="1:19" x14ac:dyDescent="0.2">
      <c r="A138" s="12" t="s">
        <v>487</v>
      </c>
      <c r="B138" s="12"/>
      <c r="C138" s="12" t="s">
        <v>849</v>
      </c>
      <c r="D138" s="12" t="s">
        <v>718</v>
      </c>
      <c r="E138" s="12" t="s">
        <v>1371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8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9"/>
        <v>1.6755852842809364</v>
      </c>
      <c r="Q138" s="7" t="b">
        <f t="shared" si="26"/>
        <v>1</v>
      </c>
      <c r="R138" s="73">
        <f t="shared" si="27"/>
        <v>0.13043478260869565</v>
      </c>
    </row>
    <row r="139" spans="1:19" x14ac:dyDescent="0.2">
      <c r="A139" s="12" t="s">
        <v>489</v>
      </c>
      <c r="B139" s="12"/>
      <c r="C139" s="12" t="s">
        <v>849</v>
      </c>
      <c r="D139" s="12" t="s">
        <v>718</v>
      </c>
      <c r="E139" s="12" t="s">
        <v>1371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8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9"/>
        <v>0.18147448015122869</v>
      </c>
      <c r="Q139" s="7" t="b">
        <f t="shared" si="26"/>
        <v>1</v>
      </c>
      <c r="R139" s="73">
        <f t="shared" si="27"/>
        <v>0.13043478260869565</v>
      </c>
    </row>
    <row r="140" spans="1:19" x14ac:dyDescent="0.2">
      <c r="A140" s="12" t="s">
        <v>491</v>
      </c>
      <c r="B140" s="41" t="s">
        <v>1406</v>
      </c>
      <c r="C140" s="12" t="s">
        <v>1781</v>
      </c>
      <c r="D140" s="12" t="s">
        <v>718</v>
      </c>
      <c r="E140" s="12" t="s">
        <v>1386</v>
      </c>
      <c r="F140" s="41" t="s">
        <v>1407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9"/>
        <v>0.42485130658864839</v>
      </c>
      <c r="R140" s="73">
        <f t="shared" si="27"/>
        <v>6.494924589179181E-2</v>
      </c>
      <c r="S140" s="9"/>
    </row>
    <row r="141" spans="1:19" x14ac:dyDescent="0.2">
      <c r="A141" s="12" t="s">
        <v>494</v>
      </c>
      <c r="B141" s="12"/>
      <c r="C141" s="12" t="s">
        <v>1374</v>
      </c>
      <c r="D141" s="12" t="s">
        <v>718</v>
      </c>
      <c r="E141" s="12" t="s">
        <v>1375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9"/>
        <v>0.25806451612903225</v>
      </c>
      <c r="Q141" s="7" t="b">
        <f t="shared" si="26"/>
        <v>0</v>
      </c>
      <c r="R141" s="73">
        <f t="shared" si="27"/>
        <v>0</v>
      </c>
    </row>
    <row r="142" spans="1:19" x14ac:dyDescent="0.2">
      <c r="A142" s="12" t="s">
        <v>497</v>
      </c>
      <c r="B142" s="41" t="s">
        <v>1408</v>
      </c>
      <c r="C142" s="12" t="s">
        <v>1767</v>
      </c>
      <c r="D142" s="12" t="s">
        <v>718</v>
      </c>
      <c r="E142" s="12" t="s">
        <v>1386</v>
      </c>
      <c r="F142" s="41" t="s">
        <v>1407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ref="P142:P146" si="30">IF(N142&lt;&gt;0,IFERROR(O142/M142,""),"")</f>
        <v>0.67195314935329431</v>
      </c>
      <c r="R142" s="73">
        <f t="shared" si="27"/>
        <v>7.447462369015756E-2</v>
      </c>
    </row>
    <row r="143" spans="1:19" x14ac:dyDescent="0.2">
      <c r="A143" s="12" t="s">
        <v>503</v>
      </c>
      <c r="B143" s="41" t="s">
        <v>1409</v>
      </c>
      <c r="C143" s="12" t="s">
        <v>1782</v>
      </c>
      <c r="D143" s="12" t="s">
        <v>718</v>
      </c>
      <c r="E143" s="12" t="s">
        <v>1386</v>
      </c>
      <c r="F143" s="41" t="s">
        <v>1410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30"/>
        <v>0.62828133456487734</v>
      </c>
      <c r="Q143" s="7" t="b">
        <f t="shared" si="26"/>
        <v>1</v>
      </c>
      <c r="R143" s="73">
        <f t="shared" si="27"/>
        <v>7.6408115678668787E-2</v>
      </c>
    </row>
    <row r="144" spans="1:19" x14ac:dyDescent="0.2">
      <c r="A144" s="12" t="s">
        <v>511</v>
      </c>
      <c r="B144" s="12"/>
      <c r="C144" s="12" t="s">
        <v>1345</v>
      </c>
      <c r="D144" s="12" t="s">
        <v>718</v>
      </c>
      <c r="E144" s="12" t="s">
        <v>1371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31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30"/>
        <v>0.93955067076127352</v>
      </c>
      <c r="Q144" s="7" t="b">
        <f t="shared" si="26"/>
        <v>1</v>
      </c>
      <c r="R144" s="73">
        <f t="shared" si="27"/>
        <v>0.13043478260869565</v>
      </c>
    </row>
    <row r="145" spans="1:18" x14ac:dyDescent="0.2">
      <c r="A145" s="12" t="s">
        <v>513</v>
      </c>
      <c r="B145" s="12"/>
      <c r="C145" s="12" t="s">
        <v>1345</v>
      </c>
      <c r="D145" s="12" t="s">
        <v>718</v>
      </c>
      <c r="E145" s="12" t="s">
        <v>1371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31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30"/>
        <v>0.93955067076127352</v>
      </c>
      <c r="Q145" s="7" t="b">
        <f t="shared" si="26"/>
        <v>1</v>
      </c>
      <c r="R145" s="73">
        <f t="shared" si="27"/>
        <v>0.13043478260869565</v>
      </c>
    </row>
    <row r="146" spans="1:18" x14ac:dyDescent="0.2">
      <c r="A146" s="12" t="s">
        <v>514</v>
      </c>
      <c r="B146" s="12"/>
      <c r="C146" s="12" t="s">
        <v>1345</v>
      </c>
      <c r="D146" s="12" t="s">
        <v>718</v>
      </c>
      <c r="E146" s="12" t="s">
        <v>1371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31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30"/>
        <v>0.61447773522565141</v>
      </c>
      <c r="Q146" s="7" t="b">
        <f t="shared" si="26"/>
        <v>1</v>
      </c>
      <c r="R146" s="73">
        <f t="shared" si="27"/>
        <v>0.13043478260869565</v>
      </c>
    </row>
    <row r="147" spans="1:18" x14ac:dyDescent="0.2">
      <c r="A147" s="12" t="s">
        <v>517</v>
      </c>
      <c r="B147" s="12"/>
      <c r="C147" s="12" t="s">
        <v>1345</v>
      </c>
      <c r="D147" s="12" t="s">
        <v>718</v>
      </c>
      <c r="E147" s="12" t="s">
        <v>1371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31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ref="P147:P151" si="32">IF(N147&lt;&gt;0,IFERROR(O147/M147,""),"")</f>
        <v>-0.16533879657030129</v>
      </c>
      <c r="Q147" s="7" t="b">
        <f t="shared" si="26"/>
        <v>1</v>
      </c>
      <c r="R147" s="73">
        <f t="shared" si="27"/>
        <v>0.13043478260869565</v>
      </c>
    </row>
    <row r="148" spans="1:18" x14ac:dyDescent="0.2">
      <c r="A148" s="12" t="s">
        <v>519</v>
      </c>
      <c r="B148" s="12"/>
      <c r="C148" s="12" t="s">
        <v>849</v>
      </c>
      <c r="D148" s="12" t="s">
        <v>718</v>
      </c>
      <c r="E148" s="12" t="s">
        <v>1371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31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32"/>
        <v>0.9352341633337633</v>
      </c>
      <c r="Q148" s="7" t="b">
        <f t="shared" si="26"/>
        <v>1</v>
      </c>
      <c r="R148" s="73">
        <f t="shared" si="27"/>
        <v>0.13043478260869565</v>
      </c>
    </row>
    <row r="149" spans="1:18" x14ac:dyDescent="0.2">
      <c r="A149" s="12" t="s">
        <v>520</v>
      </c>
      <c r="B149" s="12"/>
      <c r="C149" s="12" t="s">
        <v>849</v>
      </c>
      <c r="D149" s="12" t="s">
        <v>718</v>
      </c>
      <c r="E149" s="12" t="s">
        <v>1371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31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32"/>
        <v>7.5011944577161913E-2</v>
      </c>
      <c r="Q149" s="7" t="b">
        <f t="shared" si="26"/>
        <v>1</v>
      </c>
      <c r="R149" s="73">
        <f t="shared" si="27"/>
        <v>0.13043478260869565</v>
      </c>
    </row>
    <row r="150" spans="1:18" x14ac:dyDescent="0.2">
      <c r="A150" s="12" t="s">
        <v>521</v>
      </c>
      <c r="B150" s="12"/>
      <c r="C150" s="12" t="s">
        <v>849</v>
      </c>
      <c r="D150" s="12" t="s">
        <v>718</v>
      </c>
      <c r="E150" s="12" t="s">
        <v>1371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31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32"/>
        <v>0.53423572789586993</v>
      </c>
      <c r="Q150" s="7" t="b">
        <f t="shared" si="26"/>
        <v>1</v>
      </c>
      <c r="R150" s="73">
        <f t="shared" si="27"/>
        <v>0.13043478260869565</v>
      </c>
    </row>
    <row r="151" spans="1:18" x14ac:dyDescent="0.2">
      <c r="A151" s="12" t="s">
        <v>522</v>
      </c>
      <c r="B151" s="41" t="s">
        <v>1411</v>
      </c>
      <c r="C151" s="12" t="s">
        <v>1767</v>
      </c>
      <c r="D151" s="12" t="s">
        <v>718</v>
      </c>
      <c r="E151" s="12" t="s">
        <v>1386</v>
      </c>
      <c r="F151" s="41" t="s">
        <v>1410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32"/>
        <v>0.74439296474975991</v>
      </c>
      <c r="R151" s="73">
        <f t="shared" si="27"/>
        <v>7.1212817561878652E-2</v>
      </c>
    </row>
    <row r="152" spans="1:18" x14ac:dyDescent="0.2">
      <c r="A152" s="12" t="s">
        <v>527</v>
      </c>
      <c r="B152" s="12"/>
      <c r="C152" s="12" t="s">
        <v>1345</v>
      </c>
      <c r="D152" s="12" t="s">
        <v>718</v>
      </c>
      <c r="E152" s="12" t="s">
        <v>1371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9"/>
        <v>0.36775517182424339</v>
      </c>
      <c r="Q152" s="7" t="b">
        <f t="shared" si="26"/>
        <v>1</v>
      </c>
      <c r="R152" s="73">
        <f t="shared" si="27"/>
        <v>0.13043478260869565</v>
      </c>
    </row>
    <row r="153" spans="1:18" x14ac:dyDescent="0.2">
      <c r="A153" s="12" t="s">
        <v>530</v>
      </c>
      <c r="B153" s="12"/>
      <c r="C153" s="12" t="s">
        <v>1412</v>
      </c>
      <c r="D153" s="12" t="s">
        <v>718</v>
      </c>
      <c r="E153" s="12" t="s">
        <v>1386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ref="P153:P887" si="33">IF(N153&lt;&gt;0,IFERROR(O153/M153,""),"")</f>
        <v>0.38019055534118901</v>
      </c>
      <c r="Q153" s="7" t="b">
        <f t="shared" si="26"/>
        <v>0</v>
      </c>
      <c r="R153" s="73">
        <f t="shared" si="27"/>
        <v>3.4919432140194537E-2</v>
      </c>
    </row>
    <row r="154" spans="1:18" x14ac:dyDescent="0.2">
      <c r="A154" s="12" t="s">
        <v>534</v>
      </c>
      <c r="B154" s="12"/>
      <c r="C154" s="12" t="s">
        <v>1345</v>
      </c>
      <c r="D154" s="12" t="s">
        <v>718</v>
      </c>
      <c r="E154" s="12" t="s">
        <v>1371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ref="P154:P165" si="34">IF(N154&lt;&gt;0,IFERROR(O154/M154,""),"")</f>
        <v>0.75524415158403579</v>
      </c>
      <c r="Q154" s="7" t="b">
        <f t="shared" si="26"/>
        <v>1</v>
      </c>
      <c r="R154" s="73">
        <f t="shared" ref="R154:R165" si="35">L154/M154</f>
        <v>0.13043478260869565</v>
      </c>
    </row>
    <row r="155" spans="1:18" x14ac:dyDescent="0.2">
      <c r="A155" s="12" t="s">
        <v>535</v>
      </c>
      <c r="B155" s="12"/>
      <c r="C155" s="12" t="s">
        <v>1345</v>
      </c>
      <c r="D155" s="12" t="s">
        <v>718</v>
      </c>
      <c r="E155" s="12" t="s">
        <v>1371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34"/>
        <v>0.44703190200565351</v>
      </c>
      <c r="Q155" s="7" t="b">
        <f t="shared" si="26"/>
        <v>1</v>
      </c>
      <c r="R155" s="73">
        <f t="shared" si="35"/>
        <v>0.13043478260869562</v>
      </c>
    </row>
    <row r="156" spans="1:18" x14ac:dyDescent="0.2">
      <c r="A156" s="12" t="s">
        <v>540</v>
      </c>
      <c r="B156" s="12"/>
      <c r="C156" s="12" t="s">
        <v>1345</v>
      </c>
      <c r="D156" s="12" t="s">
        <v>718</v>
      </c>
      <c r="E156" s="12" t="s">
        <v>1371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34"/>
        <v>0.50291189179034379</v>
      </c>
      <c r="Q156" s="7" t="b">
        <f t="shared" si="26"/>
        <v>1</v>
      </c>
      <c r="R156" s="73">
        <f t="shared" si="35"/>
        <v>0.13043478260869565</v>
      </c>
    </row>
    <row r="157" spans="1:18" x14ac:dyDescent="0.2">
      <c r="A157" s="12" t="s">
        <v>541</v>
      </c>
      <c r="B157" s="12"/>
      <c r="C157" s="12" t="s">
        <v>1345</v>
      </c>
      <c r="D157" s="12" t="s">
        <v>718</v>
      </c>
      <c r="E157" s="12" t="s">
        <v>1371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34"/>
        <v>0.74719440897789136</v>
      </c>
      <c r="Q157" s="7" t="b">
        <f t="shared" si="26"/>
        <v>1</v>
      </c>
      <c r="R157" s="73">
        <f t="shared" si="35"/>
        <v>0.13043478260869565</v>
      </c>
    </row>
    <row r="158" spans="1:18" x14ac:dyDescent="0.2">
      <c r="A158" s="12" t="s">
        <v>543</v>
      </c>
      <c r="B158" s="12"/>
      <c r="C158" s="12" t="s">
        <v>1345</v>
      </c>
      <c r="D158" s="12" t="s">
        <v>718</v>
      </c>
      <c r="E158" s="12" t="s">
        <v>1371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34"/>
        <v>0.47638411010322185</v>
      </c>
      <c r="Q158" s="7" t="b">
        <f t="shared" si="26"/>
        <v>1</v>
      </c>
      <c r="R158" s="73">
        <f t="shared" si="35"/>
        <v>0.13043478260869568</v>
      </c>
    </row>
    <row r="159" spans="1:18" x14ac:dyDescent="0.2">
      <c r="A159" s="12" t="s">
        <v>548</v>
      </c>
      <c r="B159" s="41" t="s">
        <v>1413</v>
      </c>
      <c r="C159" s="12" t="s">
        <v>1767</v>
      </c>
      <c r="D159" s="12" t="s">
        <v>718</v>
      </c>
      <c r="E159" s="12" t="s">
        <v>1386</v>
      </c>
      <c r="F159" s="41" t="s">
        <v>1414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34"/>
        <v>0.55626656670861296</v>
      </c>
      <c r="R159" s="73">
        <f t="shared" si="35"/>
        <v>6.5860436118006599E-2</v>
      </c>
    </row>
    <row r="160" spans="1:18" x14ac:dyDescent="0.2">
      <c r="A160" s="12" t="s">
        <v>552</v>
      </c>
      <c r="B160" s="12"/>
      <c r="C160" s="12" t="s">
        <v>1345</v>
      </c>
      <c r="D160" s="12" t="s">
        <v>718</v>
      </c>
      <c r="E160" s="12" t="s">
        <v>1371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34"/>
        <v/>
      </c>
      <c r="Q160" s="7" t="b">
        <f t="shared" si="26"/>
        <v>0</v>
      </c>
      <c r="R160" s="73">
        <f t="shared" si="35"/>
        <v>0.13043478260869565</v>
      </c>
    </row>
    <row r="161" spans="1:21" x14ac:dyDescent="0.2">
      <c r="A161" s="12" t="s">
        <v>554</v>
      </c>
      <c r="B161" s="12"/>
      <c r="C161" s="12" t="s">
        <v>1374</v>
      </c>
      <c r="D161" s="12" t="s">
        <v>718</v>
      </c>
      <c r="E161" s="12" t="s">
        <v>1375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34"/>
        <v>0.1206896551724138</v>
      </c>
      <c r="Q161" s="7" t="b">
        <f t="shared" si="26"/>
        <v>0</v>
      </c>
      <c r="R161" s="73">
        <f t="shared" si="35"/>
        <v>0</v>
      </c>
    </row>
    <row r="162" spans="1:21" x14ac:dyDescent="0.2">
      <c r="A162" s="12" t="s">
        <v>557</v>
      </c>
      <c r="B162" s="12"/>
      <c r="C162" s="12" t="s">
        <v>1345</v>
      </c>
      <c r="D162" s="12" t="s">
        <v>718</v>
      </c>
      <c r="E162" s="12" t="s">
        <v>1371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34"/>
        <v>0.48378191856452724</v>
      </c>
      <c r="Q162" s="7" t="b">
        <f t="shared" si="26"/>
        <v>1</v>
      </c>
      <c r="R162" s="73">
        <f t="shared" si="35"/>
        <v>0.13043478260869565</v>
      </c>
    </row>
    <row r="163" spans="1:21" x14ac:dyDescent="0.2">
      <c r="A163" s="12" t="s">
        <v>560</v>
      </c>
      <c r="B163" s="12"/>
      <c r="C163" s="12" t="s">
        <v>1345</v>
      </c>
      <c r="D163" s="12" t="s">
        <v>718</v>
      </c>
      <c r="E163" s="12" t="s">
        <v>1371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34"/>
        <v>0.46555935515388375</v>
      </c>
      <c r="Q163" s="7" t="b">
        <f t="shared" si="26"/>
        <v>1</v>
      </c>
      <c r="R163" s="73">
        <f t="shared" si="35"/>
        <v>0.13043478260869565</v>
      </c>
    </row>
    <row r="164" spans="1:21" x14ac:dyDescent="0.2">
      <c r="A164" s="12" t="s">
        <v>561</v>
      </c>
      <c r="B164" s="12"/>
      <c r="C164" s="12" t="s">
        <v>1345</v>
      </c>
      <c r="D164" s="12" t="s">
        <v>718</v>
      </c>
      <c r="E164" s="12" t="s">
        <v>1371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34"/>
        <v>0.6286171295623092</v>
      </c>
      <c r="Q164" s="7" t="b">
        <f t="shared" si="26"/>
        <v>1</v>
      </c>
      <c r="R164" s="73">
        <f t="shared" si="35"/>
        <v>0.13043478260869565</v>
      </c>
    </row>
    <row r="165" spans="1:21" x14ac:dyDescent="0.2">
      <c r="A165" s="12" t="s">
        <v>565</v>
      </c>
      <c r="B165" s="12"/>
      <c r="C165" s="12" t="s">
        <v>1345</v>
      </c>
      <c r="D165" s="12" t="s">
        <v>718</v>
      </c>
      <c r="E165" s="12" t="s">
        <v>1371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34"/>
        <v>0.41469395454116764</v>
      </c>
      <c r="Q165" s="7" t="b">
        <f t="shared" si="26"/>
        <v>1</v>
      </c>
      <c r="R165" s="73">
        <f t="shared" si="35"/>
        <v>0.13043478260869565</v>
      </c>
    </row>
    <row r="166" spans="1:21" x14ac:dyDescent="0.2">
      <c r="A166" s="12" t="s">
        <v>567</v>
      </c>
      <c r="B166" s="12"/>
      <c r="C166" s="12" t="s">
        <v>1376</v>
      </c>
      <c r="D166" s="12" t="s">
        <v>718</v>
      </c>
      <c r="E166" s="12" t="s">
        <v>1375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33"/>
        <v>-0.12204853502150802</v>
      </c>
      <c r="Q166" s="7" t="b">
        <f t="shared" si="26"/>
        <v>0</v>
      </c>
      <c r="R166" s="73">
        <f t="shared" si="27"/>
        <v>0</v>
      </c>
      <c r="T166" s="9"/>
    </row>
    <row r="167" spans="1:21" x14ac:dyDescent="0.2">
      <c r="A167" s="12" t="s">
        <v>570</v>
      </c>
      <c r="B167" s="12"/>
      <c r="C167" s="12" t="s">
        <v>1374</v>
      </c>
      <c r="D167" s="12" t="s">
        <v>718</v>
      </c>
      <c r="E167" s="12" t="s">
        <v>1375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33"/>
        <v/>
      </c>
      <c r="Q167" s="7" t="b">
        <f t="shared" si="26"/>
        <v>0</v>
      </c>
      <c r="R167" s="73">
        <f t="shared" si="27"/>
        <v>0</v>
      </c>
    </row>
    <row r="168" spans="1:21" x14ac:dyDescent="0.2">
      <c r="A168" s="12" t="s">
        <v>572</v>
      </c>
      <c r="B168" s="41" t="s">
        <v>1415</v>
      </c>
      <c r="C168" s="12" t="s">
        <v>1767</v>
      </c>
      <c r="D168" s="12" t="s">
        <v>718</v>
      </c>
      <c r="E168" s="12" t="s">
        <v>1386</v>
      </c>
      <c r="F168" s="41" t="s">
        <v>1416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33"/>
        <v>0.51555260985397977</v>
      </c>
      <c r="R168" s="73">
        <f t="shared" si="27"/>
        <v>2.9011832865869603E-2</v>
      </c>
      <c r="T168" s="9"/>
    </row>
    <row r="169" spans="1:21" x14ac:dyDescent="0.2">
      <c r="A169" s="12" t="s">
        <v>574</v>
      </c>
      <c r="B169" s="41" t="s">
        <v>1417</v>
      </c>
      <c r="C169" s="12" t="s">
        <v>1767</v>
      </c>
      <c r="D169" s="12" t="s">
        <v>718</v>
      </c>
      <c r="E169" s="12" t="s">
        <v>1386</v>
      </c>
      <c r="F169" s="41" t="s">
        <v>1416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ref="P169:P171" si="36">IF(N169&lt;&gt;0,IFERROR(O169/M169,""),"")</f>
        <v>0.74745131554850097</v>
      </c>
      <c r="R169" s="73">
        <f t="shared" ref="R169:R171" si="37">L169/M169</f>
        <v>5.1004975276234654E-2</v>
      </c>
    </row>
    <row r="170" spans="1:21" x14ac:dyDescent="0.2">
      <c r="A170" s="12" t="s">
        <v>575</v>
      </c>
      <c r="B170" s="41" t="s">
        <v>1418</v>
      </c>
      <c r="C170" s="12" t="s">
        <v>1781</v>
      </c>
      <c r="D170" s="12" t="s">
        <v>718</v>
      </c>
      <c r="E170" s="12" t="s">
        <v>1386</v>
      </c>
      <c r="F170" s="41" t="s">
        <v>1414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36"/>
        <v>0.83524560508860102</v>
      </c>
      <c r="R170" s="73">
        <f t="shared" si="37"/>
        <v>6.5834656797123636E-2</v>
      </c>
    </row>
    <row r="171" spans="1:21" x14ac:dyDescent="0.2">
      <c r="A171" s="12" t="s">
        <v>578</v>
      </c>
      <c r="B171" s="41" t="s">
        <v>1419</v>
      </c>
      <c r="C171" s="12" t="s">
        <v>1781</v>
      </c>
      <c r="D171" s="12" t="s">
        <v>718</v>
      </c>
      <c r="E171" s="12" t="s">
        <v>1386</v>
      </c>
      <c r="F171" s="41" t="s">
        <v>1416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36"/>
        <v>0.80091145076371228</v>
      </c>
      <c r="R171" s="73">
        <f t="shared" si="37"/>
        <v>4.2236744659823619E-2</v>
      </c>
    </row>
    <row r="172" spans="1:21" x14ac:dyDescent="0.2">
      <c r="A172" s="12" t="s">
        <v>581</v>
      </c>
      <c r="B172" s="12"/>
      <c r="C172" s="12" t="s">
        <v>1374</v>
      </c>
      <c r="D172" s="12" t="s">
        <v>718</v>
      </c>
      <c r="E172" s="12" t="s">
        <v>1375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ref="P172:P886" si="38">IF(N172&lt;&gt;0,IFERROR(O172/M172,""),"")</f>
        <v>-0.59483568075117366</v>
      </c>
      <c r="Q172" s="7" t="b">
        <f t="shared" si="26"/>
        <v>1</v>
      </c>
      <c r="R172" s="73">
        <f t="shared" ref="R172:R886" si="39">L172/M172</f>
        <v>0</v>
      </c>
      <c r="T172" s="7">
        <v>6450</v>
      </c>
      <c r="U172" s="7">
        <v>4850</v>
      </c>
    </row>
    <row r="173" spans="1:21" x14ac:dyDescent="0.2">
      <c r="A173" s="12" t="s">
        <v>584</v>
      </c>
      <c r="B173" s="12"/>
      <c r="C173" s="12" t="s">
        <v>1376</v>
      </c>
      <c r="D173" s="12" t="s">
        <v>718</v>
      </c>
      <c r="E173" s="12" t="s">
        <v>1375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38"/>
        <v>0.31455399061032863</v>
      </c>
      <c r="Q173" s="7" t="b">
        <f t="shared" si="26"/>
        <v>1</v>
      </c>
      <c r="R173" s="73">
        <f t="shared" si="39"/>
        <v>0</v>
      </c>
    </row>
    <row r="174" spans="1:21" x14ac:dyDescent="0.2">
      <c r="A174" s="12" t="s">
        <v>585</v>
      </c>
      <c r="B174" s="12"/>
      <c r="C174" s="12" t="s">
        <v>1345</v>
      </c>
      <c r="D174" s="12" t="s">
        <v>718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ref="P174:P618" si="40">IF(N174&lt;&gt;0,IFERROR(O174/M174,""),"")</f>
        <v>0.20147180295862427</v>
      </c>
      <c r="Q174" s="7" t="b">
        <f t="shared" si="26"/>
        <v>1</v>
      </c>
      <c r="R174" s="73">
        <f t="shared" ref="R174:R618" si="41">L174/M174</f>
        <v>0.13043478260869565</v>
      </c>
    </row>
    <row r="175" spans="1:21" x14ac:dyDescent="0.2">
      <c r="A175" s="12" t="s">
        <v>587</v>
      </c>
      <c r="B175" s="12"/>
      <c r="C175" s="12" t="s">
        <v>1345</v>
      </c>
      <c r="D175" s="12" t="s">
        <v>718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40"/>
        <v>0.4365064163953265</v>
      </c>
      <c r="Q175" s="7" t="b">
        <f t="shared" si="26"/>
        <v>1</v>
      </c>
      <c r="R175" s="73">
        <f t="shared" si="41"/>
        <v>0.13043478260869565</v>
      </c>
    </row>
    <row r="176" spans="1:21" x14ac:dyDescent="0.2">
      <c r="A176" s="12" t="s">
        <v>588</v>
      </c>
      <c r="B176" s="12"/>
      <c r="C176" s="12" t="s">
        <v>1385</v>
      </c>
      <c r="D176" s="12" t="s">
        <v>718</v>
      </c>
      <c r="E176" s="12" t="s">
        <v>1386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40"/>
        <v>0.18096735747115933</v>
      </c>
      <c r="Q176" s="7" t="b">
        <f t="shared" si="26"/>
        <v>0</v>
      </c>
      <c r="R176" s="73">
        <f t="shared" si="41"/>
        <v>6.0250082735214885E-2</v>
      </c>
    </row>
    <row r="177" spans="1:22" x14ac:dyDescent="0.2">
      <c r="A177" s="12" t="s">
        <v>589</v>
      </c>
      <c r="B177" s="12"/>
      <c r="C177" s="12" t="s">
        <v>1397</v>
      </c>
      <c r="D177" s="12" t="s">
        <v>718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42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ref="P177:P196" si="43">IF(N177&lt;&gt;0,IFERROR(O177/M177,""),"")</f>
        <v>0.2957941288878374</v>
      </c>
      <c r="Q177" s="7" t="b">
        <f t="shared" si="26"/>
        <v>1</v>
      </c>
      <c r="R177" s="73">
        <f t="shared" ref="R177:R196" si="44">L177/M177</f>
        <v>0.13043478260869568</v>
      </c>
    </row>
    <row r="178" spans="1:22" x14ac:dyDescent="0.2">
      <c r="A178" s="12" t="s">
        <v>592</v>
      </c>
      <c r="B178" s="12"/>
      <c r="C178" s="12" t="s">
        <v>849</v>
      </c>
      <c r="D178" s="12" t="s">
        <v>718</v>
      </c>
      <c r="E178" s="12" t="s">
        <v>1371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42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43"/>
        <v>0.12637981527371037</v>
      </c>
      <c r="Q178" s="7" t="b">
        <f t="shared" si="26"/>
        <v>1</v>
      </c>
      <c r="R178" s="73">
        <f t="shared" si="44"/>
        <v>0.13043478260869565</v>
      </c>
    </row>
    <row r="179" spans="1:22" x14ac:dyDescent="0.2">
      <c r="A179" s="12" t="s">
        <v>593</v>
      </c>
      <c r="B179" s="12"/>
      <c r="C179" s="12" t="s">
        <v>849</v>
      </c>
      <c r="D179" s="12" t="s">
        <v>718</v>
      </c>
      <c r="E179" s="12" t="s">
        <v>1371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42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43"/>
        <v>-0.24055439529143732</v>
      </c>
      <c r="Q179" s="7" t="b">
        <f t="shared" si="26"/>
        <v>1</v>
      </c>
      <c r="R179" s="73">
        <f t="shared" si="44"/>
        <v>0.13043478260869565</v>
      </c>
    </row>
    <row r="180" spans="1:22" x14ac:dyDescent="0.2">
      <c r="A180" s="12" t="s">
        <v>595</v>
      </c>
      <c r="B180" s="12"/>
      <c r="C180" s="12" t="s">
        <v>849</v>
      </c>
      <c r="D180" s="12" t="s">
        <v>718</v>
      </c>
      <c r="E180" s="12" t="s">
        <v>1371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42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43"/>
        <v>0.77462289263531492</v>
      </c>
      <c r="Q180" s="7" t="b">
        <f t="shared" si="26"/>
        <v>1</v>
      </c>
      <c r="R180" s="73">
        <f t="shared" si="44"/>
        <v>0.13043478260869565</v>
      </c>
    </row>
    <row r="181" spans="1:22" x14ac:dyDescent="0.2">
      <c r="A181" s="12" t="s">
        <v>596</v>
      </c>
      <c r="B181" s="12"/>
      <c r="C181" s="12" t="s">
        <v>849</v>
      </c>
      <c r="D181" s="12" t="s">
        <v>718</v>
      </c>
      <c r="E181" s="12" t="s">
        <v>1371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42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43"/>
        <v>2.3170034700959374</v>
      </c>
      <c r="Q181" s="7" t="b">
        <f t="shared" si="26"/>
        <v>1</v>
      </c>
      <c r="R181" s="73">
        <f t="shared" si="44"/>
        <v>0.13043478260869565</v>
      </c>
    </row>
    <row r="182" spans="1:22" x14ac:dyDescent="0.2">
      <c r="A182" s="12" t="s">
        <v>598</v>
      </c>
      <c r="B182" s="12"/>
      <c r="C182" s="12" t="s">
        <v>849</v>
      </c>
      <c r="D182" s="12" t="s">
        <v>718</v>
      </c>
      <c r="E182" s="12" t="s">
        <v>1371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42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43"/>
        <v>0.97254869729596438</v>
      </c>
      <c r="Q182" s="7" t="b">
        <f t="shared" si="26"/>
        <v>1</v>
      </c>
      <c r="R182" s="73">
        <f t="shared" si="44"/>
        <v>0.13043478260869565</v>
      </c>
    </row>
    <row r="183" spans="1:22" x14ac:dyDescent="0.2">
      <c r="A183" s="12" t="s">
        <v>600</v>
      </c>
      <c r="B183" s="12"/>
      <c r="C183" s="12" t="s">
        <v>849</v>
      </c>
      <c r="D183" s="12" t="s">
        <v>718</v>
      </c>
      <c r="E183" s="12" t="s">
        <v>1371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42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43"/>
        <v>0.13987949845302064</v>
      </c>
      <c r="Q183" s="7" t="b">
        <f t="shared" si="26"/>
        <v>1</v>
      </c>
      <c r="R183" s="73">
        <f t="shared" si="44"/>
        <v>0.13043478260869565</v>
      </c>
    </row>
    <row r="184" spans="1:22" x14ac:dyDescent="0.2">
      <c r="A184" s="12" t="s">
        <v>602</v>
      </c>
      <c r="B184" s="41" t="s">
        <v>1420</v>
      </c>
      <c r="C184" s="12" t="s">
        <v>1765</v>
      </c>
      <c r="D184" s="12" t="s">
        <v>718</v>
      </c>
      <c r="E184" s="12" t="s">
        <v>1386</v>
      </c>
      <c r="F184" s="41" t="s">
        <v>1421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43"/>
        <v>0.88655476385803522</v>
      </c>
      <c r="R184" s="73">
        <f t="shared" si="44"/>
        <v>8.1576594430669114E-2</v>
      </c>
    </row>
    <row r="185" spans="1:22" x14ac:dyDescent="0.2">
      <c r="A185" s="12" t="s">
        <v>608</v>
      </c>
      <c r="B185" s="41" t="s">
        <v>1422</v>
      </c>
      <c r="C185" s="12" t="s">
        <v>1781</v>
      </c>
      <c r="D185" s="12" t="s">
        <v>718</v>
      </c>
      <c r="E185" s="12" t="s">
        <v>1386</v>
      </c>
      <c r="F185" s="41" t="s">
        <v>1421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43"/>
        <v>0.87654556443143217</v>
      </c>
      <c r="R185" s="73">
        <f t="shared" si="44"/>
        <v>8.5533581353872581E-2</v>
      </c>
    </row>
    <row r="186" spans="1:22" x14ac:dyDescent="0.2">
      <c r="A186" s="12" t="s">
        <v>612</v>
      </c>
      <c r="B186" s="41" t="s">
        <v>1423</v>
      </c>
      <c r="C186" s="12" t="s">
        <v>1782</v>
      </c>
      <c r="D186" s="12" t="s">
        <v>718</v>
      </c>
      <c r="E186" s="12" t="s">
        <v>1386</v>
      </c>
      <c r="F186" s="41" t="s">
        <v>1424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43"/>
        <v>0.73642531589898697</v>
      </c>
      <c r="Q186" s="7" t="b">
        <f t="shared" si="26"/>
        <v>1</v>
      </c>
      <c r="R186" s="73">
        <f t="shared" si="44"/>
        <v>7.1441611328590948E-2</v>
      </c>
    </row>
    <row r="187" spans="1:22" x14ac:dyDescent="0.2">
      <c r="A187" s="12" t="s">
        <v>616</v>
      </c>
      <c r="B187" s="12"/>
      <c r="C187" s="12" t="s">
        <v>1345</v>
      </c>
      <c r="D187" s="12" t="s">
        <v>718</v>
      </c>
      <c r="E187" s="12" t="s">
        <v>1371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43"/>
        <v>0.68944099378881984</v>
      </c>
      <c r="Q187" s="7" t="b">
        <f t="shared" si="26"/>
        <v>1</v>
      </c>
      <c r="R187" s="73">
        <f t="shared" si="44"/>
        <v>0.13043478260869565</v>
      </c>
    </row>
    <row r="188" spans="1:22" x14ac:dyDescent="0.2">
      <c r="A188" s="12" t="s">
        <v>618</v>
      </c>
      <c r="B188" s="12"/>
      <c r="C188" s="12" t="s">
        <v>1374</v>
      </c>
      <c r="D188" s="12" t="s">
        <v>718</v>
      </c>
      <c r="E188" s="12" t="s">
        <v>1375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43"/>
        <v>0.26666666666666666</v>
      </c>
      <c r="Q188" s="7" t="b">
        <f t="shared" si="26"/>
        <v>0</v>
      </c>
      <c r="R188" s="73">
        <f t="shared" si="44"/>
        <v>0</v>
      </c>
    </row>
    <row r="189" spans="1:22" x14ac:dyDescent="0.2">
      <c r="A189" s="12" t="s">
        <v>619</v>
      </c>
      <c r="B189" s="12"/>
      <c r="C189" s="12" t="s">
        <v>1374</v>
      </c>
      <c r="D189" s="12" t="s">
        <v>718</v>
      </c>
      <c r="E189" s="12" t="s">
        <v>1375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43"/>
        <v/>
      </c>
      <c r="Q189" s="7" t="b">
        <f t="shared" si="26"/>
        <v>0</v>
      </c>
      <c r="R189" s="73">
        <f t="shared" si="44"/>
        <v>0</v>
      </c>
      <c r="U189" s="7">
        <v>4350</v>
      </c>
      <c r="V189" s="9">
        <f>U189-K189-K190</f>
        <v>0</v>
      </c>
    </row>
    <row r="190" spans="1:22" x14ac:dyDescent="0.2">
      <c r="A190" s="12" t="s">
        <v>621</v>
      </c>
      <c r="B190" s="12"/>
      <c r="C190" s="12" t="s">
        <v>1374</v>
      </c>
      <c r="D190" s="12" t="s">
        <v>718</v>
      </c>
      <c r="E190" s="12" t="s">
        <v>1375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43"/>
        <v>0.29107981220657275</v>
      </c>
      <c r="Q190" s="7" t="b">
        <f t="shared" si="26"/>
        <v>1</v>
      </c>
      <c r="R190" s="73">
        <f t="shared" si="44"/>
        <v>0</v>
      </c>
    </row>
    <row r="191" spans="1:22" x14ac:dyDescent="0.2">
      <c r="A191" s="12" t="s">
        <v>623</v>
      </c>
      <c r="B191" s="12"/>
      <c r="C191" s="12" t="s">
        <v>1345</v>
      </c>
      <c r="D191" s="12" t="s">
        <v>718</v>
      </c>
      <c r="E191" s="12" t="s">
        <v>1371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45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43"/>
        <v>-0.33705320148058115</v>
      </c>
      <c r="Q191" s="7" t="b">
        <f t="shared" si="26"/>
        <v>1</v>
      </c>
      <c r="R191" s="73">
        <f t="shared" si="44"/>
        <v>0.13043478260869565</v>
      </c>
    </row>
    <row r="192" spans="1:22" x14ac:dyDescent="0.2">
      <c r="A192" s="12" t="s">
        <v>624</v>
      </c>
      <c r="B192" s="12"/>
      <c r="C192" s="12" t="s">
        <v>1345</v>
      </c>
      <c r="D192" s="12" t="s">
        <v>718</v>
      </c>
      <c r="E192" s="12" t="s">
        <v>1371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45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43"/>
        <v>0.25458271185023063</v>
      </c>
      <c r="Q192" s="7" t="b">
        <f t="shared" si="26"/>
        <v>1</v>
      </c>
      <c r="R192" s="73">
        <f t="shared" si="44"/>
        <v>0.13043478260869562</v>
      </c>
    </row>
    <row r="193" spans="1:18" x14ac:dyDescent="0.2">
      <c r="A193" s="12" t="s">
        <v>625</v>
      </c>
      <c r="B193" s="12"/>
      <c r="C193" s="12" t="s">
        <v>1345</v>
      </c>
      <c r="D193" s="12" t="s">
        <v>718</v>
      </c>
      <c r="E193" s="12" t="s">
        <v>1371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45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43"/>
        <v>0.42614862781375262</v>
      </c>
      <c r="Q193" s="7" t="b">
        <f t="shared" si="26"/>
        <v>1</v>
      </c>
      <c r="R193" s="73">
        <f t="shared" si="44"/>
        <v>0.13043478260869565</v>
      </c>
    </row>
    <row r="194" spans="1:18" x14ac:dyDescent="0.2">
      <c r="A194" s="12" t="s">
        <v>626</v>
      </c>
      <c r="B194" s="12"/>
      <c r="C194" s="12" t="s">
        <v>1345</v>
      </c>
      <c r="D194" s="12" t="s">
        <v>718</v>
      </c>
      <c r="E194" s="12" t="s">
        <v>1371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45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43"/>
        <v>0.33562967909739555</v>
      </c>
      <c r="Q194" s="7" t="b">
        <f t="shared" si="26"/>
        <v>1</v>
      </c>
      <c r="R194" s="73">
        <f t="shared" si="44"/>
        <v>0.13043478260869565</v>
      </c>
    </row>
    <row r="195" spans="1:18" x14ac:dyDescent="0.2">
      <c r="A195" s="12" t="s">
        <v>628</v>
      </c>
      <c r="B195" s="12"/>
      <c r="C195" s="12" t="s">
        <v>1345</v>
      </c>
      <c r="D195" s="12" t="s">
        <v>718</v>
      </c>
      <c r="E195" s="12" t="s">
        <v>1371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45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si="43"/>
        <v>0.22921518373422198</v>
      </c>
      <c r="Q195" s="7" t="b">
        <f t="shared" si="26"/>
        <v>1</v>
      </c>
      <c r="R195" s="73">
        <f t="shared" si="44"/>
        <v>0.13043478260869565</v>
      </c>
    </row>
    <row r="196" spans="1:18" x14ac:dyDescent="0.2">
      <c r="A196" s="12" t="s">
        <v>633</v>
      </c>
      <c r="B196" s="12"/>
      <c r="C196" s="12" t="s">
        <v>849</v>
      </c>
      <c r="D196" s="12" t="s">
        <v>718</v>
      </c>
      <c r="E196" s="12" t="s">
        <v>1371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45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43"/>
        <v>0.47584049115971555</v>
      </c>
      <c r="Q196" s="7" t="b">
        <f t="shared" ref="Q196:Q259" si="46">J196=K196</f>
        <v>1</v>
      </c>
      <c r="R196" s="73">
        <f t="shared" si="44"/>
        <v>0.13043478260869565</v>
      </c>
    </row>
    <row r="197" spans="1:18" x14ac:dyDescent="0.2">
      <c r="A197" s="12" t="s">
        <v>635</v>
      </c>
      <c r="B197" s="41" t="s">
        <v>1425</v>
      </c>
      <c r="C197" s="12" t="s">
        <v>1767</v>
      </c>
      <c r="D197" s="12" t="s">
        <v>718</v>
      </c>
      <c r="E197" s="12" t="s">
        <v>1386</v>
      </c>
      <c r="F197" s="41" t="s">
        <v>1426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40"/>
        <v>0.55622273161987734</v>
      </c>
      <c r="R197" s="73">
        <f t="shared" si="41"/>
        <v>5.9076155414523129E-2</v>
      </c>
    </row>
    <row r="198" spans="1:18" x14ac:dyDescent="0.2">
      <c r="A198" s="12" t="s">
        <v>642</v>
      </c>
      <c r="B198" s="41" t="s">
        <v>1427</v>
      </c>
      <c r="C198" s="12" t="s">
        <v>1781</v>
      </c>
      <c r="D198" s="12" t="s">
        <v>718</v>
      </c>
      <c r="E198" s="12" t="s">
        <v>1386</v>
      </c>
      <c r="F198" s="41" t="s">
        <v>1424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40"/>
        <v>0.4840438850134518</v>
      </c>
      <c r="R198" s="73">
        <f t="shared" si="41"/>
        <v>8.1537100120455827E-2</v>
      </c>
    </row>
    <row r="199" spans="1:18" x14ac:dyDescent="0.2">
      <c r="A199" s="12" t="s">
        <v>647</v>
      </c>
      <c r="B199" s="41" t="s">
        <v>1428</v>
      </c>
      <c r="C199" s="12" t="s">
        <v>1781</v>
      </c>
      <c r="D199" s="12" t="s">
        <v>718</v>
      </c>
      <c r="E199" s="12" t="s">
        <v>1386</v>
      </c>
      <c r="F199" s="41" t="s">
        <v>1426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40"/>
        <v>0.50569803124929746</v>
      </c>
      <c r="R199" s="73">
        <f t="shared" si="41"/>
        <v>7.8448635865373414E-2</v>
      </c>
    </row>
    <row r="200" spans="1:18" x14ac:dyDescent="0.2">
      <c r="A200" s="12" t="s">
        <v>655</v>
      </c>
      <c r="B200" s="12"/>
      <c r="C200" s="12" t="s">
        <v>1376</v>
      </c>
      <c r="D200" s="12" t="s">
        <v>718</v>
      </c>
      <c r="E200" s="12" t="s">
        <v>1375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40"/>
        <v>0.25</v>
      </c>
      <c r="Q200" s="7" t="b">
        <f t="shared" si="46"/>
        <v>1</v>
      </c>
      <c r="R200" s="73">
        <f t="shared" si="41"/>
        <v>0</v>
      </c>
    </row>
    <row r="201" spans="1:18" x14ac:dyDescent="0.2">
      <c r="A201" s="12" t="s">
        <v>656</v>
      </c>
      <c r="B201" s="12"/>
      <c r="C201" s="12" t="s">
        <v>1345</v>
      </c>
      <c r="D201" s="12" t="s">
        <v>718</v>
      </c>
      <c r="E201" s="12" t="s">
        <v>1371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40"/>
        <v>0.89706074151361725</v>
      </c>
      <c r="Q201" s="7" t="b">
        <f t="shared" si="46"/>
        <v>1</v>
      </c>
      <c r="R201" s="73">
        <f t="shared" si="41"/>
        <v>0.13043478260869565</v>
      </c>
    </row>
    <row r="202" spans="1:18" x14ac:dyDescent="0.2">
      <c r="A202" s="12" t="s">
        <v>657</v>
      </c>
      <c r="B202" s="12"/>
      <c r="C202" s="12" t="s">
        <v>1345</v>
      </c>
      <c r="D202" s="12" t="s">
        <v>718</v>
      </c>
      <c r="E202" s="12" t="s">
        <v>1371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ref="P202:P205" si="47">IF(N202&lt;&gt;0,IFERROR(O202/M202,""),"")</f>
        <v>0.64320291335435442</v>
      </c>
      <c r="Q202" s="7" t="b">
        <f t="shared" si="46"/>
        <v>1</v>
      </c>
      <c r="R202" s="73">
        <f t="shared" ref="R202:R205" si="48">L202/M202</f>
        <v>0.13043478260869562</v>
      </c>
    </row>
    <row r="203" spans="1:18" x14ac:dyDescent="0.2">
      <c r="A203" s="12" t="s">
        <v>660</v>
      </c>
      <c r="B203" s="12"/>
      <c r="C203" s="12" t="s">
        <v>849</v>
      </c>
      <c r="D203" s="12" t="s">
        <v>718</v>
      </c>
      <c r="E203" s="12" t="s">
        <v>1371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47"/>
        <v>0.84034966643662312</v>
      </c>
      <c r="Q203" s="7" t="b">
        <f t="shared" si="46"/>
        <v>1</v>
      </c>
      <c r="R203" s="73">
        <f t="shared" si="48"/>
        <v>0.13043478260869565</v>
      </c>
    </row>
    <row r="204" spans="1:18" x14ac:dyDescent="0.2">
      <c r="A204" s="12" t="s">
        <v>689</v>
      </c>
      <c r="B204" s="41" t="s">
        <v>1429</v>
      </c>
      <c r="C204" s="12" t="s">
        <v>1781</v>
      </c>
      <c r="D204" s="12" t="s">
        <v>718</v>
      </c>
      <c r="E204" s="12" t="s">
        <v>1386</v>
      </c>
      <c r="F204" s="41" t="s">
        <v>1430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47"/>
        <v>0.67318155680617442</v>
      </c>
      <c r="R204" s="73">
        <f t="shared" si="48"/>
        <v>5.9614670024101278E-2</v>
      </c>
    </row>
    <row r="205" spans="1:18" x14ac:dyDescent="0.2">
      <c r="A205" s="12" t="s">
        <v>681</v>
      </c>
      <c r="B205" s="41" t="s">
        <v>1431</v>
      </c>
      <c r="C205" s="12" t="s">
        <v>1767</v>
      </c>
      <c r="D205" s="12" t="s">
        <v>718</v>
      </c>
      <c r="E205" s="12" t="s">
        <v>1386</v>
      </c>
      <c r="F205" s="41" t="s">
        <v>1430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47"/>
        <v>0.54974605943134136</v>
      </c>
      <c r="R205" s="73">
        <f t="shared" si="48"/>
        <v>4.5320445506225659E-2</v>
      </c>
    </row>
    <row r="206" spans="1:18" x14ac:dyDescent="0.2">
      <c r="A206" s="12" t="s">
        <v>672</v>
      </c>
      <c r="B206" s="41" t="s">
        <v>1432</v>
      </c>
      <c r="C206" s="12" t="s">
        <v>1765</v>
      </c>
      <c r="D206" s="12" t="s">
        <v>718</v>
      </c>
      <c r="E206" s="12" t="s">
        <v>1386</v>
      </c>
      <c r="F206" s="41" t="s">
        <v>1433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ref="P206:P210" si="49">IF(N206&lt;&gt;0,IFERROR(O206/M206,""),"")</f>
        <v>0.38368463154488724</v>
      </c>
      <c r="R206" s="73">
        <f t="shared" ref="R206:R210" si="50">L206/M206</f>
        <v>5.7646903550321878E-2</v>
      </c>
    </row>
    <row r="207" spans="1:18" x14ac:dyDescent="0.2">
      <c r="A207" s="12" t="s">
        <v>662</v>
      </c>
      <c r="B207" s="41" t="s">
        <v>1434</v>
      </c>
      <c r="C207" s="12" t="s">
        <v>1782</v>
      </c>
      <c r="D207" s="12" t="s">
        <v>718</v>
      </c>
      <c r="E207" s="12" t="s">
        <v>1386</v>
      </c>
      <c r="F207" s="41" t="s">
        <v>1433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49"/>
        <v>0.50839519691430546</v>
      </c>
      <c r="Q207" s="7" t="b">
        <f t="shared" si="46"/>
        <v>1</v>
      </c>
      <c r="R207" s="73">
        <f t="shared" si="50"/>
        <v>5.5506868383390501E-2</v>
      </c>
    </row>
    <row r="208" spans="1:18" x14ac:dyDescent="0.2">
      <c r="A208" s="12" t="s">
        <v>696</v>
      </c>
      <c r="B208" s="12"/>
      <c r="C208" s="12" t="s">
        <v>849</v>
      </c>
      <c r="D208" s="12" t="s">
        <v>718</v>
      </c>
      <c r="E208" s="12" t="s">
        <v>1371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49"/>
        <v>0.50535730098290987</v>
      </c>
      <c r="Q208" s="7" t="b">
        <f t="shared" si="46"/>
        <v>1</v>
      </c>
      <c r="R208" s="73">
        <f t="shared" si="50"/>
        <v>0.13043478260869565</v>
      </c>
    </row>
    <row r="209" spans="1:18" x14ac:dyDescent="0.2">
      <c r="A209" s="12" t="s">
        <v>697</v>
      </c>
      <c r="B209" s="12"/>
      <c r="C209" s="12" t="s">
        <v>1345</v>
      </c>
      <c r="D209" s="12" t="s">
        <v>718</v>
      </c>
      <c r="E209" s="12" t="s">
        <v>1371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49"/>
        <v>0.65947560570859609</v>
      </c>
      <c r="Q209" s="7" t="b">
        <f t="shared" si="46"/>
        <v>1</v>
      </c>
      <c r="R209" s="73">
        <f t="shared" si="50"/>
        <v>0.13043478260869565</v>
      </c>
    </row>
    <row r="210" spans="1:18" x14ac:dyDescent="0.2">
      <c r="A210" s="12" t="s">
        <v>698</v>
      </c>
      <c r="B210" s="12"/>
      <c r="C210" s="12" t="s">
        <v>1345</v>
      </c>
      <c r="D210" s="12" t="s">
        <v>718</v>
      </c>
      <c r="E210" s="12" t="s">
        <v>1371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49"/>
        <v>0.18801493504489769</v>
      </c>
      <c r="Q210" s="7" t="b">
        <f t="shared" si="46"/>
        <v>1</v>
      </c>
      <c r="R210" s="73">
        <f t="shared" si="50"/>
        <v>0.13043478260869565</v>
      </c>
    </row>
    <row r="211" spans="1:18" x14ac:dyDescent="0.2">
      <c r="A211" s="12" t="s">
        <v>701</v>
      </c>
      <c r="B211" s="12"/>
      <c r="C211" s="12" t="s">
        <v>1397</v>
      </c>
      <c r="D211" s="12" t="s">
        <v>718</v>
      </c>
      <c r="E211" s="12" t="s">
        <v>1371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40"/>
        <v>6.1085159899389148E-3</v>
      </c>
      <c r="Q211" s="7" t="b">
        <f t="shared" si="46"/>
        <v>1</v>
      </c>
      <c r="R211" s="73">
        <f t="shared" si="41"/>
        <v>0.13043478260869565</v>
      </c>
    </row>
    <row r="212" spans="1:18" x14ac:dyDescent="0.2">
      <c r="A212" s="12" t="s">
        <v>704</v>
      </c>
      <c r="B212" s="12"/>
      <c r="C212" s="12" t="s">
        <v>1374</v>
      </c>
      <c r="D212" s="12" t="s">
        <v>718</v>
      </c>
      <c r="E212" s="12" t="s">
        <v>1375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40"/>
        <v/>
      </c>
      <c r="Q212" s="7" t="b">
        <f t="shared" si="46"/>
        <v>1</v>
      </c>
      <c r="R212" s="73" t="e">
        <f t="shared" si="41"/>
        <v>#DIV/0!</v>
      </c>
    </row>
    <row r="213" spans="1:18" x14ac:dyDescent="0.2">
      <c r="A213" s="12" t="s">
        <v>706</v>
      </c>
      <c r="B213" s="12"/>
      <c r="C213" s="12" t="s">
        <v>1376</v>
      </c>
      <c r="D213" s="12" t="s">
        <v>718</v>
      </c>
      <c r="E213" s="12" t="s">
        <v>1375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40"/>
        <v>0.61538461538461542</v>
      </c>
      <c r="Q213" s="7" t="b">
        <f t="shared" si="46"/>
        <v>0</v>
      </c>
      <c r="R213" s="73">
        <f t="shared" si="41"/>
        <v>0</v>
      </c>
    </row>
    <row r="214" spans="1:18" x14ac:dyDescent="0.2">
      <c r="A214" s="12" t="s">
        <v>708</v>
      </c>
      <c r="B214" s="12"/>
      <c r="C214" s="12" t="s">
        <v>849</v>
      </c>
      <c r="D214" s="12" t="s">
        <v>718</v>
      </c>
      <c r="E214" s="12" t="s">
        <v>1371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40"/>
        <v>0.19445771619684663</v>
      </c>
      <c r="Q214" s="7" t="b">
        <f t="shared" si="46"/>
        <v>1</v>
      </c>
      <c r="R214" s="73">
        <f t="shared" si="41"/>
        <v>0.13043478260869565</v>
      </c>
    </row>
    <row r="215" spans="1:18" x14ac:dyDescent="0.2">
      <c r="A215" s="12" t="s">
        <v>710</v>
      </c>
      <c r="B215" s="12"/>
      <c r="C215" s="12" t="s">
        <v>849</v>
      </c>
      <c r="D215" s="12" t="s">
        <v>718</v>
      </c>
      <c r="E215" s="12" t="s">
        <v>1371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40"/>
        <v>0.56045799442136268</v>
      </c>
      <c r="Q215" s="7" t="b">
        <f t="shared" si="46"/>
        <v>1</v>
      </c>
      <c r="R215" s="73">
        <f t="shared" si="41"/>
        <v>0.13043478260869565</v>
      </c>
    </row>
    <row r="216" spans="1:18" x14ac:dyDescent="0.2">
      <c r="A216" s="12" t="s">
        <v>711</v>
      </c>
      <c r="B216" s="12"/>
      <c r="C216" s="12" t="s">
        <v>1412</v>
      </c>
      <c r="D216" s="12" t="s">
        <v>718</v>
      </c>
      <c r="E216" s="12" t="s">
        <v>1386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40"/>
        <v>0.35899993892135096</v>
      </c>
      <c r="Q216" s="7" t="b">
        <f t="shared" si="46"/>
        <v>1</v>
      </c>
      <c r="R216" s="73">
        <f t="shared" si="41"/>
        <v>2.0359549646761812E-2</v>
      </c>
    </row>
    <row r="217" spans="1:18" x14ac:dyDescent="0.2">
      <c r="A217" s="12" t="s">
        <v>717</v>
      </c>
      <c r="B217" s="12"/>
      <c r="C217" s="12" t="s">
        <v>1345</v>
      </c>
      <c r="D217" s="12" t="s">
        <v>718</v>
      </c>
      <c r="E217" s="12" t="s">
        <v>1371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40"/>
        <v>0.22777985373405224</v>
      </c>
      <c r="Q217" s="7" t="b">
        <f t="shared" si="46"/>
        <v>1</v>
      </c>
      <c r="R217" s="73">
        <f t="shared" si="41"/>
        <v>9.0909090909090912E-2</v>
      </c>
    </row>
    <row r="218" spans="1:18" x14ac:dyDescent="0.2">
      <c r="A218" s="12" t="s">
        <v>720</v>
      </c>
      <c r="B218" s="41" t="s">
        <v>1435</v>
      </c>
      <c r="C218" s="12" t="s">
        <v>1767</v>
      </c>
      <c r="D218" s="12" t="s">
        <v>718</v>
      </c>
      <c r="E218" s="12" t="s">
        <v>1386</v>
      </c>
      <c r="F218" s="41" t="s">
        <v>1436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40"/>
        <v>0.50648545872676398</v>
      </c>
      <c r="R218" s="73">
        <f t="shared" si="41"/>
        <v>5.153267423300284E-2</v>
      </c>
    </row>
    <row r="219" spans="1:18" x14ac:dyDescent="0.2">
      <c r="A219" s="12" t="s">
        <v>729</v>
      </c>
      <c r="B219" s="41" t="s">
        <v>1437</v>
      </c>
      <c r="C219" s="12" t="s">
        <v>1765</v>
      </c>
      <c r="D219" s="12" t="s">
        <v>718</v>
      </c>
      <c r="E219" s="12" t="s">
        <v>1386</v>
      </c>
      <c r="F219" s="41" t="s">
        <v>1436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40"/>
        <v>0.49529765580087914</v>
      </c>
      <c r="R219" s="73">
        <f t="shared" si="41"/>
        <v>7.1776450657691088E-2</v>
      </c>
    </row>
    <row r="220" spans="1:18" x14ac:dyDescent="0.2">
      <c r="A220" s="12" t="s">
        <v>734</v>
      </c>
      <c r="B220" s="12"/>
      <c r="C220" s="12" t="s">
        <v>1376</v>
      </c>
      <c r="D220" s="12" t="s">
        <v>718</v>
      </c>
      <c r="E220" s="12" t="s">
        <v>1375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40"/>
        <v>0.2543704121029346</v>
      </c>
      <c r="Q220" s="7" t="b">
        <f t="shared" si="46"/>
        <v>1</v>
      </c>
      <c r="R220" s="73">
        <f t="shared" si="41"/>
        <v>2.4855424282092496E-3</v>
      </c>
    </row>
    <row r="221" spans="1:18" x14ac:dyDescent="0.2">
      <c r="A221" s="12" t="s">
        <v>738</v>
      </c>
      <c r="B221" s="12"/>
      <c r="C221" s="12" t="s">
        <v>1374</v>
      </c>
      <c r="D221" s="12" t="s">
        <v>718</v>
      </c>
      <c r="E221" s="12" t="s">
        <v>1375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40"/>
        <v>0.74880763116057236</v>
      </c>
      <c r="Q221" s="7" t="b">
        <f t="shared" si="46"/>
        <v>0</v>
      </c>
      <c r="R221" s="73">
        <f t="shared" si="41"/>
        <v>0</v>
      </c>
    </row>
    <row r="222" spans="1:18" x14ac:dyDescent="0.2">
      <c r="A222" s="12" t="s">
        <v>739</v>
      </c>
      <c r="B222" s="12"/>
      <c r="C222" s="12" t="s">
        <v>1345</v>
      </c>
      <c r="D222" s="12" t="s">
        <v>718</v>
      </c>
      <c r="E222" s="12" t="s">
        <v>1371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40"/>
        <v>0.53295861011752699</v>
      </c>
      <c r="Q222" s="7" t="b">
        <f t="shared" si="46"/>
        <v>1</v>
      </c>
      <c r="R222" s="73">
        <f t="shared" si="41"/>
        <v>9.0909090909090925E-2</v>
      </c>
    </row>
    <row r="223" spans="1:18" x14ac:dyDescent="0.2">
      <c r="A223" s="12" t="s">
        <v>742</v>
      </c>
      <c r="B223" s="12"/>
      <c r="C223" s="12" t="s">
        <v>1345</v>
      </c>
      <c r="D223" s="12" t="s">
        <v>718</v>
      </c>
      <c r="E223" s="12" t="s">
        <v>1371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40"/>
        <v>0.41008626410086274</v>
      </c>
      <c r="Q223" s="7" t="b">
        <f t="shared" si="46"/>
        <v>1</v>
      </c>
      <c r="R223" s="73">
        <f t="shared" si="41"/>
        <v>9.0909090909090925E-2</v>
      </c>
    </row>
    <row r="224" spans="1:18" x14ac:dyDescent="0.2">
      <c r="A224" s="12" t="s">
        <v>744</v>
      </c>
      <c r="B224" s="12"/>
      <c r="C224" s="12" t="s">
        <v>1345</v>
      </c>
      <c r="D224" s="12" t="s">
        <v>718</v>
      </c>
      <c r="E224" s="12" t="s">
        <v>1371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40"/>
        <v>0.71309292449434969</v>
      </c>
      <c r="Q224" s="7" t="b">
        <f t="shared" si="46"/>
        <v>1</v>
      </c>
      <c r="R224" s="73">
        <f t="shared" si="41"/>
        <v>9.0909090909090912E-2</v>
      </c>
    </row>
    <row r="225" spans="1:18" x14ac:dyDescent="0.2">
      <c r="A225" s="12" t="s">
        <v>746</v>
      </c>
      <c r="B225" s="41" t="s">
        <v>1438</v>
      </c>
      <c r="C225" s="12" t="s">
        <v>1765</v>
      </c>
      <c r="D225" s="12" t="s">
        <v>718</v>
      </c>
      <c r="E225" s="12" t="s">
        <v>1386</v>
      </c>
      <c r="F225" s="41" t="s">
        <v>1439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40"/>
        <v>0.65586464256753685</v>
      </c>
      <c r="R225" s="73">
        <f t="shared" si="41"/>
        <v>7.7506476725526491E-2</v>
      </c>
    </row>
    <row r="226" spans="1:18" x14ac:dyDescent="0.2">
      <c r="A226" s="12" t="s">
        <v>748</v>
      </c>
      <c r="B226" s="41" t="s">
        <v>1440</v>
      </c>
      <c r="C226" s="12" t="s">
        <v>1781</v>
      </c>
      <c r="D226" s="12" t="s">
        <v>718</v>
      </c>
      <c r="E226" s="12" t="s">
        <v>1386</v>
      </c>
      <c r="F226" s="41" t="s">
        <v>1441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40"/>
        <v>0.80863566588994096</v>
      </c>
      <c r="R226" s="73">
        <f t="shared" si="41"/>
        <v>0.10708334414004878</v>
      </c>
    </row>
    <row r="227" spans="1:18" x14ac:dyDescent="0.2">
      <c r="A227" s="12" t="s">
        <v>753</v>
      </c>
      <c r="B227" s="41" t="s">
        <v>1442</v>
      </c>
      <c r="C227" s="12" t="s">
        <v>1781</v>
      </c>
      <c r="D227" s="12" t="s">
        <v>718</v>
      </c>
      <c r="E227" s="12" t="s">
        <v>1386</v>
      </c>
      <c r="F227" s="41" t="s">
        <v>1441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40"/>
        <v>0.9184003577333627</v>
      </c>
      <c r="R227" s="73">
        <f t="shared" si="41"/>
        <v>9.1607067442123699E-2</v>
      </c>
    </row>
    <row r="228" spans="1:18" x14ac:dyDescent="0.2">
      <c r="A228" s="12" t="s">
        <v>3578</v>
      </c>
      <c r="B228" s="12"/>
      <c r="C228" s="12" t="s">
        <v>1385</v>
      </c>
      <c r="D228" s="12" t="s">
        <v>718</v>
      </c>
      <c r="E228" s="12" t="s">
        <v>1386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40"/>
        <v>0.17061426431134799</v>
      </c>
      <c r="Q228" s="7" t="b">
        <f t="shared" si="46"/>
        <v>0</v>
      </c>
      <c r="R228" s="73">
        <f t="shared" si="41"/>
        <v>2.175135759331432E-2</v>
      </c>
    </row>
    <row r="229" spans="1:18" x14ac:dyDescent="0.2">
      <c r="A229" s="12" t="s">
        <v>757</v>
      </c>
      <c r="B229" s="12"/>
      <c r="C229" s="12" t="s">
        <v>1345</v>
      </c>
      <c r="D229" s="12" t="s">
        <v>718</v>
      </c>
      <c r="E229" s="12" t="s">
        <v>1371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40"/>
        <v>2.0603060306030603</v>
      </c>
      <c r="Q229" s="7" t="b">
        <f t="shared" si="46"/>
        <v>1</v>
      </c>
      <c r="R229" s="73">
        <f t="shared" si="41"/>
        <v>9.0909090909090912E-2</v>
      </c>
    </row>
    <row r="230" spans="1:18" x14ac:dyDescent="0.2">
      <c r="A230" s="12" t="s">
        <v>759</v>
      </c>
      <c r="B230" s="12"/>
      <c r="C230" s="12" t="s">
        <v>1345</v>
      </c>
      <c r="D230" s="12" t="s">
        <v>718</v>
      </c>
      <c r="E230" s="12" t="s">
        <v>1371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40"/>
        <v>0.26496879743632995</v>
      </c>
      <c r="Q230" s="7" t="b">
        <f t="shared" si="46"/>
        <v>1</v>
      </c>
      <c r="R230" s="73">
        <f t="shared" si="41"/>
        <v>9.0909090909090925E-2</v>
      </c>
    </row>
    <row r="231" spans="1:18" x14ac:dyDescent="0.2">
      <c r="A231" s="12" t="s">
        <v>760</v>
      </c>
      <c r="B231" s="12"/>
      <c r="C231" s="12" t="s">
        <v>1412</v>
      </c>
      <c r="D231" s="12" t="s">
        <v>718</v>
      </c>
      <c r="E231" s="12" t="s">
        <v>1386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40"/>
        <v>0.49534973753401218</v>
      </c>
      <c r="Q231" s="7" t="b">
        <f t="shared" si="46"/>
        <v>1</v>
      </c>
      <c r="R231" s="73">
        <f t="shared" si="41"/>
        <v>3.6695699080589256E-2</v>
      </c>
    </row>
    <row r="232" spans="1:18" x14ac:dyDescent="0.2">
      <c r="A232" s="12" t="s">
        <v>763</v>
      </c>
      <c r="B232" s="12"/>
      <c r="C232" s="12" t="s">
        <v>1345</v>
      </c>
      <c r="D232" s="12" t="s">
        <v>718</v>
      </c>
      <c r="E232" s="12" t="s">
        <v>1371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40"/>
        <v>0.75330937143859023</v>
      </c>
      <c r="Q232" s="7" t="b">
        <f t="shared" si="46"/>
        <v>1</v>
      </c>
      <c r="R232" s="73">
        <f t="shared" si="41"/>
        <v>9.0909090909090912E-2</v>
      </c>
    </row>
    <row r="233" spans="1:18" x14ac:dyDescent="0.2">
      <c r="A233" s="12" t="s">
        <v>3579</v>
      </c>
      <c r="B233" s="12"/>
      <c r="C233" s="12" t="s">
        <v>1385</v>
      </c>
      <c r="D233" s="12" t="s">
        <v>718</v>
      </c>
      <c r="E233" s="12" t="s">
        <v>1386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40"/>
        <v>0.26902358340094279</v>
      </c>
      <c r="Q233" s="7" t="b">
        <f t="shared" si="46"/>
        <v>0</v>
      </c>
      <c r="R233" s="73">
        <f t="shared" si="41"/>
        <v>4.2926361213606976E-2</v>
      </c>
    </row>
    <row r="234" spans="1:18" x14ac:dyDescent="0.2">
      <c r="A234" s="12" t="s">
        <v>765</v>
      </c>
      <c r="B234" s="12"/>
      <c r="C234" s="12" t="s">
        <v>1443</v>
      </c>
      <c r="D234" s="12" t="s">
        <v>718</v>
      </c>
      <c r="E234" s="12" t="s">
        <v>1386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40"/>
        <v>0.35827862699224006</v>
      </c>
      <c r="Q234" s="7" t="b">
        <f t="shared" si="46"/>
        <v>0</v>
      </c>
      <c r="R234" s="73">
        <f t="shared" si="41"/>
        <v>8.2539271153473943E-3</v>
      </c>
    </row>
    <row r="235" spans="1:18" x14ac:dyDescent="0.2">
      <c r="A235" s="12" t="s">
        <v>771</v>
      </c>
      <c r="B235" s="12"/>
      <c r="C235" s="12" t="s">
        <v>1374</v>
      </c>
      <c r="D235" s="12" t="s">
        <v>718</v>
      </c>
      <c r="E235" s="12" t="s">
        <v>1375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40"/>
        <v>0.29629629629629628</v>
      </c>
      <c r="Q235" s="7" t="b">
        <f t="shared" si="46"/>
        <v>0</v>
      </c>
      <c r="R235" s="73">
        <f t="shared" si="41"/>
        <v>0</v>
      </c>
    </row>
    <row r="236" spans="1:18" x14ac:dyDescent="0.2">
      <c r="A236" s="12" t="s">
        <v>772</v>
      </c>
      <c r="B236" s="41" t="s">
        <v>1444</v>
      </c>
      <c r="C236" s="12" t="s">
        <v>1782</v>
      </c>
      <c r="D236" s="12" t="s">
        <v>718</v>
      </c>
      <c r="E236" s="12" t="s">
        <v>1386</v>
      </c>
      <c r="F236" s="41" t="s">
        <v>1445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40"/>
        <v>0.4508865712795469</v>
      </c>
      <c r="Q236" s="7" t="b">
        <f t="shared" si="46"/>
        <v>1</v>
      </c>
      <c r="R236" s="73">
        <f t="shared" si="41"/>
        <v>5.5179603840625299E-2</v>
      </c>
    </row>
    <row r="237" spans="1:18" x14ac:dyDescent="0.2">
      <c r="A237" s="12" t="s">
        <v>775</v>
      </c>
      <c r="B237" s="41" t="s">
        <v>1446</v>
      </c>
      <c r="C237" s="12" t="s">
        <v>1767</v>
      </c>
      <c r="D237" s="12" t="s">
        <v>718</v>
      </c>
      <c r="E237" s="12" t="s">
        <v>1386</v>
      </c>
      <c r="F237" s="41" t="s">
        <v>1445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40"/>
        <v>0.52426985775462742</v>
      </c>
      <c r="R237" s="73">
        <f t="shared" si="41"/>
        <v>3.8270212709948008E-2</v>
      </c>
    </row>
    <row r="238" spans="1:18" x14ac:dyDescent="0.2">
      <c r="A238" s="12" t="s">
        <v>780</v>
      </c>
      <c r="B238" s="41" t="s">
        <v>1447</v>
      </c>
      <c r="C238" s="12" t="s">
        <v>1781</v>
      </c>
      <c r="D238" s="12" t="s">
        <v>718</v>
      </c>
      <c r="E238" s="12" t="s">
        <v>1386</v>
      </c>
      <c r="F238" s="41" t="s">
        <v>1439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40"/>
        <v>0.37470076556611609</v>
      </c>
      <c r="R238" s="73">
        <f t="shared" si="41"/>
        <v>6.1176215645178222E-2</v>
      </c>
    </row>
    <row r="239" spans="1:18" x14ac:dyDescent="0.2">
      <c r="A239" s="12" t="s">
        <v>792</v>
      </c>
      <c r="B239" s="12"/>
      <c r="C239" s="12" t="s">
        <v>849</v>
      </c>
      <c r="D239" s="12" t="s">
        <v>718</v>
      </c>
      <c r="E239" s="12" t="s">
        <v>1371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40"/>
        <v>0.3368983957219252</v>
      </c>
      <c r="Q239" s="7" t="b">
        <f t="shared" si="46"/>
        <v>1</v>
      </c>
      <c r="R239" s="73">
        <f t="shared" si="41"/>
        <v>9.0909090909090912E-2</v>
      </c>
    </row>
    <row r="240" spans="1:18" x14ac:dyDescent="0.2">
      <c r="A240" s="12" t="s">
        <v>797</v>
      </c>
      <c r="B240" s="12"/>
      <c r="C240" s="12" t="s">
        <v>849</v>
      </c>
      <c r="D240" s="12" t="s">
        <v>718</v>
      </c>
      <c r="E240" s="12" t="s">
        <v>1371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40"/>
        <v>0.78916827852998062</v>
      </c>
      <c r="Q240" s="7" t="b">
        <f t="shared" si="46"/>
        <v>1</v>
      </c>
      <c r="R240" s="73">
        <f t="shared" si="41"/>
        <v>9.0909090909090912E-2</v>
      </c>
    </row>
    <row r="241" spans="1:18" x14ac:dyDescent="0.2">
      <c r="A241" s="12" t="s">
        <v>799</v>
      </c>
      <c r="B241" s="41" t="s">
        <v>1448</v>
      </c>
      <c r="C241" s="12" t="s">
        <v>1781</v>
      </c>
      <c r="D241" s="12" t="s">
        <v>718</v>
      </c>
      <c r="E241" s="12" t="s">
        <v>1386</v>
      </c>
      <c r="F241" s="41" t="s">
        <v>1449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40"/>
        <v>0.66223866300418266</v>
      </c>
      <c r="R241" s="73">
        <f t="shared" si="41"/>
        <v>6.1707413751216807E-2</v>
      </c>
    </row>
    <row r="242" spans="1:18" x14ac:dyDescent="0.2">
      <c r="A242" s="12" t="s">
        <v>804</v>
      </c>
      <c r="B242" s="12"/>
      <c r="C242" s="12" t="s">
        <v>849</v>
      </c>
      <c r="D242" s="12" t="s">
        <v>718</v>
      </c>
      <c r="E242" s="12" t="s">
        <v>1371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51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40"/>
        <v>0.1734937108071436</v>
      </c>
      <c r="Q242" s="7" t="b">
        <f t="shared" si="46"/>
        <v>1</v>
      </c>
      <c r="R242" s="73">
        <f t="shared" si="41"/>
        <v>9.0909090909090912E-2</v>
      </c>
    </row>
    <row r="243" spans="1:18" x14ac:dyDescent="0.2">
      <c r="A243" s="12" t="s">
        <v>806</v>
      </c>
      <c r="B243" s="12"/>
      <c r="C243" s="12" t="s">
        <v>849</v>
      </c>
      <c r="D243" s="12" t="s">
        <v>718</v>
      </c>
      <c r="E243" s="12" t="s">
        <v>1371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51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ref="P243:P273" si="52">IF(N243&lt;&gt;0,IFERROR(O243/M243,""),"")</f>
        <v>0.42124765240343137</v>
      </c>
      <c r="Q243" s="7" t="b">
        <f t="shared" si="46"/>
        <v>1</v>
      </c>
      <c r="R243" s="73">
        <f t="shared" ref="R243:R273" si="53">L243/M243</f>
        <v>9.0909090909090925E-2</v>
      </c>
    </row>
    <row r="244" spans="1:18" x14ac:dyDescent="0.2">
      <c r="A244" s="12" t="s">
        <v>808</v>
      </c>
      <c r="B244" s="12"/>
      <c r="C244" s="12" t="s">
        <v>849</v>
      </c>
      <c r="D244" s="12" t="s">
        <v>718</v>
      </c>
      <c r="E244" s="12" t="s">
        <v>1371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51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52"/>
        <v>0.40378460329047106</v>
      </c>
      <c r="Q244" s="7" t="b">
        <f t="shared" si="46"/>
        <v>1</v>
      </c>
      <c r="R244" s="73">
        <f t="shared" si="53"/>
        <v>9.0909090909090912E-2</v>
      </c>
    </row>
    <row r="245" spans="1:18" x14ac:dyDescent="0.2">
      <c r="A245" s="12" t="s">
        <v>810</v>
      </c>
      <c r="B245" s="12"/>
      <c r="C245" s="12" t="s">
        <v>849</v>
      </c>
      <c r="D245" s="12" t="s">
        <v>718</v>
      </c>
      <c r="E245" s="12" t="s">
        <v>1371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51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52"/>
        <v>0.4430014430014429</v>
      </c>
      <c r="Q245" s="7" t="b">
        <f t="shared" si="46"/>
        <v>1</v>
      </c>
      <c r="R245" s="73">
        <f t="shared" si="53"/>
        <v>9.0909090909090912E-2</v>
      </c>
    </row>
    <row r="246" spans="1:18" x14ac:dyDescent="0.2">
      <c r="A246" s="12" t="s">
        <v>812</v>
      </c>
      <c r="B246" s="12"/>
      <c r="C246" s="12" t="s">
        <v>1397</v>
      </c>
      <c r="D246" s="12" t="s">
        <v>718</v>
      </c>
      <c r="E246" s="12" t="s">
        <v>1371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51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52"/>
        <v>0.57633340531202759</v>
      </c>
      <c r="Q246" s="7" t="b">
        <f t="shared" si="46"/>
        <v>1</v>
      </c>
      <c r="R246" s="73">
        <f t="shared" si="53"/>
        <v>9.0909090909090912E-2</v>
      </c>
    </row>
    <row r="247" spans="1:18" x14ac:dyDescent="0.2">
      <c r="A247" s="12" t="s">
        <v>816</v>
      </c>
      <c r="B247" s="12"/>
      <c r="C247" s="12" t="s">
        <v>1397</v>
      </c>
      <c r="D247" s="12" t="s">
        <v>718</v>
      </c>
      <c r="E247" s="12" t="s">
        <v>1371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51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52"/>
        <v>0.20926243567753003</v>
      </c>
      <c r="Q247" s="7" t="b">
        <f t="shared" si="46"/>
        <v>1</v>
      </c>
      <c r="R247" s="73">
        <f t="shared" si="53"/>
        <v>9.0909090909090912E-2</v>
      </c>
    </row>
    <row r="248" spans="1:18" x14ac:dyDescent="0.2">
      <c r="A248" s="12" t="s">
        <v>818</v>
      </c>
      <c r="B248" s="12"/>
      <c r="C248" s="12" t="s">
        <v>1397</v>
      </c>
      <c r="D248" s="12" t="s">
        <v>718</v>
      </c>
      <c r="E248" s="12" t="s">
        <v>1371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51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52"/>
        <v>0.63546131288066765</v>
      </c>
      <c r="Q248" s="7" t="b">
        <f t="shared" si="46"/>
        <v>1</v>
      </c>
      <c r="R248" s="73">
        <f t="shared" si="53"/>
        <v>9.0909090909090912E-2</v>
      </c>
    </row>
    <row r="249" spans="1:18" x14ac:dyDescent="0.2">
      <c r="A249" s="12" t="s">
        <v>820</v>
      </c>
      <c r="B249" s="12"/>
      <c r="C249" s="12" t="s">
        <v>1374</v>
      </c>
      <c r="D249" s="12" t="s">
        <v>718</v>
      </c>
      <c r="E249" s="12" t="s">
        <v>1375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52"/>
        <v>0.34482758620689657</v>
      </c>
      <c r="Q249" s="7" t="b">
        <f t="shared" si="46"/>
        <v>0</v>
      </c>
      <c r="R249" s="73">
        <f t="shared" si="53"/>
        <v>0</v>
      </c>
    </row>
    <row r="250" spans="1:18" x14ac:dyDescent="0.2">
      <c r="A250" s="12" t="s">
        <v>821</v>
      </c>
      <c r="B250" s="12"/>
      <c r="C250" s="12" t="s">
        <v>1376</v>
      </c>
      <c r="D250" s="12" t="s">
        <v>718</v>
      </c>
      <c r="E250" s="12" t="s">
        <v>1375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52"/>
        <v/>
      </c>
      <c r="Q250" s="7" t="b">
        <f t="shared" si="46"/>
        <v>0</v>
      </c>
      <c r="R250" s="73">
        <f t="shared" si="53"/>
        <v>0</v>
      </c>
    </row>
    <row r="251" spans="1:18" x14ac:dyDescent="0.2">
      <c r="A251" s="12" t="s">
        <v>823</v>
      </c>
      <c r="B251" s="12"/>
      <c r="C251" s="12" t="s">
        <v>1397</v>
      </c>
      <c r="D251" s="12" t="s">
        <v>718</v>
      </c>
      <c r="E251" s="12" t="s">
        <v>1371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 t="shared" ref="L251:L252" si="54"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52"/>
        <v>0.76180408738548266</v>
      </c>
      <c r="Q251" s="7" t="b">
        <f t="shared" si="46"/>
        <v>1</v>
      </c>
      <c r="R251" s="73">
        <f t="shared" si="53"/>
        <v>9.0909090909090912E-2</v>
      </c>
    </row>
    <row r="252" spans="1:18" x14ac:dyDescent="0.2">
      <c r="A252" s="12" t="s">
        <v>824</v>
      </c>
      <c r="B252" s="12"/>
      <c r="C252" s="12" t="s">
        <v>1397</v>
      </c>
      <c r="D252" s="12" t="s">
        <v>718</v>
      </c>
      <c r="E252" s="12" t="s">
        <v>1371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 t="shared" si="54"/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52"/>
        <v>0.66621180999439822</v>
      </c>
      <c r="Q252" s="7" t="b">
        <f t="shared" si="46"/>
        <v>1</v>
      </c>
      <c r="R252" s="73">
        <f t="shared" si="53"/>
        <v>9.0909090909090925E-2</v>
      </c>
    </row>
    <row r="253" spans="1:18" x14ac:dyDescent="0.2">
      <c r="A253" s="12" t="s">
        <v>826</v>
      </c>
      <c r="B253" s="41" t="s">
        <v>1450</v>
      </c>
      <c r="C253" s="12" t="s">
        <v>1767</v>
      </c>
      <c r="D253" s="12" t="s">
        <v>718</v>
      </c>
      <c r="E253" s="12" t="s">
        <v>1386</v>
      </c>
      <c r="F253" s="41" t="s">
        <v>1449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52"/>
        <v>0.7714329305285984</v>
      </c>
      <c r="R253" s="73">
        <f t="shared" si="53"/>
        <v>5.6828182781159919E-2</v>
      </c>
    </row>
    <row r="254" spans="1:18" x14ac:dyDescent="0.2">
      <c r="A254" s="12" t="s">
        <v>832</v>
      </c>
      <c r="B254" s="41" t="s">
        <v>1451</v>
      </c>
      <c r="C254" s="12" t="s">
        <v>1767</v>
      </c>
      <c r="D254" s="12" t="s">
        <v>718</v>
      </c>
      <c r="E254" s="12" t="s">
        <v>1386</v>
      </c>
      <c r="F254" s="41" t="s">
        <v>1452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52"/>
        <v>0.35489336880360722</v>
      </c>
      <c r="R254" s="73">
        <f t="shared" si="53"/>
        <v>6.6308699122801767E-2</v>
      </c>
    </row>
    <row r="255" spans="1:18" x14ac:dyDescent="0.2">
      <c r="A255" s="12" t="s">
        <v>838</v>
      </c>
      <c r="B255" s="41" t="s">
        <v>1453</v>
      </c>
      <c r="C255" s="12" t="s">
        <v>1781</v>
      </c>
      <c r="D255" s="12" t="s">
        <v>718</v>
      </c>
      <c r="E255" s="12" t="s">
        <v>1386</v>
      </c>
      <c r="F255" s="41" t="s">
        <v>1452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52"/>
        <v>0.67011441358914003</v>
      </c>
      <c r="R255" s="73">
        <f t="shared" si="53"/>
        <v>8.7348417405315973E-2</v>
      </c>
    </row>
    <row r="256" spans="1:18" x14ac:dyDescent="0.2">
      <c r="A256" s="12" t="s">
        <v>843</v>
      </c>
      <c r="B256" s="12"/>
      <c r="C256" s="12" t="s">
        <v>1397</v>
      </c>
      <c r="D256" s="12" t="s">
        <v>718</v>
      </c>
      <c r="E256" s="12" t="s">
        <v>1371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5" si="55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52"/>
        <v>0.24857382730932334</v>
      </c>
      <c r="Q256" s="7" t="b">
        <f t="shared" si="46"/>
        <v>1</v>
      </c>
      <c r="R256" s="73">
        <f t="shared" si="53"/>
        <v>9.0909090909090912E-2</v>
      </c>
    </row>
    <row r="257" spans="1:18" x14ac:dyDescent="0.2">
      <c r="A257" s="12" t="s">
        <v>846</v>
      </c>
      <c r="B257" s="12"/>
      <c r="C257" s="12" t="s">
        <v>849</v>
      </c>
      <c r="D257" s="12" t="s">
        <v>718</v>
      </c>
      <c r="E257" s="12" t="s">
        <v>1371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55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52"/>
        <v>-1.9470514077601822E-2</v>
      </c>
      <c r="Q257" s="7" t="b">
        <f t="shared" si="46"/>
        <v>1</v>
      </c>
      <c r="R257" s="73">
        <f t="shared" si="53"/>
        <v>9.0909090909090925E-2</v>
      </c>
    </row>
    <row r="258" spans="1:18" x14ac:dyDescent="0.2">
      <c r="A258" s="12" t="s">
        <v>848</v>
      </c>
      <c r="B258" s="12"/>
      <c r="C258" s="12" t="s">
        <v>849</v>
      </c>
      <c r="D258" s="12" t="s">
        <v>718</v>
      </c>
      <c r="E258" s="12" t="s">
        <v>1371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55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52"/>
        <v>0.67118568919356758</v>
      </c>
      <c r="Q258" s="7" t="b">
        <f t="shared" si="46"/>
        <v>1</v>
      </c>
      <c r="R258" s="73">
        <f t="shared" si="53"/>
        <v>9.0909090909090912E-2</v>
      </c>
    </row>
    <row r="259" spans="1:18" x14ac:dyDescent="0.2">
      <c r="A259" s="12" t="s">
        <v>852</v>
      </c>
      <c r="B259" s="12"/>
      <c r="C259" s="12" t="s">
        <v>849</v>
      </c>
      <c r="D259" s="12" t="s">
        <v>718</v>
      </c>
      <c r="E259" s="12" t="s">
        <v>1371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55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si="52"/>
        <v>0.39860139860139859</v>
      </c>
      <c r="Q259" s="7" t="b">
        <f t="shared" si="46"/>
        <v>1</v>
      </c>
      <c r="R259" s="73">
        <f t="shared" si="53"/>
        <v>9.0909090909090912E-2</v>
      </c>
    </row>
    <row r="260" spans="1:18" x14ac:dyDescent="0.2">
      <c r="A260" s="12" t="s">
        <v>853</v>
      </c>
      <c r="B260" s="12"/>
      <c r="C260" s="12" t="s">
        <v>849</v>
      </c>
      <c r="D260" s="12" t="s">
        <v>718</v>
      </c>
      <c r="E260" s="12" t="s">
        <v>1371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55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52"/>
        <v>0.28191432539258621</v>
      </c>
      <c r="Q260" s="7" t="b">
        <f t="shared" ref="Q260:Q323" si="56">J260=K260</f>
        <v>1</v>
      </c>
      <c r="R260" s="73">
        <f t="shared" si="53"/>
        <v>9.0909090909090912E-2</v>
      </c>
    </row>
    <row r="261" spans="1:18" x14ac:dyDescent="0.2">
      <c r="A261" s="12" t="s">
        <v>855</v>
      </c>
      <c r="B261" s="12"/>
      <c r="C261" s="12" t="s">
        <v>849</v>
      </c>
      <c r="D261" s="12" t="s">
        <v>718</v>
      </c>
      <c r="E261" s="12" t="s">
        <v>1371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55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52"/>
        <v>0.64410058027079309</v>
      </c>
      <c r="Q261" s="7" t="b">
        <f t="shared" si="56"/>
        <v>1</v>
      </c>
      <c r="R261" s="73">
        <f t="shared" si="53"/>
        <v>9.0909090909090912E-2</v>
      </c>
    </row>
    <row r="262" spans="1:18" x14ac:dyDescent="0.2">
      <c r="A262" s="12" t="s">
        <v>856</v>
      </c>
      <c r="B262" s="12"/>
      <c r="C262" s="12" t="s">
        <v>849</v>
      </c>
      <c r="D262" s="12" t="s">
        <v>718</v>
      </c>
      <c r="E262" s="12" t="s">
        <v>1371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55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52"/>
        <v>0.98106977767994707</v>
      </c>
      <c r="Q262" s="7" t="b">
        <f t="shared" si="56"/>
        <v>1</v>
      </c>
      <c r="R262" s="73">
        <f t="shared" si="53"/>
        <v>9.0909090909090912E-2</v>
      </c>
    </row>
    <row r="263" spans="1:18" x14ac:dyDescent="0.2">
      <c r="A263" s="12" t="s">
        <v>858</v>
      </c>
      <c r="B263" s="12"/>
      <c r="C263" s="12" t="s">
        <v>1397</v>
      </c>
      <c r="D263" s="12" t="s">
        <v>718</v>
      </c>
      <c r="E263" s="12" t="s">
        <v>1371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55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52"/>
        <v>1.17503502175035</v>
      </c>
      <c r="Q263" s="7" t="b">
        <f t="shared" si="56"/>
        <v>1</v>
      </c>
      <c r="R263" s="73">
        <f t="shared" si="53"/>
        <v>9.0909090909090912E-2</v>
      </c>
    </row>
    <row r="264" spans="1:18" x14ac:dyDescent="0.2">
      <c r="A264" s="12" t="s">
        <v>859</v>
      </c>
      <c r="B264" s="12"/>
      <c r="C264" s="12" t="s">
        <v>1397</v>
      </c>
      <c r="D264" s="12" t="s">
        <v>718</v>
      </c>
      <c r="E264" s="12" t="s">
        <v>1371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55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52"/>
        <v>0.53572826643379801</v>
      </c>
      <c r="Q264" s="7" t="b">
        <f t="shared" si="56"/>
        <v>1</v>
      </c>
      <c r="R264" s="73">
        <f t="shared" si="53"/>
        <v>9.0909090909090912E-2</v>
      </c>
    </row>
    <row r="265" spans="1:18" x14ac:dyDescent="0.2">
      <c r="A265" s="12" t="s">
        <v>861</v>
      </c>
      <c r="B265" s="12"/>
      <c r="C265" s="12" t="s">
        <v>849</v>
      </c>
      <c r="D265" s="12" t="s">
        <v>718</v>
      </c>
      <c r="E265" s="12" t="s">
        <v>1371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55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52"/>
        <v>0.35501355013550145</v>
      </c>
      <c r="Q265" s="7" t="b">
        <f t="shared" si="56"/>
        <v>1</v>
      </c>
      <c r="R265" s="73">
        <f t="shared" si="53"/>
        <v>9.0909090909090912E-2</v>
      </c>
    </row>
    <row r="266" spans="1:18" x14ac:dyDescent="0.2">
      <c r="A266" s="12" t="s">
        <v>862</v>
      </c>
      <c r="B266" s="12"/>
      <c r="C266" s="12" t="s">
        <v>849</v>
      </c>
      <c r="D266" s="12" t="s">
        <v>718</v>
      </c>
      <c r="E266" s="12" t="s">
        <v>1371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55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52"/>
        <v>0.69643748128929239</v>
      </c>
      <c r="Q266" s="7" t="b">
        <f t="shared" si="56"/>
        <v>1</v>
      </c>
      <c r="R266" s="73">
        <f t="shared" si="53"/>
        <v>9.0909090909090912E-2</v>
      </c>
    </row>
    <row r="267" spans="1:18" x14ac:dyDescent="0.2">
      <c r="A267" s="12" t="s">
        <v>863</v>
      </c>
      <c r="B267" s="12"/>
      <c r="C267" s="12" t="s">
        <v>849</v>
      </c>
      <c r="D267" s="12" t="s">
        <v>718</v>
      </c>
      <c r="E267" s="12" t="s">
        <v>1371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55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52"/>
        <v>0.35501355013550145</v>
      </c>
      <c r="Q267" s="7" t="b">
        <f t="shared" si="56"/>
        <v>1</v>
      </c>
      <c r="R267" s="73">
        <f t="shared" si="53"/>
        <v>9.0909090909090912E-2</v>
      </c>
    </row>
    <row r="268" spans="1:18" x14ac:dyDescent="0.2">
      <c r="A268" s="12" t="s">
        <v>865</v>
      </c>
      <c r="B268" s="12"/>
      <c r="C268" s="12" t="s">
        <v>849</v>
      </c>
      <c r="D268" s="12" t="s">
        <v>718</v>
      </c>
      <c r="E268" s="12" t="s">
        <v>1371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55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52"/>
        <v>0.52240104393214437</v>
      </c>
      <c r="Q268" s="7" t="b">
        <f t="shared" si="56"/>
        <v>1</v>
      </c>
      <c r="R268" s="73">
        <f t="shared" si="53"/>
        <v>9.0909090909090912E-2</v>
      </c>
    </row>
    <row r="269" spans="1:18" x14ac:dyDescent="0.2">
      <c r="A269" s="12" t="s">
        <v>867</v>
      </c>
      <c r="B269" s="12"/>
      <c r="C269" s="12" t="s">
        <v>849</v>
      </c>
      <c r="D269" s="12" t="s">
        <v>718</v>
      </c>
      <c r="E269" s="12" t="s">
        <v>1371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55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52"/>
        <v>-0.18831168831168826</v>
      </c>
      <c r="Q269" s="7" t="b">
        <f t="shared" si="56"/>
        <v>1</v>
      </c>
      <c r="R269" s="73">
        <f t="shared" si="53"/>
        <v>9.0909090909090912E-2</v>
      </c>
    </row>
    <row r="270" spans="1:18" x14ac:dyDescent="0.2">
      <c r="A270" s="12" t="s">
        <v>868</v>
      </c>
      <c r="B270" s="12"/>
      <c r="C270" s="12" t="s">
        <v>849</v>
      </c>
      <c r="D270" s="12" t="s">
        <v>718</v>
      </c>
      <c r="E270" s="12" t="s">
        <v>1371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55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52"/>
        <v>1.4446142093200918</v>
      </c>
      <c r="Q270" s="7" t="b">
        <f t="shared" si="56"/>
        <v>1</v>
      </c>
      <c r="R270" s="73">
        <f t="shared" si="53"/>
        <v>9.0909090909090912E-2</v>
      </c>
    </row>
    <row r="271" spans="1:18" x14ac:dyDescent="0.2">
      <c r="A271" s="12" t="s">
        <v>869</v>
      </c>
      <c r="B271" s="12"/>
      <c r="C271" s="12" t="s">
        <v>849</v>
      </c>
      <c r="D271" s="12" t="s">
        <v>718</v>
      </c>
      <c r="E271" s="12" t="s">
        <v>1371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55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52"/>
        <v>1.193752193752194</v>
      </c>
      <c r="Q271" s="7" t="b">
        <f t="shared" si="56"/>
        <v>1</v>
      </c>
      <c r="R271" s="73">
        <f t="shared" si="53"/>
        <v>9.0909090909090925E-2</v>
      </c>
    </row>
    <row r="272" spans="1:18" x14ac:dyDescent="0.2">
      <c r="A272" s="12" t="s">
        <v>870</v>
      </c>
      <c r="B272" s="12"/>
      <c r="C272" s="12" t="s">
        <v>1385</v>
      </c>
      <c r="D272" s="12" t="s">
        <v>718</v>
      </c>
      <c r="E272" s="12" t="s">
        <v>1386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52"/>
        <v>0.38163734574017505</v>
      </c>
      <c r="Q272" s="7" t="b">
        <f t="shared" si="56"/>
        <v>1</v>
      </c>
      <c r="R272" s="73">
        <f t="shared" si="53"/>
        <v>8.5950205590199391E-2</v>
      </c>
    </row>
    <row r="273" spans="1:18" x14ac:dyDescent="0.2">
      <c r="A273" s="12" t="s">
        <v>871</v>
      </c>
      <c r="B273" s="12"/>
      <c r="C273" s="12" t="s">
        <v>849</v>
      </c>
      <c r="D273" s="12" t="s">
        <v>718</v>
      </c>
      <c r="E273" s="12" t="s">
        <v>1371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 t="shared" si="55"/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52"/>
        <v>0.39431121026213051</v>
      </c>
      <c r="Q273" s="7" t="b">
        <f t="shared" si="56"/>
        <v>1</v>
      </c>
      <c r="R273" s="73">
        <f t="shared" si="53"/>
        <v>9.0909090909090912E-2</v>
      </c>
    </row>
    <row r="274" spans="1:18" x14ac:dyDescent="0.2">
      <c r="A274" s="12" t="s">
        <v>873</v>
      </c>
      <c r="B274" s="12"/>
      <c r="C274" s="12" t="s">
        <v>849</v>
      </c>
      <c r="D274" s="12" t="s">
        <v>718</v>
      </c>
      <c r="E274" s="12" t="s">
        <v>1371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 t="shared" si="55"/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ref="P274:P305" si="57">IF(N274&lt;&gt;0,IFERROR(O274/M274,""),"")</f>
        <v>0.39431121026213051</v>
      </c>
      <c r="Q274" s="7" t="b">
        <f t="shared" si="56"/>
        <v>1</v>
      </c>
      <c r="R274" s="73">
        <f t="shared" ref="R274:R305" si="58">L274/M274</f>
        <v>9.0909090909090912E-2</v>
      </c>
    </row>
    <row r="275" spans="1:18" x14ac:dyDescent="0.2">
      <c r="A275" s="12" t="s">
        <v>874</v>
      </c>
      <c r="B275" s="12"/>
      <c r="C275" s="12" t="s">
        <v>849</v>
      </c>
      <c r="D275" s="12" t="s">
        <v>718</v>
      </c>
      <c r="E275" s="12" t="s">
        <v>1371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 t="shared" si="55"/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57"/>
        <v>0.20409391932570733</v>
      </c>
      <c r="Q275" s="7" t="b">
        <f t="shared" si="56"/>
        <v>1</v>
      </c>
      <c r="R275" s="73">
        <f t="shared" si="58"/>
        <v>9.0909090909090912E-2</v>
      </c>
    </row>
    <row r="276" spans="1:18" x14ac:dyDescent="0.2">
      <c r="A276" s="12" t="s">
        <v>876</v>
      </c>
      <c r="B276" s="41" t="s">
        <v>1454</v>
      </c>
      <c r="C276" s="12" t="s">
        <v>1765</v>
      </c>
      <c r="D276" s="12" t="s">
        <v>718</v>
      </c>
      <c r="E276" s="12" t="s">
        <v>1386</v>
      </c>
      <c r="F276" s="41" t="s">
        <v>1455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57"/>
        <v>0.47273647875315511</v>
      </c>
      <c r="R276" s="73">
        <f t="shared" si="58"/>
        <v>5.503876483331286E-2</v>
      </c>
    </row>
    <row r="277" spans="1:18" x14ac:dyDescent="0.2">
      <c r="A277" s="12" t="s">
        <v>880</v>
      </c>
      <c r="B277" s="41" t="s">
        <v>1456</v>
      </c>
      <c r="C277" s="12" t="s">
        <v>1767</v>
      </c>
      <c r="D277" s="12" t="s">
        <v>718</v>
      </c>
      <c r="E277" s="12" t="s">
        <v>1386</v>
      </c>
      <c r="F277" s="41" t="s">
        <v>1457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57"/>
        <v>0.590672383709134</v>
      </c>
      <c r="R277" s="73">
        <f t="shared" si="58"/>
        <v>6.748508744640272E-2</v>
      </c>
    </row>
    <row r="278" spans="1:18" x14ac:dyDescent="0.2">
      <c r="A278" s="12" t="s">
        <v>885</v>
      </c>
      <c r="B278" s="41" t="s">
        <v>1458</v>
      </c>
      <c r="C278" s="12" t="s">
        <v>1781</v>
      </c>
      <c r="D278" s="12" t="s">
        <v>718</v>
      </c>
      <c r="E278" s="12" t="s">
        <v>1386</v>
      </c>
      <c r="F278" s="41" t="s">
        <v>1455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57"/>
        <v>0.31406845754779905</v>
      </c>
      <c r="R278" s="73">
        <f t="shared" si="58"/>
        <v>8.9901248432770156E-2</v>
      </c>
    </row>
    <row r="279" spans="1:18" x14ac:dyDescent="0.2">
      <c r="A279" s="12" t="s">
        <v>888</v>
      </c>
      <c r="B279" s="41" t="s">
        <v>1459</v>
      </c>
      <c r="C279" s="12" t="s">
        <v>1781</v>
      </c>
      <c r="D279" s="12" t="s">
        <v>718</v>
      </c>
      <c r="E279" s="12" t="s">
        <v>1386</v>
      </c>
      <c r="F279" s="41" t="s">
        <v>1460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57"/>
        <v>0.55082746053978104</v>
      </c>
      <c r="R279" s="73">
        <f t="shared" si="58"/>
        <v>4.9008449023941199E-2</v>
      </c>
    </row>
    <row r="280" spans="1:18" x14ac:dyDescent="0.2">
      <c r="A280" s="12" t="s">
        <v>892</v>
      </c>
      <c r="B280" s="41" t="s">
        <v>1461</v>
      </c>
      <c r="C280" s="12" t="s">
        <v>1782</v>
      </c>
      <c r="D280" s="12" t="s">
        <v>718</v>
      </c>
      <c r="E280" s="12" t="s">
        <v>1386</v>
      </c>
      <c r="F280" s="41" t="s">
        <v>1457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57"/>
        <v>0.6848878656519235</v>
      </c>
      <c r="Q280" s="7" t="b">
        <f t="shared" si="56"/>
        <v>1</v>
      </c>
      <c r="R280" s="73">
        <f t="shared" si="58"/>
        <v>7.4260688470187311E-2</v>
      </c>
    </row>
    <row r="281" spans="1:18" x14ac:dyDescent="0.2">
      <c r="A281" s="12" t="s">
        <v>893</v>
      </c>
      <c r="B281" s="12"/>
      <c r="C281" s="12" t="s">
        <v>1376</v>
      </c>
      <c r="D281" s="12" t="s">
        <v>718</v>
      </c>
      <c r="E281" s="12" t="s">
        <v>1375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57"/>
        <v>0.19318181818181818</v>
      </c>
      <c r="Q281" s="7" t="b">
        <f t="shared" si="56"/>
        <v>0</v>
      </c>
      <c r="R281" s="73">
        <f t="shared" si="58"/>
        <v>0</v>
      </c>
    </row>
    <row r="282" spans="1:18" x14ac:dyDescent="0.2">
      <c r="A282" s="12" t="s">
        <v>894</v>
      </c>
      <c r="B282" s="41" t="s">
        <v>1462</v>
      </c>
      <c r="C282" s="12" t="s">
        <v>1782</v>
      </c>
      <c r="D282" s="12" t="s">
        <v>718</v>
      </c>
      <c r="E282" s="12" t="s">
        <v>1386</v>
      </c>
      <c r="F282" s="41" t="s">
        <v>1463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57"/>
        <v>0.21596876947139565</v>
      </c>
      <c r="Q282" s="7" t="b">
        <f t="shared" si="56"/>
        <v>1</v>
      </c>
      <c r="R282" s="73">
        <f t="shared" si="58"/>
        <v>8.583706336389417E-2</v>
      </c>
    </row>
    <row r="283" spans="1:18" x14ac:dyDescent="0.2">
      <c r="A283" s="12" t="s">
        <v>896</v>
      </c>
      <c r="B283" s="41" t="s">
        <v>1464</v>
      </c>
      <c r="C283" s="12" t="s">
        <v>1765</v>
      </c>
      <c r="D283" s="12" t="s">
        <v>718</v>
      </c>
      <c r="E283" s="12" t="s">
        <v>1386</v>
      </c>
      <c r="F283" s="41" t="s">
        <v>1463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57"/>
        <v>0.56493645423705385</v>
      </c>
      <c r="R283" s="73">
        <f t="shared" si="58"/>
        <v>5.0454018429812834E-2</v>
      </c>
    </row>
    <row r="284" spans="1:18" x14ac:dyDescent="0.2">
      <c r="A284" s="12" t="s">
        <v>904</v>
      </c>
      <c r="B284" s="41" t="s">
        <v>1465</v>
      </c>
      <c r="C284" s="12" t="s">
        <v>1767</v>
      </c>
      <c r="D284" s="12" t="s">
        <v>718</v>
      </c>
      <c r="E284" s="12" t="s">
        <v>1386</v>
      </c>
      <c r="F284" s="41" t="s">
        <v>1460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57"/>
        <v>0.59474201016334494</v>
      </c>
      <c r="R284" s="73">
        <f t="shared" si="58"/>
        <v>6.6660216024827829E-2</v>
      </c>
    </row>
    <row r="285" spans="1:18" x14ac:dyDescent="0.2">
      <c r="A285" s="12" t="s">
        <v>905</v>
      </c>
      <c r="B285" s="12"/>
      <c r="C285" s="12" t="s">
        <v>1397</v>
      </c>
      <c r="D285" s="12" t="s">
        <v>718</v>
      </c>
      <c r="E285" s="12" t="s">
        <v>1371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 t="shared" ref="L285:L287" si="59"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57"/>
        <v>0.61245482346399782</v>
      </c>
      <c r="Q285" s="7" t="b">
        <f t="shared" si="56"/>
        <v>1</v>
      </c>
      <c r="R285" s="73">
        <f t="shared" si="58"/>
        <v>9.0909090909090912E-2</v>
      </c>
    </row>
    <row r="286" spans="1:18" x14ac:dyDescent="0.2">
      <c r="A286" s="12" t="s">
        <v>906</v>
      </c>
      <c r="B286" s="12"/>
      <c r="C286" s="12" t="s">
        <v>1397</v>
      </c>
      <c r="D286" s="12" t="s">
        <v>718</v>
      </c>
      <c r="E286" s="12" t="s">
        <v>1371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 t="shared" si="59"/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57"/>
        <v>1.5152712899748471</v>
      </c>
      <c r="Q286" s="7" t="b">
        <f t="shared" si="56"/>
        <v>1</v>
      </c>
      <c r="R286" s="73">
        <f t="shared" si="58"/>
        <v>9.0909090909090912E-2</v>
      </c>
    </row>
    <row r="287" spans="1:18" x14ac:dyDescent="0.2">
      <c r="A287" s="12" t="s">
        <v>908</v>
      </c>
      <c r="B287" s="12"/>
      <c r="C287" s="12" t="s">
        <v>849</v>
      </c>
      <c r="D287" s="12" t="s">
        <v>718</v>
      </c>
      <c r="E287" s="12" t="s">
        <v>1371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 t="shared" si="59"/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57"/>
        <v>0.94606616624965223</v>
      </c>
      <c r="Q287" s="7" t="b">
        <f t="shared" si="56"/>
        <v>1</v>
      </c>
      <c r="R287" s="73">
        <f t="shared" si="58"/>
        <v>9.0909090909090912E-2</v>
      </c>
    </row>
    <row r="288" spans="1:18" x14ac:dyDescent="0.2">
      <c r="A288" s="12" t="s">
        <v>910</v>
      </c>
      <c r="B288" s="12"/>
      <c r="C288" s="12" t="s">
        <v>1376</v>
      </c>
      <c r="D288" s="12" t="s">
        <v>718</v>
      </c>
      <c r="E288" s="12" t="s">
        <v>1375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57"/>
        <v>0.25490196078431371</v>
      </c>
      <c r="Q288" s="7" t="b">
        <f t="shared" si="56"/>
        <v>0</v>
      </c>
      <c r="R288" s="73">
        <f t="shared" si="58"/>
        <v>0</v>
      </c>
    </row>
    <row r="289" spans="1:18" x14ac:dyDescent="0.2">
      <c r="A289" s="12" t="s">
        <v>911</v>
      </c>
      <c r="B289" s="12"/>
      <c r="C289" s="12" t="s">
        <v>1443</v>
      </c>
      <c r="D289" s="12" t="s">
        <v>718</v>
      </c>
      <c r="E289" s="12" t="s">
        <v>1386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57"/>
        <v>0.55744651587078453</v>
      </c>
      <c r="Q289" s="7" t="b">
        <f t="shared" si="56"/>
        <v>1</v>
      </c>
      <c r="R289" s="73">
        <f t="shared" si="58"/>
        <v>2.0226578128192008E-2</v>
      </c>
    </row>
    <row r="290" spans="1:18" x14ac:dyDescent="0.2">
      <c r="A290" s="12" t="s">
        <v>914</v>
      </c>
      <c r="B290" s="12"/>
      <c r="C290" s="12" t="s">
        <v>1443</v>
      </c>
      <c r="D290" s="12" t="s">
        <v>718</v>
      </c>
      <c r="E290" s="12" t="s">
        <v>1386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57"/>
        <v>-0.22813246650270333</v>
      </c>
      <c r="Q290" s="7" t="b">
        <f t="shared" si="56"/>
        <v>0</v>
      </c>
      <c r="R290" s="73">
        <f t="shared" si="58"/>
        <v>3.5084887886240756E-2</v>
      </c>
    </row>
    <row r="291" spans="1:18" x14ac:dyDescent="0.2">
      <c r="A291" s="12" t="s">
        <v>919</v>
      </c>
      <c r="B291" s="12"/>
      <c r="C291" s="12" t="s">
        <v>1466</v>
      </c>
      <c r="D291" s="12" t="s">
        <v>718</v>
      </c>
      <c r="E291" s="12" t="s">
        <v>1386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57"/>
        <v>0.4327673902141988</v>
      </c>
      <c r="Q291" s="7" t="b">
        <f t="shared" si="56"/>
        <v>1</v>
      </c>
      <c r="R291" s="73">
        <f t="shared" si="58"/>
        <v>1.8852202502818403E-2</v>
      </c>
    </row>
    <row r="292" spans="1:18" x14ac:dyDescent="0.2">
      <c r="A292" s="12" t="s">
        <v>920</v>
      </c>
      <c r="B292" s="41" t="s">
        <v>1467</v>
      </c>
      <c r="C292" s="12" t="s">
        <v>1781</v>
      </c>
      <c r="D292" s="12" t="s">
        <v>718</v>
      </c>
      <c r="E292" s="12" t="s">
        <v>1386</v>
      </c>
      <c r="F292" s="41" t="s">
        <v>1468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57"/>
        <v>0.55934324515223544</v>
      </c>
      <c r="R292" s="73">
        <f t="shared" si="58"/>
        <v>6.8520668793927472E-2</v>
      </c>
    </row>
    <row r="293" spans="1:18" x14ac:dyDescent="0.2">
      <c r="A293" s="12" t="s">
        <v>923</v>
      </c>
      <c r="B293" s="41" t="s">
        <v>1469</v>
      </c>
      <c r="C293" s="12" t="s">
        <v>1767</v>
      </c>
      <c r="D293" s="12" t="s">
        <v>718</v>
      </c>
      <c r="E293" s="12" t="s">
        <v>1386</v>
      </c>
      <c r="F293" s="41" t="s">
        <v>1468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 t="shared" ref="L293" si="60"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57"/>
        <v>0.5007025892492325</v>
      </c>
      <c r="R293" s="73">
        <f t="shared" si="58"/>
        <v>3.1531418729442172E-2</v>
      </c>
    </row>
    <row r="294" spans="1:18" x14ac:dyDescent="0.2">
      <c r="A294" s="12" t="s">
        <v>928</v>
      </c>
      <c r="B294" s="12"/>
      <c r="C294" s="12" t="s">
        <v>1397</v>
      </c>
      <c r="D294" s="12" t="s">
        <v>718</v>
      </c>
      <c r="E294" s="12" t="s">
        <v>1371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61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57"/>
        <v>0.55038759689922478</v>
      </c>
      <c r="Q294" s="7" t="b">
        <f t="shared" si="56"/>
        <v>1</v>
      </c>
      <c r="R294" s="73">
        <f t="shared" si="58"/>
        <v>9.0909090909090912E-2</v>
      </c>
    </row>
    <row r="295" spans="1:18" x14ac:dyDescent="0.2">
      <c r="A295" s="12" t="s">
        <v>930</v>
      </c>
      <c r="B295" s="12"/>
      <c r="C295" s="12" t="s">
        <v>849</v>
      </c>
      <c r="D295" s="12" t="s">
        <v>718</v>
      </c>
      <c r="E295" s="12" t="s">
        <v>1371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61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57"/>
        <v>0.52825080778971278</v>
      </c>
      <c r="Q295" s="7" t="b">
        <f t="shared" si="56"/>
        <v>1</v>
      </c>
      <c r="R295" s="73">
        <f t="shared" si="58"/>
        <v>9.0909090909090925E-2</v>
      </c>
    </row>
    <row r="296" spans="1:18" x14ac:dyDescent="0.2">
      <c r="A296" s="12" t="s">
        <v>931</v>
      </c>
      <c r="B296" s="12"/>
      <c r="C296" s="12" t="s">
        <v>849</v>
      </c>
      <c r="D296" s="12" t="s">
        <v>718</v>
      </c>
      <c r="E296" s="12" t="s">
        <v>1371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61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57"/>
        <v>0.23488177822976056</v>
      </c>
      <c r="Q296" s="7" t="b">
        <f t="shared" si="56"/>
        <v>1</v>
      </c>
      <c r="R296" s="73">
        <f t="shared" si="58"/>
        <v>9.0909090909090898E-2</v>
      </c>
    </row>
    <row r="297" spans="1:18" x14ac:dyDescent="0.2">
      <c r="A297" s="12" t="s">
        <v>935</v>
      </c>
      <c r="B297" s="12"/>
      <c r="C297" s="12" t="s">
        <v>849</v>
      </c>
      <c r="D297" s="12" t="s">
        <v>718</v>
      </c>
      <c r="E297" s="12" t="s">
        <v>1371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61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57"/>
        <v>0.41072984523463762</v>
      </c>
      <c r="Q297" s="7" t="b">
        <f t="shared" si="56"/>
        <v>1</v>
      </c>
      <c r="R297" s="73">
        <f t="shared" si="58"/>
        <v>9.0909090909090925E-2</v>
      </c>
    </row>
    <row r="298" spans="1:18" x14ac:dyDescent="0.2">
      <c r="A298" s="12" t="s">
        <v>937</v>
      </c>
      <c r="B298" s="12"/>
      <c r="C298" s="12" t="s">
        <v>849</v>
      </c>
      <c r="D298" s="12" t="s">
        <v>718</v>
      </c>
      <c r="E298" s="12" t="s">
        <v>1371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61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57"/>
        <v>0.33971291866028708</v>
      </c>
      <c r="Q298" s="7" t="b">
        <f t="shared" si="56"/>
        <v>1</v>
      </c>
      <c r="R298" s="73">
        <f t="shared" si="58"/>
        <v>9.0909090909090912E-2</v>
      </c>
    </row>
    <row r="299" spans="1:18" x14ac:dyDescent="0.2">
      <c r="A299" s="12" t="s">
        <v>939</v>
      </c>
      <c r="B299" s="12"/>
      <c r="C299" s="12" t="s">
        <v>849</v>
      </c>
      <c r="D299" s="12" t="s">
        <v>718</v>
      </c>
      <c r="E299" s="12" t="s">
        <v>1371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61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57"/>
        <v>0.21212121212121213</v>
      </c>
      <c r="Q299" s="7" t="b">
        <f t="shared" si="56"/>
        <v>1</v>
      </c>
      <c r="R299" s="73">
        <f t="shared" si="58"/>
        <v>9.0909090909090912E-2</v>
      </c>
    </row>
    <row r="300" spans="1:18" x14ac:dyDescent="0.2">
      <c r="A300" s="12" t="s">
        <v>941</v>
      </c>
      <c r="B300" s="12"/>
      <c r="C300" s="12" t="s">
        <v>1397</v>
      </c>
      <c r="D300" s="12" t="s">
        <v>718</v>
      </c>
      <c r="E300" s="12" t="s">
        <v>1371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61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57"/>
        <v>0.38605788830004079</v>
      </c>
      <c r="Q300" s="7" t="b">
        <f t="shared" si="56"/>
        <v>1</v>
      </c>
      <c r="R300" s="73">
        <f t="shared" si="58"/>
        <v>9.0909090909090912E-2</v>
      </c>
    </row>
    <row r="301" spans="1:18" x14ac:dyDescent="0.2">
      <c r="A301" s="12" t="s">
        <v>942</v>
      </c>
      <c r="B301" s="41" t="s">
        <v>1470</v>
      </c>
      <c r="C301" s="12" t="s">
        <v>1782</v>
      </c>
      <c r="D301" s="12" t="s">
        <v>718</v>
      </c>
      <c r="E301" s="12" t="s">
        <v>1386</v>
      </c>
      <c r="F301" s="41" t="s">
        <v>1468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57"/>
        <v>0.6448415166042023</v>
      </c>
      <c r="Q301" s="7" t="b">
        <f t="shared" si="56"/>
        <v>1</v>
      </c>
      <c r="R301" s="73">
        <f t="shared" si="58"/>
        <v>3.4813432644493943E-2</v>
      </c>
    </row>
    <row r="302" spans="1:18" x14ac:dyDescent="0.2">
      <c r="A302" s="12" t="s">
        <v>944</v>
      </c>
      <c r="B302" s="41" t="s">
        <v>1471</v>
      </c>
      <c r="C302" s="12" t="s">
        <v>1765</v>
      </c>
      <c r="D302" s="12" t="s">
        <v>718</v>
      </c>
      <c r="E302" s="12" t="s">
        <v>1386</v>
      </c>
      <c r="F302" s="41" t="s">
        <v>1472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57"/>
        <v>0.43319138629268961</v>
      </c>
      <c r="R302" s="73">
        <f t="shared" si="58"/>
        <v>7.9642075139247703E-2</v>
      </c>
    </row>
    <row r="303" spans="1:18" x14ac:dyDescent="0.2">
      <c r="A303" s="12" t="s">
        <v>947</v>
      </c>
      <c r="B303" s="41" t="s">
        <v>1473</v>
      </c>
      <c r="C303" s="12" t="s">
        <v>1767</v>
      </c>
      <c r="D303" s="12" t="s">
        <v>718</v>
      </c>
      <c r="E303" s="12" t="s">
        <v>1386</v>
      </c>
      <c r="F303" s="41" t="s">
        <v>1468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57"/>
        <v>0.18668285760102393</v>
      </c>
      <c r="R303" s="73">
        <f t="shared" si="58"/>
        <v>5.4066363989671497E-2</v>
      </c>
    </row>
    <row r="304" spans="1:18" x14ac:dyDescent="0.2">
      <c r="A304" s="12" t="s">
        <v>949</v>
      </c>
      <c r="B304" s="41" t="s">
        <v>1474</v>
      </c>
      <c r="C304" s="12" t="s">
        <v>1767</v>
      </c>
      <c r="D304" s="12" t="s">
        <v>718</v>
      </c>
      <c r="E304" s="12" t="s">
        <v>1386</v>
      </c>
      <c r="F304" s="41" t="s">
        <v>1472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57"/>
        <v>0.55494455528024356</v>
      </c>
      <c r="R304" s="73">
        <f t="shared" si="58"/>
        <v>8.4536216735694211E-2</v>
      </c>
    </row>
    <row r="305" spans="1:18" x14ac:dyDescent="0.2">
      <c r="A305" s="12" t="s">
        <v>954</v>
      </c>
      <c r="B305" s="41" t="s">
        <v>1475</v>
      </c>
      <c r="C305" s="12" t="s">
        <v>1781</v>
      </c>
      <c r="D305" s="12" t="s">
        <v>718</v>
      </c>
      <c r="E305" s="12" t="s">
        <v>1386</v>
      </c>
      <c r="F305" s="41" t="s">
        <v>1476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57"/>
        <v>-0.48094063443884749</v>
      </c>
      <c r="R305" s="73">
        <f t="shared" si="58"/>
        <v>0.14888995447107853</v>
      </c>
    </row>
    <row r="306" spans="1:18" x14ac:dyDescent="0.2">
      <c r="A306" s="12" t="s">
        <v>960</v>
      </c>
      <c r="B306" s="12"/>
      <c r="C306" s="12" t="s">
        <v>1397</v>
      </c>
      <c r="D306" s="12" t="s">
        <v>718</v>
      </c>
      <c r="E306" s="12" t="s">
        <v>1371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 t="shared" ref="L306:L314" si="62"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40"/>
        <v>0.35328769304250912</v>
      </c>
      <c r="Q306" s="7" t="b">
        <f t="shared" si="56"/>
        <v>1</v>
      </c>
      <c r="R306" s="73">
        <f t="shared" si="41"/>
        <v>9.0909090909090912E-2</v>
      </c>
    </row>
    <row r="307" spans="1:18" x14ac:dyDescent="0.2">
      <c r="A307" s="12" t="s">
        <v>962</v>
      </c>
      <c r="B307" s="12"/>
      <c r="C307" s="12" t="s">
        <v>1397</v>
      </c>
      <c r="D307" s="12" t="s">
        <v>718</v>
      </c>
      <c r="E307" s="12" t="s">
        <v>1371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 t="shared" si="62"/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40"/>
        <v>1.0101010101010102E-2</v>
      </c>
      <c r="Q307" s="7" t="b">
        <f t="shared" si="56"/>
        <v>1</v>
      </c>
      <c r="R307" s="73">
        <f t="shared" si="41"/>
        <v>9.0909090909090912E-2</v>
      </c>
    </row>
    <row r="308" spans="1:18" x14ac:dyDescent="0.2">
      <c r="A308" s="12" t="s">
        <v>964</v>
      </c>
      <c r="B308" s="12"/>
      <c r="C308" s="12" t="s">
        <v>849</v>
      </c>
      <c r="D308" s="12" t="s">
        <v>718</v>
      </c>
      <c r="E308" s="12" t="s">
        <v>1371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 t="shared" si="62"/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40"/>
        <v>1.069879119059447</v>
      </c>
      <c r="Q308" s="7" t="b">
        <f t="shared" si="56"/>
        <v>1</v>
      </c>
      <c r="R308" s="73">
        <f t="shared" si="41"/>
        <v>9.0909090909090925E-2</v>
      </c>
    </row>
    <row r="309" spans="1:18" x14ac:dyDescent="0.2">
      <c r="A309" s="12" t="s">
        <v>966</v>
      </c>
      <c r="B309" s="12"/>
      <c r="C309" s="12" t="s">
        <v>849</v>
      </c>
      <c r="D309" s="12" t="s">
        <v>718</v>
      </c>
      <c r="E309" s="12" t="s">
        <v>1371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 t="shared" si="62"/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40"/>
        <v>0.50678051230537424</v>
      </c>
      <c r="Q309" s="7" t="b">
        <f t="shared" si="56"/>
        <v>1</v>
      </c>
      <c r="R309" s="73">
        <f t="shared" si="41"/>
        <v>9.0909090909090925E-2</v>
      </c>
    </row>
    <row r="310" spans="1:18" x14ac:dyDescent="0.2">
      <c r="A310" s="12" t="s">
        <v>967</v>
      </c>
      <c r="B310" s="12"/>
      <c r="C310" s="12" t="s">
        <v>849</v>
      </c>
      <c r="D310" s="12" t="s">
        <v>718</v>
      </c>
      <c r="E310" s="12" t="s">
        <v>1371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 t="shared" si="62"/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40"/>
        <v>0.16209575669035123</v>
      </c>
      <c r="Q310" s="7" t="b">
        <f t="shared" si="56"/>
        <v>1</v>
      </c>
      <c r="R310" s="73">
        <f t="shared" si="41"/>
        <v>9.0909090909090912E-2</v>
      </c>
    </row>
    <row r="311" spans="1:18" x14ac:dyDescent="0.2">
      <c r="A311" s="12" t="s">
        <v>969</v>
      </c>
      <c r="B311" s="12"/>
      <c r="C311" s="12" t="s">
        <v>1477</v>
      </c>
      <c r="D311" s="12" t="s">
        <v>718</v>
      </c>
      <c r="E311" s="12" t="s">
        <v>1371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40"/>
        <v>0.22799230655422401</v>
      </c>
      <c r="Q311" s="7" t="b">
        <f t="shared" si="56"/>
        <v>1</v>
      </c>
      <c r="R311" s="73">
        <f t="shared" si="41"/>
        <v>0.14795088030773784</v>
      </c>
    </row>
    <row r="312" spans="1:18" x14ac:dyDescent="0.2">
      <c r="A312" s="12" t="s">
        <v>971</v>
      </c>
      <c r="B312" s="12"/>
      <c r="C312" s="12" t="s">
        <v>1478</v>
      </c>
      <c r="D312" s="12" t="s">
        <v>718</v>
      </c>
      <c r="E312" s="12" t="s">
        <v>1371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 t="shared" si="62"/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40"/>
        <v>0.39091979029209312</v>
      </c>
      <c r="Q312" s="7" t="b">
        <f t="shared" si="56"/>
        <v>1</v>
      </c>
      <c r="R312" s="73">
        <f t="shared" si="41"/>
        <v>9.0909090909090912E-2</v>
      </c>
    </row>
    <row r="313" spans="1:18" x14ac:dyDescent="0.2">
      <c r="A313" s="12" t="s">
        <v>973</v>
      </c>
      <c r="B313" s="12"/>
      <c r="C313" s="12" t="s">
        <v>1397</v>
      </c>
      <c r="D313" s="12" t="s">
        <v>718</v>
      </c>
      <c r="E313" s="12" t="s">
        <v>1371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 t="shared" si="62"/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40"/>
        <v>0.74216027874564461</v>
      </c>
      <c r="Q313" s="7" t="b">
        <f t="shared" si="56"/>
        <v>1</v>
      </c>
      <c r="R313" s="73">
        <f t="shared" si="41"/>
        <v>9.0909090909090925E-2</v>
      </c>
    </row>
    <row r="314" spans="1:18" x14ac:dyDescent="0.2">
      <c r="A314" s="12" t="s">
        <v>975</v>
      </c>
      <c r="B314" s="12"/>
      <c r="C314" s="12" t="s">
        <v>1478</v>
      </c>
      <c r="D314" s="12" t="s">
        <v>718</v>
      </c>
      <c r="E314" s="12" t="s">
        <v>1371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 t="shared" si="62"/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ref="P314:P321" si="63">IF(N314&lt;&gt;0,IFERROR(O314/M314,""),"")</f>
        <v>0.32054489852654983</v>
      </c>
      <c r="Q314" s="7" t="b">
        <f t="shared" si="56"/>
        <v>1</v>
      </c>
      <c r="R314" s="73">
        <f t="shared" ref="R314:R321" si="64">L314/M314</f>
        <v>9.0909090909090912E-2</v>
      </c>
    </row>
    <row r="315" spans="1:18" x14ac:dyDescent="0.2">
      <c r="A315" s="112" t="s">
        <v>977</v>
      </c>
      <c r="B315" s="41" t="s">
        <v>1479</v>
      </c>
      <c r="C315" s="12" t="s">
        <v>1765</v>
      </c>
      <c r="D315" s="12" t="s">
        <v>718</v>
      </c>
      <c r="E315" s="12" t="s">
        <v>1386</v>
      </c>
      <c r="F315" s="41" t="s">
        <v>1476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63"/>
        <v>0.27482867050654564</v>
      </c>
      <c r="R315" s="73">
        <f t="shared" si="64"/>
        <v>4.8974884899556821E-2</v>
      </c>
    </row>
    <row r="316" spans="1:18" x14ac:dyDescent="0.2">
      <c r="A316" s="12" t="s">
        <v>982</v>
      </c>
      <c r="B316" s="41" t="s">
        <v>1480</v>
      </c>
      <c r="C316" s="12" t="s">
        <v>1765</v>
      </c>
      <c r="D316" s="12" t="s">
        <v>718</v>
      </c>
      <c r="E316" s="12" t="s">
        <v>1386</v>
      </c>
      <c r="F316" s="41" t="s">
        <v>1481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63"/>
        <v>0.74777098089062966</v>
      </c>
      <c r="R316" s="73">
        <f t="shared" si="64"/>
        <v>7.8752360407487287E-2</v>
      </c>
    </row>
    <row r="317" spans="1:18" x14ac:dyDescent="0.2">
      <c r="A317" s="12" t="s">
        <v>984</v>
      </c>
      <c r="B317" s="41" t="s">
        <v>1482</v>
      </c>
      <c r="C317" s="12" t="s">
        <v>1767</v>
      </c>
      <c r="D317" s="12" t="s">
        <v>718</v>
      </c>
      <c r="E317" s="12" t="s">
        <v>1386</v>
      </c>
      <c r="F317" s="41" t="s">
        <v>1483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63"/>
        <v>0.28211989047351443</v>
      </c>
      <c r="R317" s="73">
        <f t="shared" si="64"/>
        <v>7.183662001980036E-2</v>
      </c>
    </row>
    <row r="318" spans="1:18" x14ac:dyDescent="0.2">
      <c r="A318" s="12" t="s">
        <v>987</v>
      </c>
      <c r="B318" s="41" t="s">
        <v>1484</v>
      </c>
      <c r="C318" s="12" t="s">
        <v>1781</v>
      </c>
      <c r="D318" s="12" t="s">
        <v>718</v>
      </c>
      <c r="E318" s="12" t="s">
        <v>1386</v>
      </c>
      <c r="F318" s="41" t="s">
        <v>1481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63"/>
        <v>0.38875758901643337</v>
      </c>
      <c r="R318" s="73">
        <f t="shared" si="64"/>
        <v>5.3905546078725809E-2</v>
      </c>
    </row>
    <row r="319" spans="1:18" x14ac:dyDescent="0.2">
      <c r="A319" s="12" t="s">
        <v>989</v>
      </c>
      <c r="B319" s="41" t="s">
        <v>1485</v>
      </c>
      <c r="C319" s="12" t="s">
        <v>1782</v>
      </c>
      <c r="D319" s="12" t="s">
        <v>718</v>
      </c>
      <c r="E319" s="12" t="s">
        <v>1386</v>
      </c>
      <c r="F319" s="41" t="s">
        <v>1481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63"/>
        <v>0.92774086448655102</v>
      </c>
      <c r="Q319" s="7" t="b">
        <f t="shared" si="56"/>
        <v>1</v>
      </c>
      <c r="R319" s="73">
        <f t="shared" si="64"/>
        <v>5.4241071992282279E-2</v>
      </c>
    </row>
    <row r="320" spans="1:18" x14ac:dyDescent="0.2">
      <c r="A320" s="12" t="s">
        <v>992</v>
      </c>
      <c r="B320" s="41" t="s">
        <v>1486</v>
      </c>
      <c r="C320" s="12" t="s">
        <v>1782</v>
      </c>
      <c r="D320" s="12" t="s">
        <v>718</v>
      </c>
      <c r="E320" s="12" t="s">
        <v>1386</v>
      </c>
      <c r="F320" s="41" t="s">
        <v>1481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63"/>
        <v>0.82516842067524721</v>
      </c>
      <c r="Q320" s="7" t="b">
        <f t="shared" si="56"/>
        <v>1</v>
      </c>
      <c r="R320" s="73">
        <f t="shared" si="64"/>
        <v>3.5000863695770497E-2</v>
      </c>
    </row>
    <row r="321" spans="1:18" x14ac:dyDescent="0.2">
      <c r="A321" s="12" t="s">
        <v>999</v>
      </c>
      <c r="B321" s="12"/>
      <c r="C321" s="12" t="s">
        <v>1477</v>
      </c>
      <c r="D321" s="12" t="s">
        <v>718</v>
      </c>
      <c r="E321" s="12" t="s">
        <v>1371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63"/>
        <v>0.28585558852621168</v>
      </c>
      <c r="Q321" s="7" t="b">
        <f t="shared" si="56"/>
        <v>1</v>
      </c>
      <c r="R321" s="73">
        <f t="shared" si="64"/>
        <v>0.19782393669634027</v>
      </c>
    </row>
    <row r="322" spans="1:18" x14ac:dyDescent="0.2">
      <c r="A322" s="12" t="s">
        <v>1001</v>
      </c>
      <c r="B322" s="12"/>
      <c r="C322" s="12" t="s">
        <v>849</v>
      </c>
      <c r="D322" s="12" t="s">
        <v>718</v>
      </c>
      <c r="E322" s="12" t="s">
        <v>1371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65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ref="P322:P328" si="66">IF(N322&lt;&gt;0,IFERROR(O322/M322,""),"")</f>
        <v>0.56739811912225713</v>
      </c>
      <c r="Q322" s="7" t="b">
        <f t="shared" si="56"/>
        <v>1</v>
      </c>
      <c r="R322" s="73">
        <f t="shared" ref="R322:R328" si="67">L322/M322</f>
        <v>9.0909090909090925E-2</v>
      </c>
    </row>
    <row r="323" spans="1:18" x14ac:dyDescent="0.2">
      <c r="A323" s="12" t="s">
        <v>1003</v>
      </c>
      <c r="B323" s="12"/>
      <c r="C323" s="12" t="s">
        <v>849</v>
      </c>
      <c r="D323" s="12" t="s">
        <v>718</v>
      </c>
      <c r="E323" s="12" t="s">
        <v>1371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65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si="66"/>
        <v>0.4584346135148275</v>
      </c>
      <c r="Q323" s="7" t="b">
        <f t="shared" si="56"/>
        <v>1</v>
      </c>
      <c r="R323" s="73">
        <f t="shared" si="67"/>
        <v>9.0909090909090912E-2</v>
      </c>
    </row>
    <row r="324" spans="1:18" x14ac:dyDescent="0.2">
      <c r="A324" s="12" t="s">
        <v>1005</v>
      </c>
      <c r="B324" s="12"/>
      <c r="C324" s="12" t="s">
        <v>849</v>
      </c>
      <c r="D324" s="12" t="s">
        <v>718</v>
      </c>
      <c r="E324" s="12" t="s">
        <v>1371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65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66"/>
        <v>0.69923534409515709</v>
      </c>
      <c r="Q324" s="7" t="b">
        <f t="shared" ref="Q324:Q385" si="68">J324=K324</f>
        <v>1</v>
      </c>
      <c r="R324" s="73">
        <f t="shared" si="67"/>
        <v>9.0909090909090912E-2</v>
      </c>
    </row>
    <row r="325" spans="1:18" x14ac:dyDescent="0.2">
      <c r="A325" s="12" t="s">
        <v>1007</v>
      </c>
      <c r="B325" s="12"/>
      <c r="C325" s="12" t="s">
        <v>849</v>
      </c>
      <c r="D325" s="12" t="s">
        <v>718</v>
      </c>
      <c r="E325" s="12" t="s">
        <v>1371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65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66"/>
        <v>0.90452006094464188</v>
      </c>
      <c r="Q325" s="7" t="b">
        <f t="shared" si="68"/>
        <v>1</v>
      </c>
      <c r="R325" s="73">
        <f t="shared" si="67"/>
        <v>9.0909090909090912E-2</v>
      </c>
    </row>
    <row r="326" spans="1:18" x14ac:dyDescent="0.2">
      <c r="A326" s="12" t="s">
        <v>1008</v>
      </c>
      <c r="B326" s="12"/>
      <c r="C326" s="12" t="s">
        <v>849</v>
      </c>
      <c r="D326" s="12" t="s">
        <v>718</v>
      </c>
      <c r="E326" s="12" t="s">
        <v>1371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65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66"/>
        <v>0.8242626938279114</v>
      </c>
      <c r="Q326" s="7" t="b">
        <f t="shared" si="68"/>
        <v>1</v>
      </c>
      <c r="R326" s="73">
        <f t="shared" si="67"/>
        <v>9.0909090909090925E-2</v>
      </c>
    </row>
    <row r="327" spans="1:18" x14ac:dyDescent="0.2">
      <c r="A327" s="12" t="s">
        <v>1010</v>
      </c>
      <c r="B327" s="12"/>
      <c r="C327" s="12" t="s">
        <v>849</v>
      </c>
      <c r="D327" s="12" t="s">
        <v>718</v>
      </c>
      <c r="E327" s="12" t="s">
        <v>1371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65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66"/>
        <v>0.70241743275451152</v>
      </c>
      <c r="Q327" s="7" t="b">
        <f t="shared" si="68"/>
        <v>1</v>
      </c>
      <c r="R327" s="73">
        <f t="shared" si="67"/>
        <v>9.0909090909090925E-2</v>
      </c>
    </row>
    <row r="328" spans="1:18" x14ac:dyDescent="0.2">
      <c r="A328" s="12" t="s">
        <v>1012</v>
      </c>
      <c r="B328" s="12"/>
      <c r="C328" s="12" t="s">
        <v>849</v>
      </c>
      <c r="D328" s="12" t="s">
        <v>718</v>
      </c>
      <c r="E328" s="12" t="s">
        <v>1371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65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66"/>
        <v>0.2153621779290229</v>
      </c>
      <c r="Q328" s="7" t="b">
        <f t="shared" si="68"/>
        <v>1</v>
      </c>
      <c r="R328" s="73">
        <f t="shared" si="67"/>
        <v>9.0909090909090912E-2</v>
      </c>
    </row>
    <row r="329" spans="1:18" x14ac:dyDescent="0.2">
      <c r="A329" s="12" t="s">
        <v>1013</v>
      </c>
      <c r="B329" s="12"/>
      <c r="C329" s="12" t="s">
        <v>849</v>
      </c>
      <c r="D329" s="12" t="s">
        <v>718</v>
      </c>
      <c r="E329" s="12" t="s">
        <v>1371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65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0"/>
        <v>0.56739811912225713</v>
      </c>
      <c r="Q329" s="7" t="b">
        <f t="shared" si="68"/>
        <v>1</v>
      </c>
      <c r="R329" s="73">
        <f t="shared" si="41"/>
        <v>9.0909090909090925E-2</v>
      </c>
    </row>
    <row r="330" spans="1:18" x14ac:dyDescent="0.2">
      <c r="A330" s="12" t="s">
        <v>1014</v>
      </c>
      <c r="B330" s="12"/>
      <c r="C330" s="12" t="s">
        <v>1374</v>
      </c>
      <c r="D330" s="12" t="s">
        <v>718</v>
      </c>
      <c r="E330" s="12" t="s">
        <v>1375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0"/>
        <v>0.1575091575091575</v>
      </c>
      <c r="Q330" s="7" t="b">
        <f t="shared" si="68"/>
        <v>1</v>
      </c>
      <c r="R330" s="73">
        <f t="shared" si="41"/>
        <v>0</v>
      </c>
    </row>
    <row r="331" spans="1:18" x14ac:dyDescent="0.2">
      <c r="A331" s="12" t="s">
        <v>1015</v>
      </c>
      <c r="B331" s="12"/>
      <c r="C331" s="12" t="s">
        <v>1466</v>
      </c>
      <c r="D331" s="12" t="s">
        <v>718</v>
      </c>
      <c r="E331" s="12" t="s">
        <v>1386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0"/>
        <v>0.27682508705931053</v>
      </c>
      <c r="Q331" s="7" t="b">
        <f t="shared" si="68"/>
        <v>0</v>
      </c>
      <c r="R331" s="73">
        <f t="shared" si="41"/>
        <v>2.6880528148617064E-2</v>
      </c>
    </row>
    <row r="332" spans="1:18" x14ac:dyDescent="0.2">
      <c r="A332" s="12" t="s">
        <v>1016</v>
      </c>
      <c r="B332" s="12"/>
      <c r="C332" s="12" t="s">
        <v>1397</v>
      </c>
      <c r="D332" s="12" t="s">
        <v>718</v>
      </c>
      <c r="E332" s="12" t="s">
        <v>1371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6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0"/>
        <v>0.855287569573284</v>
      </c>
      <c r="Q332" s="7" t="b">
        <f t="shared" si="68"/>
        <v>1</v>
      </c>
      <c r="R332" s="73">
        <f t="shared" si="41"/>
        <v>9.0909090909090925E-2</v>
      </c>
    </row>
    <row r="333" spans="1:18" x14ac:dyDescent="0.2">
      <c r="A333" s="12" t="s">
        <v>1017</v>
      </c>
      <c r="B333" s="12"/>
      <c r="C333" s="12" t="s">
        <v>1397</v>
      </c>
      <c r="D333" s="12" t="s">
        <v>718</v>
      </c>
      <c r="E333" s="12" t="s">
        <v>1371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6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0"/>
        <v>0.77479787024255564</v>
      </c>
      <c r="Q333" s="7" t="b">
        <f t="shared" si="68"/>
        <v>1</v>
      </c>
      <c r="R333" s="73">
        <f t="shared" si="41"/>
        <v>9.0909090909090912E-2</v>
      </c>
    </row>
    <row r="334" spans="1:18" x14ac:dyDescent="0.2">
      <c r="A334" s="12" t="s">
        <v>1020</v>
      </c>
      <c r="B334" s="12"/>
      <c r="C334" s="12" t="s">
        <v>849</v>
      </c>
      <c r="D334" s="12" t="s">
        <v>718</v>
      </c>
      <c r="E334" s="12" t="s">
        <v>1371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6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0"/>
        <v>0.20409391932570747</v>
      </c>
      <c r="Q334" s="7" t="b">
        <f t="shared" si="68"/>
        <v>1</v>
      </c>
      <c r="R334" s="73">
        <f t="shared" si="41"/>
        <v>9.0909090909090912E-2</v>
      </c>
    </row>
    <row r="335" spans="1:18" x14ac:dyDescent="0.2">
      <c r="A335" s="12" t="s">
        <v>1023</v>
      </c>
      <c r="B335" s="12"/>
      <c r="C335" s="12" t="s">
        <v>849</v>
      </c>
      <c r="D335" s="12" t="s">
        <v>718</v>
      </c>
      <c r="E335" s="12" t="s">
        <v>1371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6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0"/>
        <v>0.86423949994516946</v>
      </c>
      <c r="Q335" s="7" t="b">
        <f t="shared" si="68"/>
        <v>1</v>
      </c>
      <c r="R335" s="73">
        <f t="shared" si="41"/>
        <v>9.0909090909090912E-2</v>
      </c>
    </row>
    <row r="336" spans="1:18" x14ac:dyDescent="0.2">
      <c r="A336" s="12" t="s">
        <v>1025</v>
      </c>
      <c r="B336" s="12"/>
      <c r="C336" s="12" t="s">
        <v>849</v>
      </c>
      <c r="D336" s="12" t="s">
        <v>718</v>
      </c>
      <c r="E336" s="12" t="s">
        <v>1371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6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0"/>
        <v>-0.28087732965781748</v>
      </c>
      <c r="Q336" s="7" t="b">
        <f t="shared" si="68"/>
        <v>1</v>
      </c>
      <c r="R336" s="73">
        <f t="shared" si="41"/>
        <v>9.0909090909090912E-2</v>
      </c>
    </row>
    <row r="337" spans="1:18" x14ac:dyDescent="0.2">
      <c r="A337" s="12" t="s">
        <v>1026</v>
      </c>
      <c r="B337" s="12"/>
      <c r="C337" s="12" t="s">
        <v>849</v>
      </c>
      <c r="D337" s="12" t="s">
        <v>718</v>
      </c>
      <c r="E337" s="12" t="s">
        <v>1371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6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0"/>
        <v>1.0202020202020201</v>
      </c>
      <c r="Q337" s="7" t="b">
        <f t="shared" si="68"/>
        <v>1</v>
      </c>
      <c r="R337" s="73">
        <f t="shared" si="41"/>
        <v>9.0909090909090912E-2</v>
      </c>
    </row>
    <row r="338" spans="1:18" x14ac:dyDescent="0.2">
      <c r="A338" s="12" t="s">
        <v>1028</v>
      </c>
      <c r="B338" s="12"/>
      <c r="C338" s="12" t="s">
        <v>849</v>
      </c>
      <c r="D338" s="12" t="s">
        <v>718</v>
      </c>
      <c r="E338" s="12" t="s">
        <v>1371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6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0"/>
        <v>0.90452006094464188</v>
      </c>
      <c r="Q338" s="7" t="b">
        <f t="shared" si="68"/>
        <v>1</v>
      </c>
      <c r="R338" s="73">
        <f t="shared" si="41"/>
        <v>9.0909090909090912E-2</v>
      </c>
    </row>
    <row r="339" spans="1:18" x14ac:dyDescent="0.2">
      <c r="A339" s="12" t="s">
        <v>1029</v>
      </c>
      <c r="B339" s="12"/>
      <c r="C339" s="12" t="s">
        <v>849</v>
      </c>
      <c r="D339" s="12" t="s">
        <v>718</v>
      </c>
      <c r="E339" s="12" t="s">
        <v>1371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6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0"/>
        <v>0.81697050451214348</v>
      </c>
      <c r="Q339" s="7" t="b">
        <f t="shared" si="68"/>
        <v>1</v>
      </c>
      <c r="R339" s="73">
        <f t="shared" si="41"/>
        <v>9.0909090909090912E-2</v>
      </c>
    </row>
    <row r="340" spans="1:18" x14ac:dyDescent="0.2">
      <c r="A340" s="12" t="s">
        <v>1031</v>
      </c>
      <c r="B340" s="12"/>
      <c r="C340" s="12" t="s">
        <v>849</v>
      </c>
      <c r="D340" s="12" t="s">
        <v>718</v>
      </c>
      <c r="E340" s="12" t="s">
        <v>1371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6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0"/>
        <v>0.83531139116603459</v>
      </c>
      <c r="Q340" s="7" t="b">
        <f t="shared" si="68"/>
        <v>1</v>
      </c>
      <c r="R340" s="73">
        <f t="shared" si="41"/>
        <v>9.0909090909090912E-2</v>
      </c>
    </row>
    <row r="341" spans="1:18" x14ac:dyDescent="0.2">
      <c r="A341" s="12" t="s">
        <v>1033</v>
      </c>
      <c r="B341" s="41" t="s">
        <v>1487</v>
      </c>
      <c r="C341" s="12" t="s">
        <v>1765</v>
      </c>
      <c r="D341" s="12" t="s">
        <v>718</v>
      </c>
      <c r="E341" s="12" t="s">
        <v>1386</v>
      </c>
      <c r="F341" s="41" t="s">
        <v>1483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0"/>
        <v>0.3976058550032191</v>
      </c>
      <c r="R341" s="73">
        <f t="shared" si="41"/>
        <v>5.4086087484250693E-2</v>
      </c>
    </row>
    <row r="342" spans="1:18" x14ac:dyDescent="0.2">
      <c r="A342" s="12" t="s">
        <v>1038</v>
      </c>
      <c r="B342" s="41" t="s">
        <v>1488</v>
      </c>
      <c r="C342" s="12" t="s">
        <v>1781</v>
      </c>
      <c r="D342" s="12" t="s">
        <v>718</v>
      </c>
      <c r="E342" s="12" t="s">
        <v>1386</v>
      </c>
      <c r="F342" s="41" t="s">
        <v>1489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0"/>
        <v>0.61728578464339556</v>
      </c>
      <c r="R342" s="73">
        <f t="shared" si="41"/>
        <v>7.9038439443624403E-2</v>
      </c>
    </row>
    <row r="343" spans="1:18" x14ac:dyDescent="0.2">
      <c r="A343" s="12" t="s">
        <v>1042</v>
      </c>
      <c r="B343" s="12"/>
      <c r="C343" s="12" t="s">
        <v>1397</v>
      </c>
      <c r="D343" s="12" t="s">
        <v>718</v>
      </c>
      <c r="E343" s="12" t="s">
        <v>1371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 t="shared" ref="L343:L345" si="70"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0"/>
        <v>0.60134407896463915</v>
      </c>
      <c r="Q343" s="7" t="b">
        <f t="shared" si="68"/>
        <v>1</v>
      </c>
      <c r="R343" s="73">
        <f t="shared" si="41"/>
        <v>9.0909090909090912E-2</v>
      </c>
    </row>
    <row r="344" spans="1:18" x14ac:dyDescent="0.2">
      <c r="A344" s="12" t="s">
        <v>1045</v>
      </c>
      <c r="B344" s="12"/>
      <c r="C344" s="12" t="s">
        <v>849</v>
      </c>
      <c r="D344" s="12" t="s">
        <v>718</v>
      </c>
      <c r="E344" s="12" t="s">
        <v>1371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 t="shared" si="70"/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0"/>
        <v>0.69923534409515709</v>
      </c>
      <c r="Q344" s="7" t="b">
        <f t="shared" si="68"/>
        <v>1</v>
      </c>
      <c r="R344" s="73">
        <f t="shared" si="41"/>
        <v>9.0909090909090912E-2</v>
      </c>
    </row>
    <row r="345" spans="1:18" x14ac:dyDescent="0.2">
      <c r="A345" s="12" t="s">
        <v>1048</v>
      </c>
      <c r="B345" s="12"/>
      <c r="C345" s="12" t="s">
        <v>1478</v>
      </c>
      <c r="D345" s="12" t="s">
        <v>718</v>
      </c>
      <c r="E345" s="12" t="s">
        <v>1371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 t="shared" si="70"/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0"/>
        <v>0.48625216745107758</v>
      </c>
      <c r="Q345" s="7" t="b">
        <f t="shared" si="68"/>
        <v>1</v>
      </c>
      <c r="R345" s="73">
        <f t="shared" si="41"/>
        <v>9.0909090909090925E-2</v>
      </c>
    </row>
    <row r="346" spans="1:18" x14ac:dyDescent="0.2">
      <c r="A346" s="12" t="s">
        <v>1050</v>
      </c>
      <c r="B346" s="41" t="s">
        <v>1490</v>
      </c>
      <c r="C346" s="12" t="s">
        <v>1767</v>
      </c>
      <c r="D346" s="12" t="s">
        <v>718</v>
      </c>
      <c r="E346" s="12" t="s">
        <v>1386</v>
      </c>
      <c r="F346" s="41" t="s">
        <v>1489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0"/>
        <v>0.38967586993494341</v>
      </c>
      <c r="R346" s="73">
        <f t="shared" si="41"/>
        <v>4.6468093601338557E-2</v>
      </c>
    </row>
    <row r="347" spans="1:18" x14ac:dyDescent="0.2">
      <c r="A347" s="12" t="s">
        <v>1057</v>
      </c>
      <c r="B347" s="41" t="s">
        <v>1491</v>
      </c>
      <c r="C347" s="12" t="s">
        <v>1781</v>
      </c>
      <c r="D347" s="12" t="s">
        <v>718</v>
      </c>
      <c r="E347" s="12" t="s">
        <v>1492</v>
      </c>
      <c r="F347" s="41" t="s">
        <v>1493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0"/>
        <v>0.57168490575248609</v>
      </c>
      <c r="R347" s="73">
        <f t="shared" si="41"/>
        <v>4.8916708240907554E-2</v>
      </c>
    </row>
    <row r="348" spans="1:18" x14ac:dyDescent="0.2">
      <c r="A348" s="12" t="s">
        <v>1061</v>
      </c>
      <c r="B348" s="12"/>
      <c r="C348" s="12" t="s">
        <v>1397</v>
      </c>
      <c r="D348" s="12" t="s">
        <v>718</v>
      </c>
      <c r="E348" s="12" t="s">
        <v>1371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 t="shared" ref="L348:L352" si="71"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0"/>
        <v>0.82457448792051768</v>
      </c>
      <c r="Q348" s="7" t="b">
        <f t="shared" si="68"/>
        <v>1</v>
      </c>
      <c r="R348" s="73">
        <f t="shared" si="41"/>
        <v>9.0909090909090898E-2</v>
      </c>
    </row>
    <row r="349" spans="1:18" x14ac:dyDescent="0.2">
      <c r="A349" s="12" t="s">
        <v>1065</v>
      </c>
      <c r="B349" s="12"/>
      <c r="C349" s="12" t="s">
        <v>1397</v>
      </c>
      <c r="D349" s="12" t="s">
        <v>718</v>
      </c>
      <c r="E349" s="12" t="s">
        <v>1371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 t="shared" si="71"/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ref="P349:P372" si="72">IF(N349&lt;&gt;0,IFERROR(O349/M349,""),"")</f>
        <v>0.73869846000993533</v>
      </c>
      <c r="Q349" s="7" t="b">
        <f t="shared" si="68"/>
        <v>1</v>
      </c>
      <c r="R349" s="73">
        <f t="shared" ref="R349:R372" si="73">L349/M349</f>
        <v>9.0909090909090912E-2</v>
      </c>
    </row>
    <row r="350" spans="1:18" x14ac:dyDescent="0.2">
      <c r="A350" s="12" t="s">
        <v>1067</v>
      </c>
      <c r="B350" s="12"/>
      <c r="C350" s="12" t="s">
        <v>849</v>
      </c>
      <c r="D350" s="12" t="s">
        <v>718</v>
      </c>
      <c r="E350" s="12" t="s">
        <v>1494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 t="shared" si="71"/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72"/>
        <v>0.43955827253007296</v>
      </c>
      <c r="Q350" s="7" t="b">
        <f t="shared" si="68"/>
        <v>1</v>
      </c>
      <c r="R350" s="73">
        <f t="shared" si="73"/>
        <v>9.0909090909090912E-2</v>
      </c>
    </row>
    <row r="351" spans="1:18" x14ac:dyDescent="0.2">
      <c r="A351" s="12" t="s">
        <v>1069</v>
      </c>
      <c r="B351" s="12"/>
      <c r="C351" s="12" t="s">
        <v>849</v>
      </c>
      <c r="D351" s="12" t="s">
        <v>718</v>
      </c>
      <c r="E351" s="12" t="s">
        <v>1494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 t="shared" si="71"/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72"/>
        <v>0.17902575240459198</v>
      </c>
      <c r="Q351" s="7" t="b">
        <f t="shared" si="68"/>
        <v>1</v>
      </c>
      <c r="R351" s="73">
        <f t="shared" si="73"/>
        <v>9.0909090909090912E-2</v>
      </c>
    </row>
    <row r="352" spans="1:18" x14ac:dyDescent="0.2">
      <c r="A352" s="12" t="s">
        <v>1071</v>
      </c>
      <c r="B352" s="12"/>
      <c r="C352" s="12" t="s">
        <v>849</v>
      </c>
      <c r="D352" s="12" t="s">
        <v>718</v>
      </c>
      <c r="E352" s="12" t="s">
        <v>1371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 t="shared" si="71"/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72"/>
        <v>0.20569086086327462</v>
      </c>
      <c r="Q352" s="7" t="b">
        <f t="shared" si="68"/>
        <v>1</v>
      </c>
      <c r="R352" s="73">
        <f t="shared" si="73"/>
        <v>9.0909090909090912E-2</v>
      </c>
    </row>
    <row r="353" spans="1:24" x14ac:dyDescent="0.2">
      <c r="A353" s="41" t="s">
        <v>1073</v>
      </c>
      <c r="B353" s="41" t="s">
        <v>1495</v>
      </c>
      <c r="C353" s="12" t="s">
        <v>1782</v>
      </c>
      <c r="D353" s="12" t="s">
        <v>718</v>
      </c>
      <c r="E353" s="12" t="s">
        <v>1492</v>
      </c>
      <c r="F353" s="41" t="s">
        <v>1493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72"/>
        <v>0.40400334691779882</v>
      </c>
      <c r="Q353" s="7" t="b">
        <f t="shared" si="68"/>
        <v>1</v>
      </c>
      <c r="R353" s="73">
        <f t="shared" si="73"/>
        <v>3.2717926609907813E-2</v>
      </c>
    </row>
    <row r="354" spans="1:24" x14ac:dyDescent="0.2">
      <c r="A354" s="12" t="s">
        <v>1077</v>
      </c>
      <c r="B354" s="12"/>
      <c r="C354" s="12" t="s">
        <v>1374</v>
      </c>
      <c r="D354" s="12" t="s">
        <v>718</v>
      </c>
      <c r="E354" s="12" t="s">
        <v>1375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72"/>
        <v/>
      </c>
      <c r="Q354" s="7" t="b">
        <f t="shared" si="68"/>
        <v>1</v>
      </c>
      <c r="R354" s="73">
        <f t="shared" si="73"/>
        <v>0</v>
      </c>
    </row>
    <row r="355" spans="1:24" x14ac:dyDescent="0.2">
      <c r="A355" s="12" t="s">
        <v>1078</v>
      </c>
      <c r="B355" s="12"/>
      <c r="C355" s="12" t="s">
        <v>1376</v>
      </c>
      <c r="D355" s="12" t="s">
        <v>718</v>
      </c>
      <c r="E355" s="12" t="s">
        <v>1375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72"/>
        <v>0.34920634920634919</v>
      </c>
      <c r="Q355" s="7" t="b">
        <f t="shared" si="68"/>
        <v>1</v>
      </c>
      <c r="R355" s="73">
        <f t="shared" si="73"/>
        <v>0</v>
      </c>
    </row>
    <row r="356" spans="1:24" x14ac:dyDescent="0.2">
      <c r="A356" s="12" t="s">
        <v>1080</v>
      </c>
      <c r="B356" s="12"/>
      <c r="C356" s="12" t="s">
        <v>849</v>
      </c>
      <c r="D356" s="12" t="s">
        <v>718</v>
      </c>
      <c r="E356" s="12" t="s">
        <v>1371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 t="shared" ref="L356" si="74"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72"/>
        <v>0.84837189242475586</v>
      </c>
      <c r="Q356" s="7" t="b">
        <f t="shared" si="68"/>
        <v>1</v>
      </c>
      <c r="R356" s="73">
        <f t="shared" si="73"/>
        <v>9.0909090909090925E-2</v>
      </c>
    </row>
    <row r="357" spans="1:24" x14ac:dyDescent="0.2">
      <c r="A357" s="12" t="s">
        <v>1081</v>
      </c>
      <c r="B357" s="41" t="s">
        <v>1496</v>
      </c>
      <c r="C357" s="12" t="s">
        <v>1765</v>
      </c>
      <c r="D357" s="12" t="s">
        <v>718</v>
      </c>
      <c r="E357" s="12" t="s">
        <v>1492</v>
      </c>
      <c r="F357" s="41" t="s">
        <v>1497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72"/>
        <v>0.68349020666586069</v>
      </c>
      <c r="R357" s="73">
        <f t="shared" si="73"/>
        <v>2.3827811531541898E-2</v>
      </c>
    </row>
    <row r="358" spans="1:24" x14ac:dyDescent="0.2">
      <c r="A358" s="12" t="s">
        <v>1093</v>
      </c>
      <c r="B358" s="41" t="s">
        <v>1498</v>
      </c>
      <c r="C358" s="12" t="s">
        <v>1767</v>
      </c>
      <c r="D358" s="12" t="s">
        <v>718</v>
      </c>
      <c r="E358" s="12" t="s">
        <v>1492</v>
      </c>
      <c r="F358" s="41" t="s">
        <v>1497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72"/>
        <v>0.49356967759447101</v>
      </c>
      <c r="R358" s="73">
        <f t="shared" si="73"/>
        <v>4.0749825130098255E-2</v>
      </c>
    </row>
    <row r="359" spans="1:24" x14ac:dyDescent="0.2">
      <c r="A359" s="12" t="s">
        <v>1096</v>
      </c>
      <c r="B359" s="41" t="s">
        <v>1499</v>
      </c>
      <c r="C359" s="12" t="s">
        <v>1781</v>
      </c>
      <c r="D359" s="12" t="s">
        <v>718</v>
      </c>
      <c r="E359" s="12" t="s">
        <v>1492</v>
      </c>
      <c r="F359" s="41" t="s">
        <v>1497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72"/>
        <v>0.5367587490196819</v>
      </c>
      <c r="R359" s="73">
        <f t="shared" si="73"/>
        <v>3.0681815301608229E-2</v>
      </c>
    </row>
    <row r="360" spans="1:24" x14ac:dyDescent="0.2">
      <c r="A360" s="12" t="s">
        <v>1098</v>
      </c>
      <c r="B360" s="12"/>
      <c r="C360" s="12" t="s">
        <v>1397</v>
      </c>
      <c r="D360" s="12" t="s">
        <v>718</v>
      </c>
      <c r="E360" s="12" t="s">
        <v>1494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72"/>
        <v>0.15523713552680959</v>
      </c>
      <c r="Q360" s="7" t="b">
        <f t="shared" si="68"/>
        <v>1</v>
      </c>
      <c r="R360" s="73">
        <f t="shared" si="73"/>
        <v>8.3401849897728503E-2</v>
      </c>
    </row>
    <row r="361" spans="1:24" x14ac:dyDescent="0.2">
      <c r="A361" s="12" t="s">
        <v>1100</v>
      </c>
      <c r="B361" s="12"/>
      <c r="C361" s="12" t="s">
        <v>1374</v>
      </c>
      <c r="D361" s="12" t="s">
        <v>718</v>
      </c>
      <c r="E361" s="12" t="s">
        <v>1494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72"/>
        <v>1.9736842105263157</v>
      </c>
      <c r="Q361" s="7" t="b">
        <f t="shared" si="68"/>
        <v>0</v>
      </c>
      <c r="R361" s="73">
        <f t="shared" si="73"/>
        <v>0</v>
      </c>
    </row>
    <row r="362" spans="1:24" x14ac:dyDescent="0.2">
      <c r="A362" s="12" t="s">
        <v>1102</v>
      </c>
      <c r="B362" s="12"/>
      <c r="C362" s="12" t="s">
        <v>1397</v>
      </c>
      <c r="D362" s="12" t="s">
        <v>718</v>
      </c>
      <c r="E362" s="12" t="s">
        <v>1494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72"/>
        <v>0.49210418312255511</v>
      </c>
      <c r="Q362" s="7" t="b">
        <f t="shared" si="68"/>
        <v>1</v>
      </c>
      <c r="R362" s="73">
        <f t="shared" si="73"/>
        <v>5.5735432294373832E-2</v>
      </c>
    </row>
    <row r="363" spans="1:24" x14ac:dyDescent="0.2">
      <c r="A363" s="12" t="s">
        <v>1104</v>
      </c>
      <c r="B363" s="12"/>
      <c r="C363" s="12" t="s">
        <v>1397</v>
      </c>
      <c r="D363" s="12" t="s">
        <v>718</v>
      </c>
      <c r="E363" s="12" t="s">
        <v>1494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72"/>
        <v>-1.438557069573744E-6</v>
      </c>
      <c r="Q363" s="7" t="b">
        <f t="shared" si="68"/>
        <v>1</v>
      </c>
      <c r="R363" s="73">
        <f t="shared" si="73"/>
        <v>0.31524683481480736</v>
      </c>
    </row>
    <row r="364" spans="1:24" x14ac:dyDescent="0.2">
      <c r="A364" s="12" t="s">
        <v>1105</v>
      </c>
      <c r="B364" s="12"/>
      <c r="C364" s="12" t="s">
        <v>1397</v>
      </c>
      <c r="D364" s="12" t="s">
        <v>718</v>
      </c>
      <c r="E364" s="12" t="s">
        <v>1371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 t="shared" ref="L364" si="75"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72"/>
        <v>0.56821745948771551</v>
      </c>
      <c r="Q364" s="7" t="b">
        <f t="shared" si="68"/>
        <v>1</v>
      </c>
      <c r="R364" s="73">
        <f t="shared" si="73"/>
        <v>9.0909090909090912E-2</v>
      </c>
      <c r="W364" s="7">
        <f>1300</f>
        <v>1300</v>
      </c>
    </row>
    <row r="365" spans="1:24" x14ac:dyDescent="0.2">
      <c r="A365" s="12" t="s">
        <v>1106</v>
      </c>
      <c r="B365" s="12"/>
      <c r="C365" s="12" t="s">
        <v>1397</v>
      </c>
      <c r="D365" s="12" t="s">
        <v>718</v>
      </c>
      <c r="E365" s="12" t="s">
        <v>1494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72"/>
        <v>0.2649037415589901</v>
      </c>
      <c r="Q365" s="7" t="b">
        <f t="shared" si="68"/>
        <v>1</v>
      </c>
      <c r="R365" s="73">
        <f t="shared" si="73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">
      <c r="A366" s="12" t="s">
        <v>1108</v>
      </c>
      <c r="B366" s="12"/>
      <c r="C366" s="12" t="s">
        <v>1397</v>
      </c>
      <c r="D366" s="12" t="s">
        <v>718</v>
      </c>
      <c r="E366" s="12" t="s">
        <v>1494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72"/>
        <v>0.35194916923761654</v>
      </c>
      <c r="Q366" s="7" t="b">
        <f t="shared" si="68"/>
        <v>1</v>
      </c>
      <c r="R366" s="73">
        <f t="shared" si="73"/>
        <v>4.6804680468046811E-2</v>
      </c>
      <c r="V366" s="7">
        <v>13396</v>
      </c>
      <c r="W366" s="7">
        <f t="shared" ref="W366:W369" si="76">V366/SUM($V$365:$V$369)</f>
        <v>0.5059867799811143</v>
      </c>
      <c r="X366" s="7">
        <f t="shared" ref="X366:X369" si="77">$W$364*W366</f>
        <v>657.78281397544856</v>
      </c>
    </row>
    <row r="367" spans="1:24" x14ac:dyDescent="0.2">
      <c r="A367" s="12" t="s">
        <v>1112</v>
      </c>
      <c r="B367" s="12"/>
      <c r="C367" s="12" t="s">
        <v>1397</v>
      </c>
      <c r="D367" s="12" t="s">
        <v>718</v>
      </c>
      <c r="E367" s="12" t="s">
        <v>1494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72"/>
        <v>0.66607232757174029</v>
      </c>
      <c r="Q367" s="7" t="b">
        <f t="shared" si="68"/>
        <v>1</v>
      </c>
      <c r="R367" s="73">
        <f t="shared" si="73"/>
        <v>4.6804680468046804E-2</v>
      </c>
      <c r="V367" s="7">
        <v>1888</v>
      </c>
      <c r="W367" s="7">
        <f t="shared" si="76"/>
        <v>7.1312559017941451E-2</v>
      </c>
      <c r="X367" s="7">
        <f t="shared" si="77"/>
        <v>92.706326723323883</v>
      </c>
    </row>
    <row r="368" spans="1:24" x14ac:dyDescent="0.2">
      <c r="A368" s="12" t="s">
        <v>1113</v>
      </c>
      <c r="B368" s="12"/>
      <c r="C368" s="12" t="s">
        <v>849</v>
      </c>
      <c r="D368" s="12" t="s">
        <v>718</v>
      </c>
      <c r="E368" s="12" t="s">
        <v>1494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72"/>
        <v>0.30155184193118101</v>
      </c>
      <c r="Q368" s="7" t="b">
        <f t="shared" si="68"/>
        <v>1</v>
      </c>
      <c r="R368" s="73">
        <f t="shared" si="73"/>
        <v>4.6804680468046804E-2</v>
      </c>
      <c r="V368" s="7">
        <v>2490</v>
      </c>
      <c r="W368" s="7">
        <f t="shared" si="76"/>
        <v>9.4050991501416437E-2</v>
      </c>
      <c r="X368" s="7">
        <f t="shared" si="77"/>
        <v>122.26628895184136</v>
      </c>
    </row>
    <row r="369" spans="1:24" x14ac:dyDescent="0.2">
      <c r="A369" s="12" t="s">
        <v>1115</v>
      </c>
      <c r="B369" s="12"/>
      <c r="C369" s="12" t="s">
        <v>849</v>
      </c>
      <c r="D369" s="12" t="s">
        <v>718</v>
      </c>
      <c r="E369" s="12" t="s">
        <v>1494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72"/>
        <v>0.47458703838860244</v>
      </c>
      <c r="Q369" s="7" t="b">
        <f t="shared" si="68"/>
        <v>1</v>
      </c>
      <c r="R369" s="73">
        <f t="shared" si="73"/>
        <v>4.6804680468046811E-2</v>
      </c>
      <c r="V369" s="7">
        <v>3426</v>
      </c>
      <c r="W369" s="7">
        <f t="shared" si="76"/>
        <v>0.12940509915014164</v>
      </c>
      <c r="X369" s="7">
        <f t="shared" si="77"/>
        <v>168.22662889518415</v>
      </c>
    </row>
    <row r="370" spans="1:24" x14ac:dyDescent="0.2">
      <c r="A370" s="12" t="s">
        <v>1116</v>
      </c>
      <c r="B370" s="41" t="s">
        <v>1500</v>
      </c>
      <c r="C370" s="12" t="s">
        <v>1767</v>
      </c>
      <c r="D370" s="12" t="s">
        <v>718</v>
      </c>
      <c r="E370" s="12" t="s">
        <v>1492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72"/>
        <v>0.46378150824465275</v>
      </c>
      <c r="R370" s="73">
        <f t="shared" si="73"/>
        <v>3.1584385582179186E-2</v>
      </c>
    </row>
    <row r="371" spans="1:24" x14ac:dyDescent="0.2">
      <c r="A371" s="12" t="s">
        <v>1121</v>
      </c>
      <c r="B371" s="41" t="s">
        <v>1501</v>
      </c>
      <c r="C371" s="12" t="s">
        <v>1767</v>
      </c>
      <c r="D371" s="12" t="s">
        <v>718</v>
      </c>
      <c r="E371" s="12" t="s">
        <v>1494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72"/>
        <v>0.38549209064732548</v>
      </c>
      <c r="R371" s="73">
        <f t="shared" si="73"/>
        <v>6.746744093586976E-2</v>
      </c>
    </row>
    <row r="372" spans="1:24" x14ac:dyDescent="0.2">
      <c r="A372" s="12" t="s">
        <v>1123</v>
      </c>
      <c r="B372" s="41" t="s">
        <v>1502</v>
      </c>
      <c r="C372" s="12" t="s">
        <v>1765</v>
      </c>
      <c r="D372" s="12" t="s">
        <v>718</v>
      </c>
      <c r="E372" s="12" t="s">
        <v>1494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72"/>
        <v>0.5359704238877685</v>
      </c>
      <c r="R372" s="73">
        <f t="shared" si="73"/>
        <v>3.1164617296273563E-2</v>
      </c>
    </row>
    <row r="373" spans="1:24" x14ac:dyDescent="0.2">
      <c r="A373" s="12" t="s">
        <v>1127</v>
      </c>
      <c r="B373" s="41" t="s">
        <v>1503</v>
      </c>
      <c r="C373" s="12" t="s">
        <v>1781</v>
      </c>
      <c r="D373" s="12" t="s">
        <v>718</v>
      </c>
      <c r="E373" s="12" t="s">
        <v>1494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ref="P373:P396" si="78">IF(N373&lt;&gt;0,IFERROR(O373/M373,""),"")</f>
        <v>0.54310988647485547</v>
      </c>
      <c r="R373" s="73">
        <f t="shared" ref="R373:R396" si="79">L373/M373</f>
        <v>3.9785521934894978E-2</v>
      </c>
    </row>
    <row r="374" spans="1:24" x14ac:dyDescent="0.2">
      <c r="A374" s="12" t="s">
        <v>1135</v>
      </c>
      <c r="B374" s="41" t="s">
        <v>1504</v>
      </c>
      <c r="C374" s="12" t="s">
        <v>1781</v>
      </c>
      <c r="D374" s="12" t="s">
        <v>718</v>
      </c>
      <c r="E374" s="12" t="s">
        <v>1494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78"/>
        <v>0.54941173611429894</v>
      </c>
      <c r="R374" s="73">
        <f t="shared" si="79"/>
        <v>0.1134132806951694</v>
      </c>
    </row>
    <row r="375" spans="1:24" x14ac:dyDescent="0.2">
      <c r="A375" s="12" t="s">
        <v>1138</v>
      </c>
      <c r="B375" s="41" t="s">
        <v>1505</v>
      </c>
      <c r="C375" s="12" t="s">
        <v>1781</v>
      </c>
      <c r="D375" s="12" t="s">
        <v>718</v>
      </c>
      <c r="E375" s="12" t="s">
        <v>1494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78"/>
        <v>0.55903508418109693</v>
      </c>
      <c r="R375" s="73">
        <f t="shared" si="79"/>
        <v>7.6138922715820997E-2</v>
      </c>
    </row>
    <row r="376" spans="1:24" x14ac:dyDescent="0.2">
      <c r="A376" s="12" t="s">
        <v>1146</v>
      </c>
      <c r="B376" s="12"/>
      <c r="C376" s="12" t="s">
        <v>1397</v>
      </c>
      <c r="D376" s="12" t="s">
        <v>718</v>
      </c>
      <c r="E376" s="12" t="s">
        <v>1494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 t="shared" ref="L376:L377" si="80"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78"/>
        <v>0.33917074426989441</v>
      </c>
      <c r="Q376" s="7" t="b">
        <f t="shared" si="68"/>
        <v>1</v>
      </c>
      <c r="R376" s="73">
        <f t="shared" si="79"/>
        <v>9.0909090909090912E-2</v>
      </c>
    </row>
    <row r="377" spans="1:24" x14ac:dyDescent="0.2">
      <c r="A377" s="12" t="s">
        <v>1148</v>
      </c>
      <c r="B377" s="12"/>
      <c r="C377" s="12" t="s">
        <v>849</v>
      </c>
      <c r="D377" s="12" t="s">
        <v>718</v>
      </c>
      <c r="E377" s="12" t="s">
        <v>1494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 t="shared" si="80"/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78"/>
        <v>0.55488752980201095</v>
      </c>
      <c r="Q377" s="7" t="b">
        <f t="shared" si="68"/>
        <v>1</v>
      </c>
      <c r="R377" s="73">
        <f t="shared" si="79"/>
        <v>9.0909090909090912E-2</v>
      </c>
    </row>
    <row r="378" spans="1:24" x14ac:dyDescent="0.2">
      <c r="A378" s="12" t="s">
        <v>1150</v>
      </c>
      <c r="B378" s="41" t="s">
        <v>1506</v>
      </c>
      <c r="C378" s="12" t="s">
        <v>1767</v>
      </c>
      <c r="D378" s="12" t="s">
        <v>718</v>
      </c>
      <c r="E378" s="12" t="s">
        <v>1492</v>
      </c>
      <c r="F378" s="12" t="s">
        <v>1507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78"/>
        <v>0.6220094730215997</v>
      </c>
      <c r="R378" s="73">
        <f t="shared" si="79"/>
        <v>4.5159028434016098E-2</v>
      </c>
    </row>
    <row r="379" spans="1:24" x14ac:dyDescent="0.2">
      <c r="A379" s="12" t="s">
        <v>1168</v>
      </c>
      <c r="B379" s="41" t="s">
        <v>1508</v>
      </c>
      <c r="C379" s="12" t="s">
        <v>1765</v>
      </c>
      <c r="D379" s="12" t="s">
        <v>718</v>
      </c>
      <c r="E379" s="12" t="s">
        <v>1492</v>
      </c>
      <c r="F379" s="12" t="s">
        <v>1507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78"/>
        <v>0.65866265501745502</v>
      </c>
      <c r="R379" s="73">
        <f t="shared" si="79"/>
        <v>7.1361067715867241E-2</v>
      </c>
    </row>
    <row r="380" spans="1:24" x14ac:dyDescent="0.2">
      <c r="A380" s="12" t="s">
        <v>1181</v>
      </c>
      <c r="B380" s="41" t="s">
        <v>1509</v>
      </c>
      <c r="C380" s="12" t="s">
        <v>1782</v>
      </c>
      <c r="D380" s="12" t="s">
        <v>718</v>
      </c>
      <c r="E380" s="12" t="s">
        <v>1492</v>
      </c>
      <c r="F380" s="12" t="s">
        <v>1507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78"/>
        <v>0.38943773734026782</v>
      </c>
      <c r="Q380" s="7" t="b">
        <f t="shared" si="68"/>
        <v>1</v>
      </c>
      <c r="R380" s="73">
        <f t="shared" si="79"/>
        <v>7.8188891683026479E-2</v>
      </c>
    </row>
    <row r="381" spans="1:24" x14ac:dyDescent="0.2">
      <c r="A381" s="12" t="s">
        <v>1192</v>
      </c>
      <c r="B381" s="12"/>
      <c r="C381" s="12" t="s">
        <v>1397</v>
      </c>
      <c r="D381" s="12" t="s">
        <v>718</v>
      </c>
      <c r="E381" s="12" t="s">
        <v>1494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78"/>
        <v>0.55957579538365565</v>
      </c>
      <c r="Q381" s="7" t="b">
        <f t="shared" si="68"/>
        <v>1</v>
      </c>
      <c r="R381" s="73">
        <f t="shared" si="79"/>
        <v>0</v>
      </c>
    </row>
    <row r="382" spans="1:24" x14ac:dyDescent="0.2">
      <c r="A382" s="12" t="s">
        <v>1195</v>
      </c>
      <c r="B382" s="12"/>
      <c r="C382" s="12" t="s">
        <v>1397</v>
      </c>
      <c r="D382" s="12" t="s">
        <v>718</v>
      </c>
      <c r="E382" s="12" t="s">
        <v>1494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78"/>
        <v>1.3228803716608595</v>
      </c>
      <c r="Q382" s="7" t="b">
        <f t="shared" si="68"/>
        <v>1</v>
      </c>
      <c r="R382" s="73">
        <f t="shared" si="79"/>
        <v>0</v>
      </c>
    </row>
    <row r="383" spans="1:24" x14ac:dyDescent="0.2">
      <c r="A383" s="12" t="s">
        <v>1196</v>
      </c>
      <c r="B383" s="12"/>
      <c r="C383" s="12" t="s">
        <v>849</v>
      </c>
      <c r="D383" s="12" t="s">
        <v>718</v>
      </c>
      <c r="E383" s="12" t="s">
        <v>1494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78"/>
        <v/>
      </c>
      <c r="Q383" s="7" t="b">
        <f t="shared" si="68"/>
        <v>1</v>
      </c>
      <c r="R383" s="73">
        <f t="shared" si="79"/>
        <v>0</v>
      </c>
    </row>
    <row r="384" spans="1:24" x14ac:dyDescent="0.2">
      <c r="A384" s="12" t="s">
        <v>1198</v>
      </c>
      <c r="B384" s="12"/>
      <c r="C384" s="12" t="s">
        <v>849</v>
      </c>
      <c r="D384" s="12" t="s">
        <v>718</v>
      </c>
      <c r="E384" s="12" t="s">
        <v>1494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78"/>
        <v>0.15686274509803921</v>
      </c>
      <c r="Q384" s="7" t="b">
        <f t="shared" si="68"/>
        <v>1</v>
      </c>
      <c r="R384" s="73">
        <f t="shared" si="79"/>
        <v>0</v>
      </c>
    </row>
    <row r="385" spans="1:18" x14ac:dyDescent="0.2">
      <c r="A385" s="12" t="s">
        <v>1199</v>
      </c>
      <c r="B385" s="12"/>
      <c r="C385" s="12" t="s">
        <v>1376</v>
      </c>
      <c r="D385" s="12" t="s">
        <v>718</v>
      </c>
      <c r="E385" s="12" t="s">
        <v>1494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78"/>
        <v>0.81578947368421051</v>
      </c>
      <c r="Q385" s="7" t="b">
        <f t="shared" si="68"/>
        <v>0</v>
      </c>
      <c r="R385" s="73">
        <f t="shared" si="79"/>
        <v>0</v>
      </c>
    </row>
    <row r="386" spans="1:18" x14ac:dyDescent="0.2">
      <c r="A386" s="12" t="s">
        <v>1203</v>
      </c>
      <c r="B386" s="114" t="s">
        <v>1510</v>
      </c>
      <c r="C386" s="12" t="s">
        <v>1781</v>
      </c>
      <c r="D386" s="12" t="s">
        <v>718</v>
      </c>
      <c r="E386" s="12" t="s">
        <v>1492</v>
      </c>
      <c r="F386" s="12" t="s">
        <v>1511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35426.35</v>
      </c>
      <c r="O386" s="18">
        <f>SUMIF(Journal!$A:$A,HeadJournal!$A386,Journal!U:U)</f>
        <v>9591.0899999999892</v>
      </c>
      <c r="P386" s="22">
        <f t="shared" si="78"/>
        <v>0.37124031265797153</v>
      </c>
      <c r="R386" s="73">
        <f t="shared" si="79"/>
        <v>5.8060185962904937E-2</v>
      </c>
    </row>
    <row r="387" spans="1:18" x14ac:dyDescent="0.2">
      <c r="A387" s="12" t="s">
        <v>1208</v>
      </c>
      <c r="B387" s="114" t="s">
        <v>1512</v>
      </c>
      <c r="C387" s="12" t="s">
        <v>1781</v>
      </c>
      <c r="D387" s="12" t="s">
        <v>718</v>
      </c>
      <c r="E387" s="12" t="s">
        <v>1492</v>
      </c>
      <c r="F387" s="12" t="s">
        <v>1513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si="78"/>
        <v>0.78632064013742753</v>
      </c>
      <c r="R387" s="73">
        <f t="shared" si="79"/>
        <v>3.3885935660238932E-2</v>
      </c>
    </row>
    <row r="388" spans="1:18" x14ac:dyDescent="0.2">
      <c r="A388" s="12" t="s">
        <v>1216</v>
      </c>
      <c r="B388" s="114" t="s">
        <v>1514</v>
      </c>
      <c r="C388" s="12" t="s">
        <v>1781</v>
      </c>
      <c r="D388" s="12" t="s">
        <v>718</v>
      </c>
      <c r="E388" s="12" t="s">
        <v>1494</v>
      </c>
      <c r="F388" s="41" t="s">
        <v>1515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27255.599999999999</v>
      </c>
      <c r="O388" s="18">
        <f>SUMIF(Journal!$A:$A,HeadJournal!$A388,Journal!U:U)</f>
        <v>4937.4966666666669</v>
      </c>
      <c r="P388" s="22">
        <f t="shared" si="78"/>
        <v>0.22123280786554295</v>
      </c>
      <c r="R388" s="73">
        <f t="shared" si="79"/>
        <v>5.6038513428037721E-2</v>
      </c>
    </row>
    <row r="389" spans="1:18" x14ac:dyDescent="0.2">
      <c r="A389" s="12" t="s">
        <v>1223</v>
      </c>
      <c r="B389" s="114" t="s">
        <v>1516</v>
      </c>
      <c r="C389" s="12" t="s">
        <v>1767</v>
      </c>
      <c r="D389" s="12" t="s">
        <v>718</v>
      </c>
      <c r="E389" s="12" t="s">
        <v>1492</v>
      </c>
      <c r="F389" s="12" t="s">
        <v>1513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41500</v>
      </c>
      <c r="O389" s="18">
        <f>SUMIF(Journal!$A:$A,HeadJournal!$A389,Journal!U:U)</f>
        <v>13611.129999999976</v>
      </c>
      <c r="P389" s="22">
        <f t="shared" si="78"/>
        <v>0.48804881660676702</v>
      </c>
      <c r="R389" s="73">
        <f t="shared" si="79"/>
        <v>3.4063768090998287E-2</v>
      </c>
    </row>
    <row r="390" spans="1:18" x14ac:dyDescent="0.2">
      <c r="A390" s="12" t="s">
        <v>1229</v>
      </c>
      <c r="B390" s="12"/>
      <c r="C390" s="12" t="s">
        <v>1374</v>
      </c>
      <c r="D390" s="12" t="s">
        <v>718</v>
      </c>
      <c r="E390" s="12" t="s">
        <v>1494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78"/>
        <v>0.10489510489510495</v>
      </c>
      <c r="Q390" s="7" t="b">
        <f t="shared" ref="Q390:Q451" si="81">J390=K390</f>
        <v>0</v>
      </c>
      <c r="R390" s="73">
        <f t="shared" si="79"/>
        <v>0</v>
      </c>
    </row>
    <row r="391" spans="1:18" x14ac:dyDescent="0.2">
      <c r="A391" s="12" t="s">
        <v>1230</v>
      </c>
      <c r="B391" s="12" t="s">
        <v>1517</v>
      </c>
      <c r="C391" s="12" t="s">
        <v>1518</v>
      </c>
      <c r="D391" s="12" t="s">
        <v>718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78"/>
        <v>0.18166079814855093</v>
      </c>
      <c r="Q391" s="7" t="b">
        <f t="shared" si="81"/>
        <v>0</v>
      </c>
      <c r="R391" s="73">
        <f t="shared" si="79"/>
        <v>5.9779454439930345E-2</v>
      </c>
    </row>
    <row r="392" spans="1:18" x14ac:dyDescent="0.2">
      <c r="A392" s="12" t="s">
        <v>1231</v>
      </c>
      <c r="B392" s="114" t="s">
        <v>1519</v>
      </c>
      <c r="C392" s="12" t="s">
        <v>1765</v>
      </c>
      <c r="D392" s="12" t="s">
        <v>718</v>
      </c>
      <c r="E392" s="12" t="s">
        <v>1494</v>
      </c>
      <c r="F392" s="41" t="s">
        <v>1515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35813.550000000003</v>
      </c>
      <c r="O392" s="18">
        <f>SUMIF(Journal!$A:$A,HeadJournal!$A392,Journal!U:U)</f>
        <v>13480.516666666666</v>
      </c>
      <c r="P392" s="22">
        <f t="shared" si="78"/>
        <v>0.60361333211938673</v>
      </c>
      <c r="R392" s="73">
        <f t="shared" si="79"/>
        <v>5.600105076038335E-2</v>
      </c>
    </row>
    <row r="393" spans="1:18" x14ac:dyDescent="0.2">
      <c r="A393" s="12" t="s">
        <v>1237</v>
      </c>
      <c r="B393" s="114" t="s">
        <v>1520</v>
      </c>
      <c r="C393" s="12" t="s">
        <v>1781</v>
      </c>
      <c r="D393" s="12" t="s">
        <v>718</v>
      </c>
      <c r="E393" s="12" t="s">
        <v>1494</v>
      </c>
      <c r="F393" s="41" t="s">
        <v>1515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78"/>
        <v>1.0349310608746471</v>
      </c>
      <c r="R393" s="73">
        <f t="shared" si="79"/>
        <v>0.10303781429180693</v>
      </c>
    </row>
    <row r="394" spans="1:18" x14ac:dyDescent="0.2">
      <c r="A394" s="12" t="s">
        <v>1239</v>
      </c>
      <c r="B394" s="114" t="s">
        <v>1521</v>
      </c>
      <c r="C394" s="12" t="s">
        <v>1781</v>
      </c>
      <c r="D394" s="12" t="s">
        <v>718</v>
      </c>
      <c r="E394" s="12" t="s">
        <v>1494</v>
      </c>
      <c r="F394" s="41" t="s">
        <v>1523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78"/>
        <v>0.41126090967453949</v>
      </c>
      <c r="R394" s="73">
        <f t="shared" si="79"/>
        <v>8.591548625081219E-2</v>
      </c>
    </row>
    <row r="395" spans="1:18" x14ac:dyDescent="0.2">
      <c r="A395" s="12" t="s">
        <v>1244</v>
      </c>
      <c r="B395" s="114" t="s">
        <v>1524</v>
      </c>
      <c r="C395" s="12" t="s">
        <v>1765</v>
      </c>
      <c r="D395" s="12" t="s">
        <v>718</v>
      </c>
      <c r="E395" s="12" t="s">
        <v>1494</v>
      </c>
      <c r="F395" s="114" t="s">
        <v>1585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78"/>
        <v>0.63735373881465929</v>
      </c>
      <c r="R395" s="73">
        <f t="shared" si="79"/>
        <v>7.9165231567488101E-2</v>
      </c>
    </row>
    <row r="396" spans="1:18" x14ac:dyDescent="0.2">
      <c r="A396" s="12" t="s">
        <v>1246</v>
      </c>
      <c r="B396" s="114" t="s">
        <v>1525</v>
      </c>
      <c r="C396" s="12" t="s">
        <v>1767</v>
      </c>
      <c r="D396" s="12" t="s">
        <v>718</v>
      </c>
      <c r="E396" s="12" t="s">
        <v>1494</v>
      </c>
      <c r="F396" s="114" t="s">
        <v>1523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78"/>
        <v>0.66681299878473732</v>
      </c>
      <c r="R396" s="73">
        <f t="shared" si="79"/>
        <v>6.3687845352623479E-2</v>
      </c>
    </row>
    <row r="397" spans="1:18" x14ac:dyDescent="0.2">
      <c r="A397" s="12" t="s">
        <v>1248</v>
      </c>
      <c r="B397" s="114" t="s">
        <v>1526</v>
      </c>
      <c r="C397" s="12" t="s">
        <v>1782</v>
      </c>
      <c r="D397" s="12" t="s">
        <v>718</v>
      </c>
      <c r="E397" s="12" t="s">
        <v>1494</v>
      </c>
      <c r="F397" s="114" t="s">
        <v>1585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40"/>
        <v>0.47979001450851877</v>
      </c>
      <c r="Q397" s="7" t="b">
        <f t="shared" si="81"/>
        <v>1</v>
      </c>
      <c r="R397" s="73">
        <f t="shared" si="41"/>
        <v>0.12038992795724524</v>
      </c>
    </row>
    <row r="398" spans="1:18" x14ac:dyDescent="0.2">
      <c r="A398" s="12" t="s">
        <v>1253</v>
      </c>
      <c r="B398" s="12"/>
      <c r="C398" s="12" t="s">
        <v>1412</v>
      </c>
      <c r="D398" s="12" t="s">
        <v>718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40"/>
        <v>0.31123895690940984</v>
      </c>
      <c r="Q398" s="7" t="b">
        <f t="shared" si="81"/>
        <v>1</v>
      </c>
      <c r="R398" s="73">
        <f t="shared" si="41"/>
        <v>1.6390486961367624E-2</v>
      </c>
    </row>
    <row r="399" spans="1:18" x14ac:dyDescent="0.2">
      <c r="A399" s="12" t="s">
        <v>1254</v>
      </c>
      <c r="B399" s="12"/>
      <c r="C399" s="12" t="s">
        <v>1345</v>
      </c>
      <c r="D399" s="12" t="s">
        <v>718</v>
      </c>
      <c r="E399" s="12" t="s">
        <v>1494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40"/>
        <v>0.18064619957107783</v>
      </c>
      <c r="Q399" s="7" t="b">
        <f t="shared" si="81"/>
        <v>1</v>
      </c>
      <c r="R399" s="73">
        <f t="shared" si="41"/>
        <v>3.8691627727015683E-2</v>
      </c>
    </row>
    <row r="400" spans="1:18" x14ac:dyDescent="0.2">
      <c r="A400" s="12" t="s">
        <v>1256</v>
      </c>
      <c r="B400" s="12"/>
      <c r="C400" s="12" t="s">
        <v>849</v>
      </c>
      <c r="D400" s="12" t="s">
        <v>718</v>
      </c>
      <c r="E400" s="12" t="s">
        <v>1494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40"/>
        <v>0.52303595717803653</v>
      </c>
      <c r="Q400" s="7" t="b">
        <f t="shared" si="81"/>
        <v>1</v>
      </c>
      <c r="R400" s="73">
        <f t="shared" si="41"/>
        <v>3.8691627727015683E-2</v>
      </c>
    </row>
    <row r="401" spans="1:18" x14ac:dyDescent="0.2">
      <c r="A401" s="12" t="s">
        <v>1259</v>
      </c>
      <c r="B401" s="12"/>
      <c r="C401" s="12" t="s">
        <v>1397</v>
      </c>
      <c r="D401" s="12" t="s">
        <v>718</v>
      </c>
      <c r="E401" s="12" t="s">
        <v>1494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40"/>
        <v>1.2338095189035694</v>
      </c>
      <c r="Q401" s="7" t="b">
        <f t="shared" si="81"/>
        <v>1</v>
      </c>
      <c r="R401" s="73">
        <f t="shared" si="41"/>
        <v>3.8691627727015683E-2</v>
      </c>
    </row>
    <row r="402" spans="1:18" x14ac:dyDescent="0.2">
      <c r="A402" s="12" t="s">
        <v>1260</v>
      </c>
      <c r="B402" s="12"/>
      <c r="C402" s="12" t="s">
        <v>1397</v>
      </c>
      <c r="D402" s="12" t="s">
        <v>718</v>
      </c>
      <c r="E402" s="12" t="s">
        <v>1494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40"/>
        <v>0.76742794902207867</v>
      </c>
      <c r="Q402" s="7" t="b">
        <f t="shared" si="81"/>
        <v>1</v>
      </c>
      <c r="R402" s="73">
        <f t="shared" si="41"/>
        <v>3.869162772701569E-2</v>
      </c>
    </row>
    <row r="403" spans="1:18" x14ac:dyDescent="0.2">
      <c r="A403" s="12" t="s">
        <v>1261</v>
      </c>
      <c r="B403" s="12" t="s">
        <v>1527</v>
      </c>
      <c r="C403" s="12" t="s">
        <v>1518</v>
      </c>
      <c r="D403" s="12" t="s">
        <v>718</v>
      </c>
      <c r="E403" s="12" t="s">
        <v>1494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ref="P403:P408" si="82">IF(N403&lt;&gt;0,IFERROR(O403/M403,""),"")</f>
        <v>-0.16103100651169985</v>
      </c>
      <c r="Q403" s="7" t="b">
        <f t="shared" si="81"/>
        <v>1</v>
      </c>
      <c r="R403" s="73">
        <f t="shared" ref="R403:R408" si="83">L403/M403</f>
        <v>8.1583185158641047E-2</v>
      </c>
    </row>
    <row r="404" spans="1:18" x14ac:dyDescent="0.2">
      <c r="A404" s="12" t="s">
        <v>1262</v>
      </c>
      <c r="B404" s="12"/>
      <c r="C404" s="12" t="s">
        <v>1376</v>
      </c>
      <c r="D404" s="12" t="s">
        <v>718</v>
      </c>
      <c r="E404" s="12" t="s">
        <v>1494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82"/>
        <v>0.25274725274725274</v>
      </c>
      <c r="Q404" s="7" t="b">
        <f t="shared" si="81"/>
        <v>0</v>
      </c>
      <c r="R404" s="73">
        <f t="shared" si="83"/>
        <v>0</v>
      </c>
    </row>
    <row r="405" spans="1:18" x14ac:dyDescent="0.2">
      <c r="A405" s="12" t="s">
        <v>1264</v>
      </c>
      <c r="B405" s="12" t="s">
        <v>1517</v>
      </c>
      <c r="C405" s="12" t="s">
        <v>1518</v>
      </c>
      <c r="D405" s="12" t="s">
        <v>718</v>
      </c>
      <c r="E405" s="12" t="s">
        <v>1494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82"/>
        <v>0.45512820512820512</v>
      </c>
      <c r="Q405" s="7" t="b">
        <f t="shared" si="81"/>
        <v>0</v>
      </c>
      <c r="R405" s="73">
        <f t="shared" si="83"/>
        <v>0</v>
      </c>
    </row>
    <row r="406" spans="1:18" x14ac:dyDescent="0.2">
      <c r="A406" s="12" t="s">
        <v>1265</v>
      </c>
      <c r="B406" s="12"/>
      <c r="C406" s="12" t="s">
        <v>1397</v>
      </c>
      <c r="D406" s="12" t="s">
        <v>718</v>
      </c>
      <c r="E406" s="12" t="s">
        <v>1494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82"/>
        <v>0.26262626262626265</v>
      </c>
      <c r="Q406" s="7" t="b">
        <f t="shared" si="81"/>
        <v>1</v>
      </c>
      <c r="R406" s="73">
        <f t="shared" si="83"/>
        <v>0.10942760942760943</v>
      </c>
    </row>
    <row r="407" spans="1:18" x14ac:dyDescent="0.2">
      <c r="A407" s="12" t="s">
        <v>1267</v>
      </c>
      <c r="B407" s="12"/>
      <c r="C407" s="12" t="s">
        <v>1397</v>
      </c>
      <c r="D407" s="12" t="s">
        <v>718</v>
      </c>
      <c r="E407" s="12" t="s">
        <v>1494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82"/>
        <v>0.64271047227926081</v>
      </c>
      <c r="Q407" s="7" t="b">
        <f t="shared" si="81"/>
        <v>1</v>
      </c>
      <c r="R407" s="73">
        <f t="shared" si="83"/>
        <v>5.3388090349075976E-2</v>
      </c>
    </row>
    <row r="408" spans="1:18" x14ac:dyDescent="0.2">
      <c r="A408" s="12" t="s">
        <v>1268</v>
      </c>
      <c r="B408" s="12"/>
      <c r="C408" s="12" t="s">
        <v>1397</v>
      </c>
      <c r="D408" s="12" t="s">
        <v>718</v>
      </c>
      <c r="E408" s="12" t="s">
        <v>1494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82"/>
        <v>0.67364016736401677</v>
      </c>
      <c r="Q408" s="7" t="b">
        <f t="shared" si="81"/>
        <v>1</v>
      </c>
      <c r="R408" s="73">
        <f t="shared" si="83"/>
        <v>0.27196652719665271</v>
      </c>
    </row>
    <row r="409" spans="1:18" x14ac:dyDescent="0.2">
      <c r="A409" s="12" t="s">
        <v>1270</v>
      </c>
      <c r="B409" s="12"/>
      <c r="C409" s="12" t="s">
        <v>849</v>
      </c>
      <c r="D409" s="12" t="s">
        <v>718</v>
      </c>
      <c r="E409" s="12" t="s">
        <v>1494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ref="P409:P574" si="84">IF(N409&lt;&gt;0,IFERROR(O409/M409,""),"")</f>
        <v>0.48411991688928457</v>
      </c>
      <c r="Q409" s="7" t="b">
        <f t="shared" si="81"/>
        <v>1</v>
      </c>
      <c r="R409" s="73">
        <f t="shared" ref="R409:R574" si="85">L409/M409</f>
        <v>3.8587117839121401E-2</v>
      </c>
    </row>
    <row r="410" spans="1:18" x14ac:dyDescent="0.2">
      <c r="A410" s="12" t="s">
        <v>1273</v>
      </c>
      <c r="B410" s="12" t="s">
        <v>1528</v>
      </c>
      <c r="C410" s="12" t="s">
        <v>1518</v>
      </c>
      <c r="D410" s="12" t="s">
        <v>718</v>
      </c>
      <c r="E410" s="12" t="s">
        <v>1494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84"/>
        <v>-8.8751465246223446E-2</v>
      </c>
      <c r="Q410" s="7" t="b">
        <f t="shared" si="81"/>
        <v>1</v>
      </c>
      <c r="R410" s="73">
        <f t="shared" si="85"/>
        <v>0.10831431447186934</v>
      </c>
    </row>
    <row r="411" spans="1:18" x14ac:dyDescent="0.2">
      <c r="A411" s="12" t="s">
        <v>1279</v>
      </c>
      <c r="B411" s="12" t="s">
        <v>1529</v>
      </c>
      <c r="C411" s="12" t="s">
        <v>1518</v>
      </c>
      <c r="D411" s="12" t="s">
        <v>718</v>
      </c>
      <c r="E411" s="12" t="s">
        <v>1494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84"/>
        <v>0.41042786368413159</v>
      </c>
      <c r="Q411" s="7" t="b">
        <f t="shared" si="81"/>
        <v>0</v>
      </c>
      <c r="R411" s="73">
        <f t="shared" si="85"/>
        <v>5.945053295301006E-2</v>
      </c>
    </row>
    <row r="412" spans="1:18" x14ac:dyDescent="0.2">
      <c r="A412" s="12" t="s">
        <v>1285</v>
      </c>
      <c r="B412" s="12" t="s">
        <v>1530</v>
      </c>
      <c r="C412" s="12" t="s">
        <v>1531</v>
      </c>
      <c r="D412" s="12" t="s">
        <v>718</v>
      </c>
      <c r="E412" s="12" t="s">
        <v>1494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84"/>
        <v>-2.4047470331043087E-2</v>
      </c>
      <c r="Q412" s="7" t="b">
        <f t="shared" si="81"/>
        <v>1</v>
      </c>
      <c r="R412" s="73">
        <f t="shared" si="85"/>
        <v>7.7139287945034357E-2</v>
      </c>
    </row>
    <row r="413" spans="1:18" x14ac:dyDescent="0.2">
      <c r="A413" s="12" t="s">
        <v>1299</v>
      </c>
      <c r="B413" s="114" t="s">
        <v>1532</v>
      </c>
      <c r="C413" s="12" t="s">
        <v>1765</v>
      </c>
      <c r="D413" s="12" t="s">
        <v>718</v>
      </c>
      <c r="E413" s="12" t="s">
        <v>1494</v>
      </c>
      <c r="F413" s="114" t="s">
        <v>1585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ref="P413:P444" si="86">IF(N413&lt;&gt;0,IFERROR(O413/M413,""),"")</f>
        <v>0.47092369104718779</v>
      </c>
      <c r="R413" s="73">
        <f t="shared" ref="R413:R444" si="87">L413/M413</f>
        <v>5.3423481498931925E-2</v>
      </c>
    </row>
    <row r="414" spans="1:18" x14ac:dyDescent="0.2">
      <c r="A414" s="12" t="s">
        <v>1304</v>
      </c>
      <c r="B414" s="114" t="s">
        <v>1533</v>
      </c>
      <c r="C414" s="12" t="s">
        <v>1767</v>
      </c>
      <c r="D414" s="12" t="s">
        <v>718</v>
      </c>
      <c r="E414" s="12" t="s">
        <v>1494</v>
      </c>
      <c r="F414" s="114" t="s">
        <v>1586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86"/>
        <v>0.3967037790813675</v>
      </c>
      <c r="R414" s="73">
        <f t="shared" si="87"/>
        <v>8.0097571672600218E-2</v>
      </c>
    </row>
    <row r="415" spans="1:18" x14ac:dyDescent="0.2">
      <c r="A415" s="12" t="s">
        <v>1306</v>
      </c>
      <c r="B415" s="114" t="s">
        <v>1534</v>
      </c>
      <c r="C415" s="12" t="s">
        <v>1781</v>
      </c>
      <c r="D415" s="12" t="s">
        <v>718</v>
      </c>
      <c r="E415" s="12" t="s">
        <v>1494</v>
      </c>
      <c r="F415" s="114" t="s">
        <v>1586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86"/>
        <v>0.48318382365866103</v>
      </c>
      <c r="R415" s="73">
        <f t="shared" si="87"/>
        <v>6.0566945373793729E-2</v>
      </c>
    </row>
    <row r="416" spans="1:18" x14ac:dyDescent="0.2">
      <c r="A416" s="12" t="s">
        <v>1587</v>
      </c>
      <c r="B416" s="114" t="s">
        <v>1588</v>
      </c>
      <c r="C416" s="12" t="s">
        <v>1781</v>
      </c>
      <c r="D416" s="12" t="s">
        <v>718</v>
      </c>
      <c r="E416" s="12" t="s">
        <v>1494</v>
      </c>
      <c r="F416" s="114" t="s">
        <v>1662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86"/>
        <v>0.40954213261720573</v>
      </c>
      <c r="R416" s="73">
        <f t="shared" si="87"/>
        <v>7.2681603805095724E-2</v>
      </c>
    </row>
    <row r="417" spans="1:18" x14ac:dyDescent="0.2">
      <c r="A417" s="12" t="s">
        <v>1589</v>
      </c>
      <c r="B417" s="114" t="s">
        <v>1590</v>
      </c>
      <c r="C417" s="12" t="s">
        <v>1767</v>
      </c>
      <c r="D417" s="12" t="s">
        <v>718</v>
      </c>
      <c r="E417" s="12" t="s">
        <v>1494</v>
      </c>
      <c r="F417" s="114" t="s">
        <v>1662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42770.89</v>
      </c>
      <c r="O417" s="18">
        <f>SUMIF(Journal!$A:$A,HeadJournal!$A417,Journal!U:U)</f>
        <v>9722.0599999999813</v>
      </c>
      <c r="P417" s="22">
        <f t="shared" si="86"/>
        <v>0.29417259249419647</v>
      </c>
      <c r="R417" s="73">
        <f t="shared" si="87"/>
        <v>6.5841967779192143E-2</v>
      </c>
    </row>
    <row r="418" spans="1:18" x14ac:dyDescent="0.2">
      <c r="A418" s="12" t="s">
        <v>1591</v>
      </c>
      <c r="B418" s="114" t="s">
        <v>1592</v>
      </c>
      <c r="C418" s="12" t="s">
        <v>1782</v>
      </c>
      <c r="D418" s="12" t="s">
        <v>718</v>
      </c>
      <c r="E418" s="12" t="s">
        <v>1494</v>
      </c>
      <c r="F418" s="114" t="s">
        <v>1663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86"/>
        <v>0.48149523811131706</v>
      </c>
      <c r="Q418" s="7" t="b">
        <f t="shared" si="81"/>
        <v>1</v>
      </c>
      <c r="R418" s="73">
        <f t="shared" si="87"/>
        <v>4.716219798178984E-2</v>
      </c>
    </row>
    <row r="419" spans="1:18" x14ac:dyDescent="0.2">
      <c r="A419" s="12" t="s">
        <v>1608</v>
      </c>
      <c r="B419" s="12"/>
      <c r="C419" s="12" t="s">
        <v>1609</v>
      </c>
      <c r="D419" s="12" t="s">
        <v>718</v>
      </c>
      <c r="E419" s="12" t="s">
        <v>1494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86"/>
        <v>0.3767338443838309</v>
      </c>
      <c r="Q419" s="7" t="b">
        <f t="shared" si="81"/>
        <v>1</v>
      </c>
      <c r="R419" s="73">
        <f t="shared" si="87"/>
        <v>2.4651938415398734E-2</v>
      </c>
    </row>
    <row r="420" spans="1:18" x14ac:dyDescent="0.2">
      <c r="A420" s="12" t="s">
        <v>1610</v>
      </c>
      <c r="B420" s="12"/>
      <c r="C420" s="12" t="s">
        <v>1609</v>
      </c>
      <c r="D420" s="12" t="s">
        <v>718</v>
      </c>
      <c r="E420" s="12" t="s">
        <v>1494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86"/>
        <v>0.30244617565455489</v>
      </c>
      <c r="Q420" s="7" t="b">
        <f t="shared" si="81"/>
        <v>1</v>
      </c>
      <c r="R420" s="73">
        <f t="shared" si="87"/>
        <v>2.3104789367192891E-2</v>
      </c>
    </row>
    <row r="421" spans="1:18" x14ac:dyDescent="0.2">
      <c r="A421" s="12" t="s">
        <v>1624</v>
      </c>
      <c r="B421" s="12"/>
      <c r="C421" s="12" t="s">
        <v>1397</v>
      </c>
      <c r="D421" s="12" t="s">
        <v>718</v>
      </c>
      <c r="E421" s="12" t="s">
        <v>1494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86"/>
        <v/>
      </c>
      <c r="Q421" s="7" t="b">
        <f t="shared" si="81"/>
        <v>1</v>
      </c>
      <c r="R421" s="73">
        <f t="shared" si="87"/>
        <v>0</v>
      </c>
    </row>
    <row r="422" spans="1:18" x14ac:dyDescent="0.2">
      <c r="A422" s="12" t="s">
        <v>1626</v>
      </c>
      <c r="B422" s="12"/>
      <c r="C422" s="12" t="s">
        <v>1397</v>
      </c>
      <c r="D422" s="12" t="s">
        <v>718</v>
      </c>
      <c r="E422" s="12" t="s">
        <v>1494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86"/>
        <v>1.4038461538461537</v>
      </c>
      <c r="Q422" s="7" t="b">
        <f t="shared" si="81"/>
        <v>1</v>
      </c>
      <c r="R422" s="73">
        <f t="shared" si="87"/>
        <v>0</v>
      </c>
    </row>
    <row r="423" spans="1:18" x14ac:dyDescent="0.2">
      <c r="A423" s="12" t="s">
        <v>1627</v>
      </c>
      <c r="B423" s="12"/>
      <c r="C423" s="12" t="s">
        <v>1397</v>
      </c>
      <c r="D423" s="12" t="s">
        <v>718</v>
      </c>
      <c r="E423" s="12" t="s">
        <v>1494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86"/>
        <v>0.71306209850107072</v>
      </c>
      <c r="Q423" s="7" t="b">
        <f t="shared" si="81"/>
        <v>1</v>
      </c>
      <c r="R423" s="73">
        <f t="shared" si="87"/>
        <v>0</v>
      </c>
    </row>
    <row r="424" spans="1:18" x14ac:dyDescent="0.2">
      <c r="A424" s="12" t="s">
        <v>1661</v>
      </c>
      <c r="B424" s="12"/>
      <c r="C424" s="12" t="s">
        <v>1376</v>
      </c>
      <c r="D424" s="12" t="s">
        <v>718</v>
      </c>
      <c r="E424" s="12" t="s">
        <v>1494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86"/>
        <v>0.23921568627450981</v>
      </c>
      <c r="Q424" s="7" t="b">
        <f t="shared" si="81"/>
        <v>0</v>
      </c>
      <c r="R424" s="73">
        <f t="shared" si="87"/>
        <v>0</v>
      </c>
    </row>
    <row r="425" spans="1:18" x14ac:dyDescent="0.2">
      <c r="A425" s="12" t="s">
        <v>1638</v>
      </c>
      <c r="B425" s="12" t="s">
        <v>1639</v>
      </c>
      <c r="C425" s="12" t="s">
        <v>1518</v>
      </c>
      <c r="D425" s="12" t="s">
        <v>718</v>
      </c>
      <c r="E425" s="12" t="s">
        <v>1494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86"/>
        <v>0.25876353929938584</v>
      </c>
      <c r="Q425" s="7" t="b">
        <f t="shared" si="81"/>
        <v>0</v>
      </c>
      <c r="R425" s="73">
        <f t="shared" si="87"/>
        <v>3.5173355792172373E-2</v>
      </c>
    </row>
    <row r="426" spans="1:18" x14ac:dyDescent="0.2">
      <c r="A426" s="12" t="s">
        <v>1641</v>
      </c>
      <c r="B426" s="12" t="s">
        <v>1640</v>
      </c>
      <c r="C426" s="12" t="s">
        <v>1518</v>
      </c>
      <c r="D426" s="12" t="s">
        <v>718</v>
      </c>
      <c r="E426" s="12" t="s">
        <v>1494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86"/>
        <v>-0.37576525317940729</v>
      </c>
      <c r="Q426" s="7" t="b">
        <f t="shared" si="81"/>
        <v>0</v>
      </c>
      <c r="R426" s="73">
        <f t="shared" si="87"/>
        <v>4.2985351109644049E-2</v>
      </c>
    </row>
    <row r="427" spans="1:18" x14ac:dyDescent="0.2">
      <c r="A427" s="12" t="s">
        <v>1653</v>
      </c>
      <c r="B427" s="12" t="s">
        <v>1652</v>
      </c>
      <c r="C427" s="12" t="s">
        <v>1531</v>
      </c>
      <c r="D427" s="12" t="s">
        <v>718</v>
      </c>
      <c r="E427" s="12" t="s">
        <v>1494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8">
        <f>SUMIF(Journal!$A:$A,HeadJournal!$A427,Journal!U:U)</f>
        <v>-1275.8300000000006</v>
      </c>
      <c r="P427" s="22">
        <f t="shared" si="86"/>
        <v>-0.18731904272500374</v>
      </c>
      <c r="Q427" s="7" t="b">
        <f t="shared" si="81"/>
        <v>0</v>
      </c>
      <c r="R427" s="73">
        <f t="shared" si="87"/>
        <v>7.502569373072969E-2</v>
      </c>
    </row>
    <row r="428" spans="1:18" x14ac:dyDescent="0.2">
      <c r="A428" s="12" t="s">
        <v>1666</v>
      </c>
      <c r="B428" s="114" t="s">
        <v>1665</v>
      </c>
      <c r="C428" s="12" t="s">
        <v>1767</v>
      </c>
      <c r="D428" s="12" t="s">
        <v>718</v>
      </c>
      <c r="E428" s="12" t="s">
        <v>1494</v>
      </c>
      <c r="F428" s="114" t="s">
        <v>1663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86"/>
        <v>6.3339171742418751E-2</v>
      </c>
      <c r="R428" s="73">
        <f t="shared" si="87"/>
        <v>6.675022043379461E-2</v>
      </c>
    </row>
    <row r="429" spans="1:18" x14ac:dyDescent="0.2">
      <c r="A429" s="12" t="s">
        <v>1670</v>
      </c>
      <c r="B429" s="114" t="s">
        <v>1671</v>
      </c>
      <c r="C429" s="12" t="s">
        <v>1767</v>
      </c>
      <c r="D429" s="12" t="s">
        <v>718</v>
      </c>
      <c r="E429" s="12" t="s">
        <v>1494</v>
      </c>
      <c r="F429" s="114" t="s">
        <v>1699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86"/>
        <v>0.33557305925943365</v>
      </c>
      <c r="R429" s="73">
        <f t="shared" si="87"/>
        <v>4.9708953074936231E-2</v>
      </c>
    </row>
    <row r="430" spans="1:18" x14ac:dyDescent="0.2">
      <c r="A430" s="12" t="s">
        <v>1677</v>
      </c>
      <c r="B430" s="114" t="s">
        <v>1678</v>
      </c>
      <c r="C430" s="12" t="s">
        <v>1781</v>
      </c>
      <c r="D430" s="12" t="s">
        <v>718</v>
      </c>
      <c r="E430" s="12" t="s">
        <v>1494</v>
      </c>
      <c r="F430" s="114" t="s">
        <v>1699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86"/>
        <v>0.70425692664016182</v>
      </c>
      <c r="R430" s="73">
        <f t="shared" si="87"/>
        <v>5.6616009611216399E-2</v>
      </c>
    </row>
    <row r="431" spans="1:18" x14ac:dyDescent="0.2">
      <c r="A431" s="12" t="s">
        <v>1682</v>
      </c>
      <c r="B431" s="12"/>
      <c r="C431" s="12" t="s">
        <v>1397</v>
      </c>
      <c r="D431" s="12" t="s">
        <v>718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86"/>
        <v>2.0575539568345325</v>
      </c>
      <c r="Q431" s="7" t="b">
        <f t="shared" si="81"/>
        <v>1</v>
      </c>
      <c r="R431" s="73">
        <f t="shared" si="87"/>
        <v>0</v>
      </c>
    </row>
    <row r="432" spans="1:18" x14ac:dyDescent="0.2">
      <c r="A432" s="12" t="s">
        <v>1683</v>
      </c>
      <c r="B432" s="12"/>
      <c r="C432" s="12" t="s">
        <v>1397</v>
      </c>
      <c r="D432" s="12" t="s">
        <v>718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86"/>
        <v>1.1231422505307855</v>
      </c>
      <c r="Q432" s="7" t="b">
        <f t="shared" si="81"/>
        <v>1</v>
      </c>
      <c r="R432" s="73">
        <f t="shared" si="87"/>
        <v>0</v>
      </c>
    </row>
    <row r="433" spans="1:18" x14ac:dyDescent="0.2">
      <c r="A433" s="12" t="s">
        <v>1684</v>
      </c>
      <c r="B433" s="12"/>
      <c r="C433" s="12" t="s">
        <v>1397</v>
      </c>
      <c r="D433" s="12" t="s">
        <v>718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86"/>
        <v>0.57252888318356865</v>
      </c>
      <c r="Q433" s="7" t="b">
        <f t="shared" si="81"/>
        <v>1</v>
      </c>
      <c r="R433" s="73">
        <f t="shared" si="87"/>
        <v>0</v>
      </c>
    </row>
    <row r="434" spans="1:18" x14ac:dyDescent="0.2">
      <c r="A434" s="12" t="s">
        <v>1687</v>
      </c>
      <c r="B434" s="12"/>
      <c r="C434" s="12" t="s">
        <v>1397</v>
      </c>
      <c r="D434" s="12" t="s">
        <v>718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86"/>
        <v>0.59151193633952259</v>
      </c>
      <c r="Q434" s="7" t="b">
        <f t="shared" si="81"/>
        <v>1</v>
      </c>
      <c r="R434" s="73">
        <f t="shared" si="87"/>
        <v>0</v>
      </c>
    </row>
    <row r="435" spans="1:18" x14ac:dyDescent="0.2">
      <c r="A435" s="12" t="s">
        <v>1689</v>
      </c>
      <c r="B435" s="12"/>
      <c r="C435" s="12" t="s">
        <v>1397</v>
      </c>
      <c r="D435" s="12" t="s">
        <v>718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86"/>
        <v>0.7667844522968198</v>
      </c>
      <c r="Q435" s="7" t="b">
        <f t="shared" si="81"/>
        <v>1</v>
      </c>
      <c r="R435" s="73">
        <f t="shared" si="87"/>
        <v>0</v>
      </c>
    </row>
    <row r="436" spans="1:18" x14ac:dyDescent="0.2">
      <c r="A436" s="12" t="s">
        <v>1690</v>
      </c>
      <c r="B436" s="12"/>
      <c r="C436" s="12" t="s">
        <v>849</v>
      </c>
      <c r="D436" s="12" t="s">
        <v>718</v>
      </c>
      <c r="E436" s="12" t="s">
        <v>1494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86"/>
        <v>1.032520325203252</v>
      </c>
      <c r="Q436" s="7" t="b">
        <f t="shared" si="81"/>
        <v>1</v>
      </c>
      <c r="R436" s="73">
        <f t="shared" si="87"/>
        <v>0</v>
      </c>
    </row>
    <row r="437" spans="1:18" x14ac:dyDescent="0.2">
      <c r="A437" s="12" t="s">
        <v>1694</v>
      </c>
      <c r="B437" s="124" t="s">
        <v>1695</v>
      </c>
      <c r="C437" s="12" t="s">
        <v>1765</v>
      </c>
      <c r="D437" s="12" t="s">
        <v>718</v>
      </c>
      <c r="E437" s="12" t="s">
        <v>1494</v>
      </c>
      <c r="F437" s="114" t="s">
        <v>1724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86"/>
        <v>0.52538858013427248</v>
      </c>
      <c r="R437" s="73">
        <f t="shared" si="87"/>
        <v>7.7278580707868555E-2</v>
      </c>
    </row>
    <row r="438" spans="1:18" x14ac:dyDescent="0.2">
      <c r="A438" s="12" t="s">
        <v>1701</v>
      </c>
      <c r="B438" s="124" t="s">
        <v>1702</v>
      </c>
      <c r="C438" s="12" t="s">
        <v>1765</v>
      </c>
      <c r="D438" s="12" t="s">
        <v>718</v>
      </c>
      <c r="E438" s="12" t="s">
        <v>1494</v>
      </c>
      <c r="F438" s="114" t="s">
        <v>1757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86"/>
        <v>0.54783797678230639</v>
      </c>
      <c r="R438" s="73">
        <f t="shared" si="87"/>
        <v>6.0150675455619647E-2</v>
      </c>
    </row>
    <row r="439" spans="1:18" x14ac:dyDescent="0.2">
      <c r="A439" s="12" t="s">
        <v>1711</v>
      </c>
      <c r="B439" s="124" t="s">
        <v>1712</v>
      </c>
      <c r="C439" s="12" t="s">
        <v>1781</v>
      </c>
      <c r="D439" s="12" t="s">
        <v>718</v>
      </c>
      <c r="E439" s="12" t="s">
        <v>1494</v>
      </c>
      <c r="F439" s="114" t="s">
        <v>1724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42350</v>
      </c>
      <c r="O439" s="18">
        <f>SUMIF(Journal!$A:$A,HeadJournal!$A439,Journal!U:U)</f>
        <v>13704.59</v>
      </c>
      <c r="P439" s="22">
        <f t="shared" si="86"/>
        <v>0.4784218483868794</v>
      </c>
      <c r="R439" s="73">
        <f t="shared" si="87"/>
        <v>4.2799527044646936E-2</v>
      </c>
    </row>
    <row r="440" spans="1:18" x14ac:dyDescent="0.2">
      <c r="A440" s="12" t="s">
        <v>1715</v>
      </c>
      <c r="B440" s="124" t="s">
        <v>1716</v>
      </c>
      <c r="C440" s="12" t="s">
        <v>1782</v>
      </c>
      <c r="D440" s="12" t="s">
        <v>718</v>
      </c>
      <c r="E440" s="12" t="s">
        <v>1494</v>
      </c>
      <c r="F440" s="114" t="s">
        <v>1757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86"/>
        <v>0.52993135696862248</v>
      </c>
      <c r="Q440" s="7" t="b">
        <f t="shared" si="81"/>
        <v>1</v>
      </c>
      <c r="R440" s="73">
        <f t="shared" si="87"/>
        <v>6.775050825917367E-2</v>
      </c>
    </row>
    <row r="441" spans="1:18" x14ac:dyDescent="0.2">
      <c r="A441" s="12" t="s">
        <v>1721</v>
      </c>
      <c r="B441" s="124" t="s">
        <v>1722</v>
      </c>
      <c r="C441" s="12" t="s">
        <v>1782</v>
      </c>
      <c r="D441" s="12" t="s">
        <v>718</v>
      </c>
      <c r="E441" s="12" t="s">
        <v>1494</v>
      </c>
      <c r="F441" s="114" t="s">
        <v>1783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86"/>
        <v>0.62633903907279509</v>
      </c>
      <c r="Q441" s="7" t="b">
        <f t="shared" si="81"/>
        <v>1</v>
      </c>
      <c r="R441" s="73">
        <f t="shared" si="87"/>
        <v>5.2598196198671655E-2</v>
      </c>
    </row>
    <row r="442" spans="1:18" x14ac:dyDescent="0.2">
      <c r="A442" s="12" t="s">
        <v>1725</v>
      </c>
      <c r="B442" s="12"/>
      <c r="C442" s="12" t="s">
        <v>849</v>
      </c>
      <c r="D442" s="12" t="s">
        <v>718</v>
      </c>
      <c r="E442" s="12" t="s">
        <v>1494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86"/>
        <v>0.27918781725888325</v>
      </c>
      <c r="Q442" s="7" t="b">
        <f t="shared" si="81"/>
        <v>1</v>
      </c>
      <c r="R442" s="73">
        <f t="shared" si="87"/>
        <v>0</v>
      </c>
    </row>
    <row r="443" spans="1:18" x14ac:dyDescent="0.2">
      <c r="A443" s="12" t="s">
        <v>1729</v>
      </c>
      <c r="B443" s="12"/>
      <c r="C443" s="12" t="s">
        <v>1397</v>
      </c>
      <c r="D443" s="12" t="s">
        <v>718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86"/>
        <v/>
      </c>
      <c r="Q443" s="7" t="b">
        <f t="shared" si="81"/>
        <v>1</v>
      </c>
      <c r="R443" s="73">
        <f t="shared" si="87"/>
        <v>0</v>
      </c>
    </row>
    <row r="444" spans="1:18" x14ac:dyDescent="0.2">
      <c r="A444" s="12" t="s">
        <v>1731</v>
      </c>
      <c r="B444" s="12"/>
      <c r="C444" s="12" t="s">
        <v>1397</v>
      </c>
      <c r="D444" s="12" t="s">
        <v>718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86"/>
        <v/>
      </c>
      <c r="Q444" s="7" t="b">
        <f t="shared" si="81"/>
        <v>1</v>
      </c>
      <c r="R444" s="73">
        <f t="shared" si="87"/>
        <v>0</v>
      </c>
    </row>
    <row r="445" spans="1:18" x14ac:dyDescent="0.2">
      <c r="A445" s="12" t="s">
        <v>1732</v>
      </c>
      <c r="B445" s="12"/>
      <c r="C445" s="12" t="s">
        <v>1397</v>
      </c>
      <c r="D445" s="12" t="s">
        <v>718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84"/>
        <v>0.17410265011741027</v>
      </c>
      <c r="Q445" s="7" t="b">
        <f t="shared" si="81"/>
        <v>1</v>
      </c>
      <c r="R445" s="73">
        <f t="shared" si="85"/>
        <v>0</v>
      </c>
    </row>
    <row r="446" spans="1:18" x14ac:dyDescent="0.2">
      <c r="A446" s="12" t="s">
        <v>1733</v>
      </c>
      <c r="B446" s="12"/>
      <c r="C446" s="12" t="s">
        <v>1397</v>
      </c>
      <c r="D446" s="12" t="s">
        <v>718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84"/>
        <v>0.21359223300970873</v>
      </c>
      <c r="Q446" s="7" t="b">
        <f t="shared" si="81"/>
        <v>1</v>
      </c>
      <c r="R446" s="73">
        <f t="shared" si="85"/>
        <v>0</v>
      </c>
    </row>
    <row r="447" spans="1:18" x14ac:dyDescent="0.2">
      <c r="A447" s="12" t="s">
        <v>1735</v>
      </c>
      <c r="B447" s="12"/>
      <c r="C447" s="12" t="s">
        <v>1397</v>
      </c>
      <c r="D447" s="12" t="s">
        <v>718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84"/>
        <v>0.51745068285280726</v>
      </c>
      <c r="Q447" s="7" t="b">
        <f t="shared" si="81"/>
        <v>1</v>
      </c>
      <c r="R447" s="73">
        <f t="shared" si="85"/>
        <v>0</v>
      </c>
    </row>
    <row r="448" spans="1:18" x14ac:dyDescent="0.2">
      <c r="A448" s="12" t="s">
        <v>1736</v>
      </c>
      <c r="B448" s="12"/>
      <c r="C448" s="12" t="s">
        <v>1397</v>
      </c>
      <c r="D448" s="12" t="s">
        <v>718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84"/>
        <v>0.24455507156191661</v>
      </c>
      <c r="Q448" s="7" t="b">
        <f t="shared" si="81"/>
        <v>1</v>
      </c>
      <c r="R448" s="73">
        <f t="shared" si="85"/>
        <v>0</v>
      </c>
    </row>
    <row r="449" spans="1:18" x14ac:dyDescent="0.2">
      <c r="A449" s="12" t="s">
        <v>1738</v>
      </c>
      <c r="B449" s="12"/>
      <c r="C449" s="12" t="s">
        <v>1397</v>
      </c>
      <c r="D449" s="12" t="s">
        <v>718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84"/>
        <v>-0.19019933554817275</v>
      </c>
      <c r="Q449" s="7" t="b">
        <f t="shared" si="81"/>
        <v>1</v>
      </c>
      <c r="R449" s="73">
        <f t="shared" si="85"/>
        <v>0</v>
      </c>
    </row>
    <row r="450" spans="1:18" x14ac:dyDescent="0.2">
      <c r="A450" s="12" t="s">
        <v>1739</v>
      </c>
      <c r="B450" s="12"/>
      <c r="C450" s="12" t="s">
        <v>1740</v>
      </c>
      <c r="D450" s="12" t="s">
        <v>718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84"/>
        <v/>
      </c>
      <c r="Q450" s="7" t="b">
        <f t="shared" si="81"/>
        <v>1</v>
      </c>
      <c r="R450" s="73">
        <f t="shared" si="85"/>
        <v>0</v>
      </c>
    </row>
    <row r="451" spans="1:18" x14ac:dyDescent="0.2">
      <c r="A451" s="12" t="s">
        <v>1750</v>
      </c>
      <c r="B451" s="12"/>
      <c r="C451" s="12" t="s">
        <v>1397</v>
      </c>
      <c r="D451" s="12" t="s">
        <v>718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si="84"/>
        <v>0.38190954773869346</v>
      </c>
      <c r="Q451" s="7" t="b">
        <f t="shared" si="81"/>
        <v>1</v>
      </c>
      <c r="R451" s="73">
        <f t="shared" si="85"/>
        <v>0</v>
      </c>
    </row>
    <row r="452" spans="1:18" x14ac:dyDescent="0.2">
      <c r="A452" s="12" t="s">
        <v>1751</v>
      </c>
      <c r="B452" s="124" t="s">
        <v>1752</v>
      </c>
      <c r="C452" s="12" t="s">
        <v>1767</v>
      </c>
      <c r="D452" s="12" t="s">
        <v>718</v>
      </c>
      <c r="E452" s="12" t="s">
        <v>1494</v>
      </c>
      <c r="F452" s="114" t="s">
        <v>1783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 t="shared" ref="L452:L453" si="88"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84"/>
        <v>-0.17912649541738448</v>
      </c>
      <c r="R452" s="73">
        <f t="shared" si="85"/>
        <v>0.13081749483682464</v>
      </c>
    </row>
    <row r="453" spans="1:18" x14ac:dyDescent="0.2">
      <c r="A453" s="12" t="s">
        <v>1755</v>
      </c>
      <c r="B453" s="124" t="s">
        <v>1756</v>
      </c>
      <c r="C453" s="12" t="s">
        <v>1781</v>
      </c>
      <c r="D453" s="12" t="s">
        <v>718</v>
      </c>
      <c r="E453" s="12" t="s">
        <v>1494</v>
      </c>
      <c r="F453" s="114" t="s">
        <v>1783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 t="shared" si="88"/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ref="P453:P460" si="89">IF(N453&lt;&gt;0,IFERROR(O453/M453,""),"")</f>
        <v>0.44375897658930513</v>
      </c>
      <c r="R453" s="73">
        <f t="shared" ref="R453:R460" si="90">L453/M453</f>
        <v>3.9296331887311034E-2</v>
      </c>
    </row>
    <row r="454" spans="1:18" x14ac:dyDescent="0.2">
      <c r="A454" s="12" t="s">
        <v>1758</v>
      </c>
      <c r="B454" s="12" t="s">
        <v>1759</v>
      </c>
      <c r="C454" s="12" t="s">
        <v>1518</v>
      </c>
      <c r="D454" s="12" t="s">
        <v>718</v>
      </c>
      <c r="E454" s="12" t="s">
        <v>1494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89"/>
        <v>-0.40785188401792227</v>
      </c>
      <c r="Q454" s="7" t="b">
        <f t="shared" ref="Q454:Q515" si="91">J454=K454</f>
        <v>1</v>
      </c>
      <c r="R454" s="73">
        <f t="shared" si="90"/>
        <v>0.11818289481475631</v>
      </c>
    </row>
    <row r="455" spans="1:18" x14ac:dyDescent="0.2">
      <c r="A455" s="12" t="s">
        <v>1763</v>
      </c>
      <c r="B455" s="124" t="s">
        <v>1764</v>
      </c>
      <c r="C455" s="12" t="s">
        <v>1765</v>
      </c>
      <c r="D455" s="12" t="s">
        <v>718</v>
      </c>
      <c r="E455" s="12" t="s">
        <v>1494</v>
      </c>
      <c r="F455" s="114" t="s">
        <v>1813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89"/>
        <v>0.61188307850494861</v>
      </c>
      <c r="R455" s="73">
        <f t="shared" si="90"/>
        <v>6.732967155708576E-2</v>
      </c>
    </row>
    <row r="456" spans="1:18" x14ac:dyDescent="0.2">
      <c r="A456" s="12" t="s">
        <v>1768</v>
      </c>
      <c r="B456" s="124" t="s">
        <v>1769</v>
      </c>
      <c r="C456" s="12" t="s">
        <v>1767</v>
      </c>
      <c r="D456" s="12" t="s">
        <v>718</v>
      </c>
      <c r="E456" s="12" t="s">
        <v>1494</v>
      </c>
      <c r="F456" s="114" t="s">
        <v>1794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89"/>
        <v>0.57113446743959251</v>
      </c>
      <c r="R456" s="73">
        <f t="shared" si="90"/>
        <v>5.7653669334241445E-2</v>
      </c>
    </row>
    <row r="457" spans="1:18" x14ac:dyDescent="0.2">
      <c r="A457" s="12" t="s">
        <v>1773</v>
      </c>
      <c r="B457" s="124" t="s">
        <v>1774</v>
      </c>
      <c r="C457" s="12" t="s">
        <v>1781</v>
      </c>
      <c r="D457" s="12" t="s">
        <v>718</v>
      </c>
      <c r="E457" s="12" t="s">
        <v>1494</v>
      </c>
      <c r="F457" s="114" t="s">
        <v>1794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 t="shared" ref="L457:L458" si="92"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89"/>
        <v>0.68913271972642709</v>
      </c>
      <c r="R457" s="73">
        <f t="shared" si="90"/>
        <v>4.0505233348794044E-2</v>
      </c>
    </row>
    <row r="458" spans="1:18" x14ac:dyDescent="0.2">
      <c r="A458" s="12" t="s">
        <v>1776</v>
      </c>
      <c r="B458" s="124" t="s">
        <v>1777</v>
      </c>
      <c r="C458" s="12" t="s">
        <v>1781</v>
      </c>
      <c r="D458" s="12" t="s">
        <v>718</v>
      </c>
      <c r="E458" s="12" t="s">
        <v>1494</v>
      </c>
      <c r="F458" s="114" t="s">
        <v>1794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 t="shared" si="92"/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89"/>
        <v>0.7711540711699395</v>
      </c>
      <c r="R458" s="73">
        <f t="shared" si="90"/>
        <v>5.9699913606149839E-2</v>
      </c>
    </row>
    <row r="459" spans="1:18" x14ac:dyDescent="0.2">
      <c r="A459" s="12" t="s">
        <v>1784</v>
      </c>
      <c r="B459" s="124" t="s">
        <v>1787</v>
      </c>
      <c r="C459" s="12" t="s">
        <v>1765</v>
      </c>
      <c r="D459" s="12" t="s">
        <v>718</v>
      </c>
      <c r="E459" s="12" t="s">
        <v>1494</v>
      </c>
      <c r="F459" s="114" t="s">
        <v>1813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 t="shared" ref="L459:L461" si="93"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89"/>
        <v>0.46798076329490745</v>
      </c>
      <c r="R459" s="73">
        <f t="shared" si="90"/>
        <v>4.8933178196175708E-2</v>
      </c>
    </row>
    <row r="460" spans="1:18" x14ac:dyDescent="0.2">
      <c r="A460" s="12" t="s">
        <v>1785</v>
      </c>
      <c r="B460" s="124" t="s">
        <v>1788</v>
      </c>
      <c r="C460" s="12" t="s">
        <v>1767</v>
      </c>
      <c r="D460" s="12" t="s">
        <v>718</v>
      </c>
      <c r="E460" s="12" t="s">
        <v>1494</v>
      </c>
      <c r="F460" s="114" t="s">
        <v>1813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 t="shared" si="93"/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89"/>
        <v>0.19150902249255755</v>
      </c>
      <c r="R460" s="73">
        <f t="shared" si="90"/>
        <v>5.5021299590186527E-2</v>
      </c>
    </row>
    <row r="461" spans="1:18" x14ac:dyDescent="0.2">
      <c r="A461" s="12" t="s">
        <v>1786</v>
      </c>
      <c r="B461" s="124" t="s">
        <v>1789</v>
      </c>
      <c r="C461" s="12" t="s">
        <v>1781</v>
      </c>
      <c r="D461" s="12" t="s">
        <v>718</v>
      </c>
      <c r="E461" s="12" t="s">
        <v>1494</v>
      </c>
      <c r="F461" s="114" t="s">
        <v>1813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 t="shared" si="93"/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ref="P461:P468" si="94">IF(N461&lt;&gt;0,IFERROR(O461/M461,""),"")</f>
        <v>0.43934490731061965</v>
      </c>
      <c r="R461" s="73">
        <f t="shared" ref="R461:R468" si="95">L461/M461</f>
        <v>5.8190961183738829E-2</v>
      </c>
    </row>
    <row r="462" spans="1:18" x14ac:dyDescent="0.2">
      <c r="A462" s="12" t="s">
        <v>1795</v>
      </c>
      <c r="B462" s="12"/>
      <c r="C462" s="12" t="s">
        <v>1397</v>
      </c>
      <c r="D462" s="12" t="s">
        <v>718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94"/>
        <v>-0.41458010335917311</v>
      </c>
      <c r="Q462" s="7" t="b">
        <f t="shared" si="91"/>
        <v>1</v>
      </c>
      <c r="R462" s="73">
        <f t="shared" si="95"/>
        <v>0</v>
      </c>
    </row>
    <row r="463" spans="1:18" x14ac:dyDescent="0.2">
      <c r="A463" s="12" t="s">
        <v>1801</v>
      </c>
      <c r="B463" s="124" t="s">
        <v>1802</v>
      </c>
      <c r="C463" s="12" t="s">
        <v>1767</v>
      </c>
      <c r="D463" s="12" t="s">
        <v>718</v>
      </c>
      <c r="E463" s="12" t="s">
        <v>1494</v>
      </c>
      <c r="F463" s="114" t="s">
        <v>1814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94"/>
        <v>0.1099013606696993</v>
      </c>
      <c r="R463" s="73">
        <f t="shared" si="95"/>
        <v>7.8887185148258529E-2</v>
      </c>
    </row>
    <row r="464" spans="1:18" x14ac:dyDescent="0.2">
      <c r="A464" s="12" t="s">
        <v>1806</v>
      </c>
      <c r="B464" s="124" t="s">
        <v>1807</v>
      </c>
      <c r="C464" s="12" t="s">
        <v>1781</v>
      </c>
      <c r="D464" s="12" t="s">
        <v>718</v>
      </c>
      <c r="E464" s="12" t="s">
        <v>1494</v>
      </c>
      <c r="F464" s="114" t="s">
        <v>1814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94"/>
        <v>0.46819832202076195</v>
      </c>
      <c r="R464" s="73">
        <f t="shared" si="95"/>
        <v>5.9461288855942894E-2</v>
      </c>
    </row>
    <row r="465" spans="1:18" x14ac:dyDescent="0.2">
      <c r="A465" s="12" t="s">
        <v>1809</v>
      </c>
      <c r="B465" s="124" t="s">
        <v>1810</v>
      </c>
      <c r="C465" s="12" t="s">
        <v>1781</v>
      </c>
      <c r="D465" s="12" t="s">
        <v>718</v>
      </c>
      <c r="E465" s="12" t="s">
        <v>1494</v>
      </c>
      <c r="F465" s="114" t="s">
        <v>1878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35600</v>
      </c>
      <c r="O465" s="18">
        <f>SUMIF(Journal!$A:$A,HeadJournal!$A465,Journal!U:U)</f>
        <v>15117.114999999994</v>
      </c>
      <c r="P465" s="22">
        <f t="shared" si="94"/>
        <v>0.73803641430394173</v>
      </c>
      <c r="R465" s="73">
        <f t="shared" si="95"/>
        <v>6.2473377163422043E-2</v>
      </c>
    </row>
    <row r="466" spans="1:18" x14ac:dyDescent="0.2">
      <c r="A466" s="12" t="s">
        <v>1816</v>
      </c>
      <c r="B466" s="12" t="s">
        <v>1815</v>
      </c>
      <c r="C466" s="12" t="s">
        <v>1518</v>
      </c>
      <c r="D466" s="12" t="s">
        <v>718</v>
      </c>
      <c r="E466" s="12" t="s">
        <v>1494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94"/>
        <v>-0.48837566249537812</v>
      </c>
      <c r="Q466" s="7" t="b">
        <f t="shared" si="91"/>
        <v>0</v>
      </c>
      <c r="R466" s="73">
        <f t="shared" si="95"/>
        <v>4.709269470212999E-2</v>
      </c>
    </row>
    <row r="467" spans="1:18" x14ac:dyDescent="0.2">
      <c r="A467" s="12" t="s">
        <v>1823</v>
      </c>
      <c r="B467" s="12" t="s">
        <v>1822</v>
      </c>
      <c r="C467" s="12" t="s">
        <v>1531</v>
      </c>
      <c r="D467" s="12" t="s">
        <v>718</v>
      </c>
      <c r="E467" s="12" t="s">
        <v>1494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94"/>
        <v>-0.33631662296870174</v>
      </c>
      <c r="Q467" s="7" t="b">
        <f t="shared" si="91"/>
        <v>0</v>
      </c>
      <c r="R467" s="73">
        <f t="shared" si="95"/>
        <v>7.4122262306069733E-2</v>
      </c>
    </row>
    <row r="468" spans="1:18" x14ac:dyDescent="0.2">
      <c r="A468" s="12" t="s">
        <v>1830</v>
      </c>
      <c r="B468" s="12"/>
      <c r="C468" s="12" t="s">
        <v>1374</v>
      </c>
      <c r="D468" s="12" t="s">
        <v>718</v>
      </c>
      <c r="E468" s="12" t="s">
        <v>1494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94"/>
        <v>0.21212121212121213</v>
      </c>
      <c r="Q468" s="7" t="b">
        <f t="shared" si="91"/>
        <v>1</v>
      </c>
      <c r="R468" s="73">
        <f t="shared" si="95"/>
        <v>0</v>
      </c>
    </row>
    <row r="469" spans="1:18" x14ac:dyDescent="0.2">
      <c r="A469" s="12" t="s">
        <v>1831</v>
      </c>
      <c r="B469" s="12"/>
      <c r="C469" s="12" t="s">
        <v>849</v>
      </c>
      <c r="D469" s="12" t="s">
        <v>718</v>
      </c>
      <c r="E469" s="12" t="s">
        <v>1494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84"/>
        <v>-5.1490514905149054E-2</v>
      </c>
      <c r="Q469" s="7" t="b">
        <f t="shared" si="91"/>
        <v>1</v>
      </c>
      <c r="R469" s="73">
        <f t="shared" si="85"/>
        <v>0</v>
      </c>
    </row>
    <row r="470" spans="1:18" x14ac:dyDescent="0.2">
      <c r="A470" s="12" t="s">
        <v>1833</v>
      </c>
      <c r="B470" s="12"/>
      <c r="C470" s="12" t="s">
        <v>849</v>
      </c>
      <c r="D470" s="12" t="s">
        <v>718</v>
      </c>
      <c r="E470" s="12" t="s">
        <v>1494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ref="P470:P573" si="96">IF(N470&lt;&gt;0,IFERROR(O470/M470,""),"")</f>
        <v>0.49130074565037285</v>
      </c>
      <c r="Q470" s="7" t="b">
        <f t="shared" si="91"/>
        <v>1</v>
      </c>
      <c r="R470" s="73">
        <f t="shared" ref="R470:R573" si="97">L470/M470</f>
        <v>0</v>
      </c>
    </row>
    <row r="471" spans="1:18" x14ac:dyDescent="0.2">
      <c r="A471" s="12" t="s">
        <v>1834</v>
      </c>
      <c r="B471" s="12"/>
      <c r="C471" s="12" t="s">
        <v>1397</v>
      </c>
      <c r="D471" s="12" t="s">
        <v>718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ref="P471:P483" si="98">IF(N471&lt;&gt;0,IFERROR(O471/M471,""),"")</f>
        <v>0.7956252040483186</v>
      </c>
      <c r="Q471" s="7" t="b">
        <f t="shared" si="91"/>
        <v>1</v>
      </c>
      <c r="R471" s="73">
        <f t="shared" ref="R471:R483" si="99">L471/M471</f>
        <v>0</v>
      </c>
    </row>
    <row r="472" spans="1:18" x14ac:dyDescent="0.2">
      <c r="A472" s="12" t="s">
        <v>1836</v>
      </c>
      <c r="B472" s="124" t="s">
        <v>1838</v>
      </c>
      <c r="C472" s="12" t="s">
        <v>1765</v>
      </c>
      <c r="D472" s="12" t="s">
        <v>718</v>
      </c>
      <c r="E472" s="12" t="s">
        <v>1494</v>
      </c>
      <c r="F472" s="114" t="s">
        <v>1878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98"/>
        <v>0.49943579433244589</v>
      </c>
      <c r="R472" s="73">
        <f t="shared" si="99"/>
        <v>5.9977347406095213E-2</v>
      </c>
    </row>
    <row r="473" spans="1:18" x14ac:dyDescent="0.2">
      <c r="A473" s="12" t="s">
        <v>1837</v>
      </c>
      <c r="B473" s="124" t="s">
        <v>1839</v>
      </c>
      <c r="C473" s="12" t="s">
        <v>1767</v>
      </c>
      <c r="D473" s="12" t="s">
        <v>718</v>
      </c>
      <c r="E473" s="12" t="s">
        <v>1494</v>
      </c>
      <c r="F473" s="114" t="s">
        <v>1877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98"/>
        <v>0.5389971465105774</v>
      </c>
      <c r="R473" s="73">
        <f t="shared" si="99"/>
        <v>5.9212671184962776E-2</v>
      </c>
    </row>
    <row r="474" spans="1:18" x14ac:dyDescent="0.2">
      <c r="A474" s="12" t="s">
        <v>1849</v>
      </c>
      <c r="B474" s="124" t="s">
        <v>1850</v>
      </c>
      <c r="C474" s="12" t="s">
        <v>1781</v>
      </c>
      <c r="D474" s="12" t="s">
        <v>718</v>
      </c>
      <c r="E474" s="12" t="s">
        <v>1494</v>
      </c>
      <c r="F474" s="114" t="s">
        <v>1877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 t="shared" ref="L474:L475" si="100"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98"/>
        <v>0.6451717680872423</v>
      </c>
      <c r="R474" s="73">
        <f t="shared" si="99"/>
        <v>8.3166174829756911E-2</v>
      </c>
    </row>
    <row r="475" spans="1:18" x14ac:dyDescent="0.2">
      <c r="A475" s="12" t="s">
        <v>1854</v>
      </c>
      <c r="B475" s="124" t="s">
        <v>1855</v>
      </c>
      <c r="C475" s="12" t="s">
        <v>1782</v>
      </c>
      <c r="D475" s="12" t="s">
        <v>718</v>
      </c>
      <c r="E475" s="12" t="s">
        <v>1494</v>
      </c>
      <c r="F475" s="114" t="s">
        <v>1877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 t="shared" si="100"/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98"/>
        <v>0.5451272816992675</v>
      </c>
      <c r="Q475" s="7" t="b">
        <f t="shared" si="91"/>
        <v>1</v>
      </c>
      <c r="R475" s="73">
        <f t="shared" si="99"/>
        <v>4.46335767440195E-2</v>
      </c>
    </row>
    <row r="476" spans="1:18" x14ac:dyDescent="0.2">
      <c r="A476" s="12" t="s">
        <v>1859</v>
      </c>
      <c r="B476" s="12"/>
      <c r="C476" s="12" t="s">
        <v>849</v>
      </c>
      <c r="D476" s="12" t="s">
        <v>718</v>
      </c>
      <c r="E476" s="12" t="s">
        <v>1494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98"/>
        <v>0.30081300813008133</v>
      </c>
      <c r="Q476" s="7" t="b">
        <f t="shared" si="91"/>
        <v>1</v>
      </c>
      <c r="R476" s="73">
        <f t="shared" si="99"/>
        <v>0</v>
      </c>
    </row>
    <row r="477" spans="1:18" x14ac:dyDescent="0.2">
      <c r="A477" s="12" t="s">
        <v>1860</v>
      </c>
      <c r="B477" s="124" t="s">
        <v>1861</v>
      </c>
      <c r="C477" s="12" t="s">
        <v>1782</v>
      </c>
      <c r="D477" s="12" t="s">
        <v>718</v>
      </c>
      <c r="E477" s="12" t="s">
        <v>1494</v>
      </c>
      <c r="F477" s="114" t="s">
        <v>1879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98"/>
        <v>0.56741250552542455</v>
      </c>
      <c r="Q477" s="7" t="b">
        <f t="shared" si="91"/>
        <v>1</v>
      </c>
      <c r="R477" s="73">
        <f t="shared" si="99"/>
        <v>6.738838643269654E-2</v>
      </c>
    </row>
    <row r="478" spans="1:18" x14ac:dyDescent="0.2">
      <c r="A478" s="12" t="s">
        <v>1865</v>
      </c>
      <c r="B478" s="124" t="s">
        <v>1866</v>
      </c>
      <c r="C478" s="12" t="s">
        <v>1765</v>
      </c>
      <c r="D478" s="12" t="s">
        <v>718</v>
      </c>
      <c r="E478" s="12" t="s">
        <v>1494</v>
      </c>
      <c r="F478" s="114" t="s">
        <v>1879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 t="shared" ref="L478:L479" si="101"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98"/>
        <v>4.9498180704022426E-2</v>
      </c>
      <c r="R478" s="73">
        <f t="shared" si="99"/>
        <v>6.2305208661128778E-2</v>
      </c>
    </row>
    <row r="479" spans="1:18" x14ac:dyDescent="0.2">
      <c r="A479" s="12" t="s">
        <v>1873</v>
      </c>
      <c r="B479" s="124" t="s">
        <v>1874</v>
      </c>
      <c r="C479" s="12" t="s">
        <v>1781</v>
      </c>
      <c r="D479" s="12" t="s">
        <v>718</v>
      </c>
      <c r="E479" s="12" t="s">
        <v>1494</v>
      </c>
      <c r="F479" s="114" t="s">
        <v>1879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 t="shared" si="101"/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98"/>
        <v>0.40183761874516427</v>
      </c>
      <c r="R479" s="73">
        <f t="shared" si="99"/>
        <v>0.13007357051502816</v>
      </c>
    </row>
    <row r="480" spans="1:18" x14ac:dyDescent="0.2">
      <c r="A480" s="12" t="s">
        <v>1882</v>
      </c>
      <c r="B480" s="124" t="s">
        <v>1883</v>
      </c>
      <c r="C480" s="12" t="s">
        <v>1782</v>
      </c>
      <c r="D480" s="12" t="s">
        <v>718</v>
      </c>
      <c r="E480" s="12" t="s">
        <v>1494</v>
      </c>
      <c r="F480" s="114" t="s">
        <v>1941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98"/>
        <v>0.40141732685962767</v>
      </c>
      <c r="Q480" s="7" t="b">
        <f t="shared" si="91"/>
        <v>1</v>
      </c>
      <c r="R480" s="73">
        <f t="shared" si="99"/>
        <v>6.3842887333226322E-2</v>
      </c>
    </row>
    <row r="481" spans="1:18" x14ac:dyDescent="0.2">
      <c r="A481" s="12" t="s">
        <v>1885</v>
      </c>
      <c r="B481" s="124" t="s">
        <v>1886</v>
      </c>
      <c r="C481" s="12" t="s">
        <v>1767</v>
      </c>
      <c r="D481" s="12" t="s">
        <v>718</v>
      </c>
      <c r="E481" s="12" t="s">
        <v>1494</v>
      </c>
      <c r="F481" s="114" t="s">
        <v>1941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 t="shared" ref="L481:L483" si="102"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98"/>
        <v>0.61558277393618732</v>
      </c>
      <c r="R481" s="73">
        <f t="shared" si="99"/>
        <v>6.0879333154238623E-2</v>
      </c>
    </row>
    <row r="482" spans="1:18" x14ac:dyDescent="0.2">
      <c r="A482" s="12" t="s">
        <v>1887</v>
      </c>
      <c r="B482" s="124" t="s">
        <v>1888</v>
      </c>
      <c r="C482" s="12" t="s">
        <v>1781</v>
      </c>
      <c r="D482" s="12" t="s">
        <v>718</v>
      </c>
      <c r="E482" s="12" t="s">
        <v>1494</v>
      </c>
      <c r="F482" s="114" t="s">
        <v>1941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 t="shared" si="102"/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98"/>
        <v>0.64381344683967168</v>
      </c>
      <c r="R482" s="73">
        <f t="shared" si="99"/>
        <v>5.8142706760034774E-2</v>
      </c>
    </row>
    <row r="483" spans="1:18" x14ac:dyDescent="0.2">
      <c r="A483" s="12" t="s">
        <v>1896</v>
      </c>
      <c r="B483" s="124" t="s">
        <v>1897</v>
      </c>
      <c r="C483" s="12" t="s">
        <v>1781</v>
      </c>
      <c r="D483" s="12" t="s">
        <v>718</v>
      </c>
      <c r="E483" s="12" t="s">
        <v>1494</v>
      </c>
      <c r="F483" s="114" t="s">
        <v>1941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 t="shared" si="102"/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98"/>
        <v>0.53625828046906088</v>
      </c>
      <c r="R483" s="73">
        <f t="shared" si="99"/>
        <v>5.4732401779794604E-2</v>
      </c>
    </row>
    <row r="484" spans="1:18" x14ac:dyDescent="0.2">
      <c r="A484" s="12" t="s">
        <v>1900</v>
      </c>
      <c r="B484" s="12"/>
      <c r="C484" s="12" t="s">
        <v>1345</v>
      </c>
      <c r="D484" s="12" t="s">
        <v>718</v>
      </c>
      <c r="E484" s="12" t="s">
        <v>1494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96"/>
        <v>0.44665461121157324</v>
      </c>
      <c r="Q484" s="7" t="b">
        <f t="shared" si="91"/>
        <v>1</v>
      </c>
      <c r="R484" s="73">
        <f t="shared" si="97"/>
        <v>0</v>
      </c>
    </row>
    <row r="485" spans="1:18" x14ac:dyDescent="0.2">
      <c r="A485" s="12" t="s">
        <v>1904</v>
      </c>
      <c r="B485" s="12"/>
      <c r="C485" s="12" t="s">
        <v>1345</v>
      </c>
      <c r="D485" s="12" t="s">
        <v>718</v>
      </c>
      <c r="E485" s="12" t="s">
        <v>1494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ref="P485:P532" si="103">IF(N485&lt;&gt;0,IFERROR(O485/M485,""),"")</f>
        <v>0.45454545454545453</v>
      </c>
      <c r="Q485" s="7" t="b">
        <f t="shared" si="91"/>
        <v>1</v>
      </c>
      <c r="R485" s="73">
        <f t="shared" ref="R485:R532" si="104">L485/M485</f>
        <v>0</v>
      </c>
    </row>
    <row r="486" spans="1:18" x14ac:dyDescent="0.2">
      <c r="A486" s="12" t="s">
        <v>1905</v>
      </c>
      <c r="B486" s="12"/>
      <c r="C486" s="12" t="s">
        <v>1345</v>
      </c>
      <c r="D486" s="12" t="s">
        <v>718</v>
      </c>
      <c r="E486" s="12" t="s">
        <v>1494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103"/>
        <v>0.28924678705059381</v>
      </c>
      <c r="Q486" s="7" t="b">
        <f t="shared" si="91"/>
        <v>1</v>
      </c>
      <c r="R486" s="73">
        <f t="shared" si="104"/>
        <v>4.4005205791442979E-2</v>
      </c>
    </row>
    <row r="487" spans="1:18" x14ac:dyDescent="0.2">
      <c r="A487" s="12" t="s">
        <v>1907</v>
      </c>
      <c r="B487" s="12"/>
      <c r="C487" s="12" t="s">
        <v>1397</v>
      </c>
      <c r="D487" s="12" t="s">
        <v>718</v>
      </c>
      <c r="E487" s="12" t="s">
        <v>1494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103"/>
        <v>0.69491525423728817</v>
      </c>
      <c r="Q487" s="7" t="b">
        <f t="shared" si="91"/>
        <v>1</v>
      </c>
      <c r="R487" s="73">
        <f t="shared" si="104"/>
        <v>0</v>
      </c>
    </row>
    <row r="488" spans="1:18" x14ac:dyDescent="0.2">
      <c r="A488" s="12" t="s">
        <v>1908</v>
      </c>
      <c r="B488" s="12"/>
      <c r="C488" s="12" t="s">
        <v>1397</v>
      </c>
      <c r="D488" s="12" t="s">
        <v>718</v>
      </c>
      <c r="E488" s="12" t="s">
        <v>1494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103"/>
        <v>0.27453479479989806</v>
      </c>
      <c r="Q488" s="7" t="b">
        <f t="shared" si="91"/>
        <v>1</v>
      </c>
      <c r="R488" s="73">
        <f t="shared" si="104"/>
        <v>0</v>
      </c>
    </row>
    <row r="489" spans="1:18" x14ac:dyDescent="0.2">
      <c r="A489" s="12" t="s">
        <v>1911</v>
      </c>
      <c r="B489" s="12"/>
      <c r="C489" s="12" t="s">
        <v>1397</v>
      </c>
      <c r="D489" s="12" t="s">
        <v>718</v>
      </c>
      <c r="E489" s="12" t="s">
        <v>1494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103"/>
        <v>0.40610545790934321</v>
      </c>
      <c r="Q489" s="7" t="b">
        <f t="shared" si="91"/>
        <v>1</v>
      </c>
      <c r="R489" s="73">
        <f t="shared" si="104"/>
        <v>0</v>
      </c>
    </row>
    <row r="490" spans="1:18" x14ac:dyDescent="0.2">
      <c r="A490" s="12" t="s">
        <v>1913</v>
      </c>
      <c r="B490" s="12"/>
      <c r="C490" s="12" t="s">
        <v>1397</v>
      </c>
      <c r="D490" s="12" t="s">
        <v>718</v>
      </c>
      <c r="E490" s="12" t="s">
        <v>1494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103"/>
        <v>0.72413793103448276</v>
      </c>
      <c r="Q490" s="7" t="b">
        <f t="shared" si="91"/>
        <v>1</v>
      </c>
      <c r="R490" s="73">
        <f t="shared" si="104"/>
        <v>0</v>
      </c>
    </row>
    <row r="491" spans="1:18" x14ac:dyDescent="0.2">
      <c r="A491" s="12" t="s">
        <v>1915</v>
      </c>
      <c r="B491" s="12"/>
      <c r="C491" s="12" t="s">
        <v>1397</v>
      </c>
      <c r="D491" s="12" t="s">
        <v>718</v>
      </c>
      <c r="E491" s="12" t="s">
        <v>1494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103"/>
        <v>0.66534496431403645</v>
      </c>
      <c r="Q491" s="7" t="b">
        <f t="shared" si="91"/>
        <v>1</v>
      </c>
      <c r="R491" s="73">
        <f t="shared" si="104"/>
        <v>0</v>
      </c>
    </row>
    <row r="492" spans="1:18" x14ac:dyDescent="0.2">
      <c r="A492" s="12" t="s">
        <v>1916</v>
      </c>
      <c r="B492" s="12"/>
      <c r="C492" s="12" t="s">
        <v>1397</v>
      </c>
      <c r="D492" s="12" t="s">
        <v>718</v>
      </c>
      <c r="E492" s="12" t="s">
        <v>1494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103"/>
        <v>0.30529369108049309</v>
      </c>
      <c r="Q492" s="7" t="b">
        <f t="shared" si="91"/>
        <v>1</v>
      </c>
      <c r="R492" s="73">
        <f t="shared" si="104"/>
        <v>0</v>
      </c>
    </row>
    <row r="493" spans="1:18" x14ac:dyDescent="0.2">
      <c r="A493" s="12" t="s">
        <v>1918</v>
      </c>
      <c r="B493" s="12"/>
      <c r="C493" s="12" t="s">
        <v>849</v>
      </c>
      <c r="D493" s="12" t="s">
        <v>718</v>
      </c>
      <c r="E493" s="12" t="s">
        <v>1494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103"/>
        <v>0.40350877192982454</v>
      </c>
      <c r="Q493" s="7" t="b">
        <f t="shared" si="91"/>
        <v>1</v>
      </c>
      <c r="R493" s="73">
        <f t="shared" si="104"/>
        <v>0</v>
      </c>
    </row>
    <row r="494" spans="1:18" x14ac:dyDescent="0.2">
      <c r="A494" s="12" t="s">
        <v>1919</v>
      </c>
      <c r="B494" s="12"/>
      <c r="C494" s="12" t="s">
        <v>849</v>
      </c>
      <c r="D494" s="12" t="s">
        <v>718</v>
      </c>
      <c r="E494" s="12" t="s">
        <v>1494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103"/>
        <v>0.35823429541595925</v>
      </c>
      <c r="Q494" s="7" t="b">
        <f t="shared" si="91"/>
        <v>1</v>
      </c>
      <c r="R494" s="73">
        <f t="shared" si="104"/>
        <v>0</v>
      </c>
    </row>
    <row r="495" spans="1:18" x14ac:dyDescent="0.2">
      <c r="A495" s="12" t="s">
        <v>1922</v>
      </c>
      <c r="B495" s="124" t="s">
        <v>1923</v>
      </c>
      <c r="C495" s="12" t="s">
        <v>1781</v>
      </c>
      <c r="D495" s="12" t="s">
        <v>718</v>
      </c>
      <c r="E495" s="12" t="s">
        <v>1494</v>
      </c>
      <c r="F495" s="114" t="s">
        <v>1940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103"/>
        <v>0.57791144661652583</v>
      </c>
      <c r="R495" s="73">
        <f t="shared" si="104"/>
        <v>6.5393670975118973E-2</v>
      </c>
    </row>
    <row r="496" spans="1:18" x14ac:dyDescent="0.2">
      <c r="A496" s="12" t="s">
        <v>1925</v>
      </c>
      <c r="B496" s="124" t="s">
        <v>1926</v>
      </c>
      <c r="C496" s="12" t="s">
        <v>1767</v>
      </c>
      <c r="D496" s="12" t="s">
        <v>718</v>
      </c>
      <c r="E496" s="12" t="s">
        <v>1494</v>
      </c>
      <c r="F496" s="114" t="s">
        <v>1940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103"/>
        <v>0.35435369405365935</v>
      </c>
      <c r="R496" s="73">
        <f t="shared" si="104"/>
        <v>6.3955441223882512E-2</v>
      </c>
    </row>
    <row r="497" spans="1:18" x14ac:dyDescent="0.2">
      <c r="A497" s="12" t="s">
        <v>1929</v>
      </c>
      <c r="B497" s="124" t="s">
        <v>1930</v>
      </c>
      <c r="C497" s="12" t="s">
        <v>1765</v>
      </c>
      <c r="D497" s="12" t="s">
        <v>718</v>
      </c>
      <c r="E497" s="12" t="s">
        <v>1494</v>
      </c>
      <c r="F497" s="114" t="s">
        <v>1977</v>
      </c>
      <c r="G497" s="13">
        <v>45481</v>
      </c>
      <c r="H497" s="14">
        <f>16801.89/J497</f>
        <v>100.15432761087267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11360.7</v>
      </c>
      <c r="P497" s="22">
        <f t="shared" si="103"/>
        <v>0.64217797973985491</v>
      </c>
      <c r="R497" s="73">
        <f t="shared" si="104"/>
        <v>5.0251852789769201E-2</v>
      </c>
    </row>
    <row r="498" spans="1:18" x14ac:dyDescent="0.2">
      <c r="A498" s="12" t="s">
        <v>1934</v>
      </c>
      <c r="B498" s="12"/>
      <c r="C498" s="12" t="s">
        <v>1397</v>
      </c>
      <c r="D498" s="12" t="s">
        <v>718</v>
      </c>
      <c r="E498" s="12" t="s">
        <v>1494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103"/>
        <v>0.24166048925129727</v>
      </c>
      <c r="Q498" s="7" t="b">
        <f t="shared" si="91"/>
        <v>1</v>
      </c>
      <c r="R498" s="73">
        <f t="shared" si="104"/>
        <v>0</v>
      </c>
    </row>
    <row r="499" spans="1:18" x14ac:dyDescent="0.2">
      <c r="A499" s="12" t="s">
        <v>1936</v>
      </c>
      <c r="B499" s="12"/>
      <c r="C499" s="12" t="s">
        <v>1397</v>
      </c>
      <c r="D499" s="12" t="s">
        <v>718</v>
      </c>
      <c r="E499" s="12" t="s">
        <v>1494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103"/>
        <v>0.54320987654320962</v>
      </c>
      <c r="Q499" s="7" t="b">
        <f t="shared" si="91"/>
        <v>1</v>
      </c>
      <c r="R499" s="73">
        <f t="shared" si="104"/>
        <v>0</v>
      </c>
    </row>
    <row r="500" spans="1:18" x14ac:dyDescent="0.2">
      <c r="A500" s="12" t="s">
        <v>1942</v>
      </c>
      <c r="B500" s="124" t="s">
        <v>1947</v>
      </c>
      <c r="C500" s="12" t="s">
        <v>1781</v>
      </c>
      <c r="D500" s="12" t="s">
        <v>718</v>
      </c>
      <c r="E500" s="12" t="s">
        <v>1494</v>
      </c>
      <c r="F500" s="114" t="s">
        <v>1977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 t="shared" ref="L500:L501" si="105"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103"/>
        <v>0.83877906351672205</v>
      </c>
      <c r="R500" s="73">
        <f t="shared" si="104"/>
        <v>6.4146643990455193E-2</v>
      </c>
    </row>
    <row r="501" spans="1:18" x14ac:dyDescent="0.2">
      <c r="A501" s="12" t="s">
        <v>1943</v>
      </c>
      <c r="B501" s="124" t="s">
        <v>1945</v>
      </c>
      <c r="C501" s="12" t="s">
        <v>1767</v>
      </c>
      <c r="D501" s="12" t="s">
        <v>718</v>
      </c>
      <c r="E501" s="12" t="s">
        <v>1494</v>
      </c>
      <c r="F501" s="114" t="s">
        <v>1977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 t="shared" si="105"/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103"/>
        <v>0.57332066139996751</v>
      </c>
      <c r="R501" s="73">
        <f t="shared" si="104"/>
        <v>5.2057988734627809E-2</v>
      </c>
    </row>
    <row r="502" spans="1:18" x14ac:dyDescent="0.2">
      <c r="A502" s="12" t="s">
        <v>1944</v>
      </c>
      <c r="B502" s="124" t="s">
        <v>1962</v>
      </c>
      <c r="C502" s="12" t="s">
        <v>1765</v>
      </c>
      <c r="D502" s="12" t="s">
        <v>718</v>
      </c>
      <c r="E502" s="12" t="s">
        <v>1494</v>
      </c>
      <c r="F502" s="114" t="s">
        <v>1993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103"/>
        <v>0.65417560701126409</v>
      </c>
      <c r="R502" s="73">
        <f t="shared" si="104"/>
        <v>7.1041192814279258E-2</v>
      </c>
    </row>
    <row r="503" spans="1:18" x14ac:dyDescent="0.2">
      <c r="A503" s="12" t="s">
        <v>1950</v>
      </c>
      <c r="B503" s="12"/>
      <c r="C503" s="12" t="s">
        <v>1345</v>
      </c>
      <c r="D503" s="12" t="s">
        <v>718</v>
      </c>
      <c r="E503" s="12" t="s">
        <v>1494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103"/>
        <v>0.36274509803921567</v>
      </c>
      <c r="Q503" s="7" t="b">
        <f t="shared" si="91"/>
        <v>1</v>
      </c>
      <c r="R503" s="73">
        <f t="shared" si="104"/>
        <v>0</v>
      </c>
    </row>
    <row r="504" spans="1:18" x14ac:dyDescent="0.2">
      <c r="A504" s="12" t="s">
        <v>1951</v>
      </c>
      <c r="B504" s="12"/>
      <c r="C504" s="12" t="s">
        <v>849</v>
      </c>
      <c r="D504" s="12" t="s">
        <v>718</v>
      </c>
      <c r="E504" s="12" t="s">
        <v>1494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103"/>
        <v/>
      </c>
      <c r="Q504" s="7" t="b">
        <f t="shared" si="91"/>
        <v>1</v>
      </c>
      <c r="R504" s="73">
        <f t="shared" si="104"/>
        <v>0</v>
      </c>
    </row>
    <row r="505" spans="1:18" x14ac:dyDescent="0.2">
      <c r="A505" s="12" t="s">
        <v>1952</v>
      </c>
      <c r="B505" s="12"/>
      <c r="C505" s="12" t="s">
        <v>849</v>
      </c>
      <c r="D505" s="12" t="s">
        <v>718</v>
      </c>
      <c r="E505" s="12" t="s">
        <v>1494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103"/>
        <v>0.44</v>
      </c>
      <c r="Q505" s="7" t="b">
        <f t="shared" si="91"/>
        <v>1</v>
      </c>
      <c r="R505" s="73">
        <f t="shared" si="104"/>
        <v>0</v>
      </c>
    </row>
    <row r="506" spans="1:18" x14ac:dyDescent="0.2">
      <c r="A506" s="12" t="s">
        <v>1953</v>
      </c>
      <c r="B506" s="12"/>
      <c r="C506" s="12" t="s">
        <v>849</v>
      </c>
      <c r="D506" s="12" t="s">
        <v>718</v>
      </c>
      <c r="E506" s="12" t="s">
        <v>1494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103"/>
        <v>0.34020618556701032</v>
      </c>
      <c r="Q506" s="7" t="b">
        <f t="shared" si="91"/>
        <v>1</v>
      </c>
      <c r="R506" s="73">
        <f t="shared" si="104"/>
        <v>0</v>
      </c>
    </row>
    <row r="507" spans="1:18" x14ac:dyDescent="0.2">
      <c r="A507" s="12" t="s">
        <v>1954</v>
      </c>
      <c r="B507" s="12"/>
      <c r="C507" s="12" t="s">
        <v>849</v>
      </c>
      <c r="D507" s="12" t="s">
        <v>718</v>
      </c>
      <c r="E507" s="12" t="s">
        <v>1494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103"/>
        <v>0.53640614562458255</v>
      </c>
      <c r="Q507" s="7" t="b">
        <f t="shared" si="91"/>
        <v>1</v>
      </c>
      <c r="R507" s="73">
        <f t="shared" si="104"/>
        <v>0</v>
      </c>
    </row>
    <row r="508" spans="1:18" x14ac:dyDescent="0.2">
      <c r="A508" s="12" t="s">
        <v>1955</v>
      </c>
      <c r="B508" s="12"/>
      <c r="C508" s="12" t="s">
        <v>1397</v>
      </c>
      <c r="D508" s="12" t="s">
        <v>718</v>
      </c>
      <c r="E508" s="12" t="s">
        <v>1494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103"/>
        <v>0.98105081826012064</v>
      </c>
      <c r="Q508" s="7" t="b">
        <f t="shared" si="91"/>
        <v>1</v>
      </c>
      <c r="R508" s="73">
        <f t="shared" si="104"/>
        <v>0</v>
      </c>
    </row>
    <row r="509" spans="1:18" x14ac:dyDescent="0.2">
      <c r="A509" s="12" t="s">
        <v>1956</v>
      </c>
      <c r="B509" s="12"/>
      <c r="C509" s="12" t="s">
        <v>1397</v>
      </c>
      <c r="D509" s="12" t="s">
        <v>718</v>
      </c>
      <c r="E509" s="12" t="s">
        <v>1494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103"/>
        <v>0.12471055243135958</v>
      </c>
      <c r="Q509" s="7" t="b">
        <f t="shared" si="91"/>
        <v>1</v>
      </c>
      <c r="R509" s="73">
        <f t="shared" si="104"/>
        <v>0</v>
      </c>
    </row>
    <row r="510" spans="1:18" x14ac:dyDescent="0.2">
      <c r="A510" s="12" t="s">
        <v>1960</v>
      </c>
      <c r="B510" s="12"/>
      <c r="C510" s="12" t="s">
        <v>1397</v>
      </c>
      <c r="D510" s="12" t="s">
        <v>718</v>
      </c>
      <c r="E510" s="12" t="s">
        <v>1494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103"/>
        <v/>
      </c>
      <c r="Q510" s="7" t="b">
        <f t="shared" si="91"/>
        <v>1</v>
      </c>
      <c r="R510" s="73">
        <f t="shared" si="104"/>
        <v>0</v>
      </c>
    </row>
    <row r="511" spans="1:18" x14ac:dyDescent="0.2">
      <c r="A511" s="12" t="s">
        <v>1965</v>
      </c>
      <c r="B511" s="124" t="s">
        <v>1966</v>
      </c>
      <c r="C511" s="12" t="s">
        <v>1767</v>
      </c>
      <c r="D511" s="12" t="s">
        <v>718</v>
      </c>
      <c r="E511" s="12" t="s">
        <v>1494</v>
      </c>
      <c r="F511" s="114" t="s">
        <v>1993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29100</v>
      </c>
      <c r="O511" s="18">
        <f>SUMIF(Journal!$A:$A,HeadJournal!$A511,Journal!U:U)</f>
        <v>11631.537500000008</v>
      </c>
      <c r="P511" s="22">
        <f t="shared" si="103"/>
        <v>0.66585925922215605</v>
      </c>
      <c r="R511" s="73">
        <f t="shared" si="104"/>
        <v>4.4990937239038652E-2</v>
      </c>
    </row>
    <row r="512" spans="1:18" x14ac:dyDescent="0.2">
      <c r="A512" s="12" t="s">
        <v>1971</v>
      </c>
      <c r="B512" s="124" t="s">
        <v>1972</v>
      </c>
      <c r="C512" s="12" t="s">
        <v>1781</v>
      </c>
      <c r="D512" s="12" t="s">
        <v>718</v>
      </c>
      <c r="E512" s="12" t="s">
        <v>1494</v>
      </c>
      <c r="F512" s="114" t="s">
        <v>1993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103"/>
        <v>0.54615651596700032</v>
      </c>
      <c r="R512" s="73">
        <f t="shared" si="104"/>
        <v>6.3620900231417532E-2</v>
      </c>
    </row>
    <row r="513" spans="1:18" x14ac:dyDescent="0.2">
      <c r="A513" s="12" t="s">
        <v>1974</v>
      </c>
      <c r="B513" s="124" t="s">
        <v>1975</v>
      </c>
      <c r="C513" s="12" t="s">
        <v>1782</v>
      </c>
      <c r="D513" s="12" t="s">
        <v>718</v>
      </c>
      <c r="E513" s="12" t="s">
        <v>1494</v>
      </c>
      <c r="F513" s="114" t="s">
        <v>1993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103"/>
        <v>0.70203084658699111</v>
      </c>
      <c r="Q513" s="7" t="b">
        <f t="shared" si="91"/>
        <v>1</v>
      </c>
      <c r="R513" s="73">
        <f t="shared" si="104"/>
        <v>4.5039203300564462E-2</v>
      </c>
    </row>
    <row r="514" spans="1:18" x14ac:dyDescent="0.2">
      <c r="A514" s="12" t="s">
        <v>1978</v>
      </c>
      <c r="B514" s="12"/>
      <c r="C514" s="12" t="s">
        <v>849</v>
      </c>
      <c r="D514" s="12" t="s">
        <v>718</v>
      </c>
      <c r="E514" s="12" t="s">
        <v>1494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103"/>
        <v>0.70854271356783916</v>
      </c>
      <c r="Q514" s="7" t="b">
        <f t="shared" si="91"/>
        <v>0</v>
      </c>
      <c r="R514" s="73">
        <f t="shared" si="104"/>
        <v>0</v>
      </c>
    </row>
    <row r="515" spans="1:18" x14ac:dyDescent="0.2">
      <c r="A515" s="12" t="s">
        <v>1979</v>
      </c>
      <c r="B515" s="12"/>
      <c r="C515" s="12" t="s">
        <v>1397</v>
      </c>
      <c r="D515" s="12" t="s">
        <v>718</v>
      </c>
      <c r="E515" s="12" t="s">
        <v>1494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si="103"/>
        <v>0.24967456391564716</v>
      </c>
      <c r="Q515" s="7" t="b">
        <f t="shared" si="91"/>
        <v>1</v>
      </c>
      <c r="R515" s="73">
        <f t="shared" si="104"/>
        <v>0</v>
      </c>
    </row>
    <row r="516" spans="1:18" x14ac:dyDescent="0.2">
      <c r="A516" s="12" t="s">
        <v>1990</v>
      </c>
      <c r="B516" s="12"/>
      <c r="C516" s="12" t="s">
        <v>1478</v>
      </c>
      <c r="D516" s="12" t="s">
        <v>718</v>
      </c>
      <c r="E516" s="12" t="s">
        <v>1494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103"/>
        <v>0.24768946395563771</v>
      </c>
      <c r="Q516" s="7" t="b">
        <f t="shared" ref="Q516:Q579" si="106">J516=K516</f>
        <v>1</v>
      </c>
      <c r="R516" s="73">
        <f t="shared" si="104"/>
        <v>0</v>
      </c>
    </row>
    <row r="517" spans="1:18" x14ac:dyDescent="0.2">
      <c r="A517" s="12" t="s">
        <v>1991</v>
      </c>
      <c r="B517" s="12"/>
      <c r="C517" s="12" t="s">
        <v>1478</v>
      </c>
      <c r="D517" s="12" t="s">
        <v>718</v>
      </c>
      <c r="E517" s="12" t="s">
        <v>1494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103"/>
        <v>0.22249388753056235</v>
      </c>
      <c r="Q517" s="7" t="b">
        <f t="shared" si="106"/>
        <v>1</v>
      </c>
      <c r="R517" s="73">
        <f t="shared" si="104"/>
        <v>0</v>
      </c>
    </row>
    <row r="518" spans="1:18" x14ac:dyDescent="0.2">
      <c r="A518" s="12" t="s">
        <v>1992</v>
      </c>
      <c r="B518" s="12"/>
      <c r="C518" s="12" t="s">
        <v>1478</v>
      </c>
      <c r="D518" s="12" t="s">
        <v>718</v>
      </c>
      <c r="E518" s="12" t="s">
        <v>1494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103"/>
        <v>0.27478753541076489</v>
      </c>
      <c r="Q518" s="7" t="b">
        <f t="shared" si="106"/>
        <v>1</v>
      </c>
      <c r="R518" s="73">
        <f t="shared" si="104"/>
        <v>0</v>
      </c>
    </row>
    <row r="519" spans="1:18" x14ac:dyDescent="0.2">
      <c r="A519" s="12" t="s">
        <v>1994</v>
      </c>
      <c r="B519" s="124" t="s">
        <v>1995</v>
      </c>
      <c r="C519" s="12" t="s">
        <v>1767</v>
      </c>
      <c r="D519" s="12" t="s">
        <v>718</v>
      </c>
      <c r="E519" s="12" t="s">
        <v>1494</v>
      </c>
      <c r="F519" s="124" t="s">
        <v>2028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103"/>
        <v>0.53347357364568071</v>
      </c>
      <c r="R519" s="73">
        <f t="shared" si="104"/>
        <v>5.3109723878439381E-2</v>
      </c>
    </row>
    <row r="520" spans="1:18" x14ac:dyDescent="0.2">
      <c r="A520" s="12" t="s">
        <v>1997</v>
      </c>
      <c r="B520" s="124" t="s">
        <v>1998</v>
      </c>
      <c r="C520" s="12" t="s">
        <v>1765</v>
      </c>
      <c r="D520" s="12" t="s">
        <v>718</v>
      </c>
      <c r="E520" s="12" t="s">
        <v>1494</v>
      </c>
      <c r="F520" s="124" t="s">
        <v>2027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103"/>
        <v>0.53609327861784106</v>
      </c>
      <c r="R520" s="73">
        <f t="shared" si="104"/>
        <v>4.5971254884768033E-2</v>
      </c>
    </row>
    <row r="521" spans="1:18" x14ac:dyDescent="0.2">
      <c r="A521" s="12" t="s">
        <v>2001</v>
      </c>
      <c r="B521" s="124" t="s">
        <v>2002</v>
      </c>
      <c r="C521" s="12" t="s">
        <v>1781</v>
      </c>
      <c r="D521" s="12" t="s">
        <v>718</v>
      </c>
      <c r="E521" s="12" t="s">
        <v>1494</v>
      </c>
      <c r="F521" s="124" t="s">
        <v>2027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 t="shared" ref="L521:L522" si="107"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103"/>
        <v>0.47678776014346297</v>
      </c>
      <c r="R521" s="73">
        <f t="shared" si="104"/>
        <v>4.9909998302349157E-2</v>
      </c>
    </row>
    <row r="522" spans="1:18" x14ac:dyDescent="0.2">
      <c r="A522" s="12" t="s">
        <v>2006</v>
      </c>
      <c r="B522" s="124" t="s">
        <v>2007</v>
      </c>
      <c r="C522" s="12" t="s">
        <v>1782</v>
      </c>
      <c r="D522" s="12" t="s">
        <v>718</v>
      </c>
      <c r="E522" s="12" t="s">
        <v>1494</v>
      </c>
      <c r="F522" s="124" t="s">
        <v>2027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 t="shared" si="107"/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103"/>
        <v>0.41792482778719359</v>
      </c>
      <c r="Q522" s="7" t="b">
        <f t="shared" si="106"/>
        <v>1</v>
      </c>
      <c r="R522" s="73">
        <f t="shared" si="104"/>
        <v>5.1024819042366873E-2</v>
      </c>
    </row>
    <row r="523" spans="1:18" x14ac:dyDescent="0.2">
      <c r="A523" s="12" t="s">
        <v>2009</v>
      </c>
      <c r="B523" s="12"/>
      <c r="C523" s="12" t="s">
        <v>849</v>
      </c>
      <c r="D523" s="12" t="s">
        <v>718</v>
      </c>
      <c r="E523" s="12" t="s">
        <v>1494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103"/>
        <v>0.62435162435162439</v>
      </c>
      <c r="Q523" s="7" t="b">
        <f t="shared" si="106"/>
        <v>1</v>
      </c>
      <c r="R523" s="73">
        <f t="shared" si="104"/>
        <v>0</v>
      </c>
    </row>
    <row r="524" spans="1:18" x14ac:dyDescent="0.2">
      <c r="A524" s="12" t="s">
        <v>2011</v>
      </c>
      <c r="B524" s="12"/>
      <c r="C524" s="12" t="s">
        <v>849</v>
      </c>
      <c r="D524" s="12" t="s">
        <v>718</v>
      </c>
      <c r="E524" s="12" t="s">
        <v>1494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103"/>
        <v>0.63483327937843959</v>
      </c>
      <c r="Q524" s="7" t="b">
        <f t="shared" si="106"/>
        <v>1</v>
      </c>
      <c r="R524" s="73">
        <f t="shared" si="104"/>
        <v>0</v>
      </c>
    </row>
    <row r="525" spans="1:18" x14ac:dyDescent="0.2">
      <c r="A525" s="12" t="s">
        <v>2015</v>
      </c>
      <c r="B525" s="124" t="s">
        <v>2016</v>
      </c>
      <c r="C525" s="12" t="s">
        <v>1782</v>
      </c>
      <c r="D525" s="12" t="s">
        <v>718</v>
      </c>
      <c r="E525" s="12" t="s">
        <v>1494</v>
      </c>
      <c r="F525" s="124" t="s">
        <v>2028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 t="shared" ref="L525:L526" si="108"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103"/>
        <v>0.43958972775157407</v>
      </c>
      <c r="Q525" s="7" t="b">
        <f t="shared" si="106"/>
        <v>1</v>
      </c>
      <c r="R525" s="73">
        <f t="shared" si="104"/>
        <v>5.6699630505303224E-2</v>
      </c>
    </row>
    <row r="526" spans="1:18" x14ac:dyDescent="0.2">
      <c r="A526" s="12" t="s">
        <v>2017</v>
      </c>
      <c r="B526" s="124" t="s">
        <v>2018</v>
      </c>
      <c r="C526" s="12" t="s">
        <v>1767</v>
      </c>
      <c r="D526" s="12" t="s">
        <v>718</v>
      </c>
      <c r="E526" s="12" t="s">
        <v>1494</v>
      </c>
      <c r="F526" s="124" t="s">
        <v>2028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 t="shared" si="108"/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103"/>
        <v>0.44205289203426712</v>
      </c>
      <c r="R526" s="73">
        <f t="shared" si="104"/>
        <v>5.8888423394086613E-2</v>
      </c>
    </row>
    <row r="527" spans="1:18" x14ac:dyDescent="0.2">
      <c r="A527" s="12" t="s">
        <v>2021</v>
      </c>
      <c r="B527" s="124" t="s">
        <v>2022</v>
      </c>
      <c r="C527" s="12" t="s">
        <v>1767</v>
      </c>
      <c r="D527" s="12" t="s">
        <v>718</v>
      </c>
      <c r="E527" s="12" t="s">
        <v>1494</v>
      </c>
      <c r="F527" s="124" t="s">
        <v>2272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103"/>
        <v>0.73666401398767434</v>
      </c>
      <c r="R527" s="73">
        <f t="shared" si="104"/>
        <v>4.106081059545743E-2</v>
      </c>
    </row>
    <row r="528" spans="1:18" x14ac:dyDescent="0.2">
      <c r="A528" s="12" t="s">
        <v>2024</v>
      </c>
      <c r="B528" s="12"/>
      <c r="C528" s="12" t="s">
        <v>849</v>
      </c>
      <c r="D528" s="12" t="s">
        <v>718</v>
      </c>
      <c r="E528" s="12" t="s">
        <v>1494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103"/>
        <v>0.37177806902577543</v>
      </c>
      <c r="Q528" s="7" t="b">
        <f t="shared" si="106"/>
        <v>1</v>
      </c>
      <c r="R528" s="73">
        <f t="shared" si="104"/>
        <v>0</v>
      </c>
    </row>
    <row r="529" spans="1:18" x14ac:dyDescent="0.2">
      <c r="A529" s="12" t="s">
        <v>2025</v>
      </c>
      <c r="B529" s="12"/>
      <c r="C529" s="12" t="s">
        <v>1397</v>
      </c>
      <c r="D529" s="12" t="s">
        <v>718</v>
      </c>
      <c r="E529" s="12" t="s">
        <v>1494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103"/>
        <v>0.36772176631496678</v>
      </c>
      <c r="Q529" s="7" t="b">
        <f t="shared" si="106"/>
        <v>1</v>
      </c>
      <c r="R529" s="73">
        <f t="shared" si="104"/>
        <v>0</v>
      </c>
    </row>
    <row r="530" spans="1:18" x14ac:dyDescent="0.2">
      <c r="A530" s="12" t="s">
        <v>2026</v>
      </c>
      <c r="B530" s="12"/>
      <c r="C530" s="12" t="s">
        <v>1397</v>
      </c>
      <c r="D530" s="12" t="s">
        <v>718</v>
      </c>
      <c r="E530" s="12" t="s">
        <v>1494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103"/>
        <v>0.78394449950445988</v>
      </c>
      <c r="Q530" s="7" t="b">
        <f t="shared" si="106"/>
        <v>1</v>
      </c>
      <c r="R530" s="73">
        <f t="shared" si="104"/>
        <v>0</v>
      </c>
    </row>
    <row r="531" spans="1:18" x14ac:dyDescent="0.2">
      <c r="A531" s="12" t="s">
        <v>2029</v>
      </c>
      <c r="B531" s="12"/>
      <c r="C531" s="12" t="s">
        <v>1345</v>
      </c>
      <c r="D531" s="12" t="s">
        <v>718</v>
      </c>
      <c r="E531" s="12" t="s">
        <v>1494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103"/>
        <v>0.42857142857142855</v>
      </c>
      <c r="Q531" s="7" t="b">
        <f t="shared" si="106"/>
        <v>1</v>
      </c>
      <c r="R531" s="73">
        <f t="shared" si="104"/>
        <v>0</v>
      </c>
    </row>
    <row r="532" spans="1:18" x14ac:dyDescent="0.2">
      <c r="A532" s="12" t="s">
        <v>2031</v>
      </c>
      <c r="B532" s="12"/>
      <c r="C532" s="12" t="s">
        <v>849</v>
      </c>
      <c r="D532" s="12" t="s">
        <v>718</v>
      </c>
      <c r="E532" s="12" t="s">
        <v>1494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103"/>
        <v>0.24243733794295591</v>
      </c>
      <c r="Q532" s="7" t="b">
        <f t="shared" si="106"/>
        <v>1</v>
      </c>
      <c r="R532" s="73">
        <f t="shared" si="104"/>
        <v>0</v>
      </c>
    </row>
    <row r="533" spans="1:18" x14ac:dyDescent="0.2">
      <c r="A533" s="12" t="s">
        <v>2034</v>
      </c>
      <c r="B533" s="12"/>
      <c r="C533" s="12" t="s">
        <v>1397</v>
      </c>
      <c r="D533" s="12" t="s">
        <v>718</v>
      </c>
      <c r="E533" s="12" t="s">
        <v>1494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96"/>
        <v>0.21077341240425007</v>
      </c>
      <c r="Q533" s="7" t="b">
        <f t="shared" si="106"/>
        <v>1</v>
      </c>
      <c r="R533" s="73">
        <f t="shared" si="97"/>
        <v>0</v>
      </c>
    </row>
    <row r="534" spans="1:18" x14ac:dyDescent="0.2">
      <c r="A534" s="12" t="s">
        <v>2035</v>
      </c>
      <c r="B534" s="12"/>
      <c r="C534" s="12" t="s">
        <v>849</v>
      </c>
      <c r="D534" s="12" t="s">
        <v>718</v>
      </c>
      <c r="E534" s="12" t="s">
        <v>1494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96"/>
        <v>7.25029160783352E-2</v>
      </c>
      <c r="Q534" s="7" t="b">
        <f t="shared" si="106"/>
        <v>1</v>
      </c>
      <c r="R534" s="73">
        <f t="shared" si="97"/>
        <v>0</v>
      </c>
    </row>
    <row r="535" spans="1:18" x14ac:dyDescent="0.2">
      <c r="A535" s="12" t="s">
        <v>2036</v>
      </c>
      <c r="B535" s="12"/>
      <c r="C535" s="12" t="s">
        <v>1397</v>
      </c>
      <c r="D535" s="12" t="s">
        <v>718</v>
      </c>
      <c r="E535" s="12" t="s">
        <v>1494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96"/>
        <v>0.24593716143011918</v>
      </c>
      <c r="Q535" s="7" t="b">
        <f t="shared" si="106"/>
        <v>1</v>
      </c>
      <c r="R535" s="73">
        <f t="shared" si="97"/>
        <v>0</v>
      </c>
    </row>
    <row r="536" spans="1:18" x14ac:dyDescent="0.2">
      <c r="A536" s="12" t="s">
        <v>2037</v>
      </c>
      <c r="B536" s="12"/>
      <c r="C536" s="12" t="s">
        <v>1397</v>
      </c>
      <c r="D536" s="12" t="s">
        <v>718</v>
      </c>
      <c r="E536" s="12" t="s">
        <v>1494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96"/>
        <v>1.3341523341523343</v>
      </c>
      <c r="Q536" s="7" t="b">
        <f t="shared" si="106"/>
        <v>1</v>
      </c>
      <c r="R536" s="73">
        <f t="shared" si="97"/>
        <v>0</v>
      </c>
    </row>
    <row r="537" spans="1:18" x14ac:dyDescent="0.2">
      <c r="A537" s="12" t="s">
        <v>2038</v>
      </c>
      <c r="B537" s="12"/>
      <c r="C537" s="12" t="s">
        <v>1397</v>
      </c>
      <c r="D537" s="12" t="s">
        <v>718</v>
      </c>
      <c r="E537" s="12" t="s">
        <v>1494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96"/>
        <v>1.3341523341523343</v>
      </c>
      <c r="Q537" s="7" t="b">
        <f t="shared" si="106"/>
        <v>1</v>
      </c>
      <c r="R537" s="73">
        <f t="shared" si="97"/>
        <v>0</v>
      </c>
    </row>
    <row r="538" spans="1:18" x14ac:dyDescent="0.2">
      <c r="A538" s="12" t="s">
        <v>2068</v>
      </c>
      <c r="B538" s="124" t="s">
        <v>2069</v>
      </c>
      <c r="C538" s="12" t="s">
        <v>1781</v>
      </c>
      <c r="D538" s="12" t="s">
        <v>718</v>
      </c>
      <c r="E538" s="12" t="s">
        <v>1494</v>
      </c>
      <c r="F538" s="124" t="s">
        <v>2272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96"/>
        <v>1.0046345629964559</v>
      </c>
      <c r="R538" s="73">
        <f t="shared" si="97"/>
        <v>4.4442313652512083E-2</v>
      </c>
    </row>
    <row r="539" spans="1:18" x14ac:dyDescent="0.2">
      <c r="A539" s="12" t="s">
        <v>2089</v>
      </c>
      <c r="B539" s="124" t="s">
        <v>2090</v>
      </c>
      <c r="C539" s="12" t="s">
        <v>1781</v>
      </c>
      <c r="D539" s="12" t="s">
        <v>718</v>
      </c>
      <c r="E539" s="12" t="s">
        <v>1494</v>
      </c>
      <c r="F539" s="124" t="s">
        <v>2272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96"/>
        <v>0.43886046678293766</v>
      </c>
      <c r="R539" s="73">
        <f t="shared" si="97"/>
        <v>4.5272361067645539E-2</v>
      </c>
    </row>
    <row r="540" spans="1:18" x14ac:dyDescent="0.2">
      <c r="A540" s="12" t="s">
        <v>2098</v>
      </c>
      <c r="B540" s="124" t="s">
        <v>2099</v>
      </c>
      <c r="C540" s="12" t="s">
        <v>1781</v>
      </c>
      <c r="D540" s="12" t="s">
        <v>718</v>
      </c>
      <c r="E540" s="12" t="s">
        <v>1494</v>
      </c>
      <c r="F540" s="124" t="s">
        <v>2271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96"/>
        <v>0.33592548344054141</v>
      </c>
      <c r="R540" s="73">
        <f t="shared" si="97"/>
        <v>5.0639599398873643E-2</v>
      </c>
    </row>
    <row r="541" spans="1:18" x14ac:dyDescent="0.2">
      <c r="A541" s="12" t="s">
        <v>2116</v>
      </c>
      <c r="B541" s="124" t="s">
        <v>2099</v>
      </c>
      <c r="C541" s="12" t="s">
        <v>1765</v>
      </c>
      <c r="D541" s="12" t="s">
        <v>718</v>
      </c>
      <c r="E541" s="12" t="s">
        <v>1494</v>
      </c>
      <c r="F541" s="124" t="s">
        <v>2272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96"/>
        <v>0.64006233978550253</v>
      </c>
      <c r="R541" s="73">
        <f t="shared" si="97"/>
        <v>4.7493012318464679E-2</v>
      </c>
    </row>
    <row r="542" spans="1:18" x14ac:dyDescent="0.2">
      <c r="A542" s="12" t="s">
        <v>2126</v>
      </c>
      <c r="B542" s="124" t="s">
        <v>2127</v>
      </c>
      <c r="C542" s="12" t="s">
        <v>1767</v>
      </c>
      <c r="D542" s="12" t="s">
        <v>718</v>
      </c>
      <c r="E542" s="12" t="s">
        <v>1494</v>
      </c>
      <c r="F542" s="124" t="s">
        <v>2271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 t="shared" ref="L542:L543" si="109"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96"/>
        <v>0.61239187789907312</v>
      </c>
      <c r="R542" s="73">
        <f t="shared" si="97"/>
        <v>4.2938267842102598E-2</v>
      </c>
    </row>
    <row r="543" spans="1:18" x14ac:dyDescent="0.2">
      <c r="A543" s="12" t="s">
        <v>2135</v>
      </c>
      <c r="B543" s="124" t="s">
        <v>2136</v>
      </c>
      <c r="C543" s="12" t="s">
        <v>1782</v>
      </c>
      <c r="D543" s="12" t="s">
        <v>718</v>
      </c>
      <c r="E543" s="12" t="s">
        <v>1494</v>
      </c>
      <c r="F543" s="124" t="s">
        <v>2271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 t="shared" si="109"/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96"/>
        <v>0.25623390731733542</v>
      </c>
      <c r="Q543" s="7" t="b">
        <f t="shared" si="106"/>
        <v>1</v>
      </c>
      <c r="R543" s="73">
        <f t="shared" si="97"/>
        <v>7.6604172666157141E-2</v>
      </c>
    </row>
    <row r="544" spans="1:18" x14ac:dyDescent="0.2">
      <c r="A544" s="12" t="s">
        <v>2152</v>
      </c>
      <c r="B544" s="124" t="s">
        <v>2153</v>
      </c>
      <c r="C544" s="12" t="s">
        <v>1782</v>
      </c>
      <c r="D544" s="12" t="s">
        <v>718</v>
      </c>
      <c r="E544" s="12" t="s">
        <v>1494</v>
      </c>
      <c r="F544" s="124" t="s">
        <v>2273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96"/>
        <v>0.55729832290365489</v>
      </c>
      <c r="Q544" s="7" t="b">
        <f t="shared" si="106"/>
        <v>1</v>
      </c>
      <c r="R544" s="73">
        <f t="shared" si="97"/>
        <v>5.3864036967983205E-2</v>
      </c>
    </row>
    <row r="545" spans="1:18" x14ac:dyDescent="0.2">
      <c r="A545" s="12" t="s">
        <v>2158</v>
      </c>
      <c r="B545" s="124" t="s">
        <v>2159</v>
      </c>
      <c r="C545" s="12" t="s">
        <v>1782</v>
      </c>
      <c r="D545" s="12" t="s">
        <v>718</v>
      </c>
      <c r="E545" s="12" t="s">
        <v>1494</v>
      </c>
      <c r="F545" s="124" t="s">
        <v>2517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ref="P545:P556" si="110">IF(N545&lt;&gt;0,IFERROR(O545/M545,""),"")</f>
        <v>0.35476626324737937</v>
      </c>
      <c r="Q545" s="7" t="b">
        <f t="shared" si="106"/>
        <v>1</v>
      </c>
      <c r="R545" s="73">
        <f t="shared" ref="R545:R556" si="111">L545/M545</f>
        <v>0.13412837783732748</v>
      </c>
    </row>
    <row r="546" spans="1:18" x14ac:dyDescent="0.2">
      <c r="A546" s="12" t="s">
        <v>2180</v>
      </c>
      <c r="B546" s="124" t="s">
        <v>2181</v>
      </c>
      <c r="C546" s="12" t="s">
        <v>1765</v>
      </c>
      <c r="D546" s="12" t="s">
        <v>718</v>
      </c>
      <c r="E546" s="12" t="s">
        <v>1494</v>
      </c>
      <c r="F546" s="124" t="s">
        <v>2273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15139.34</v>
      </c>
      <c r="O546" s="18">
        <f>SUMIF(Journal!$A:$A,HeadJournal!$A546,Journal!U:U)</f>
        <v>-300.57499999998822</v>
      </c>
      <c r="P546" s="22">
        <f t="shared" si="110"/>
        <v>-1.9467399917680147E-2</v>
      </c>
      <c r="R546" s="73">
        <f t="shared" si="111"/>
        <v>6.8885418086822428E-2</v>
      </c>
    </row>
    <row r="547" spans="1:18" x14ac:dyDescent="0.2">
      <c r="A547" s="12" t="s">
        <v>2208</v>
      </c>
      <c r="B547" s="124" t="s">
        <v>2209</v>
      </c>
      <c r="C547" s="12" t="s">
        <v>1765</v>
      </c>
      <c r="D547" s="12" t="s">
        <v>718</v>
      </c>
      <c r="E547" s="12" t="s">
        <v>1494</v>
      </c>
      <c r="F547" s="124" t="s">
        <v>2273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23100</v>
      </c>
      <c r="O547" s="18">
        <f>SUMIF(Journal!$A:$A,HeadJournal!$A547,Journal!U:U)</f>
        <v>1851.4050000000159</v>
      </c>
      <c r="P547" s="22">
        <f t="shared" si="110"/>
        <v>8.7130702053477754E-2</v>
      </c>
      <c r="R547" s="73">
        <f t="shared" si="111"/>
        <v>5.0054368300586495E-2</v>
      </c>
    </row>
    <row r="548" spans="1:18" x14ac:dyDescent="0.2">
      <c r="A548" s="12" t="s">
        <v>2229</v>
      </c>
      <c r="B548" s="124" t="s">
        <v>2230</v>
      </c>
      <c r="C548" s="12" t="s">
        <v>1767</v>
      </c>
      <c r="D548" s="12" t="s">
        <v>718</v>
      </c>
      <c r="E548" s="12" t="s">
        <v>1494</v>
      </c>
      <c r="F548" s="124" t="s">
        <v>2273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110"/>
        <v>0.60144721867124273</v>
      </c>
      <c r="R548" s="73">
        <f t="shared" si="111"/>
        <v>5.4244434397148211E-2</v>
      </c>
    </row>
    <row r="549" spans="1:18" x14ac:dyDescent="0.2">
      <c r="A549" s="12" t="s">
        <v>2247</v>
      </c>
      <c r="B549" s="124" t="s">
        <v>2248</v>
      </c>
      <c r="C549" s="12" t="s">
        <v>1767</v>
      </c>
      <c r="D549" s="12" t="s">
        <v>718</v>
      </c>
      <c r="E549" s="12" t="s">
        <v>1494</v>
      </c>
      <c r="F549" s="124" t="s">
        <v>2517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 t="shared" ref="L549:L550" si="112"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110"/>
        <v>0.67553927223287424</v>
      </c>
      <c r="R549" s="73">
        <f t="shared" si="111"/>
        <v>4.7187640907857285E-2</v>
      </c>
    </row>
    <row r="550" spans="1:18" x14ac:dyDescent="0.2">
      <c r="A550" s="12" t="s">
        <v>2269</v>
      </c>
      <c r="B550" s="124" t="s">
        <v>2270</v>
      </c>
      <c r="C550" s="12" t="s">
        <v>1781</v>
      </c>
      <c r="D550" s="12" t="s">
        <v>718</v>
      </c>
      <c r="E550" s="12" t="s">
        <v>1494</v>
      </c>
      <c r="F550" s="124" t="s">
        <v>2517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 t="shared" si="112"/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110"/>
        <v>0.58799153214084043</v>
      </c>
      <c r="R550" s="73">
        <f t="shared" si="111"/>
        <v>5.4532841862669684E-2</v>
      </c>
    </row>
    <row r="551" spans="1:18" x14ac:dyDescent="0.2">
      <c r="A551" s="12" t="s">
        <v>2274</v>
      </c>
      <c r="B551" s="12"/>
      <c r="C551" s="12" t="s">
        <v>849</v>
      </c>
      <c r="D551" s="12" t="s">
        <v>718</v>
      </c>
      <c r="E551" s="12" t="s">
        <v>1494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110"/>
        <v>0.55920775389801936</v>
      </c>
      <c r="Q551" s="7" t="b">
        <f t="shared" si="106"/>
        <v>1</v>
      </c>
      <c r="R551" s="73">
        <f t="shared" si="111"/>
        <v>0</v>
      </c>
    </row>
    <row r="552" spans="1:18" x14ac:dyDescent="0.2">
      <c r="A552" s="12" t="s">
        <v>2275</v>
      </c>
      <c r="B552" s="12"/>
      <c r="C552" s="12" t="s">
        <v>1397</v>
      </c>
      <c r="D552" s="12" t="s">
        <v>718</v>
      </c>
      <c r="E552" s="12" t="s">
        <v>1494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110"/>
        <v>0.46648044692737428</v>
      </c>
      <c r="Q552" s="7" t="b">
        <f t="shared" si="106"/>
        <v>1</v>
      </c>
      <c r="R552" s="73">
        <f t="shared" si="111"/>
        <v>0</v>
      </c>
    </row>
    <row r="553" spans="1:18" x14ac:dyDescent="0.2">
      <c r="A553" s="12" t="s">
        <v>2279</v>
      </c>
      <c r="B553" s="12" t="s">
        <v>2546</v>
      </c>
      <c r="C553" s="12" t="s">
        <v>1518</v>
      </c>
      <c r="D553" s="12" t="s">
        <v>718</v>
      </c>
      <c r="E553" s="12" t="s">
        <v>1494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110"/>
        <v>-0.32857622445553952</v>
      </c>
      <c r="Q553" s="7" t="b">
        <f t="shared" si="106"/>
        <v>1</v>
      </c>
      <c r="R553" s="73">
        <f t="shared" si="111"/>
        <v>7.8999435718316302E-2</v>
      </c>
    </row>
    <row r="554" spans="1:18" x14ac:dyDescent="0.2">
      <c r="A554" s="12" t="s">
        <v>2297</v>
      </c>
      <c r="B554" s="12" t="s">
        <v>2547</v>
      </c>
      <c r="C554" s="12" t="s">
        <v>1518</v>
      </c>
      <c r="D554" s="12" t="s">
        <v>718</v>
      </c>
      <c r="E554" s="12" t="s">
        <v>1494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110"/>
        <v>-2.5292941849542016E-2</v>
      </c>
      <c r="Q554" s="7" t="b">
        <f t="shared" si="106"/>
        <v>0</v>
      </c>
      <c r="R554" s="73">
        <f t="shared" si="111"/>
        <v>7.8259088437007795E-2</v>
      </c>
    </row>
    <row r="555" spans="1:18" x14ac:dyDescent="0.2">
      <c r="A555" s="12" t="s">
        <v>2314</v>
      </c>
      <c r="B555" s="12"/>
      <c r="C555" s="12" t="s">
        <v>1397</v>
      </c>
      <c r="D555" s="12" t="s">
        <v>718</v>
      </c>
      <c r="E555" s="12" t="s">
        <v>1494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110"/>
        <v>0.30909090909090908</v>
      </c>
      <c r="Q555" s="7" t="b">
        <f t="shared" si="106"/>
        <v>1</v>
      </c>
      <c r="R555" s="73">
        <f t="shared" si="111"/>
        <v>0</v>
      </c>
    </row>
    <row r="556" spans="1:18" x14ac:dyDescent="0.2">
      <c r="A556" s="12" t="s">
        <v>2317</v>
      </c>
      <c r="B556" s="12"/>
      <c r="C556" s="12" t="s">
        <v>1397</v>
      </c>
      <c r="D556" s="12" t="s">
        <v>718</v>
      </c>
      <c r="E556" s="12" t="s">
        <v>1494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110"/>
        <v>0.80388529139685472</v>
      </c>
      <c r="Q556" s="7" t="b">
        <f t="shared" si="106"/>
        <v>1</v>
      </c>
      <c r="R556" s="73">
        <f t="shared" si="111"/>
        <v>0</v>
      </c>
    </row>
    <row r="557" spans="1:18" x14ac:dyDescent="0.2">
      <c r="A557" s="12" t="s">
        <v>2320</v>
      </c>
      <c r="B557" s="12"/>
      <c r="C557" s="12" t="s">
        <v>849</v>
      </c>
      <c r="D557" s="12" t="s">
        <v>718</v>
      </c>
      <c r="E557" s="12" t="s">
        <v>1494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ref="P557:P568" si="113">IF(N557&lt;&gt;0,IFERROR(O557/M557,""),"")</f>
        <v>0.43570536828963796</v>
      </c>
      <c r="Q557" s="7" t="b">
        <f t="shared" si="106"/>
        <v>1</v>
      </c>
      <c r="R557" s="73">
        <f t="shared" ref="R557:R568" si="114">L557/M557</f>
        <v>0</v>
      </c>
    </row>
    <row r="558" spans="1:18" x14ac:dyDescent="0.2">
      <c r="A558" s="12" t="s">
        <v>2321</v>
      </c>
      <c r="B558" s="12"/>
      <c r="C558" s="12" t="s">
        <v>1345</v>
      </c>
      <c r="D558" s="12" t="s">
        <v>718</v>
      </c>
      <c r="E558" s="12" t="s">
        <v>1494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113"/>
        <v>6.9772970402947818E-2</v>
      </c>
      <c r="Q558" s="7" t="b">
        <f t="shared" si="106"/>
        <v>1</v>
      </c>
      <c r="R558" s="73">
        <f t="shared" si="114"/>
        <v>0</v>
      </c>
    </row>
    <row r="559" spans="1:18" x14ac:dyDescent="0.2">
      <c r="A559" s="12" t="s">
        <v>2476</v>
      </c>
      <c r="B559" s="124" t="s">
        <v>2477</v>
      </c>
      <c r="C559" s="12" t="s">
        <v>1767</v>
      </c>
      <c r="D559" s="12" t="s">
        <v>718</v>
      </c>
      <c r="E559" s="12" t="s">
        <v>1494</v>
      </c>
      <c r="F559" s="124" t="s">
        <v>2567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113"/>
        <v>0.53492857247274073</v>
      </c>
      <c r="R559" s="73">
        <f t="shared" si="114"/>
        <v>4.0039036081659221E-2</v>
      </c>
    </row>
    <row r="560" spans="1:18" x14ac:dyDescent="0.2">
      <c r="A560" s="12" t="s">
        <v>2483</v>
      </c>
      <c r="B560" s="124" t="s">
        <v>2484</v>
      </c>
      <c r="C560" s="12" t="s">
        <v>1767</v>
      </c>
      <c r="D560" s="12" t="s">
        <v>718</v>
      </c>
      <c r="E560" s="12" t="s">
        <v>1494</v>
      </c>
      <c r="F560" s="124" t="s">
        <v>2567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 t="shared" ref="L560:L561" si="115"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113"/>
        <v>0.30133699803243508</v>
      </c>
      <c r="R560" s="73">
        <f t="shared" si="114"/>
        <v>3.7451001440114852E-2</v>
      </c>
    </row>
    <row r="561" spans="1:18" x14ac:dyDescent="0.2">
      <c r="A561" s="12" t="s">
        <v>2497</v>
      </c>
      <c r="B561" s="124" t="s">
        <v>2498</v>
      </c>
      <c r="C561" s="12" t="s">
        <v>1781</v>
      </c>
      <c r="D561" s="12" t="s">
        <v>718</v>
      </c>
      <c r="E561" s="12" t="s">
        <v>1494</v>
      </c>
      <c r="F561" s="124" t="s">
        <v>2567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 t="shared" si="115"/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113"/>
        <v>0.41672233311194368</v>
      </c>
      <c r="R561" s="73">
        <f t="shared" si="114"/>
        <v>3.8016818472399995E-2</v>
      </c>
    </row>
    <row r="562" spans="1:18" x14ac:dyDescent="0.2">
      <c r="A562" s="12" t="s">
        <v>2515</v>
      </c>
      <c r="B562" s="124" t="s">
        <v>2516</v>
      </c>
      <c r="C562" s="12" t="s">
        <v>1781</v>
      </c>
      <c r="D562" s="12" t="s">
        <v>718</v>
      </c>
      <c r="E562" s="12" t="s">
        <v>1494</v>
      </c>
      <c r="F562" s="124" t="s">
        <v>2566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113"/>
        <v>0.41587027015415073</v>
      </c>
      <c r="R562" s="73">
        <f t="shared" si="114"/>
        <v>1.5658670783431538E-2</v>
      </c>
    </row>
    <row r="563" spans="1:18" x14ac:dyDescent="0.2">
      <c r="A563" s="12" t="s">
        <v>2525</v>
      </c>
      <c r="B563" s="124" t="s">
        <v>2526</v>
      </c>
      <c r="C563" s="12" t="s">
        <v>1782</v>
      </c>
      <c r="D563" s="12" t="s">
        <v>718</v>
      </c>
      <c r="E563" s="12" t="s">
        <v>1494</v>
      </c>
      <c r="F563" s="124" t="s">
        <v>2566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 t="shared" ref="L563:L565" si="116"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113"/>
        <v>0.68705575575571254</v>
      </c>
      <c r="Q563" s="7" t="b">
        <f t="shared" si="106"/>
        <v>1</v>
      </c>
      <c r="R563" s="73">
        <f t="shared" si="114"/>
        <v>1.8435323326247411E-2</v>
      </c>
    </row>
    <row r="564" spans="1:18" x14ac:dyDescent="0.2">
      <c r="A564" s="12" t="s">
        <v>2539</v>
      </c>
      <c r="B564" s="124" t="s">
        <v>2540</v>
      </c>
      <c r="C564" s="12" t="s">
        <v>1782</v>
      </c>
      <c r="D564" s="12" t="s">
        <v>718</v>
      </c>
      <c r="E564" s="12" t="s">
        <v>1494</v>
      </c>
      <c r="F564" s="124" t="s">
        <v>2566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 t="shared" si="116"/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113"/>
        <v>0.6402602629377091</v>
      </c>
      <c r="Q564" s="7" t="b">
        <f t="shared" si="106"/>
        <v>1</v>
      </c>
      <c r="R564" s="73">
        <f t="shared" si="114"/>
        <v>1.5989920127052873E-2</v>
      </c>
    </row>
    <row r="565" spans="1:18" x14ac:dyDescent="0.2">
      <c r="A565" s="12" t="s">
        <v>2544</v>
      </c>
      <c r="B565" s="124" t="s">
        <v>2545</v>
      </c>
      <c r="C565" s="12" t="s">
        <v>1767</v>
      </c>
      <c r="D565" s="12" t="s">
        <v>718</v>
      </c>
      <c r="E565" s="12" t="s">
        <v>1494</v>
      </c>
      <c r="F565" s="124" t="s">
        <v>2566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 t="shared" si="116"/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113"/>
        <v>0.94265367600119132</v>
      </c>
      <c r="R565" s="73">
        <f t="shared" si="114"/>
        <v>2.369021838788183E-2</v>
      </c>
    </row>
    <row r="566" spans="1:18" x14ac:dyDescent="0.2">
      <c r="A566" s="12" t="s">
        <v>2548</v>
      </c>
      <c r="B566" s="12" t="s">
        <v>2549</v>
      </c>
      <c r="C566" s="12" t="s">
        <v>1531</v>
      </c>
      <c r="D566" s="12" t="s">
        <v>718</v>
      </c>
      <c r="E566" s="12" t="s">
        <v>1494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113"/>
        <v>-0.6866402191011588</v>
      </c>
      <c r="Q566" s="7" t="b">
        <f t="shared" si="106"/>
        <v>0</v>
      </c>
      <c r="R566" s="73">
        <f t="shared" si="114"/>
        <v>7.0568622658419039E-2</v>
      </c>
    </row>
    <row r="567" spans="1:18" x14ac:dyDescent="0.2">
      <c r="A567" s="12" t="s">
        <v>2562</v>
      </c>
      <c r="B567" s="12"/>
      <c r="C567" s="12" t="s">
        <v>1397</v>
      </c>
      <c r="D567" s="12" t="s">
        <v>718</v>
      </c>
      <c r="E567" s="12" t="s">
        <v>1494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113"/>
        <v>1.8592375366568914</v>
      </c>
      <c r="Q567" s="7" t="b">
        <f t="shared" si="106"/>
        <v>1</v>
      </c>
      <c r="R567" s="73">
        <f t="shared" si="114"/>
        <v>0</v>
      </c>
    </row>
    <row r="568" spans="1:18" x14ac:dyDescent="0.2">
      <c r="A568" s="12" t="s">
        <v>2563</v>
      </c>
      <c r="B568" s="12"/>
      <c r="C568" s="12" t="s">
        <v>1385</v>
      </c>
      <c r="D568" s="12" t="s">
        <v>718</v>
      </c>
      <c r="E568" s="12" t="s">
        <v>1386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113"/>
        <v>0.23688897684543836</v>
      </c>
      <c r="Q568" s="7" t="b">
        <f t="shared" si="106"/>
        <v>1</v>
      </c>
      <c r="R568" s="73">
        <f t="shared" si="114"/>
        <v>0</v>
      </c>
    </row>
    <row r="569" spans="1:18" x14ac:dyDescent="0.2">
      <c r="A569" s="12" t="s">
        <v>2581</v>
      </c>
      <c r="B569" s="124" t="s">
        <v>2582</v>
      </c>
      <c r="C569" s="12" t="s">
        <v>1765</v>
      </c>
      <c r="D569" s="12" t="s">
        <v>718</v>
      </c>
      <c r="E569" s="12" t="s">
        <v>1494</v>
      </c>
      <c r="F569" s="124" t="s">
        <v>2808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96"/>
        <v>0.32851394045716864</v>
      </c>
      <c r="R569" s="73">
        <f t="shared" si="97"/>
        <v>3.7812677676611103E-2</v>
      </c>
    </row>
    <row r="570" spans="1:18" x14ac:dyDescent="0.2">
      <c r="A570" s="12" t="s">
        <v>2600</v>
      </c>
      <c r="B570" s="124" t="s">
        <v>2601</v>
      </c>
      <c r="C570" s="12" t="s">
        <v>1781</v>
      </c>
      <c r="D570" s="12" t="s">
        <v>718</v>
      </c>
      <c r="E570" s="12" t="s">
        <v>1494</v>
      </c>
      <c r="F570" s="124" t="s">
        <v>2808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 t="shared" ref="L570:L571" si="117"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96"/>
        <v>0.66138209616470534</v>
      </c>
      <c r="R570" s="73">
        <f t="shared" si="97"/>
        <v>2.3217543326238987E-2</v>
      </c>
    </row>
    <row r="571" spans="1:18" x14ac:dyDescent="0.2">
      <c r="A571" s="12" t="s">
        <v>2611</v>
      </c>
      <c r="B571" s="124" t="s">
        <v>2612</v>
      </c>
      <c r="C571" s="12" t="s">
        <v>1781</v>
      </c>
      <c r="D571" s="12" t="s">
        <v>718</v>
      </c>
      <c r="E571" s="12" t="s">
        <v>1494</v>
      </c>
      <c r="F571" s="124" t="s">
        <v>2808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 t="shared" si="117"/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96"/>
        <v>0.49574612285227038</v>
      </c>
      <c r="R571" s="73">
        <f t="shared" si="97"/>
        <v>2.6540494378228897E-2</v>
      </c>
    </row>
    <row r="572" spans="1:18" x14ac:dyDescent="0.2">
      <c r="A572" s="12" t="s">
        <v>2630</v>
      </c>
      <c r="B572" s="124" t="s">
        <v>2631</v>
      </c>
      <c r="C572" s="12" t="s">
        <v>1781</v>
      </c>
      <c r="D572" s="12" t="s">
        <v>718</v>
      </c>
      <c r="E572" s="12" t="s">
        <v>1494</v>
      </c>
      <c r="F572" s="124" t="s">
        <v>2806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96"/>
        <v>0.54366018541953598</v>
      </c>
      <c r="R572" s="73">
        <f t="shared" si="97"/>
        <v>5.9133179832233602E-2</v>
      </c>
    </row>
    <row r="573" spans="1:18" x14ac:dyDescent="0.2">
      <c r="A573" s="12" t="s">
        <v>2632</v>
      </c>
      <c r="B573" s="12"/>
      <c r="C573" s="12" t="s">
        <v>1397</v>
      </c>
      <c r="D573" s="12" t="s">
        <v>718</v>
      </c>
      <c r="E573" s="12" t="s">
        <v>1494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96"/>
        <v>1.4968789013732835</v>
      </c>
      <c r="Q573" s="7" t="b">
        <f t="shared" si="106"/>
        <v>1</v>
      </c>
      <c r="R573" s="73">
        <f t="shared" si="97"/>
        <v>0</v>
      </c>
    </row>
    <row r="574" spans="1:18" x14ac:dyDescent="0.2">
      <c r="A574" s="12" t="s">
        <v>2633</v>
      </c>
      <c r="B574" s="12"/>
      <c r="C574" s="12" t="s">
        <v>1397</v>
      </c>
      <c r="D574" s="12" t="s">
        <v>718</v>
      </c>
      <c r="E574" s="12" t="s">
        <v>1494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84"/>
        <v>0.31926121372031663</v>
      </c>
      <c r="Q574" s="7" t="b">
        <f t="shared" si="106"/>
        <v>1</v>
      </c>
      <c r="R574" s="73">
        <f t="shared" si="85"/>
        <v>0</v>
      </c>
    </row>
    <row r="575" spans="1:18" x14ac:dyDescent="0.2">
      <c r="A575" s="12" t="s">
        <v>2638</v>
      </c>
      <c r="B575" s="12"/>
      <c r="C575" s="12" t="s">
        <v>849</v>
      </c>
      <c r="D575" s="12" t="s">
        <v>718</v>
      </c>
      <c r="E575" s="12" t="s">
        <v>1494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ref="P575:P598" si="118">IF(N575&lt;&gt;0,IFERROR(O575/M575,""),"")</f>
        <v>0.36612021857923499</v>
      </c>
      <c r="Q575" s="7" t="b">
        <f t="shared" si="106"/>
        <v>1</v>
      </c>
      <c r="R575" s="73">
        <f t="shared" ref="R575:R598" si="119">L575/M575</f>
        <v>0</v>
      </c>
    </row>
    <row r="576" spans="1:18" x14ac:dyDescent="0.2">
      <c r="A576" s="12" t="s">
        <v>2639</v>
      </c>
      <c r="B576" s="12"/>
      <c r="C576" s="12" t="s">
        <v>1374</v>
      </c>
      <c r="D576" s="12" t="s">
        <v>718</v>
      </c>
      <c r="E576" s="12" t="s">
        <v>1494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118"/>
        <v>0.29032258064516131</v>
      </c>
      <c r="Q576" s="7" t="b">
        <f t="shared" si="106"/>
        <v>1</v>
      </c>
      <c r="R576" s="73">
        <f t="shared" si="119"/>
        <v>0.04</v>
      </c>
    </row>
    <row r="577" spans="1:18" x14ac:dyDescent="0.2">
      <c r="A577" s="12" t="s">
        <v>2649</v>
      </c>
      <c r="B577" s="12"/>
      <c r="C577" s="12" t="s">
        <v>1374</v>
      </c>
      <c r="D577" s="12" t="s">
        <v>718</v>
      </c>
      <c r="E577" s="12" t="s">
        <v>1494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118"/>
        <v>1.0789473684210527</v>
      </c>
      <c r="Q577" s="7" t="b">
        <f t="shared" si="106"/>
        <v>0</v>
      </c>
      <c r="R577" s="73">
        <f t="shared" si="119"/>
        <v>0</v>
      </c>
    </row>
    <row r="578" spans="1:18" x14ac:dyDescent="0.2">
      <c r="A578" s="12" t="s">
        <v>2650</v>
      </c>
      <c r="B578" s="12"/>
      <c r="C578" s="12" t="s">
        <v>1397</v>
      </c>
      <c r="D578" s="12" t="s">
        <v>718</v>
      </c>
      <c r="E578" s="12" t="s">
        <v>1494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118"/>
        <v>0.38017565872020076</v>
      </c>
      <c r="Q578" s="7" t="b">
        <f t="shared" si="106"/>
        <v>1</v>
      </c>
      <c r="R578" s="73">
        <f t="shared" si="119"/>
        <v>0</v>
      </c>
    </row>
    <row r="579" spans="1:18" x14ac:dyDescent="0.2">
      <c r="A579" s="12" t="s">
        <v>2653</v>
      </c>
      <c r="B579" s="12"/>
      <c r="C579" s="12" t="s">
        <v>1397</v>
      </c>
      <c r="D579" s="12" t="s">
        <v>718</v>
      </c>
      <c r="E579" s="12" t="s">
        <v>1494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si="118"/>
        <v>0.39664804469273746</v>
      </c>
      <c r="Q579" s="7" t="b">
        <f t="shared" si="106"/>
        <v>1</v>
      </c>
      <c r="R579" s="73">
        <f t="shared" si="119"/>
        <v>0</v>
      </c>
    </row>
    <row r="580" spans="1:18" x14ac:dyDescent="0.2">
      <c r="A580" s="12" t="s">
        <v>2656</v>
      </c>
      <c r="B580" s="12"/>
      <c r="C580" s="12" t="s">
        <v>1397</v>
      </c>
      <c r="D580" s="12" t="s">
        <v>718</v>
      </c>
      <c r="E580" s="12" t="s">
        <v>1494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118"/>
        <v>0.31839156229400134</v>
      </c>
      <c r="Q580" s="7" t="b">
        <f t="shared" ref="Q580:Q642" si="120">J580=K580</f>
        <v>1</v>
      </c>
      <c r="R580" s="73">
        <f t="shared" si="119"/>
        <v>0</v>
      </c>
    </row>
    <row r="581" spans="1:18" x14ac:dyDescent="0.2">
      <c r="A581" s="12" t="s">
        <v>2657</v>
      </c>
      <c r="B581" s="12"/>
      <c r="C581" s="12" t="s">
        <v>1397</v>
      </c>
      <c r="D581" s="12" t="s">
        <v>718</v>
      </c>
      <c r="E581" s="12" t="s">
        <v>1494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118"/>
        <v>0.31839156229400134</v>
      </c>
      <c r="Q581" s="7" t="b">
        <f t="shared" si="120"/>
        <v>1</v>
      </c>
      <c r="R581" s="73">
        <f t="shared" si="119"/>
        <v>0</v>
      </c>
    </row>
    <row r="582" spans="1:18" x14ac:dyDescent="0.2">
      <c r="A582" s="12" t="s">
        <v>2659</v>
      </c>
      <c r="B582" s="12"/>
      <c r="C582" s="12" t="s">
        <v>849</v>
      </c>
      <c r="D582" s="12" t="s">
        <v>718</v>
      </c>
      <c r="E582" s="12" t="s">
        <v>1494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118"/>
        <v>0.51515151515151514</v>
      </c>
      <c r="Q582" s="7" t="b">
        <f t="shared" si="120"/>
        <v>1</v>
      </c>
      <c r="R582" s="73">
        <f t="shared" si="119"/>
        <v>0</v>
      </c>
    </row>
    <row r="583" spans="1:18" x14ac:dyDescent="0.2">
      <c r="A583" s="12" t="s">
        <v>2660</v>
      </c>
      <c r="B583" s="12"/>
      <c r="C583" s="12" t="s">
        <v>849</v>
      </c>
      <c r="D583" s="12" t="s">
        <v>718</v>
      </c>
      <c r="E583" s="12" t="s">
        <v>1494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118"/>
        <v>1.1072796934865901</v>
      </c>
      <c r="Q583" s="7" t="b">
        <f t="shared" si="120"/>
        <v>1</v>
      </c>
      <c r="R583" s="73">
        <f t="shared" si="119"/>
        <v>0</v>
      </c>
    </row>
    <row r="584" spans="1:18" x14ac:dyDescent="0.2">
      <c r="A584" s="12" t="s">
        <v>2684</v>
      </c>
      <c r="B584" s="124" t="s">
        <v>2685</v>
      </c>
      <c r="C584" s="12" t="s">
        <v>1782</v>
      </c>
      <c r="D584" s="12" t="s">
        <v>718</v>
      </c>
      <c r="E584" s="12" t="s">
        <v>1494</v>
      </c>
      <c r="F584" s="124" t="s">
        <v>2807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118"/>
        <v>0.48281802539505808</v>
      </c>
      <c r="Q584" s="7" t="b">
        <f t="shared" si="120"/>
        <v>1</v>
      </c>
      <c r="R584" s="73">
        <f t="shared" si="119"/>
        <v>2.9804964745741236E-2</v>
      </c>
    </row>
    <row r="585" spans="1:18" x14ac:dyDescent="0.2">
      <c r="A585" s="12" t="s">
        <v>2699</v>
      </c>
      <c r="B585" s="124" t="s">
        <v>2700</v>
      </c>
      <c r="C585" s="12" t="s">
        <v>1765</v>
      </c>
      <c r="D585" s="12" t="s">
        <v>718</v>
      </c>
      <c r="E585" s="12" t="s">
        <v>1494</v>
      </c>
      <c r="F585" s="124" t="s">
        <v>2806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118"/>
        <v>0.60470918466764134</v>
      </c>
      <c r="R585" s="73">
        <f t="shared" si="119"/>
        <v>4.8926527789578622E-2</v>
      </c>
    </row>
    <row r="586" spans="1:18" x14ac:dyDescent="0.2">
      <c r="A586" s="12" t="s">
        <v>2714</v>
      </c>
      <c r="B586" s="124" t="s">
        <v>2715</v>
      </c>
      <c r="C586" s="12" t="s">
        <v>1765</v>
      </c>
      <c r="D586" s="12" t="s">
        <v>718</v>
      </c>
      <c r="E586" s="12" t="s">
        <v>1494</v>
      </c>
      <c r="F586" s="124" t="s">
        <v>2939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32570.13</v>
      </c>
      <c r="O586" s="18">
        <f>SUMIF(Journal!$A:$A,HeadJournal!$A586,Journal!U:U)</f>
        <v>10324.666666666652</v>
      </c>
      <c r="P586" s="22">
        <f t="shared" si="118"/>
        <v>0.46412459529201289</v>
      </c>
      <c r="R586" s="73">
        <f t="shared" si="119"/>
        <v>3.7619056110167158E-2</v>
      </c>
    </row>
    <row r="587" spans="1:18" x14ac:dyDescent="0.2">
      <c r="A587" s="12" t="s">
        <v>2736</v>
      </c>
      <c r="B587" s="124" t="s">
        <v>2737</v>
      </c>
      <c r="C587" s="12" t="s">
        <v>1767</v>
      </c>
      <c r="D587" s="12" t="s">
        <v>718</v>
      </c>
      <c r="E587" s="12" t="s">
        <v>1494</v>
      </c>
      <c r="F587" s="124" t="s">
        <v>2806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118"/>
        <v>0.33690693495151275</v>
      </c>
      <c r="R587" s="73">
        <f t="shared" si="119"/>
        <v>4.4726042263511998E-2</v>
      </c>
    </row>
    <row r="588" spans="1:18" x14ac:dyDescent="0.2">
      <c r="A588" s="12" t="s">
        <v>2747</v>
      </c>
      <c r="B588" s="124" t="s">
        <v>2748</v>
      </c>
      <c r="C588" s="12" t="s">
        <v>1767</v>
      </c>
      <c r="D588" s="12" t="s">
        <v>718</v>
      </c>
      <c r="E588" s="12" t="s">
        <v>1494</v>
      </c>
      <c r="F588" s="124" t="s">
        <v>2807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25000</v>
      </c>
      <c r="O588" s="18">
        <f>SUMIF(Journal!$A:$A,HeadJournal!$A588,Journal!U:U)</f>
        <v>3566.5800000000054</v>
      </c>
      <c r="P588" s="22">
        <f t="shared" si="118"/>
        <v>0.16640274860474932</v>
      </c>
      <c r="R588" s="73">
        <f t="shared" si="119"/>
        <v>3.3393644131454535E-2</v>
      </c>
    </row>
    <row r="589" spans="1:18" x14ac:dyDescent="0.2">
      <c r="A589" s="12" t="s">
        <v>2768</v>
      </c>
      <c r="B589" s="124" t="s">
        <v>2748</v>
      </c>
      <c r="C589" s="12" t="s">
        <v>1767</v>
      </c>
      <c r="D589" s="12" t="s">
        <v>718</v>
      </c>
      <c r="E589" s="12" t="s">
        <v>1494</v>
      </c>
      <c r="F589" s="124" t="s">
        <v>2939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25601.47</v>
      </c>
      <c r="O589" s="18">
        <f>SUMIF(Journal!$A:$A,HeadJournal!$A589,Journal!U:U)</f>
        <v>4512.8066666666609</v>
      </c>
      <c r="P589" s="22">
        <f t="shared" si="118"/>
        <v>0.21399206745994151</v>
      </c>
      <c r="R589" s="73">
        <f t="shared" si="119"/>
        <v>3.9682616205009999E-2</v>
      </c>
    </row>
    <row r="590" spans="1:18" x14ac:dyDescent="0.2">
      <c r="A590" s="12" t="s">
        <v>2784</v>
      </c>
      <c r="B590" s="124" t="s">
        <v>2785</v>
      </c>
      <c r="C590" s="12" t="s">
        <v>1781</v>
      </c>
      <c r="D590" s="12" t="s">
        <v>718</v>
      </c>
      <c r="E590" s="12" t="s">
        <v>1494</v>
      </c>
      <c r="F590" s="124" t="s">
        <v>2807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118"/>
        <v>0.54392568768883387</v>
      </c>
      <c r="R590" s="73">
        <f t="shared" si="119"/>
        <v>4.5874123364179266E-2</v>
      </c>
    </row>
    <row r="591" spans="1:18" x14ac:dyDescent="0.2">
      <c r="A591" s="12" t="s">
        <v>2804</v>
      </c>
      <c r="B591" s="124" t="s">
        <v>2805</v>
      </c>
      <c r="C591" s="12" t="s">
        <v>1781</v>
      </c>
      <c r="D591" s="12" t="s">
        <v>718</v>
      </c>
      <c r="E591" s="12" t="s">
        <v>1494</v>
      </c>
      <c r="F591" s="124" t="s">
        <v>2807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28360.15</v>
      </c>
      <c r="O591" s="18">
        <f>SUMIF(Journal!$A:$A,HeadJournal!$A591,Journal!U:U)</f>
        <v>7246.4800000000005</v>
      </c>
      <c r="P591" s="22">
        <f t="shared" si="118"/>
        <v>0.34321271479567506</v>
      </c>
      <c r="R591" s="73">
        <f t="shared" si="119"/>
        <v>3.3899364724370516E-2</v>
      </c>
    </row>
    <row r="592" spans="1:18" x14ac:dyDescent="0.2">
      <c r="A592" s="12" t="s">
        <v>2809</v>
      </c>
      <c r="B592" s="12"/>
      <c r="C592" s="12" t="s">
        <v>1345</v>
      </c>
      <c r="D592" s="12" t="s">
        <v>718</v>
      </c>
      <c r="E592" s="12" t="s">
        <v>1494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118"/>
        <v>0.37767220902612825</v>
      </c>
      <c r="Q592" s="7" t="b">
        <f t="shared" si="120"/>
        <v>1</v>
      </c>
      <c r="R592" s="73">
        <f t="shared" si="119"/>
        <v>0</v>
      </c>
    </row>
    <row r="593" spans="1:18" x14ac:dyDescent="0.2">
      <c r="A593" s="159" t="s">
        <v>2825</v>
      </c>
      <c r="B593" s="12" t="s">
        <v>2831</v>
      </c>
      <c r="C593" s="12" t="s">
        <v>1518</v>
      </c>
      <c r="D593" s="12" t="s">
        <v>718</v>
      </c>
      <c r="E593" s="12" t="s">
        <v>1494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118"/>
        <v>-0.3661768942667819</v>
      </c>
      <c r="Q593" s="7" t="b">
        <f t="shared" si="120"/>
        <v>0</v>
      </c>
      <c r="R593" s="73">
        <f t="shared" si="119"/>
        <v>8.8879285508498995E-2</v>
      </c>
    </row>
    <row r="594" spans="1:18" x14ac:dyDescent="0.2">
      <c r="A594" s="12" t="s">
        <v>2832</v>
      </c>
      <c r="B594" s="12"/>
      <c r="C594" s="12" t="s">
        <v>1478</v>
      </c>
      <c r="D594" s="12" t="s">
        <v>718</v>
      </c>
      <c r="E594" s="12" t="s">
        <v>1494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118"/>
        <v>1.064516129032258</v>
      </c>
      <c r="Q594" s="7" t="b">
        <f t="shared" si="120"/>
        <v>0</v>
      </c>
      <c r="R594" s="73">
        <f t="shared" si="119"/>
        <v>0</v>
      </c>
    </row>
    <row r="595" spans="1:18" x14ac:dyDescent="0.2">
      <c r="A595" s="12" t="s">
        <v>2849</v>
      </c>
      <c r="B595" s="124" t="s">
        <v>2850</v>
      </c>
      <c r="C595" s="12" t="s">
        <v>1781</v>
      </c>
      <c r="D595" s="12" t="s">
        <v>718</v>
      </c>
      <c r="E595" s="12" t="s">
        <v>1494</v>
      </c>
      <c r="F595" s="124" t="s">
        <v>2938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118"/>
        <v>-0.1175070782223696</v>
      </c>
      <c r="R595" s="73">
        <f t="shared" si="119"/>
        <v>4.572571609879638E-2</v>
      </c>
    </row>
    <row r="596" spans="1:18" x14ac:dyDescent="0.2">
      <c r="A596" s="12" t="s">
        <v>2866</v>
      </c>
      <c r="B596" s="124" t="s">
        <v>2867</v>
      </c>
      <c r="C596" s="12" t="s">
        <v>1781</v>
      </c>
      <c r="D596" s="12" t="s">
        <v>718</v>
      </c>
      <c r="E596" s="12" t="s">
        <v>1492</v>
      </c>
      <c r="F596" s="12" t="s">
        <v>3003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118"/>
        <v>0.47776421534233104</v>
      </c>
      <c r="R596" s="73">
        <f t="shared" si="119"/>
        <v>5.4567204782054388E-2</v>
      </c>
    </row>
    <row r="597" spans="1:18" x14ac:dyDescent="0.2">
      <c r="A597" s="12" t="s">
        <v>2881</v>
      </c>
      <c r="B597" s="124" t="s">
        <v>2882</v>
      </c>
      <c r="C597" s="12" t="s">
        <v>1765</v>
      </c>
      <c r="D597" s="12" t="s">
        <v>718</v>
      </c>
      <c r="E597" s="12" t="s">
        <v>1494</v>
      </c>
      <c r="F597" s="124" t="s">
        <v>2938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118"/>
        <v>0.2920904853518056</v>
      </c>
      <c r="R597" s="73">
        <f t="shared" si="119"/>
        <v>4.0355842620077367E-2</v>
      </c>
    </row>
    <row r="598" spans="1:18" x14ac:dyDescent="0.2">
      <c r="A598" s="12" t="s">
        <v>2898</v>
      </c>
      <c r="B598" s="124" t="s">
        <v>2899</v>
      </c>
      <c r="C598" s="12" t="s">
        <v>1767</v>
      </c>
      <c r="D598" s="12" t="s">
        <v>718</v>
      </c>
      <c r="E598" s="12" t="s">
        <v>1492</v>
      </c>
      <c r="F598" s="12" t="s">
        <v>3003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 t="shared" ref="L598:L599" si="121"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118"/>
        <v>0.17017406840770746</v>
      </c>
      <c r="R598" s="73">
        <f t="shared" si="119"/>
        <v>5.193343960742778E-2</v>
      </c>
    </row>
    <row r="599" spans="1:18" x14ac:dyDescent="0.2">
      <c r="A599" s="12" t="s">
        <v>2913</v>
      </c>
      <c r="B599" s="124" t="s">
        <v>2914</v>
      </c>
      <c r="C599" s="12" t="s">
        <v>1767</v>
      </c>
      <c r="D599" s="12" t="s">
        <v>718</v>
      </c>
      <c r="E599" s="12" t="s">
        <v>1492</v>
      </c>
      <c r="F599" s="12" t="s">
        <v>3003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 t="shared" si="121"/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ref="P599:P610" si="122">IF(N599&lt;&gt;0,IFERROR(O599/M599,""),"")</f>
        <v>0.24420799725416117</v>
      </c>
      <c r="R599" s="73">
        <f t="shared" ref="R599:R610" si="123">L599/M599</f>
        <v>5.2613514221455451E-2</v>
      </c>
    </row>
    <row r="600" spans="1:18" x14ac:dyDescent="0.2">
      <c r="A600" s="12" t="s">
        <v>2925</v>
      </c>
      <c r="B600" s="124" t="s">
        <v>2926</v>
      </c>
      <c r="C600" s="12" t="s">
        <v>1782</v>
      </c>
      <c r="D600" s="12" t="s">
        <v>718</v>
      </c>
      <c r="E600" s="12" t="s">
        <v>1494</v>
      </c>
      <c r="F600" s="124" t="s">
        <v>2939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21000</v>
      </c>
      <c r="O600" s="18">
        <f>SUMIF(Journal!$A:$A,HeadJournal!$A600,Journal!U:U)</f>
        <v>-1008.4933333333383</v>
      </c>
      <c r="P600" s="22">
        <f t="shared" si="122"/>
        <v>-4.5822915638023598E-2</v>
      </c>
      <c r="Q600" s="7" t="b">
        <f t="shared" si="120"/>
        <v>1</v>
      </c>
      <c r="R600" s="73">
        <f t="shared" si="123"/>
        <v>3.8024108268504817E-2</v>
      </c>
    </row>
    <row r="601" spans="1:18" x14ac:dyDescent="0.2">
      <c r="A601" s="12" t="s">
        <v>2936</v>
      </c>
      <c r="B601" s="124" t="s">
        <v>2937</v>
      </c>
      <c r="C601" s="12" t="s">
        <v>1782</v>
      </c>
      <c r="D601" s="12" t="s">
        <v>718</v>
      </c>
      <c r="E601" s="12" t="s">
        <v>1494</v>
      </c>
      <c r="F601" s="124" t="s">
        <v>2938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31103.55</v>
      </c>
      <c r="O601" s="18">
        <f>SUMIF(Journal!$A:$A,HeadJournal!$A601,Journal!U:U)</f>
        <v>5912.4433333333254</v>
      </c>
      <c r="P601" s="22">
        <f t="shared" si="122"/>
        <v>0.23470359645440969</v>
      </c>
      <c r="Q601" s="7" t="b">
        <f t="shared" si="120"/>
        <v>1</v>
      </c>
      <c r="R601" s="73">
        <f t="shared" si="123"/>
        <v>3.5583457230673451E-2</v>
      </c>
    </row>
    <row r="602" spans="1:18" x14ac:dyDescent="0.2">
      <c r="A602" s="12" t="s">
        <v>2946</v>
      </c>
      <c r="B602" s="124" t="s">
        <v>2947</v>
      </c>
      <c r="C602" s="12" t="s">
        <v>1781</v>
      </c>
      <c r="D602" s="12" t="s">
        <v>718</v>
      </c>
      <c r="E602" s="12" t="s">
        <v>1494</v>
      </c>
      <c r="F602" s="12" t="s">
        <v>3004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122"/>
        <v>0.34642074778058135</v>
      </c>
      <c r="R602" s="73">
        <f t="shared" si="123"/>
        <v>3.7884081876715978E-2</v>
      </c>
    </row>
    <row r="603" spans="1:18" x14ac:dyDescent="0.2">
      <c r="A603" s="12" t="s">
        <v>2957</v>
      </c>
      <c r="B603" s="124" t="s">
        <v>2958</v>
      </c>
      <c r="C603" s="12" t="s">
        <v>1781</v>
      </c>
      <c r="D603" s="12" t="s">
        <v>718</v>
      </c>
      <c r="E603" s="12" t="s">
        <v>1494</v>
      </c>
      <c r="F603" s="12" t="s">
        <v>3004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122"/>
        <v>0.37189194531716585</v>
      </c>
      <c r="R603" s="73">
        <f t="shared" si="123"/>
        <v>3.4499622602101397E-2</v>
      </c>
    </row>
    <row r="604" spans="1:18" x14ac:dyDescent="0.2">
      <c r="A604" s="12" t="s">
        <v>2965</v>
      </c>
      <c r="B604" s="124" t="s">
        <v>2966</v>
      </c>
      <c r="C604" s="12" t="s">
        <v>1781</v>
      </c>
      <c r="D604" s="12" t="s">
        <v>718</v>
      </c>
      <c r="E604" s="12" t="s">
        <v>1494</v>
      </c>
      <c r="F604" s="12" t="s">
        <v>3005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26900</v>
      </c>
      <c r="O604" s="18">
        <f>SUMIF(Journal!$A:$A,HeadJournal!$A604,Journal!U:U)</f>
        <v>9237.6433333333352</v>
      </c>
      <c r="P604" s="22">
        <f t="shared" si="122"/>
        <v>0.52301306715015583</v>
      </c>
      <c r="R604" s="73">
        <f t="shared" si="123"/>
        <v>5.2748717753217905E-2</v>
      </c>
    </row>
    <row r="605" spans="1:18" x14ac:dyDescent="0.2">
      <c r="A605" s="12" t="s">
        <v>2969</v>
      </c>
      <c r="B605" s="124" t="s">
        <v>2970</v>
      </c>
      <c r="C605" s="12" t="s">
        <v>1765</v>
      </c>
      <c r="D605" s="12" t="s">
        <v>718</v>
      </c>
      <c r="E605" s="12" t="s">
        <v>1494</v>
      </c>
      <c r="F605" s="12" t="s">
        <v>3005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122"/>
        <v>0.52635687930131358</v>
      </c>
      <c r="R605" s="73">
        <f t="shared" si="123"/>
        <v>4.3355360545194836E-2</v>
      </c>
    </row>
    <row r="606" spans="1:18" x14ac:dyDescent="0.2">
      <c r="A606" s="12" t="s">
        <v>2985</v>
      </c>
      <c r="B606" s="124" t="s">
        <v>2986</v>
      </c>
      <c r="C606" s="12" t="s">
        <v>1782</v>
      </c>
      <c r="D606" s="12" t="s">
        <v>718</v>
      </c>
      <c r="E606" s="12" t="s">
        <v>1494</v>
      </c>
      <c r="F606" s="12" t="s">
        <v>3004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19061.8</v>
      </c>
      <c r="O606" s="18">
        <f>SUMIF(Journal!$A:$A,HeadJournal!$A606,Journal!U:U)</f>
        <v>1542.3800000000042</v>
      </c>
      <c r="P606" s="22">
        <f t="shared" si="122"/>
        <v>8.8038302637872975E-2</v>
      </c>
      <c r="Q606" s="7" t="b">
        <f t="shared" si="120"/>
        <v>1</v>
      </c>
      <c r="R606" s="73">
        <f t="shared" si="123"/>
        <v>4.2238841240178057E-2</v>
      </c>
    </row>
    <row r="607" spans="1:18" x14ac:dyDescent="0.2">
      <c r="A607" s="12" t="s">
        <v>2987</v>
      </c>
      <c r="B607" s="12"/>
      <c r="C607" s="12" t="s">
        <v>849</v>
      </c>
      <c r="D607" s="12" t="s">
        <v>718</v>
      </c>
      <c r="E607" s="12" t="s">
        <v>1494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122"/>
        <v>0.60771704180064312</v>
      </c>
      <c r="Q607" s="7" t="b">
        <f t="shared" si="120"/>
        <v>1</v>
      </c>
      <c r="R607" s="73">
        <f t="shared" si="123"/>
        <v>0</v>
      </c>
    </row>
    <row r="608" spans="1:18" x14ac:dyDescent="0.2">
      <c r="A608" s="12" t="s">
        <v>2988</v>
      </c>
      <c r="B608" s="12"/>
      <c r="C608" s="12" t="s">
        <v>849</v>
      </c>
      <c r="D608" s="12" t="s">
        <v>718</v>
      </c>
      <c r="E608" s="12" t="s">
        <v>1494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122"/>
        <v>0.51108126259234388</v>
      </c>
      <c r="Q608" s="7" t="b">
        <f t="shared" si="120"/>
        <v>1</v>
      </c>
      <c r="R608" s="73">
        <f t="shared" si="123"/>
        <v>0</v>
      </c>
    </row>
    <row r="609" spans="1:18" x14ac:dyDescent="0.2">
      <c r="A609" s="12" t="s">
        <v>2992</v>
      </c>
      <c r="B609" s="12"/>
      <c r="C609" s="12" t="s">
        <v>1397</v>
      </c>
      <c r="D609" s="12" t="s">
        <v>718</v>
      </c>
      <c r="E609" s="12" t="s">
        <v>1494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122"/>
        <v>0.15919629057187018</v>
      </c>
      <c r="Q609" s="7" t="b">
        <f t="shared" si="120"/>
        <v>1</v>
      </c>
      <c r="R609" s="73">
        <f t="shared" si="123"/>
        <v>0</v>
      </c>
    </row>
    <row r="610" spans="1:18" x14ac:dyDescent="0.2">
      <c r="A610" s="12" t="s">
        <v>2996</v>
      </c>
      <c r="B610" s="12"/>
      <c r="C610" s="12" t="s">
        <v>1397</v>
      </c>
      <c r="D610" s="12" t="s">
        <v>718</v>
      </c>
      <c r="E610" s="12" t="s">
        <v>1494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122"/>
        <v>1.1763392857142858</v>
      </c>
      <c r="Q610" s="7" t="b">
        <f t="shared" si="120"/>
        <v>1</v>
      </c>
      <c r="R610" s="73">
        <f t="shared" si="123"/>
        <v>0</v>
      </c>
    </row>
    <row r="611" spans="1:18" x14ac:dyDescent="0.2">
      <c r="A611" s="12" t="s">
        <v>2997</v>
      </c>
      <c r="B611" s="12"/>
      <c r="C611" s="12" t="s">
        <v>1397</v>
      </c>
      <c r="D611" s="12" t="s">
        <v>718</v>
      </c>
      <c r="E611" s="12" t="s">
        <v>1494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ref="P611:P616" si="124">IF(N611&lt;&gt;0,IFERROR(O611/M611,""),"")</f>
        <v>-0.27378358750907772</v>
      </c>
      <c r="Q611" s="7" t="b">
        <f t="shared" si="120"/>
        <v>1</v>
      </c>
      <c r="R611" s="73">
        <f t="shared" ref="R611:R616" si="125">L611/M611</f>
        <v>0</v>
      </c>
    </row>
    <row r="612" spans="1:18" x14ac:dyDescent="0.2">
      <c r="A612" s="12" t="s">
        <v>3001</v>
      </c>
      <c r="B612" s="124" t="s">
        <v>3002</v>
      </c>
      <c r="C612" s="12" t="s">
        <v>1767</v>
      </c>
      <c r="D612" s="12" t="s">
        <v>718</v>
      </c>
      <c r="E612" s="12" t="s">
        <v>1494</v>
      </c>
      <c r="F612" s="12" t="s">
        <v>3005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124"/>
        <v>0.50234532798424236</v>
      </c>
      <c r="R612" s="73">
        <f t="shared" si="125"/>
        <v>4.8600175830045798E-2</v>
      </c>
    </row>
    <row r="613" spans="1:18" x14ac:dyDescent="0.2">
      <c r="A613" s="12" t="s">
        <v>3018</v>
      </c>
      <c r="B613" s="124" t="s">
        <v>3019</v>
      </c>
      <c r="C613" s="12" t="s">
        <v>1765</v>
      </c>
      <c r="D613" s="12" t="s">
        <v>718</v>
      </c>
      <c r="E613" s="12" t="s">
        <v>1494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124"/>
        <v>0.46537850469692293</v>
      </c>
      <c r="R613" s="73">
        <f t="shared" si="125"/>
        <v>2.6508211546954083E-2</v>
      </c>
    </row>
    <row r="614" spans="1:18" x14ac:dyDescent="0.2">
      <c r="A614" s="12" t="s">
        <v>3036</v>
      </c>
      <c r="B614" s="124" t="s">
        <v>3037</v>
      </c>
      <c r="C614" s="12" t="s">
        <v>1781</v>
      </c>
      <c r="D614" s="12" t="s">
        <v>718</v>
      </c>
      <c r="E614" s="12" t="s">
        <v>1494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 t="shared" ref="L614:L617" si="126"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124"/>
        <v>0.42307724152777365</v>
      </c>
      <c r="R614" s="73">
        <f t="shared" si="125"/>
        <v>2.4011194184323164E-2</v>
      </c>
    </row>
    <row r="615" spans="1:18" x14ac:dyDescent="0.2">
      <c r="A615" s="12" t="s">
        <v>3054</v>
      </c>
      <c r="B615" s="124" t="s">
        <v>3055</v>
      </c>
      <c r="C615" s="12" t="s">
        <v>1781</v>
      </c>
      <c r="D615" s="12" t="s">
        <v>718</v>
      </c>
      <c r="E615" s="12" t="s">
        <v>1494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 t="shared" si="126"/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124"/>
        <v>0.5867723723360998</v>
      </c>
      <c r="R615" s="73">
        <f t="shared" si="125"/>
        <v>3.4007500266233268E-2</v>
      </c>
    </row>
    <row r="616" spans="1:18" x14ac:dyDescent="0.2">
      <c r="A616" s="12" t="s">
        <v>3066</v>
      </c>
      <c r="B616" s="124" t="s">
        <v>3067</v>
      </c>
      <c r="C616" s="12" t="s">
        <v>1781</v>
      </c>
      <c r="D616" s="12" t="s">
        <v>718</v>
      </c>
      <c r="E616" s="12" t="s">
        <v>1494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 t="shared" si="126"/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124"/>
        <v>0.62772019371058418</v>
      </c>
      <c r="R616" s="73">
        <f t="shared" si="125"/>
        <v>2.7564312769405512E-2</v>
      </c>
    </row>
    <row r="617" spans="1:18" x14ac:dyDescent="0.2">
      <c r="A617" s="12" t="s">
        <v>3070</v>
      </c>
      <c r="B617" s="124" t="s">
        <v>3071</v>
      </c>
      <c r="C617" s="12" t="s">
        <v>1782</v>
      </c>
      <c r="D617" s="12" t="s">
        <v>718</v>
      </c>
      <c r="E617" s="12" t="s">
        <v>1494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 t="shared" si="126"/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40"/>
        <v>0.42085305950997609</v>
      </c>
      <c r="Q617" s="7" t="b">
        <f t="shared" si="120"/>
        <v>1</v>
      </c>
      <c r="R617" s="73">
        <f t="shared" si="41"/>
        <v>2.3973666167731961E-2</v>
      </c>
    </row>
    <row r="618" spans="1:18" x14ac:dyDescent="0.2">
      <c r="A618" s="12" t="s">
        <v>3072</v>
      </c>
      <c r="B618" s="12"/>
      <c r="C618" s="12" t="s">
        <v>1478</v>
      </c>
      <c r="D618" s="12" t="s">
        <v>718</v>
      </c>
      <c r="E618" s="12" t="s">
        <v>1494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40"/>
        <v>0.30140551795939613</v>
      </c>
      <c r="Q618" s="7" t="b">
        <f t="shared" si="120"/>
        <v>1</v>
      </c>
      <c r="R618" s="73">
        <f t="shared" si="41"/>
        <v>0</v>
      </c>
    </row>
    <row r="619" spans="1:18" x14ac:dyDescent="0.2">
      <c r="A619" s="12" t="s">
        <v>3073</v>
      </c>
      <c r="B619" s="12"/>
      <c r="C619" s="12" t="s">
        <v>1478</v>
      </c>
      <c r="D619" s="12" t="s">
        <v>718</v>
      </c>
      <c r="E619" s="12" t="s">
        <v>1494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ref="P619:P632" si="127">IF(N619&lt;&gt;0,IFERROR(O619/M619,""),"")</f>
        <v>0.17449664429530201</v>
      </c>
      <c r="Q619" s="7" t="b">
        <f t="shared" si="120"/>
        <v>1</v>
      </c>
      <c r="R619" s="73">
        <f t="shared" ref="R619:R632" si="128">L619/M619</f>
        <v>0</v>
      </c>
    </row>
    <row r="620" spans="1:18" x14ac:dyDescent="0.2">
      <c r="A620" s="12" t="s">
        <v>3082</v>
      </c>
      <c r="B620" s="124" t="s">
        <v>3126</v>
      </c>
      <c r="C620" s="12" t="s">
        <v>1781</v>
      </c>
      <c r="D620" s="12" t="s">
        <v>718</v>
      </c>
      <c r="E620" s="12" t="s">
        <v>1494</v>
      </c>
      <c r="F620" s="12" t="s">
        <v>3177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15800</v>
      </c>
      <c r="O620" s="18">
        <f>SUMIF(Journal!$A:$A,HeadJournal!$A620,Journal!U:U)</f>
        <v>3532.7366666666608</v>
      </c>
      <c r="P620" s="22">
        <f t="shared" si="127"/>
        <v>0.28798082919336204</v>
      </c>
      <c r="R620" s="73">
        <f t="shared" si="128"/>
        <v>4.6736857093092478E-2</v>
      </c>
    </row>
    <row r="621" spans="1:18" x14ac:dyDescent="0.2">
      <c r="A621" s="12" t="s">
        <v>3093</v>
      </c>
      <c r="B621" s="124" t="s">
        <v>3071</v>
      </c>
      <c r="C621" s="12" t="s">
        <v>1765</v>
      </c>
      <c r="D621" s="12" t="s">
        <v>718</v>
      </c>
      <c r="E621" s="12" t="s">
        <v>1494</v>
      </c>
      <c r="F621" s="12" t="s">
        <v>3177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127"/>
        <v>0.30587895154369177</v>
      </c>
      <c r="R621" s="73">
        <f t="shared" si="128"/>
        <v>3.4897144723734327E-2</v>
      </c>
    </row>
    <row r="622" spans="1:18" x14ac:dyDescent="0.2">
      <c r="A622" s="12" t="s">
        <v>3101</v>
      </c>
      <c r="B622" s="124"/>
      <c r="C622" s="12" t="s">
        <v>1767</v>
      </c>
      <c r="D622" s="12" t="s">
        <v>718</v>
      </c>
      <c r="E622" s="12" t="s">
        <v>1494</v>
      </c>
      <c r="F622" s="12" t="s">
        <v>3139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127"/>
        <v>0.22149139933375156</v>
      </c>
      <c r="R622" s="73">
        <f t="shared" si="128"/>
        <v>4.7064591756041982E-2</v>
      </c>
    </row>
    <row r="623" spans="1:18" x14ac:dyDescent="0.2">
      <c r="A623" s="12" t="s">
        <v>3110</v>
      </c>
      <c r="B623" s="124"/>
      <c r="C623" s="12" t="s">
        <v>1782</v>
      </c>
      <c r="D623" s="12" t="s">
        <v>718</v>
      </c>
      <c r="E623" s="12" t="s">
        <v>1494</v>
      </c>
      <c r="F623" s="12" t="s">
        <v>3139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 t="shared" ref="L623:L624" si="129"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127"/>
        <v>0.33965154691792809</v>
      </c>
      <c r="Q623" s="7" t="b">
        <f t="shared" si="120"/>
        <v>1</v>
      </c>
      <c r="R623" s="73">
        <f t="shared" si="128"/>
        <v>2.9715610181482378E-2</v>
      </c>
    </row>
    <row r="624" spans="1:18" x14ac:dyDescent="0.2">
      <c r="A624" s="12" t="s">
        <v>3118</v>
      </c>
      <c r="B624" s="124"/>
      <c r="C624" s="12" t="s">
        <v>1782</v>
      </c>
      <c r="D624" s="12" t="s">
        <v>718</v>
      </c>
      <c r="E624" s="12" t="s">
        <v>1494</v>
      </c>
      <c r="F624" s="12" t="s">
        <v>3139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 t="shared" si="129"/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127"/>
        <v>0.40550560502441862</v>
      </c>
      <c r="Q624" s="7" t="b">
        <f t="shared" si="120"/>
        <v>1</v>
      </c>
      <c r="R624" s="73">
        <f t="shared" si="128"/>
        <v>4.3350095370209805E-2</v>
      </c>
    </row>
    <row r="625" spans="1:18" x14ac:dyDescent="0.2">
      <c r="A625" s="12" t="s">
        <v>3125</v>
      </c>
      <c r="B625" s="124"/>
      <c r="C625" s="12" t="s">
        <v>1782</v>
      </c>
      <c r="D625" s="12" t="s">
        <v>718</v>
      </c>
      <c r="E625" s="12" t="s">
        <v>1494</v>
      </c>
      <c r="F625" s="12" t="s">
        <v>3177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24900</v>
      </c>
      <c r="O625" s="18">
        <f>SUMIF(Journal!$A:$A,HeadJournal!$A625,Journal!U:U)</f>
        <v>10659.496666666673</v>
      </c>
      <c r="P625" s="22">
        <f t="shared" si="127"/>
        <v>0.74853370117301632</v>
      </c>
      <c r="Q625" s="7" t="b">
        <f t="shared" si="120"/>
        <v>1</v>
      </c>
      <c r="R625" s="73">
        <f t="shared" si="128"/>
        <v>4.026074921040948E-2</v>
      </c>
    </row>
    <row r="626" spans="1:18" x14ac:dyDescent="0.2">
      <c r="A626" s="12" t="s">
        <v>3137</v>
      </c>
      <c r="B626" s="124" t="s">
        <v>3138</v>
      </c>
      <c r="C626" s="12" t="s">
        <v>1781</v>
      </c>
      <c r="D626" s="12" t="s">
        <v>718</v>
      </c>
      <c r="E626" s="12" t="s">
        <v>1494</v>
      </c>
      <c r="F626" s="12" t="s">
        <v>3585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127"/>
        <v>0.31960576020311404</v>
      </c>
      <c r="R626" s="73">
        <f t="shared" si="128"/>
        <v>4.1943627764284785E-2</v>
      </c>
    </row>
    <row r="627" spans="1:18" x14ac:dyDescent="0.2">
      <c r="A627" s="12" t="s">
        <v>3140</v>
      </c>
      <c r="B627" s="12"/>
      <c r="C627" s="12" t="s">
        <v>1397</v>
      </c>
      <c r="D627" s="12" t="s">
        <v>718</v>
      </c>
      <c r="E627" s="12" t="s">
        <v>1494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127"/>
        <v>1.554278416347382</v>
      </c>
      <c r="Q627" s="7" t="b">
        <f t="shared" si="120"/>
        <v>1</v>
      </c>
      <c r="R627" s="73">
        <f t="shared" si="128"/>
        <v>0</v>
      </c>
    </row>
    <row r="628" spans="1:18" x14ac:dyDescent="0.2">
      <c r="A628" s="12" t="s">
        <v>3141</v>
      </c>
      <c r="B628" s="12"/>
      <c r="C628" s="12" t="s">
        <v>1397</v>
      </c>
      <c r="D628" s="12" t="s">
        <v>718</v>
      </c>
      <c r="E628" s="12" t="s">
        <v>1494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127"/>
        <v>0.78378378378378377</v>
      </c>
      <c r="Q628" s="7" t="b">
        <f t="shared" si="120"/>
        <v>1</v>
      </c>
      <c r="R628" s="73">
        <f t="shared" si="128"/>
        <v>0</v>
      </c>
    </row>
    <row r="629" spans="1:18" x14ac:dyDescent="0.2">
      <c r="A629" s="12" t="s">
        <v>3145</v>
      </c>
      <c r="B629" s="12"/>
      <c r="C629" s="12" t="s">
        <v>1397</v>
      </c>
      <c r="D629" s="12" t="s">
        <v>718</v>
      </c>
      <c r="E629" s="12" t="s">
        <v>1494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127"/>
        <v>1.190580503833516</v>
      </c>
      <c r="Q629" s="7" t="b">
        <f t="shared" si="120"/>
        <v>1</v>
      </c>
      <c r="R629" s="73">
        <f t="shared" si="128"/>
        <v>0</v>
      </c>
    </row>
    <row r="630" spans="1:18" x14ac:dyDescent="0.2">
      <c r="A630" s="12" t="s">
        <v>3156</v>
      </c>
      <c r="B630" s="124" t="s">
        <v>3178</v>
      </c>
      <c r="C630" s="12" t="s">
        <v>1767</v>
      </c>
      <c r="D630" s="12" t="s">
        <v>718</v>
      </c>
      <c r="E630" s="12" t="s">
        <v>1494</v>
      </c>
      <c r="F630" s="12" t="s">
        <v>3585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 t="shared" ref="L630:L632" si="130"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127"/>
        <v>0.36574017186437591</v>
      </c>
      <c r="R630" s="73">
        <f t="shared" si="128"/>
        <v>4.1573484718160435E-2</v>
      </c>
    </row>
    <row r="631" spans="1:18" x14ac:dyDescent="0.2">
      <c r="A631" s="12" t="s">
        <v>3157</v>
      </c>
      <c r="B631" s="124" t="s">
        <v>3179</v>
      </c>
      <c r="C631" s="12" t="s">
        <v>1781</v>
      </c>
      <c r="D631" s="12" t="s">
        <v>718</v>
      </c>
      <c r="E631" s="12" t="s">
        <v>1494</v>
      </c>
      <c r="F631" s="12" t="s">
        <v>3585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 t="shared" si="130"/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127"/>
        <v>0.14866184339958485</v>
      </c>
      <c r="R631" s="73">
        <f t="shared" si="128"/>
        <v>4.6138628623586968E-2</v>
      </c>
    </row>
    <row r="632" spans="1:18" x14ac:dyDescent="0.2">
      <c r="A632" s="12" t="s">
        <v>3164</v>
      </c>
      <c r="B632" s="124" t="s">
        <v>3180</v>
      </c>
      <c r="C632" s="12" t="s">
        <v>1782</v>
      </c>
      <c r="D632" s="12" t="s">
        <v>718</v>
      </c>
      <c r="E632" s="12" t="s">
        <v>1494</v>
      </c>
      <c r="F632" s="12" t="s">
        <v>3585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 t="shared" si="130"/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127"/>
        <v>0.32458714481795414</v>
      </c>
      <c r="Q632" s="7" t="b">
        <f t="shared" si="120"/>
        <v>1</v>
      </c>
      <c r="R632" s="73">
        <f t="shared" si="128"/>
        <v>3.8857108439023798E-2</v>
      </c>
    </row>
    <row r="633" spans="1:18" x14ac:dyDescent="0.2">
      <c r="A633" s="12" t="s">
        <v>3176</v>
      </c>
      <c r="B633" s="124" t="s">
        <v>3181</v>
      </c>
      <c r="C633" s="12" t="s">
        <v>1782</v>
      </c>
      <c r="D633" s="12" t="s">
        <v>718</v>
      </c>
      <c r="E633" s="12" t="s">
        <v>1494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ref="P633:P696" si="131">IF(N633&lt;&gt;0,IFERROR(O633/M633,""),"")</f>
        <v>0.3362526380590749</v>
      </c>
      <c r="Q633" s="7" t="b">
        <f t="shared" si="120"/>
        <v>1</v>
      </c>
      <c r="R633" s="73">
        <f t="shared" ref="R633:R696" si="132">L633/M633</f>
        <v>5.2774180063422604E-2</v>
      </c>
    </row>
    <row r="634" spans="1:18" x14ac:dyDescent="0.2">
      <c r="A634" s="12" t="s">
        <v>3592</v>
      </c>
      <c r="B634" s="124" t="s">
        <v>3618</v>
      </c>
      <c r="C634" s="12" t="s">
        <v>1765</v>
      </c>
      <c r="D634" s="12" t="s">
        <v>718</v>
      </c>
      <c r="E634" s="12" t="s">
        <v>1494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 t="shared" ref="L634:L635" si="133"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131"/>
        <v>0.68262173947287352</v>
      </c>
      <c r="R634" s="73">
        <f t="shared" si="132"/>
        <v>6.0562449133509451E-2</v>
      </c>
    </row>
    <row r="635" spans="1:18" x14ac:dyDescent="0.2">
      <c r="A635" s="12" t="s">
        <v>3598</v>
      </c>
      <c r="B635" s="124" t="s">
        <v>3617</v>
      </c>
      <c r="C635" s="12" t="s">
        <v>1781</v>
      </c>
      <c r="D635" s="12" t="s">
        <v>718</v>
      </c>
      <c r="E635" s="12" t="s">
        <v>1494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 t="shared" si="133"/>
        <v>1015</v>
      </c>
      <c r="M635" s="8">
        <f>SUMIF(Journal!$A:$A,HeadJournal!$A635,Journal!$P:$P)</f>
        <v>18351.919999999998</v>
      </c>
      <c r="N635" s="8">
        <f>SUMIF(Journal!$A:$A,HeadJournal!$A635,Journal!Q:Q)</f>
        <v>29850</v>
      </c>
      <c r="O635" s="18">
        <f>SUMIF(Journal!$A:$A,HeadJournal!$A635,Journal!U:U)</f>
        <v>11498.080000000004</v>
      </c>
      <c r="P635" s="22">
        <f t="shared" si="131"/>
        <v>0.62653280964607538</v>
      </c>
      <c r="R635" s="73">
        <f t="shared" si="132"/>
        <v>5.5307564549104404E-2</v>
      </c>
    </row>
    <row r="636" spans="1:18" x14ac:dyDescent="0.2">
      <c r="A636" s="12" t="s">
        <v>3611</v>
      </c>
      <c r="B636" s="124" t="s">
        <v>3616</v>
      </c>
      <c r="C636" s="12" t="s">
        <v>1781</v>
      </c>
      <c r="D636" s="12" t="s">
        <v>718</v>
      </c>
      <c r="E636" s="12" t="s">
        <v>1494</v>
      </c>
      <c r="F636" s="12" t="s">
        <v>3882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23600</v>
      </c>
      <c r="O636" s="18">
        <f>SUMIF(Journal!$A:$A,HeadJournal!$A636,Journal!U:U)</f>
        <v>5680.64</v>
      </c>
      <c r="P636" s="22">
        <f t="shared" si="131"/>
        <v>0.31701132183292269</v>
      </c>
      <c r="R636" s="73">
        <f t="shared" si="132"/>
        <v>2.9576949176756316E-2</v>
      </c>
    </row>
    <row r="637" spans="1:18" x14ac:dyDescent="0.2">
      <c r="A637" s="12" t="s">
        <v>3614</v>
      </c>
      <c r="B637" s="124" t="s">
        <v>3615</v>
      </c>
      <c r="C637" s="12" t="s">
        <v>1782</v>
      </c>
      <c r="D637" s="12" t="s">
        <v>718</v>
      </c>
      <c r="E637" s="12" t="s">
        <v>1494</v>
      </c>
      <c r="F637" s="12" t="s">
        <v>3882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 t="shared" ref="L637:L638" si="134"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22400</v>
      </c>
      <c r="O637" s="18">
        <f>SUMIF(Journal!$A:$A,HeadJournal!$A637,Journal!U:U)</f>
        <v>5747.8099999999986</v>
      </c>
      <c r="P637" s="22">
        <f t="shared" si="131"/>
        <v>0.34516841328377817</v>
      </c>
      <c r="Q637" s="7" t="b">
        <f t="shared" si="120"/>
        <v>1</v>
      </c>
      <c r="R637" s="73">
        <f t="shared" si="132"/>
        <v>3.1827645492875103E-2</v>
      </c>
    </row>
    <row r="638" spans="1:18" x14ac:dyDescent="0.2">
      <c r="A638" s="12" t="s">
        <v>3619</v>
      </c>
      <c r="B638" s="124" t="s">
        <v>3620</v>
      </c>
      <c r="C638" s="12" t="s">
        <v>1781</v>
      </c>
      <c r="D638" s="12" t="s">
        <v>718</v>
      </c>
      <c r="E638" s="12" t="s">
        <v>1494</v>
      </c>
      <c r="F638" s="12" t="s">
        <v>3882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 t="shared" si="134"/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131"/>
        <v>0.54555482164297364</v>
      </c>
      <c r="R638" s="73">
        <f t="shared" si="132"/>
        <v>3.4490276019822151E-2</v>
      </c>
    </row>
    <row r="639" spans="1:18" x14ac:dyDescent="0.2">
      <c r="A639" s="12" t="s">
        <v>3621</v>
      </c>
      <c r="B639" s="124" t="s">
        <v>3622</v>
      </c>
      <c r="C639" s="12" t="s">
        <v>1781</v>
      </c>
      <c r="D639" s="12" t="s">
        <v>718</v>
      </c>
      <c r="E639" s="12" t="s">
        <v>1494</v>
      </c>
      <c r="F639" s="12" t="s">
        <v>3890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23400</v>
      </c>
      <c r="O639" s="18">
        <f>SUMIF(Journal!$A:$A,HeadJournal!$A639,Journal!U:U)</f>
        <v>6087.8600000000042</v>
      </c>
      <c r="P639" s="22">
        <f t="shared" si="131"/>
        <v>0.35165265530431278</v>
      </c>
      <c r="R639" s="73">
        <f t="shared" si="132"/>
        <v>3.3502501712671003E-2</v>
      </c>
    </row>
    <row r="640" spans="1:18" x14ac:dyDescent="0.2">
      <c r="A640" s="12" t="s">
        <v>3623</v>
      </c>
      <c r="B640" s="124" t="s">
        <v>3624</v>
      </c>
      <c r="C640" s="12" t="s">
        <v>1767</v>
      </c>
      <c r="D640" s="12" t="s">
        <v>718</v>
      </c>
      <c r="E640" s="12" t="s">
        <v>1494</v>
      </c>
      <c r="F640" s="12" t="s">
        <v>3882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131"/>
        <v>0.41223345138156553</v>
      </c>
      <c r="R640" s="73">
        <f t="shared" si="132"/>
        <v>2.9525985374052457E-2</v>
      </c>
    </row>
    <row r="641" spans="1:18" x14ac:dyDescent="0.2">
      <c r="A641" s="12" t="s">
        <v>3658</v>
      </c>
      <c r="B641" s="12"/>
      <c r="C641" s="12" t="s">
        <v>1385</v>
      </c>
      <c r="D641" s="12" t="s">
        <v>718</v>
      </c>
      <c r="E641" s="12" t="s">
        <v>1494</v>
      </c>
      <c r="F641" s="12" t="s">
        <v>3659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131"/>
        <v>-0.17318331208343485</v>
      </c>
      <c r="Q641" s="7" t="b">
        <f t="shared" si="120"/>
        <v>1</v>
      </c>
      <c r="R641" s="73">
        <f t="shared" si="132"/>
        <v>5.4592645067350613E-2</v>
      </c>
    </row>
    <row r="642" spans="1:18" x14ac:dyDescent="0.2">
      <c r="A642" s="12" t="s">
        <v>3875</v>
      </c>
      <c r="B642" s="124" t="s">
        <v>3883</v>
      </c>
      <c r="C642" s="12" t="s">
        <v>1782</v>
      </c>
      <c r="D642" s="12" t="s">
        <v>718</v>
      </c>
      <c r="E642" s="12" t="s">
        <v>1494</v>
      </c>
      <c r="F642" s="12" t="s">
        <v>3890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 t="shared" ref="L642:L643" si="135"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22200</v>
      </c>
      <c r="O642" s="18">
        <f>SUMIF(Journal!$A:$A,HeadJournal!$A642,Journal!U:U)</f>
        <v>5118.0099999999966</v>
      </c>
      <c r="P642" s="22">
        <f t="shared" si="131"/>
        <v>0.29961438919001804</v>
      </c>
      <c r="Q642" s="7" t="b">
        <f t="shared" si="120"/>
        <v>1</v>
      </c>
      <c r="R642" s="73">
        <f t="shared" si="132"/>
        <v>3.3953889447306783E-2</v>
      </c>
    </row>
    <row r="643" spans="1:18" x14ac:dyDescent="0.2">
      <c r="A643" s="12" t="s">
        <v>3876</v>
      </c>
      <c r="B643" s="124" t="s">
        <v>3884</v>
      </c>
      <c r="C643" s="12" t="s">
        <v>1765</v>
      </c>
      <c r="D643" s="12" t="s">
        <v>718</v>
      </c>
      <c r="E643" s="12" t="s">
        <v>1494</v>
      </c>
      <c r="F643" s="12" t="s">
        <v>3890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 t="shared" si="135"/>
        <v>580</v>
      </c>
      <c r="M643" s="8">
        <f>SUMIF(Journal!$A:$A,HeadJournal!$A643,Journal!$P:$P)</f>
        <v>16765.72</v>
      </c>
      <c r="N643" s="8">
        <f>SUMIF(Journal!$A:$A,HeadJournal!$A643,Journal!Q:Q)</f>
        <v>26800</v>
      </c>
      <c r="O643" s="18">
        <f>SUMIF(Journal!$A:$A,HeadJournal!$A643,Journal!U:U)</f>
        <v>10034.279999999999</v>
      </c>
      <c r="P643" s="22">
        <f t="shared" si="131"/>
        <v>0.59849979601233938</v>
      </c>
      <c r="R643" s="73">
        <f t="shared" si="132"/>
        <v>3.4594398570416303E-2</v>
      </c>
    </row>
    <row r="644" spans="1:18" x14ac:dyDescent="0.2">
      <c r="A644" s="12" t="s">
        <v>3877</v>
      </c>
      <c r="B644" s="124" t="s">
        <v>3885</v>
      </c>
      <c r="C644" s="12" t="s">
        <v>1765</v>
      </c>
      <c r="D644" s="12" t="s">
        <v>718</v>
      </c>
      <c r="E644" s="12" t="s">
        <v>1494</v>
      </c>
      <c r="F644" s="12" t="s">
        <v>3908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23800</v>
      </c>
      <c r="O644" s="18">
        <f>SUMIF(Journal!$A:$A,HeadJournal!$A644,Journal!U:U)</f>
        <v>6453.020000000005</v>
      </c>
      <c r="P644" s="22">
        <f t="shared" si="131"/>
        <v>0.37199673949010181</v>
      </c>
      <c r="R644" s="73">
        <f t="shared" si="132"/>
        <v>3.0552868568477057E-2</v>
      </c>
    </row>
    <row r="645" spans="1:18" x14ac:dyDescent="0.2">
      <c r="A645" s="12" t="s">
        <v>3878</v>
      </c>
      <c r="B645" s="124" t="s">
        <v>3886</v>
      </c>
      <c r="C645" s="12" t="s">
        <v>1765</v>
      </c>
      <c r="D645" s="12" t="s">
        <v>718</v>
      </c>
      <c r="E645" s="12" t="s">
        <v>1494</v>
      </c>
      <c r="F645" s="12" t="s">
        <v>3908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131"/>
        <v>0.64689031980656075</v>
      </c>
      <c r="R645" s="73">
        <f t="shared" si="132"/>
        <v>3.5168370231368068E-2</v>
      </c>
    </row>
    <row r="646" spans="1:18" x14ac:dyDescent="0.2">
      <c r="A646" s="12" t="s">
        <v>3879</v>
      </c>
      <c r="B646" s="124" t="s">
        <v>3887</v>
      </c>
      <c r="C646" s="12" t="s">
        <v>1767</v>
      </c>
      <c r="D646" s="12" t="s">
        <v>718</v>
      </c>
      <c r="E646" s="12" t="s">
        <v>1494</v>
      </c>
      <c r="F646" s="12" t="s">
        <v>3890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ref="P646:P657" si="136">IF(N646&lt;&gt;0,IFERROR(O646/M646,""),"")</f>
        <v>0.4578903188109994</v>
      </c>
      <c r="R646" s="73">
        <f t="shared" ref="R646:R657" si="137">L646/M646</f>
        <v>3.3030327535561704E-2</v>
      </c>
    </row>
    <row r="647" spans="1:18" x14ac:dyDescent="0.2">
      <c r="A647" s="12" t="s">
        <v>3880</v>
      </c>
      <c r="B647" s="124" t="s">
        <v>3888</v>
      </c>
      <c r="C647" s="12" t="s">
        <v>1781</v>
      </c>
      <c r="D647" s="12" t="s">
        <v>718</v>
      </c>
      <c r="E647" s="12" t="s">
        <v>1494</v>
      </c>
      <c r="F647" s="12" t="s">
        <v>3908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136"/>
        <v>0.55955524120388911</v>
      </c>
      <c r="R647" s="73">
        <f t="shared" si="137"/>
        <v>2.9104375980213423E-2</v>
      </c>
    </row>
    <row r="648" spans="1:18" x14ac:dyDescent="0.2">
      <c r="A648" s="12" t="s">
        <v>3881</v>
      </c>
      <c r="B648" s="124" t="s">
        <v>3889</v>
      </c>
      <c r="C648" s="12" t="s">
        <v>1781</v>
      </c>
      <c r="D648" s="12" t="s">
        <v>718</v>
      </c>
      <c r="E648" s="12" t="s">
        <v>1494</v>
      </c>
      <c r="F648" s="12" t="s">
        <v>3908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13700</v>
      </c>
      <c r="O648" s="18">
        <f>SUMIF(Journal!$A:$A,HeadJournal!$A648,Journal!U:U)</f>
        <v>2932.8599999999997</v>
      </c>
      <c r="P648" s="22">
        <f t="shared" si="136"/>
        <v>0.27238988255005508</v>
      </c>
      <c r="R648" s="73">
        <f t="shared" si="137"/>
        <v>4.9223842171644466E-2</v>
      </c>
    </row>
    <row r="649" spans="1:18" x14ac:dyDescent="0.2">
      <c r="A649" s="12" t="s">
        <v>3899</v>
      </c>
      <c r="B649" s="124" t="s">
        <v>3903</v>
      </c>
      <c r="C649" s="12" t="s">
        <v>1767</v>
      </c>
      <c r="D649" s="12" t="s">
        <v>718</v>
      </c>
      <c r="E649" s="12" t="s">
        <v>1494</v>
      </c>
      <c r="F649" s="12" t="s">
        <v>3967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136"/>
        <v>0.69263356710969426</v>
      </c>
      <c r="R649" s="73">
        <f t="shared" si="137"/>
        <v>4.2055594164349112E-2</v>
      </c>
    </row>
    <row r="650" spans="1:18" x14ac:dyDescent="0.2">
      <c r="A650" s="12" t="s">
        <v>3902</v>
      </c>
      <c r="B650" s="124" t="s">
        <v>3904</v>
      </c>
      <c r="C650" s="12" t="s">
        <v>1782</v>
      </c>
      <c r="D650" s="12" t="s">
        <v>718</v>
      </c>
      <c r="E650" s="12" t="s">
        <v>1494</v>
      </c>
      <c r="F650" s="12" t="s">
        <v>3967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136"/>
        <v>0.85234087818656368</v>
      </c>
      <c r="Q650" s="7" t="b">
        <f t="shared" ref="Q650:Q707" si="138">J650=K650</f>
        <v>1</v>
      </c>
      <c r="R650" s="73">
        <f t="shared" si="137"/>
        <v>4.0626803191496835E-2</v>
      </c>
    </row>
    <row r="651" spans="1:18" x14ac:dyDescent="0.2">
      <c r="A651" s="12" t="s">
        <v>3905</v>
      </c>
      <c r="B651" s="12"/>
      <c r="C651" s="12" t="s">
        <v>849</v>
      </c>
      <c r="D651" s="12" t="s">
        <v>718</v>
      </c>
      <c r="E651" s="12" t="s">
        <v>1494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136"/>
        <v>1.2168674698795181</v>
      </c>
      <c r="Q651" s="7" t="b">
        <f t="shared" si="138"/>
        <v>0</v>
      </c>
      <c r="R651" s="73">
        <f t="shared" si="137"/>
        <v>0</v>
      </c>
    </row>
    <row r="652" spans="1:18" x14ac:dyDescent="0.2">
      <c r="A652" s="12" t="s">
        <v>3909</v>
      </c>
      <c r="B652" s="12"/>
      <c r="C652" s="12" t="s">
        <v>849</v>
      </c>
      <c r="D652" s="12" t="s">
        <v>718</v>
      </c>
      <c r="E652" s="12" t="s">
        <v>1494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136"/>
        <v>0.53178452897625739</v>
      </c>
      <c r="Q652" s="7" t="b">
        <f t="shared" si="138"/>
        <v>1</v>
      </c>
      <c r="R652" s="73">
        <f t="shared" si="137"/>
        <v>0</v>
      </c>
    </row>
    <row r="653" spans="1:18" x14ac:dyDescent="0.2">
      <c r="A653" s="12" t="s">
        <v>3929</v>
      </c>
      <c r="B653" s="124" t="s">
        <v>3956</v>
      </c>
      <c r="C653" s="12" t="s">
        <v>1781</v>
      </c>
      <c r="D653" s="12" t="s">
        <v>718</v>
      </c>
      <c r="E653" s="12" t="s">
        <v>1494</v>
      </c>
      <c r="F653" s="12" t="s">
        <v>3967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24496.31</v>
      </c>
      <c r="O653" s="18">
        <f>SUMIF(Journal!$A:$A,HeadJournal!$A653,Journal!U:U)</f>
        <v>8941.216666666669</v>
      </c>
      <c r="P653" s="22">
        <f t="shared" si="136"/>
        <v>0.57480958005609339</v>
      </c>
      <c r="R653" s="73">
        <f t="shared" si="137"/>
        <v>4.32870005280157E-2</v>
      </c>
    </row>
    <row r="654" spans="1:18" x14ac:dyDescent="0.2">
      <c r="A654" s="12" t="s">
        <v>3942</v>
      </c>
      <c r="B654" s="124" t="s">
        <v>3957</v>
      </c>
      <c r="C654" s="12" t="s">
        <v>1781</v>
      </c>
      <c r="D654" s="12" t="s">
        <v>718</v>
      </c>
      <c r="E654" s="12" t="s">
        <v>1494</v>
      </c>
      <c r="F654" s="12" t="s">
        <v>4022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24900</v>
      </c>
      <c r="O654" s="18">
        <f>SUMIF(Journal!$A:$A,HeadJournal!$A654,Journal!U:U)</f>
        <v>8844.5066666666698</v>
      </c>
      <c r="P654" s="22">
        <f t="shared" si="136"/>
        <v>0.55087106219927251</v>
      </c>
      <c r="R654" s="73">
        <f t="shared" si="137"/>
        <v>4.1937878790395323E-2</v>
      </c>
    </row>
    <row r="655" spans="1:18" x14ac:dyDescent="0.2">
      <c r="A655" s="12" t="s">
        <v>3955</v>
      </c>
      <c r="B655" s="124" t="s">
        <v>3958</v>
      </c>
      <c r="C655" s="12" t="s">
        <v>1765</v>
      </c>
      <c r="D655" s="12" t="s">
        <v>718</v>
      </c>
      <c r="E655" s="12" t="s">
        <v>1494</v>
      </c>
      <c r="F655" s="12" t="s">
        <v>4022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19897.71</v>
      </c>
      <c r="O655" s="18">
        <f>SUMIF(Journal!$A:$A,HeadJournal!$A655,Journal!U:U)</f>
        <v>7708.0066666666653</v>
      </c>
      <c r="P655" s="22">
        <f t="shared" si="136"/>
        <v>0.63233751108517522</v>
      </c>
      <c r="R655" s="73">
        <f t="shared" si="137"/>
        <v>5.5237876995092305E-2</v>
      </c>
    </row>
    <row r="656" spans="1:18" x14ac:dyDescent="0.2">
      <c r="A656" s="12" t="s">
        <v>3959</v>
      </c>
      <c r="B656" s="12"/>
      <c r="C656" s="12" t="s">
        <v>849</v>
      </c>
      <c r="D656" s="12" t="s">
        <v>718</v>
      </c>
      <c r="E656" s="12" t="s">
        <v>1494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136"/>
        <v>0.63098878695208971</v>
      </c>
      <c r="Q656" s="7" t="b">
        <f t="shared" si="138"/>
        <v>1</v>
      </c>
      <c r="R656" s="73">
        <f t="shared" si="137"/>
        <v>0</v>
      </c>
    </row>
    <row r="657" spans="1:18" x14ac:dyDescent="0.2">
      <c r="A657" s="12" t="s">
        <v>3965</v>
      </c>
      <c r="B657" s="12"/>
      <c r="C657" s="12" t="s">
        <v>1397</v>
      </c>
      <c r="D657" s="12" t="s">
        <v>718</v>
      </c>
      <c r="E657" s="12" t="s">
        <v>1494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136"/>
        <v>0.797752808988764</v>
      </c>
      <c r="Q657" s="7" t="b">
        <f t="shared" si="138"/>
        <v>1</v>
      </c>
      <c r="R657" s="73">
        <f t="shared" si="137"/>
        <v>0</v>
      </c>
    </row>
    <row r="658" spans="1:18" x14ac:dyDescent="0.2">
      <c r="A658" s="12" t="s">
        <v>3966</v>
      </c>
      <c r="B658" s="12"/>
      <c r="C658" s="12" t="s">
        <v>1397</v>
      </c>
      <c r="D658" s="12" t="s">
        <v>718</v>
      </c>
      <c r="E658" s="12" t="s">
        <v>1494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ref="P658:P669" si="139">IF(N658&lt;&gt;0,IFERROR(O658/M658,""),"")</f>
        <v>0.55520995334370138</v>
      </c>
      <c r="Q658" s="7" t="b">
        <f t="shared" si="138"/>
        <v>1</v>
      </c>
      <c r="R658" s="73">
        <f t="shared" ref="R658:R669" si="140">L658/M658</f>
        <v>0</v>
      </c>
    </row>
    <row r="659" spans="1:18" x14ac:dyDescent="0.2">
      <c r="A659" s="12" t="s">
        <v>3980</v>
      </c>
      <c r="B659" s="124" t="s">
        <v>4021</v>
      </c>
      <c r="C659" s="12" t="s">
        <v>1782</v>
      </c>
      <c r="D659" s="12" t="s">
        <v>718</v>
      </c>
      <c r="E659" s="12" t="s">
        <v>1494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26850</v>
      </c>
      <c r="O659" s="18">
        <f>SUMIF(Journal!$A:$A,HeadJournal!$A659,Journal!U:U)</f>
        <v>12567.250000000004</v>
      </c>
      <c r="P659" s="22">
        <f t="shared" si="139"/>
        <v>0.87989007719101764</v>
      </c>
      <c r="Q659" s="7" t="b">
        <f t="shared" si="138"/>
        <v>1</v>
      </c>
      <c r="R659" s="73">
        <f t="shared" si="140"/>
        <v>2.9686159878174728E-2</v>
      </c>
    </row>
    <row r="660" spans="1:18" x14ac:dyDescent="0.2">
      <c r="A660" s="12" t="s">
        <v>3984</v>
      </c>
      <c r="B660" s="124" t="s">
        <v>4020</v>
      </c>
      <c r="C660" s="12" t="s">
        <v>1782</v>
      </c>
      <c r="D660" s="12" t="s">
        <v>718</v>
      </c>
      <c r="E660" s="12" t="s">
        <v>1494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139"/>
        <v>0.50576848017107634</v>
      </c>
      <c r="Q660" s="7" t="b">
        <f t="shared" si="138"/>
        <v>1</v>
      </c>
      <c r="R660" s="73">
        <f t="shared" si="140"/>
        <v>2.8002010333005985E-2</v>
      </c>
    </row>
    <row r="661" spans="1:18" x14ac:dyDescent="0.2">
      <c r="A661" s="12" t="s">
        <v>3993</v>
      </c>
      <c r="B661" s="124" t="s">
        <v>4019</v>
      </c>
      <c r="C661" s="12" t="s">
        <v>1765</v>
      </c>
      <c r="D661" s="12" t="s">
        <v>718</v>
      </c>
      <c r="E661" s="12" t="s">
        <v>1494</v>
      </c>
      <c r="F661" s="12" t="s">
        <v>4022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139"/>
        <v>0.78524142264302033</v>
      </c>
      <c r="R661" s="73">
        <f t="shared" si="140"/>
        <v>4.5820002245633783E-2</v>
      </c>
    </row>
    <row r="662" spans="1:18" x14ac:dyDescent="0.2">
      <c r="A662" s="12" t="s">
        <v>3998</v>
      </c>
      <c r="B662" s="124" t="s">
        <v>4018</v>
      </c>
      <c r="C662" s="12" t="s">
        <v>1765</v>
      </c>
      <c r="D662" s="12" t="s">
        <v>718</v>
      </c>
      <c r="E662" s="12" t="s">
        <v>1494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 t="shared" ref="L662:L664" si="141"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139"/>
        <v>0.21499568669989438</v>
      </c>
      <c r="R662" s="73">
        <f t="shared" si="140"/>
        <v>3.2922398645212236E-2</v>
      </c>
    </row>
    <row r="663" spans="1:18" x14ac:dyDescent="0.2">
      <c r="A663" s="12" t="s">
        <v>4009</v>
      </c>
      <c r="B663" s="124" t="s">
        <v>4017</v>
      </c>
      <c r="C663" s="12" t="s">
        <v>1767</v>
      </c>
      <c r="D663" s="12" t="s">
        <v>718</v>
      </c>
      <c r="E663" s="12" t="s">
        <v>1494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 t="shared" si="141"/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139"/>
        <v>1.007585709762391</v>
      </c>
      <c r="R663" s="73">
        <f t="shared" si="140"/>
        <v>2.8564306742927974E-2</v>
      </c>
    </row>
    <row r="664" spans="1:18" x14ac:dyDescent="0.2">
      <c r="A664" s="12" t="s">
        <v>4015</v>
      </c>
      <c r="B664" s="124" t="s">
        <v>4016</v>
      </c>
      <c r="C664" s="12" t="s">
        <v>1781</v>
      </c>
      <c r="D664" s="12" t="s">
        <v>718</v>
      </c>
      <c r="E664" s="12" t="s">
        <v>1494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 t="shared" si="141"/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139"/>
        <v>0.77510827254795056</v>
      </c>
      <c r="R664" s="73">
        <f t="shared" si="140"/>
        <v>2.5600200937426227E-2</v>
      </c>
    </row>
    <row r="665" spans="1:18" x14ac:dyDescent="0.2">
      <c r="A665" s="12" t="s">
        <v>4027</v>
      </c>
      <c r="B665" s="12" t="s">
        <v>4024</v>
      </c>
      <c r="C665" s="12" t="s">
        <v>1518</v>
      </c>
      <c r="D665" s="12" t="s">
        <v>718</v>
      </c>
      <c r="E665" s="12" t="s">
        <v>1494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139"/>
        <v>-0.31899036235160799</v>
      </c>
      <c r="Q665" s="7" t="b">
        <f t="shared" si="138"/>
        <v>1</v>
      </c>
      <c r="R665" s="73">
        <f t="shared" si="140"/>
        <v>0.12966423500825383</v>
      </c>
    </row>
    <row r="666" spans="1:18" x14ac:dyDescent="0.2">
      <c r="A666" s="12" t="s">
        <v>4028</v>
      </c>
      <c r="B666" s="12" t="s">
        <v>4025</v>
      </c>
      <c r="C666" s="12" t="s">
        <v>1518</v>
      </c>
      <c r="D666" s="12" t="s">
        <v>718</v>
      </c>
      <c r="E666" s="12" t="s">
        <v>1494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139"/>
        <v>-0.71769815418023886</v>
      </c>
      <c r="Q666" s="7" t="b">
        <f t="shared" si="138"/>
        <v>1</v>
      </c>
      <c r="R666" s="73">
        <f t="shared" si="140"/>
        <v>9.7394136807817583E-2</v>
      </c>
    </row>
    <row r="667" spans="1:18" x14ac:dyDescent="0.2">
      <c r="A667" s="12" t="s">
        <v>4023</v>
      </c>
      <c r="B667" s="12" t="s">
        <v>4026</v>
      </c>
      <c r="C667" s="12" t="s">
        <v>1518</v>
      </c>
      <c r="D667" s="12" t="s">
        <v>718</v>
      </c>
      <c r="E667" s="12" t="s">
        <v>1494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139"/>
        <v>-0.49268292682926829</v>
      </c>
      <c r="Q667" s="7" t="b">
        <f t="shared" si="138"/>
        <v>1</v>
      </c>
      <c r="R667" s="73">
        <f t="shared" si="140"/>
        <v>1.0731707317073172E-2</v>
      </c>
    </row>
    <row r="668" spans="1:18" x14ac:dyDescent="0.2">
      <c r="A668" s="12" t="s">
        <v>4056</v>
      </c>
      <c r="B668" s="12"/>
      <c r="C668" s="12" t="s">
        <v>4057</v>
      </c>
      <c r="D668" s="12" t="s">
        <v>718</v>
      </c>
      <c r="E668" s="12" t="s">
        <v>4058</v>
      </c>
      <c r="F668" s="12" t="s">
        <v>4059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21150</v>
      </c>
      <c r="O668" s="18">
        <f>SUMIF(Journal!$A:$A,HeadJournal!$A668,Journal!U:U)</f>
        <v>6780.2450000000035</v>
      </c>
      <c r="P668" s="22">
        <f t="shared" si="139"/>
        <v>0.47184137794972864</v>
      </c>
      <c r="Q668" s="7" t="b">
        <f t="shared" si="138"/>
        <v>1</v>
      </c>
      <c r="R668" s="73">
        <f t="shared" si="140"/>
        <v>0.18650283181585209</v>
      </c>
    </row>
    <row r="669" spans="1:18" x14ac:dyDescent="0.2">
      <c r="A669" s="12" t="s">
        <v>4067</v>
      </c>
      <c r="B669" s="124" t="s">
        <v>4068</v>
      </c>
      <c r="C669" s="12" t="s">
        <v>1781</v>
      </c>
      <c r="D669" s="12" t="s">
        <v>718</v>
      </c>
      <c r="E669" s="12" t="s">
        <v>1494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139"/>
        <v>0.36291557390113138</v>
      </c>
      <c r="R669" s="73">
        <f t="shared" si="140"/>
        <v>3.0015522490246513E-2</v>
      </c>
    </row>
    <row r="670" spans="1:18" x14ac:dyDescent="0.2">
      <c r="A670" s="12" t="s">
        <v>4081</v>
      </c>
      <c r="B670" s="124" t="s">
        <v>4082</v>
      </c>
      <c r="C670" s="12" t="s">
        <v>1765</v>
      </c>
      <c r="D670" s="12" t="s">
        <v>718</v>
      </c>
      <c r="E670" s="12" t="s">
        <v>1494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 t="shared" ref="L670:L673" si="142"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131"/>
        <v>0.55789851273058366</v>
      </c>
      <c r="R670" s="73">
        <f t="shared" si="132"/>
        <v>3.1681633620235405E-2</v>
      </c>
    </row>
    <row r="671" spans="1:18" x14ac:dyDescent="0.2">
      <c r="A671" s="12" t="s">
        <v>4092</v>
      </c>
      <c r="B671" s="124" t="s">
        <v>4091</v>
      </c>
      <c r="C671" s="12" t="s">
        <v>1767</v>
      </c>
      <c r="D671" s="12" t="s">
        <v>718</v>
      </c>
      <c r="E671" s="12" t="s">
        <v>1494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 t="shared" si="142"/>
        <v>484</v>
      </c>
      <c r="M671" s="8">
        <f>SUMIF(Journal!$A:$A,HeadJournal!$A671,Journal!$P:$P)</f>
        <v>16145.289999999999</v>
      </c>
      <c r="N671" s="8">
        <f>SUMIF(Journal!$A:$A,HeadJournal!$A671,Journal!Q:Q)</f>
        <v>23944.239999999998</v>
      </c>
      <c r="O671" s="18">
        <f>SUMIF(Journal!$A:$A,HeadJournal!$A671,Journal!U:U)</f>
        <v>7798.9500000000007</v>
      </c>
      <c r="P671" s="22">
        <f t="shared" si="131"/>
        <v>0.4830479972797021</v>
      </c>
      <c r="R671" s="73">
        <f t="shared" si="132"/>
        <v>2.997778299429741E-2</v>
      </c>
    </row>
    <row r="672" spans="1:18" x14ac:dyDescent="0.2">
      <c r="A672" s="12" t="s">
        <v>4103</v>
      </c>
      <c r="B672" s="124" t="s">
        <v>4102</v>
      </c>
      <c r="C672" s="12" t="s">
        <v>1767</v>
      </c>
      <c r="D672" s="12" t="s">
        <v>718</v>
      </c>
      <c r="E672" s="12" t="s">
        <v>1494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 t="shared" si="142"/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131"/>
        <v>0.3960616736768231</v>
      </c>
      <c r="R672" s="73">
        <f t="shared" si="132"/>
        <v>2.8495932853220038E-2</v>
      </c>
    </row>
    <row r="673" spans="1:18" x14ac:dyDescent="0.2">
      <c r="A673" s="12" t="s">
        <v>4106</v>
      </c>
      <c r="B673" s="124" t="s">
        <v>4107</v>
      </c>
      <c r="C673" s="12" t="s">
        <v>1782</v>
      </c>
      <c r="D673" s="12" t="s">
        <v>718</v>
      </c>
      <c r="E673" s="12" t="s">
        <v>1494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 t="shared" si="142"/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131"/>
        <v>0.8458531641904482</v>
      </c>
      <c r="Q673" s="7" t="b">
        <f t="shared" si="138"/>
        <v>1</v>
      </c>
      <c r="R673" s="73">
        <f t="shared" si="132"/>
        <v>2.9195847433600552E-2</v>
      </c>
    </row>
    <row r="674" spans="1:18" x14ac:dyDescent="0.2">
      <c r="A674" s="12" t="s">
        <v>4114</v>
      </c>
      <c r="B674" s="124" t="s">
        <v>4123</v>
      </c>
      <c r="C674" s="12" t="s">
        <v>1781</v>
      </c>
      <c r="D674" s="12" t="s">
        <v>718</v>
      </c>
      <c r="E674" s="12" t="s">
        <v>1494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20600</v>
      </c>
      <c r="O674" s="18">
        <f>SUMIF(Journal!$A:$A,HeadJournal!$A674,Journal!U:U)</f>
        <v>6818.340945830525</v>
      </c>
      <c r="P674" s="22">
        <f t="shared" si="131"/>
        <v>0.49474021371670185</v>
      </c>
      <c r="R674" s="73">
        <f t="shared" si="132"/>
        <v>4.1601183941629892E-2</v>
      </c>
    </row>
    <row r="675" spans="1:18" x14ac:dyDescent="0.2">
      <c r="A675" s="12" t="s">
        <v>4121</v>
      </c>
      <c r="B675" s="124" t="s">
        <v>4122</v>
      </c>
      <c r="C675" s="12" t="s">
        <v>1767</v>
      </c>
      <c r="D675" s="12" t="s">
        <v>718</v>
      </c>
      <c r="E675" s="12" t="s">
        <v>1494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131"/>
        <v>0.74966219751884</v>
      </c>
      <c r="R675" s="73">
        <f t="shared" si="132"/>
        <v>4.7317908486358577E-2</v>
      </c>
    </row>
    <row r="676" spans="1:18" x14ac:dyDescent="0.2">
      <c r="A676" s="12" t="s">
        <v>4132</v>
      </c>
      <c r="B676" s="124" t="s">
        <v>4138</v>
      </c>
      <c r="C676" s="12" t="s">
        <v>1767</v>
      </c>
      <c r="D676" s="12" t="s">
        <v>718</v>
      </c>
      <c r="E676" s="12" t="s">
        <v>1494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ref="P676:P689" si="143">IF(N676&lt;&gt;0,IFERROR(O676/M676,""),"")</f>
        <v>0.43090227483145987</v>
      </c>
      <c r="R676" s="73">
        <f t="shared" ref="R676:R689" si="144">L676/M676</f>
        <v>3.2740984254618154E-2</v>
      </c>
    </row>
    <row r="677" spans="1:18" x14ac:dyDescent="0.2">
      <c r="A677" s="12" t="s">
        <v>4136</v>
      </c>
      <c r="B677" s="124" t="s">
        <v>4137</v>
      </c>
      <c r="C677" s="12" t="s">
        <v>1765</v>
      </c>
      <c r="D677" s="12" t="s">
        <v>718</v>
      </c>
      <c r="E677" s="12" t="s">
        <v>1494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143"/>
        <v>0.34397644753377477</v>
      </c>
      <c r="R677" s="73">
        <f t="shared" si="144"/>
        <v>3.3070665089529223E-2</v>
      </c>
    </row>
    <row r="678" spans="1:18" x14ac:dyDescent="0.2">
      <c r="A678" s="12" t="s">
        <v>4149</v>
      </c>
      <c r="B678" s="124" t="s">
        <v>4150</v>
      </c>
      <c r="C678" s="12" t="s">
        <v>1781</v>
      </c>
      <c r="D678" s="12" t="s">
        <v>718</v>
      </c>
      <c r="E678" s="12" t="s">
        <v>1494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143"/>
        <v>0.37852538042115763</v>
      </c>
      <c r="R678" s="73">
        <f t="shared" si="144"/>
        <v>3.2938217054310846E-2</v>
      </c>
    </row>
    <row r="679" spans="1:18" x14ac:dyDescent="0.2">
      <c r="A679" s="12" t="s">
        <v>4153</v>
      </c>
      <c r="B679" s="124" t="s">
        <v>4154</v>
      </c>
      <c r="C679" s="12" t="s">
        <v>1781</v>
      </c>
      <c r="D679" s="12" t="s">
        <v>718</v>
      </c>
      <c r="E679" s="12" t="s">
        <v>1494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143"/>
        <v>0.67720945073435856</v>
      </c>
      <c r="R679" s="73">
        <f t="shared" si="144"/>
        <v>3.6816792820998118E-2</v>
      </c>
    </row>
    <row r="680" spans="1:18" x14ac:dyDescent="0.2">
      <c r="A680" s="12" t="s">
        <v>4350</v>
      </c>
      <c r="B680" s="124" t="s">
        <v>4351</v>
      </c>
      <c r="C680" s="12" t="s">
        <v>1767</v>
      </c>
      <c r="D680" s="12" t="s">
        <v>718</v>
      </c>
      <c r="E680" s="12" t="s">
        <v>1494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143"/>
        <v>0.70928112519534636</v>
      </c>
      <c r="R680" s="73">
        <f t="shared" si="144"/>
        <v>3.1472477860739707E-2</v>
      </c>
    </row>
    <row r="681" spans="1:18" x14ac:dyDescent="0.2">
      <c r="A681" s="12" t="s">
        <v>4361</v>
      </c>
      <c r="B681" s="124" t="s">
        <v>4362</v>
      </c>
      <c r="C681" s="12" t="s">
        <v>1767</v>
      </c>
      <c r="D681" s="12" t="s">
        <v>718</v>
      </c>
      <c r="E681" s="12" t="s">
        <v>1494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 t="shared" ref="L681:L684" si="145">(1500+820)/5</f>
        <v>464</v>
      </c>
      <c r="M681" s="8">
        <f>SUMIF(Journal!$A:$A,HeadJournal!$A681,Journal!$P:$P)</f>
        <v>17364.16</v>
      </c>
      <c r="N681" s="8">
        <f>SUMIF(Journal!$A:$A,HeadJournal!$A681,Journal!Q:Q)</f>
        <v>18450</v>
      </c>
      <c r="O681" s="18">
        <f>SUMIF(Journal!$A:$A,HeadJournal!$A681,Journal!U:U)</f>
        <v>1085.8399999999992</v>
      </c>
      <c r="P681" s="22">
        <f t="shared" si="143"/>
        <v>6.2533402134050786E-2</v>
      </c>
      <c r="R681" s="73">
        <f t="shared" si="144"/>
        <v>2.6721707240661224E-2</v>
      </c>
    </row>
    <row r="682" spans="1:18" x14ac:dyDescent="0.2">
      <c r="A682" s="12" t="s">
        <v>4366</v>
      </c>
      <c r="B682" s="124" t="s">
        <v>4367</v>
      </c>
      <c r="C682" s="12" t="s">
        <v>1781</v>
      </c>
      <c r="D682" s="12" t="s">
        <v>718</v>
      </c>
      <c r="E682" s="12" t="s">
        <v>1494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 t="shared" si="145"/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143"/>
        <v>0.38728242494626491</v>
      </c>
      <c r="R682" s="73">
        <f t="shared" si="144"/>
        <v>2.7160297264770757E-2</v>
      </c>
    </row>
    <row r="683" spans="1:18" x14ac:dyDescent="0.2">
      <c r="A683" s="12" t="s">
        <v>4375</v>
      </c>
      <c r="B683" s="124" t="s">
        <v>4376</v>
      </c>
      <c r="C683" s="12" t="s">
        <v>1781</v>
      </c>
      <c r="D683" s="12" t="s">
        <v>718</v>
      </c>
      <c r="E683" s="12" t="s">
        <v>1494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 t="shared" si="145"/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143"/>
        <v>0.25108119005117474</v>
      </c>
      <c r="R683" s="73">
        <f t="shared" si="144"/>
        <v>2.6386439644715681E-2</v>
      </c>
    </row>
    <row r="684" spans="1:18" x14ac:dyDescent="0.2">
      <c r="A684" s="12" t="s">
        <v>4396</v>
      </c>
      <c r="B684" s="124" t="s">
        <v>4397</v>
      </c>
      <c r="C684" s="12" t="s">
        <v>1782</v>
      </c>
      <c r="D684" s="12" t="s">
        <v>718</v>
      </c>
      <c r="E684" s="12" t="s">
        <v>1494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 t="shared" si="145"/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143"/>
        <v>0.44014639286268759</v>
      </c>
      <c r="Q684" s="7" t="b">
        <f t="shared" si="138"/>
        <v>1</v>
      </c>
      <c r="R684" s="73">
        <f t="shared" si="144"/>
        <v>3.0652657169187476E-2</v>
      </c>
    </row>
    <row r="685" spans="1:18" x14ac:dyDescent="0.2">
      <c r="A685" s="12" t="s">
        <v>4398</v>
      </c>
      <c r="B685" s="124" t="s">
        <v>4399</v>
      </c>
      <c r="C685" s="12" t="s">
        <v>1782</v>
      </c>
      <c r="D685" s="12" t="s">
        <v>718</v>
      </c>
      <c r="E685" s="12" t="s">
        <v>1494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143"/>
        <v>0.33124183321909356</v>
      </c>
      <c r="Q685" s="7" t="b">
        <f t="shared" si="138"/>
        <v>1</v>
      </c>
      <c r="R685" s="73">
        <f t="shared" si="144"/>
        <v>2.2833597786605812E-2</v>
      </c>
    </row>
    <row r="686" spans="1:18" x14ac:dyDescent="0.2">
      <c r="A686" s="12" t="s">
        <v>4403</v>
      </c>
      <c r="B686" s="124" t="s">
        <v>4438</v>
      </c>
      <c r="C686" s="12" t="s">
        <v>1782</v>
      </c>
      <c r="D686" s="12" t="s">
        <v>718</v>
      </c>
      <c r="E686" s="12" t="s">
        <v>1494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 t="shared" ref="L686:L687" si="146"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18100</v>
      </c>
      <c r="O686" s="18">
        <f>SUMIF(Journal!$A:$A,HeadJournal!$A686,Journal!U:U)</f>
        <v>4393.9266666666681</v>
      </c>
      <c r="P686" s="22">
        <f t="shared" si="143"/>
        <v>0.32058245711998251</v>
      </c>
      <c r="Q686" s="7" t="b">
        <f t="shared" si="138"/>
        <v>1</v>
      </c>
      <c r="R686" s="73">
        <f t="shared" si="144"/>
        <v>2.577932605059266E-2</v>
      </c>
    </row>
    <row r="687" spans="1:18" x14ac:dyDescent="0.2">
      <c r="A687" s="12" t="s">
        <v>4412</v>
      </c>
      <c r="B687" s="124" t="s">
        <v>4439</v>
      </c>
      <c r="C687" s="12" t="s">
        <v>1782</v>
      </c>
      <c r="D687" s="12" t="s">
        <v>718</v>
      </c>
      <c r="E687" s="12" t="s">
        <v>1494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 t="shared" si="146"/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25200</v>
      </c>
      <c r="O687" s="18">
        <f>SUMIF(Journal!$A:$A,HeadJournal!$A687,Journal!U:U)</f>
        <v>8401.4666666666672</v>
      </c>
      <c r="P687" s="22">
        <f t="shared" si="143"/>
        <v>0.50013096381430122</v>
      </c>
      <c r="Q687" s="7" t="b">
        <f t="shared" si="138"/>
        <v>1</v>
      </c>
      <c r="R687" s="73">
        <f t="shared" si="144"/>
        <v>2.1033582296867182E-2</v>
      </c>
    </row>
    <row r="688" spans="1:18" x14ac:dyDescent="0.2">
      <c r="A688" s="12" t="s">
        <v>4418</v>
      </c>
      <c r="B688" s="124" t="s">
        <v>4440</v>
      </c>
      <c r="C688" s="12" t="s">
        <v>1782</v>
      </c>
      <c r="D688" s="12" t="s">
        <v>718</v>
      </c>
      <c r="E688" s="12" t="s">
        <v>1494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26600</v>
      </c>
      <c r="O688" s="18">
        <f>SUMIF(Journal!$A:$A,HeadJournal!$A688,Journal!U:U)</f>
        <v>10400.809999999998</v>
      </c>
      <c r="P688" s="22">
        <f t="shared" si="143"/>
        <v>0.64205741151255058</v>
      </c>
      <c r="Q688" s="7" t="b">
        <f t="shared" si="138"/>
        <v>1</v>
      </c>
      <c r="R688" s="73">
        <f t="shared" si="144"/>
        <v>2.8087824144293626E-2</v>
      </c>
    </row>
    <row r="689" spans="1:18" x14ac:dyDescent="0.2">
      <c r="A689" s="12" t="s">
        <v>4425</v>
      </c>
      <c r="B689" s="124" t="s">
        <v>4441</v>
      </c>
      <c r="C689" s="12" t="s">
        <v>1765</v>
      </c>
      <c r="D689" s="12" t="s">
        <v>718</v>
      </c>
      <c r="E689" s="12" t="s">
        <v>1494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 t="shared" ref="L689:L691" si="147"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20000</v>
      </c>
      <c r="O689" s="18">
        <f>SUMIF(Journal!$A:$A,HeadJournal!$A689,Journal!U:U)</f>
        <v>6500.6766666666681</v>
      </c>
      <c r="P689" s="22">
        <f t="shared" si="143"/>
        <v>0.48155574217670671</v>
      </c>
      <c r="R689" s="73">
        <f t="shared" si="144"/>
        <v>2.6174151445121814E-2</v>
      </c>
    </row>
    <row r="690" spans="1:18" x14ac:dyDescent="0.2">
      <c r="A690" s="12" t="s">
        <v>4428</v>
      </c>
      <c r="B690" s="124" t="s">
        <v>4442</v>
      </c>
      <c r="C690" s="12" t="s">
        <v>1765</v>
      </c>
      <c r="D690" s="12" t="s">
        <v>718</v>
      </c>
      <c r="E690" s="12" t="s">
        <v>1494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 t="shared" si="147"/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131"/>
        <v>0.82786455017629856</v>
      </c>
      <c r="R690" s="73">
        <f t="shared" si="132"/>
        <v>2.1456660278924431E-2</v>
      </c>
    </row>
    <row r="691" spans="1:18" x14ac:dyDescent="0.2">
      <c r="A691" s="12" t="s">
        <v>4437</v>
      </c>
      <c r="B691" s="124" t="s">
        <v>4443</v>
      </c>
      <c r="C691" s="12" t="s">
        <v>1767</v>
      </c>
      <c r="D691" s="12" t="s">
        <v>718</v>
      </c>
      <c r="E691" s="12" t="s">
        <v>1494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 t="shared" si="147"/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131"/>
        <v>0.79045639623532948</v>
      </c>
      <c r="R691" s="73">
        <f t="shared" si="132"/>
        <v>2.7746838889027035E-2</v>
      </c>
    </row>
    <row r="692" spans="1:18" x14ac:dyDescent="0.2">
      <c r="A692" s="12" t="s">
        <v>4452</v>
      </c>
      <c r="B692" s="124" t="s">
        <v>4453</v>
      </c>
      <c r="C692" s="12" t="s">
        <v>1767</v>
      </c>
      <c r="D692" s="12" t="s">
        <v>718</v>
      </c>
      <c r="E692" s="12" t="s">
        <v>1494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26171.22</v>
      </c>
      <c r="O692" s="18">
        <f>SUMIF(Journal!$A:$A,HeadJournal!$A692,Journal!U:U)</f>
        <v>11898.840000000004</v>
      </c>
      <c r="P692" s="22">
        <f t="shared" si="131"/>
        <v>0.83369697275436949</v>
      </c>
      <c r="R692" s="73">
        <f t="shared" si="132"/>
        <v>3.1879756564777574E-2</v>
      </c>
    </row>
    <row r="693" spans="1:18" x14ac:dyDescent="0.2">
      <c r="A693" s="12" t="s">
        <v>4459</v>
      </c>
      <c r="B693" s="124" t="s">
        <v>4460</v>
      </c>
      <c r="C693" s="12" t="s">
        <v>1782</v>
      </c>
      <c r="D693" s="12" t="s">
        <v>718</v>
      </c>
      <c r="E693" s="12" t="s">
        <v>1494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131"/>
        <v>0.69009477251869522</v>
      </c>
      <c r="Q693" s="7" t="b">
        <f t="shared" si="138"/>
        <v>1</v>
      </c>
      <c r="R693" s="73">
        <f t="shared" si="132"/>
        <v>4.13437162094627E-2</v>
      </c>
    </row>
    <row r="694" spans="1:18" x14ac:dyDescent="0.2">
      <c r="A694" s="12" t="s">
        <v>4461</v>
      </c>
      <c r="B694" s="124" t="s">
        <v>4462</v>
      </c>
      <c r="C694" s="12" t="s">
        <v>1781</v>
      </c>
      <c r="D694" s="12" t="s">
        <v>718</v>
      </c>
      <c r="E694" s="12" t="s">
        <v>1494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14200</v>
      </c>
      <c r="O694" s="18">
        <f>SUMIF(Journal!$A:$A,HeadJournal!$A694,Journal!U:U)</f>
        <v>3706.4799999999987</v>
      </c>
      <c r="P694" s="22">
        <f t="shared" si="131"/>
        <v>0.35321608001890675</v>
      </c>
      <c r="R694" s="73">
        <f t="shared" si="132"/>
        <v>4.3360092704831169E-2</v>
      </c>
    </row>
    <row r="695" spans="1:18" x14ac:dyDescent="0.2">
      <c r="A695" s="12" t="s">
        <v>4589</v>
      </c>
      <c r="B695" s="12"/>
      <c r="C695" s="12" t="s">
        <v>849</v>
      </c>
      <c r="D695" s="12" t="s">
        <v>718</v>
      </c>
      <c r="E695" s="12" t="s">
        <v>1494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131"/>
        <v>1.1428571428571428</v>
      </c>
      <c r="Q695" s="7" t="b">
        <f t="shared" si="138"/>
        <v>1</v>
      </c>
      <c r="R695" s="73">
        <f t="shared" si="132"/>
        <v>0</v>
      </c>
    </row>
    <row r="696" spans="1:18" x14ac:dyDescent="0.2">
      <c r="A696" s="12" t="s">
        <v>4591</v>
      </c>
      <c r="B696" s="12"/>
      <c r="C696" s="12" t="s">
        <v>1397</v>
      </c>
      <c r="D696" s="12" t="s">
        <v>718</v>
      </c>
      <c r="E696" s="12" t="s">
        <v>1494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131"/>
        <v>1.6178010471204189</v>
      </c>
      <c r="Q696" s="7" t="b">
        <f t="shared" si="138"/>
        <v>1</v>
      </c>
      <c r="R696" s="73">
        <f t="shared" si="132"/>
        <v>0</v>
      </c>
    </row>
    <row r="697" spans="1:18" x14ac:dyDescent="0.2">
      <c r="A697" s="12" t="s">
        <v>4592</v>
      </c>
      <c r="B697" s="12"/>
      <c r="C697" s="12" t="s">
        <v>1397</v>
      </c>
      <c r="D697" s="12" t="s">
        <v>718</v>
      </c>
      <c r="E697" s="12" t="s">
        <v>1494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ref="P697:P885" si="148">IF(N697&lt;&gt;0,IFERROR(O697/M697,""),"")</f>
        <v>1.3474178403755868</v>
      </c>
      <c r="Q697" s="7" t="b">
        <f t="shared" si="138"/>
        <v>1</v>
      </c>
      <c r="R697" s="73">
        <f t="shared" ref="R697:R885" si="149">L697/M697</f>
        <v>0</v>
      </c>
    </row>
    <row r="698" spans="1:18" x14ac:dyDescent="0.2">
      <c r="A698" s="12" t="s">
        <v>4615</v>
      </c>
      <c r="B698" s="194" t="s">
        <v>4617</v>
      </c>
      <c r="C698" s="12" t="s">
        <v>1781</v>
      </c>
      <c r="D698" s="12" t="s">
        <v>718</v>
      </c>
      <c r="E698" s="12" t="s">
        <v>1494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23200</v>
      </c>
      <c r="O698" s="18">
        <f>SUMIF(Journal!$A:$A,HeadJournal!$A698,Journal!U:U)</f>
        <v>6064.8100000000031</v>
      </c>
      <c r="P698" s="22">
        <f t="shared" si="148"/>
        <v>0.353938882498531</v>
      </c>
      <c r="R698" s="73">
        <f t="shared" si="149"/>
        <v>2.9471514468179229E-2</v>
      </c>
    </row>
    <row r="699" spans="1:18" x14ac:dyDescent="0.2">
      <c r="A699" s="12" t="s">
        <v>4616</v>
      </c>
      <c r="B699" s="194" t="s">
        <v>4618</v>
      </c>
      <c r="C699" s="12" t="s">
        <v>1765</v>
      </c>
      <c r="D699" s="12" t="s">
        <v>718</v>
      </c>
      <c r="E699" s="12" t="s">
        <v>1494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20200</v>
      </c>
      <c r="O699" s="18">
        <f>SUMIF(Journal!$A:$A,HeadJournal!$A699,Journal!U:U)</f>
        <v>3525.1759487776417</v>
      </c>
      <c r="P699" s="22">
        <f t="shared" si="148"/>
        <v>0.21140708519315543</v>
      </c>
      <c r="R699" s="73">
        <f t="shared" si="149"/>
        <v>3.0285177129828887E-2</v>
      </c>
    </row>
    <row r="700" spans="1:18" x14ac:dyDescent="0.2">
      <c r="A700" s="12" t="s">
        <v>4627</v>
      </c>
      <c r="B700" s="194" t="s">
        <v>4628</v>
      </c>
      <c r="C700" s="12" t="s">
        <v>1782</v>
      </c>
      <c r="D700" s="12" t="s">
        <v>718</v>
      </c>
      <c r="E700" s="12" t="s">
        <v>1494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22080</v>
      </c>
      <c r="O700" s="18">
        <f>SUMIF(Journal!$A:$A,HeadJournal!$A700,Journal!U:U)</f>
        <v>4514.140000000004</v>
      </c>
      <c r="P700" s="22">
        <f t="shared" si="148"/>
        <v>0.25698371727885821</v>
      </c>
      <c r="Q700" s="7" t="b">
        <f t="shared" si="138"/>
        <v>1</v>
      </c>
      <c r="R700" s="73">
        <f t="shared" si="149"/>
        <v>2.8748948243923159E-2</v>
      </c>
    </row>
    <row r="701" spans="1:18" x14ac:dyDescent="0.2">
      <c r="A701" s="12" t="s">
        <v>4637</v>
      </c>
      <c r="B701" s="194" t="s">
        <v>4638</v>
      </c>
      <c r="C701" s="12" t="s">
        <v>1782</v>
      </c>
      <c r="D701" s="12" t="s">
        <v>718</v>
      </c>
      <c r="E701" s="12" t="s">
        <v>1494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11470</v>
      </c>
      <c r="O701" s="18">
        <f>SUMIF(Journal!$A:$A,HeadJournal!$A701,Journal!U:U)</f>
        <v>1248.23</v>
      </c>
      <c r="P701" s="22">
        <f t="shared" si="148"/>
        <v>0.12211485877690459</v>
      </c>
      <c r="Q701" s="7" t="b">
        <f t="shared" si="138"/>
        <v>1</v>
      </c>
      <c r="R701" s="73">
        <f t="shared" si="149"/>
        <v>3.9523487615158628E-2</v>
      </c>
    </row>
    <row r="702" spans="1:18" x14ac:dyDescent="0.2">
      <c r="A702" s="12" t="s">
        <v>4645</v>
      </c>
      <c r="B702" s="194" t="s">
        <v>4646</v>
      </c>
      <c r="C702" s="12" t="s">
        <v>1782</v>
      </c>
      <c r="D702" s="12" t="s">
        <v>718</v>
      </c>
      <c r="E702" s="12" t="s">
        <v>1494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 t="shared" ref="L702:L703" si="150"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148"/>
        <v>0.43491621811185688</v>
      </c>
      <c r="Q702" s="7" t="b">
        <f t="shared" si="138"/>
        <v>1</v>
      </c>
      <c r="R702" s="73">
        <f t="shared" si="149"/>
        <v>2.318824608468761E-2</v>
      </c>
    </row>
    <row r="703" spans="1:18" x14ac:dyDescent="0.2">
      <c r="A703" s="12" t="s">
        <v>4653</v>
      </c>
      <c r="B703" s="194" t="s">
        <v>4654</v>
      </c>
      <c r="C703" s="12" t="s">
        <v>1781</v>
      </c>
      <c r="D703" s="12" t="s">
        <v>718</v>
      </c>
      <c r="E703" s="12" t="s">
        <v>1494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 t="shared" si="150"/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ref="P703:P707" si="151">IF(N703&lt;&gt;0,IFERROR(O703/M703,""),"")</f>
        <v>0.29989807158448784</v>
      </c>
      <c r="R703" s="73">
        <f t="shared" ref="R703:R707" si="152">L703/M703</f>
        <v>2.7234841181776381E-2</v>
      </c>
    </row>
    <row r="704" spans="1:18" x14ac:dyDescent="0.2">
      <c r="A704" s="12" t="s">
        <v>4671</v>
      </c>
      <c r="B704" s="194" t="s">
        <v>4672</v>
      </c>
      <c r="C704" s="12" t="s">
        <v>1767</v>
      </c>
      <c r="D704" s="12" t="s">
        <v>718</v>
      </c>
      <c r="E704" s="12" t="s">
        <v>1494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20500</v>
      </c>
      <c r="O704" s="18">
        <f>SUMIF(Journal!$A:$A,HeadJournal!$A704,Journal!U:U)</f>
        <v>3498.7200000000003</v>
      </c>
      <c r="P704" s="22">
        <f t="shared" si="151"/>
        <v>0.20579156392930417</v>
      </c>
      <c r="R704" s="73">
        <f t="shared" si="152"/>
        <v>2.970364584313652E-2</v>
      </c>
    </row>
    <row r="705" spans="1:18" x14ac:dyDescent="0.2">
      <c r="A705" s="12" t="s">
        <v>4680</v>
      </c>
      <c r="B705" s="194" t="s">
        <v>4618</v>
      </c>
      <c r="C705" s="12" t="s">
        <v>1765</v>
      </c>
      <c r="D705" s="12" t="s">
        <v>718</v>
      </c>
      <c r="E705" s="12" t="s">
        <v>1494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151"/>
        <v>0.69961129591484983</v>
      </c>
      <c r="R705" s="73">
        <f t="shared" si="152"/>
        <v>2.4092735563143834E-2</v>
      </c>
    </row>
    <row r="706" spans="1:18" x14ac:dyDescent="0.2">
      <c r="A706" s="12" t="s">
        <v>4824</v>
      </c>
      <c r="B706" s="12"/>
      <c r="C706" s="12" t="s">
        <v>1397</v>
      </c>
      <c r="D706" s="12" t="s">
        <v>718</v>
      </c>
      <c r="E706" s="12" t="s">
        <v>1494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151"/>
        <v>1.2935779816513762</v>
      </c>
      <c r="Q706" s="7" t="b">
        <f t="shared" si="138"/>
        <v>1</v>
      </c>
      <c r="R706" s="73">
        <f t="shared" si="152"/>
        <v>0</v>
      </c>
    </row>
    <row r="707" spans="1:18" x14ac:dyDescent="0.2">
      <c r="A707" s="12" t="s">
        <v>4825</v>
      </c>
      <c r="B707" s="12"/>
      <c r="C707" s="12" t="s">
        <v>1385</v>
      </c>
      <c r="D707" s="12" t="s">
        <v>718</v>
      </c>
      <c r="E707" s="12" t="s">
        <v>1494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si="151"/>
        <v>-0.51262224214996654</v>
      </c>
      <c r="Q707" s="7" t="b">
        <f t="shared" si="138"/>
        <v>1</v>
      </c>
      <c r="R707" s="73">
        <f t="shared" si="152"/>
        <v>5.0663758566924996E-2</v>
      </c>
    </row>
    <row r="708" spans="1:18" x14ac:dyDescent="0.2">
      <c r="A708" s="12" t="s">
        <v>4833</v>
      </c>
      <c r="B708" s="12"/>
      <c r="C708" s="12" t="s">
        <v>1767</v>
      </c>
      <c r="D708" s="12" t="s">
        <v>718</v>
      </c>
      <c r="E708" s="12" t="s">
        <v>1494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ref="P708:P884" si="153">IF(N708&lt;&gt;0,IFERROR(O708/M708,""),"")</f>
        <v>0.25458247551727503</v>
      </c>
      <c r="Q708" s="7" t="b">
        <f t="shared" ref="Q708:Q889" si="154">J708=K708</f>
        <v>1</v>
      </c>
      <c r="R708" s="73">
        <f t="shared" ref="R708:R884" si="155">L708/M708</f>
        <v>2.9951743784871882E-2</v>
      </c>
    </row>
    <row r="709" spans="1:18" x14ac:dyDescent="0.2">
      <c r="A709" s="12" t="s">
        <v>4838</v>
      </c>
      <c r="B709" s="12"/>
      <c r="C709" s="12" t="s">
        <v>1765</v>
      </c>
      <c r="D709" s="12" t="s">
        <v>718</v>
      </c>
      <c r="E709" s="12" t="s">
        <v>1494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14600</v>
      </c>
      <c r="O709" s="18">
        <f>SUMIF(Journal!$A:$A,HeadJournal!$A709,Journal!U:U)</f>
        <v>-3671.6000000000031</v>
      </c>
      <c r="P709" s="22">
        <f t="shared" si="153"/>
        <v>-0.20094572998533258</v>
      </c>
      <c r="Q709" s="7" t="b">
        <f t="shared" si="154"/>
        <v>1</v>
      </c>
      <c r="R709" s="73">
        <f t="shared" si="155"/>
        <v>2.2110816786707236E-2</v>
      </c>
    </row>
    <row r="710" spans="1:18" x14ac:dyDescent="0.2">
      <c r="A710" s="12" t="s">
        <v>4852</v>
      </c>
      <c r="B710" s="12"/>
      <c r="C710" s="12" t="s">
        <v>1781</v>
      </c>
      <c r="D710" s="12" t="s">
        <v>718</v>
      </c>
      <c r="E710" s="12" t="s">
        <v>1494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 t="shared" ref="L710:L711" si="156"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13400</v>
      </c>
      <c r="O710" s="18">
        <f>SUMIF(Journal!$A:$A,HeadJournal!$A710,Journal!U:U)</f>
        <v>-3284.9500000000025</v>
      </c>
      <c r="P710" s="22">
        <f t="shared" si="153"/>
        <v>-0.19688102151939332</v>
      </c>
      <c r="Q710" s="7" t="b">
        <f t="shared" si="154"/>
        <v>1</v>
      </c>
      <c r="R710" s="73">
        <f t="shared" si="155"/>
        <v>3.1765153626471754E-2</v>
      </c>
    </row>
    <row r="711" spans="1:18" x14ac:dyDescent="0.2">
      <c r="A711" s="12" t="s">
        <v>5134</v>
      </c>
      <c r="B711" s="12"/>
      <c r="C711" s="12" t="s">
        <v>1781</v>
      </c>
      <c r="D711" s="12" t="s">
        <v>718</v>
      </c>
      <c r="E711" s="12" t="s">
        <v>1494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 t="shared" si="156"/>
        <v>530</v>
      </c>
      <c r="M711" s="8">
        <f>SUMIF(Journal!$A:$A,HeadJournal!$A711,Journal!$P:$P)</f>
        <v>17523.370000000003</v>
      </c>
      <c r="N711" s="8">
        <f>SUMIF(Journal!$A:$A,HeadJournal!$A711,Journal!Q:Q)</f>
        <v>25400</v>
      </c>
      <c r="O711" s="18">
        <f>SUMIF(Journal!$A:$A,HeadJournal!$A711,Journal!U:U)</f>
        <v>7876.6299999999965</v>
      </c>
      <c r="P711" s="22">
        <f t="shared" si="153"/>
        <v>0.44949287722624104</v>
      </c>
      <c r="Q711" s="7" t="b">
        <f t="shared" si="154"/>
        <v>1</v>
      </c>
      <c r="R711" s="73">
        <f t="shared" si="155"/>
        <v>3.0245323816138103E-2</v>
      </c>
    </row>
    <row r="712" spans="1:18" x14ac:dyDescent="0.2">
      <c r="A712" s="12" t="s">
        <v>5135</v>
      </c>
      <c r="B712" s="12"/>
      <c r="C712" s="12" t="s">
        <v>1345</v>
      </c>
      <c r="D712" s="12" t="s">
        <v>718</v>
      </c>
      <c r="E712" s="12" t="s">
        <v>1494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153"/>
        <v>0.18764845605700711</v>
      </c>
      <c r="Q712" s="7" t="b">
        <f t="shared" si="154"/>
        <v>1</v>
      </c>
      <c r="R712" s="73">
        <f t="shared" si="155"/>
        <v>0</v>
      </c>
    </row>
    <row r="713" spans="1:18" x14ac:dyDescent="0.2">
      <c r="A713" s="12" t="s">
        <v>5138</v>
      </c>
      <c r="B713" s="12"/>
      <c r="C713" s="12" t="s">
        <v>849</v>
      </c>
      <c r="D713" s="12" t="s">
        <v>718</v>
      </c>
      <c r="E713" s="12" t="s">
        <v>1494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153"/>
        <v>0.30208333333333331</v>
      </c>
      <c r="Q713" s="7" t="b">
        <f t="shared" si="154"/>
        <v>1</v>
      </c>
      <c r="R713" s="73">
        <f t="shared" si="155"/>
        <v>0</v>
      </c>
    </row>
    <row r="714" spans="1:18" x14ac:dyDescent="0.2">
      <c r="A714" s="12" t="s">
        <v>5140</v>
      </c>
      <c r="B714" s="12"/>
      <c r="C714" s="12" t="s">
        <v>1765</v>
      </c>
      <c r="D714" s="12" t="s">
        <v>718</v>
      </c>
      <c r="E714" s="12" t="s">
        <v>1494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7300</v>
      </c>
      <c r="O714" s="18">
        <f>SUMIF(Journal!$A:$A,HeadJournal!$A714,Journal!U:U)</f>
        <v>-522.61101023737251</v>
      </c>
      <c r="P714" s="22">
        <f t="shared" si="153"/>
        <v>-6.6807746103370952E-2</v>
      </c>
      <c r="Q714" s="7" t="b">
        <f t="shared" si="154"/>
        <v>1</v>
      </c>
      <c r="R714" s="73">
        <f t="shared" si="155"/>
        <v>4.5381267141548401E-2</v>
      </c>
    </row>
    <row r="715" spans="1:18" x14ac:dyDescent="0.2">
      <c r="A715" s="12" t="s">
        <v>5141</v>
      </c>
      <c r="B715" s="12"/>
      <c r="C715" s="12" t="s">
        <v>1765</v>
      </c>
      <c r="D715" s="12" t="s">
        <v>718</v>
      </c>
      <c r="E715" s="12" t="s">
        <v>1494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153"/>
        <v>0.62383824806531152</v>
      </c>
      <c r="Q715" s="7" t="b">
        <f t="shared" si="154"/>
        <v>1</v>
      </c>
      <c r="R715" s="73">
        <f t="shared" si="155"/>
        <v>9.7799349031206267E-2</v>
      </c>
    </row>
    <row r="716" spans="1:18" x14ac:dyDescent="0.2">
      <c r="A716" s="12" t="s">
        <v>5143</v>
      </c>
      <c r="B716" s="12"/>
      <c r="C716" s="12" t="s">
        <v>1765</v>
      </c>
      <c r="D716" s="12" t="s">
        <v>718</v>
      </c>
      <c r="E716" s="12" t="s">
        <v>1494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 t="shared" ref="L716:L717" si="157"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153"/>
        <v>0.20367415859201937</v>
      </c>
      <c r="Q716" s="7" t="b">
        <f t="shared" si="154"/>
        <v>1</v>
      </c>
      <c r="R716" s="73">
        <f t="shared" si="155"/>
        <v>4.0311728896242155E-2</v>
      </c>
    </row>
    <row r="717" spans="1:18" x14ac:dyDescent="0.2">
      <c r="A717" s="12" t="s">
        <v>5150</v>
      </c>
      <c r="B717" s="12"/>
      <c r="C717" s="12" t="s">
        <v>1782</v>
      </c>
      <c r="D717" s="12" t="s">
        <v>718</v>
      </c>
      <c r="E717" s="12" t="s">
        <v>1494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 t="shared" si="157"/>
        <v>355</v>
      </c>
      <c r="M717" s="8">
        <f>SUMIF(Journal!$A:$A,HeadJournal!$A717,Journal!$P:$P)</f>
        <v>13145.380000000001</v>
      </c>
      <c r="N717" s="8">
        <f>SUMIF(Journal!$A:$A,HeadJournal!$A717,Journal!Q:Q)</f>
        <v>10700</v>
      </c>
      <c r="O717" s="18">
        <f>SUMIF(Journal!$A:$A,HeadJournal!$A717,Journal!U:U)</f>
        <v>-2445.3800000000015</v>
      </c>
      <c r="P717" s="22">
        <f t="shared" ref="P717:P722" si="158">IF(N717&lt;&gt;0,IFERROR(O717/M717,""),"")</f>
        <v>-0.18602581287113809</v>
      </c>
      <c r="Q717" s="7" t="b">
        <f t="shared" ref="Q717:Q722" si="159">J717=K717</f>
        <v>1</v>
      </c>
      <c r="R717" s="73">
        <f t="shared" ref="R717:R722" si="160">L717/M717</f>
        <v>2.7005685647733271E-2</v>
      </c>
    </row>
    <row r="718" spans="1:18" x14ac:dyDescent="0.2">
      <c r="A718" s="12" t="s">
        <v>5184</v>
      </c>
      <c r="B718" s="12"/>
      <c r="C718" s="12" t="s">
        <v>1765</v>
      </c>
      <c r="D718" s="12" t="s">
        <v>718</v>
      </c>
      <c r="E718" s="12" t="s">
        <v>1494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10000</v>
      </c>
      <c r="O718" s="18">
        <f>SUMIF(Journal!$A:$A,HeadJournal!$A718,Journal!U:U)</f>
        <v>-210.31000000000415</v>
      </c>
      <c r="P718" s="22">
        <f t="shared" si="158"/>
        <v>-2.0597807510252295E-2</v>
      </c>
      <c r="Q718" s="7" t="b">
        <f t="shared" si="159"/>
        <v>1</v>
      </c>
      <c r="R718" s="73">
        <f t="shared" si="160"/>
        <v>3.7609044191606315E-2</v>
      </c>
    </row>
    <row r="719" spans="1:18" x14ac:dyDescent="0.2">
      <c r="A719" s="12" t="s">
        <v>5195</v>
      </c>
      <c r="B719" s="12"/>
      <c r="C719" s="12" t="s">
        <v>1781</v>
      </c>
      <c r="D719" s="12" t="s">
        <v>718</v>
      </c>
      <c r="E719" s="12" t="s">
        <v>1494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 t="shared" ref="L719:L720" si="161"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7550</v>
      </c>
      <c r="O719" s="18">
        <f>SUMIF(Journal!$A:$A,HeadJournal!$A719,Journal!U:U)</f>
        <v>-890.05107646622173</v>
      </c>
      <c r="P719" s="22">
        <f t="shared" si="158"/>
        <v>-0.10545565049339473</v>
      </c>
      <c r="Q719" s="7" t="b">
        <f t="shared" si="159"/>
        <v>0</v>
      </c>
      <c r="R719" s="73">
        <f t="shared" si="160"/>
        <v>4.5497354994773039E-2</v>
      </c>
    </row>
    <row r="720" spans="1:18" x14ac:dyDescent="0.2">
      <c r="A720" s="12" t="s">
        <v>5196</v>
      </c>
      <c r="B720" s="12"/>
      <c r="C720" s="12" t="s">
        <v>1781</v>
      </c>
      <c r="D720" s="12" t="s">
        <v>718</v>
      </c>
      <c r="E720" s="12" t="s">
        <v>1494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 t="shared" si="161"/>
        <v>384</v>
      </c>
      <c r="M720" s="8">
        <f>SUMIF(Journal!$A:$A,HeadJournal!$A720,Journal!$P:$P)</f>
        <v>17542.7</v>
      </c>
      <c r="N720" s="8">
        <f>SUMIF(Journal!$A:$A,HeadJournal!$A720,Journal!Q:Q)</f>
        <v>10400</v>
      </c>
      <c r="O720" s="18">
        <f>SUMIF(Journal!$A:$A,HeadJournal!$A720,Journal!U:U)</f>
        <v>-7142.7</v>
      </c>
      <c r="P720" s="22">
        <f t="shared" si="158"/>
        <v>-0.40716081332976106</v>
      </c>
      <c r="Q720" s="7" t="b">
        <f t="shared" si="159"/>
        <v>1</v>
      </c>
      <c r="R720" s="73">
        <f t="shared" si="160"/>
        <v>2.1889446892439591E-2</v>
      </c>
    </row>
    <row r="721" spans="1:18" x14ac:dyDescent="0.2">
      <c r="A721" s="12" t="s">
        <v>5199</v>
      </c>
      <c r="B721" s="12"/>
      <c r="C721" s="12" t="s">
        <v>1782</v>
      </c>
      <c r="D721" s="12" t="s">
        <v>718</v>
      </c>
      <c r="E721" s="12" t="s">
        <v>1494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15500</v>
      </c>
      <c r="O721" s="18">
        <f>SUMIF(Journal!$A:$A,HeadJournal!$A721,Journal!U:U)</f>
        <v>5397.4450000000006</v>
      </c>
      <c r="P721" s="22">
        <f t="shared" si="158"/>
        <v>0.53426534178730045</v>
      </c>
      <c r="Q721" s="7" t="b">
        <f t="shared" si="159"/>
        <v>1</v>
      </c>
      <c r="R721" s="73">
        <f t="shared" si="160"/>
        <v>3.5139625569967206E-2</v>
      </c>
    </row>
    <row r="722" spans="1:18" x14ac:dyDescent="0.2">
      <c r="A722" s="12" t="s">
        <v>5201</v>
      </c>
      <c r="B722" s="12"/>
      <c r="C722" s="12" t="s">
        <v>1767</v>
      </c>
      <c r="D722" s="12" t="s">
        <v>718</v>
      </c>
      <c r="E722" s="12" t="s">
        <v>1494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 t="shared" ref="L722:L723" si="162"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158"/>
        <v>0.47059470472783627</v>
      </c>
      <c r="Q722" s="7" t="b">
        <f t="shared" si="159"/>
        <v>1</v>
      </c>
      <c r="R722" s="73">
        <f t="shared" si="160"/>
        <v>2.4132836180149109E-2</v>
      </c>
    </row>
    <row r="723" spans="1:18" x14ac:dyDescent="0.2">
      <c r="A723" s="12" t="s">
        <v>5209</v>
      </c>
      <c r="B723" s="12"/>
      <c r="C723" s="12" t="s">
        <v>1782</v>
      </c>
      <c r="D723" s="12" t="s">
        <v>718</v>
      </c>
      <c r="E723" s="12" t="s">
        <v>1494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 t="shared" si="162"/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ref="P723:P728" si="163">IF(N723&lt;&gt;0,IFERROR(O723/M723,""),"")</f>
        <v>0.101630483059721</v>
      </c>
      <c r="Q723" s="7" t="b">
        <f t="shared" ref="Q723:Q728" si="164">J723=K723</f>
        <v>1</v>
      </c>
      <c r="R723" s="73">
        <f t="shared" ref="R723:R728" si="165">L723/M723</f>
        <v>2.6858800348884625E-2</v>
      </c>
    </row>
    <row r="724" spans="1:18" x14ac:dyDescent="0.2">
      <c r="A724" s="12" t="s">
        <v>5210</v>
      </c>
      <c r="B724" s="12"/>
      <c r="C724" s="12" t="s">
        <v>1782</v>
      </c>
      <c r="D724" s="12" t="s">
        <v>718</v>
      </c>
      <c r="E724" s="12" t="s">
        <v>1494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0</v>
      </c>
      <c r="O724" s="18">
        <f>SUMIF(Journal!$A:$A,HeadJournal!$A724,Journal!U:U)</f>
        <v>-16563.959999999992</v>
      </c>
      <c r="P724" s="22" t="str">
        <f t="shared" si="163"/>
        <v/>
      </c>
      <c r="Q724" s="7" t="b">
        <f t="shared" si="164"/>
        <v>1</v>
      </c>
      <c r="R724" s="73">
        <f t="shared" si="165"/>
        <v>2.3182862069215344E-2</v>
      </c>
    </row>
    <row r="725" spans="1:18" x14ac:dyDescent="0.2">
      <c r="A725" s="12" t="s">
        <v>5291</v>
      </c>
      <c r="B725" s="12"/>
      <c r="C725" s="12" t="s">
        <v>1782</v>
      </c>
      <c r="D725" s="12" t="s">
        <v>718</v>
      </c>
      <c r="E725" s="12" t="s">
        <v>1494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 t="shared" ref="L725:L728" si="166"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17500</v>
      </c>
      <c r="O725" s="18">
        <f>SUMIF(Journal!$A:$A,HeadJournal!$A725,Journal!U:U)</f>
        <v>2200.5799999999986</v>
      </c>
      <c r="P725" s="22">
        <f t="shared" si="163"/>
        <v>0.14383421070864114</v>
      </c>
      <c r="Q725" s="7" t="b">
        <f t="shared" si="164"/>
        <v>1</v>
      </c>
      <c r="R725" s="73">
        <f t="shared" si="165"/>
        <v>2.5098990680692469E-2</v>
      </c>
    </row>
    <row r="726" spans="1:18" x14ac:dyDescent="0.2">
      <c r="A726" s="12" t="s">
        <v>5301</v>
      </c>
      <c r="B726" s="12"/>
      <c r="C726" s="12" t="s">
        <v>1765</v>
      </c>
      <c r="D726" s="12" t="s">
        <v>718</v>
      </c>
      <c r="E726" s="12" t="s">
        <v>1494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 t="shared" si="166"/>
        <v>384</v>
      </c>
      <c r="M726" s="8">
        <f>SUMIF(Journal!$A:$A,HeadJournal!$A726,Journal!$P:$P)</f>
        <v>16413.219999999994</v>
      </c>
      <c r="N726" s="8">
        <f>SUMIF(Journal!$A:$A,HeadJournal!$A726,Journal!Q:Q)</f>
        <v>22500</v>
      </c>
      <c r="O726" s="18">
        <f>SUMIF(Journal!$A:$A,HeadJournal!$A726,Journal!U:U)</f>
        <v>6086.7800000000007</v>
      </c>
      <c r="P726" s="22">
        <f t="shared" si="163"/>
        <v>0.37084618374700412</v>
      </c>
      <c r="Q726" s="7" t="b">
        <f t="shared" si="164"/>
        <v>1</v>
      </c>
      <c r="R726" s="73">
        <f t="shared" si="165"/>
        <v>2.339577486928221E-2</v>
      </c>
    </row>
    <row r="727" spans="1:18" x14ac:dyDescent="0.2">
      <c r="A727" s="12" t="s">
        <v>5302</v>
      </c>
      <c r="B727" s="12"/>
      <c r="C727" s="12" t="s">
        <v>1765</v>
      </c>
      <c r="D727" s="12" t="s">
        <v>718</v>
      </c>
      <c r="E727" s="12" t="s">
        <v>1494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 t="shared" si="166"/>
        <v>384</v>
      </c>
      <c r="M727" s="8">
        <f>SUMIF(Journal!$A:$A,HeadJournal!$A727,Journal!$P:$P)</f>
        <v>16945.529999999995</v>
      </c>
      <c r="N727" s="8">
        <f>SUMIF(Journal!$A:$A,HeadJournal!$A727,Journal!Q:Q)</f>
        <v>21400</v>
      </c>
      <c r="O727" s="18">
        <f>SUMIF(Journal!$A:$A,HeadJournal!$A727,Journal!U:U)</f>
        <v>4454.4699999999984</v>
      </c>
      <c r="P727" s="22">
        <f t="shared" si="163"/>
        <v>0.26286991318654535</v>
      </c>
      <c r="Q727" s="7" t="b">
        <f t="shared" si="164"/>
        <v>1</v>
      </c>
      <c r="R727" s="73">
        <f t="shared" si="165"/>
        <v>2.2660843302038953E-2</v>
      </c>
    </row>
    <row r="728" spans="1:18" x14ac:dyDescent="0.2">
      <c r="A728" s="12" t="s">
        <v>5313</v>
      </c>
      <c r="B728" s="12"/>
      <c r="C728" s="12" t="s">
        <v>1781</v>
      </c>
      <c r="D728" s="12" t="s">
        <v>718</v>
      </c>
      <c r="E728" s="12" t="s">
        <v>1494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 t="shared" si="166"/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163"/>
        <v>0.42056142663286733</v>
      </c>
      <c r="Q728" s="7" t="b">
        <f t="shared" si="164"/>
        <v>1</v>
      </c>
      <c r="R728" s="73">
        <f t="shared" si="165"/>
        <v>2.490847433000096E-2</v>
      </c>
    </row>
    <row r="729" spans="1:18" x14ac:dyDescent="0.2">
      <c r="A729" s="12" t="s">
        <v>5314</v>
      </c>
      <c r="B729" s="12"/>
      <c r="C729" s="12" t="s">
        <v>1397</v>
      </c>
      <c r="D729" s="12" t="s">
        <v>718</v>
      </c>
      <c r="E729" s="12" t="s">
        <v>1494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153"/>
        <v>1.4875621890547264</v>
      </c>
      <c r="Q729" s="7" t="b">
        <f t="shared" si="154"/>
        <v>1</v>
      </c>
      <c r="R729" s="73">
        <f t="shared" si="155"/>
        <v>0</v>
      </c>
    </row>
    <row r="730" spans="1:18" x14ac:dyDescent="0.2">
      <c r="A730" s="12" t="s">
        <v>5315</v>
      </c>
      <c r="B730" s="12"/>
      <c r="C730" s="12" t="s">
        <v>1374</v>
      </c>
      <c r="D730" s="12" t="s">
        <v>718</v>
      </c>
      <c r="E730" s="12" t="s">
        <v>1494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153"/>
        <v/>
      </c>
      <c r="Q730" s="7" t="b">
        <f t="shared" ref="Q730:Q809" si="167">J730=K730</f>
        <v>1</v>
      </c>
      <c r="R730" s="73">
        <f t="shared" si="155"/>
        <v>0</v>
      </c>
    </row>
    <row r="731" spans="1:18" x14ac:dyDescent="0.2">
      <c r="A731" s="12" t="s">
        <v>5326</v>
      </c>
      <c r="B731" s="12"/>
      <c r="C731" s="12" t="s">
        <v>1782</v>
      </c>
      <c r="D731" s="12" t="s">
        <v>5433</v>
      </c>
      <c r="E731" s="12" t="s">
        <v>1494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1900</v>
      </c>
      <c r="O731" s="18">
        <f>SUMIF(Journal!$A:$A,HeadJournal!$A731,Journal!U:U)</f>
        <v>-15812.93</v>
      </c>
      <c r="P731" s="22">
        <f t="shared" si="153"/>
        <v>-0.89273372615371938</v>
      </c>
      <c r="Q731" s="7" t="b">
        <f t="shared" si="167"/>
        <v>1</v>
      </c>
      <c r="R731" s="73">
        <f t="shared" si="155"/>
        <v>2.1679078503669354E-2</v>
      </c>
    </row>
    <row r="732" spans="1:18" x14ac:dyDescent="0.2">
      <c r="A732" s="12" t="s">
        <v>5327</v>
      </c>
      <c r="B732" s="12"/>
      <c r="C732" s="12" t="s">
        <v>1345</v>
      </c>
      <c r="D732" s="12" t="s">
        <v>718</v>
      </c>
      <c r="E732" s="12" t="s">
        <v>1494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153"/>
        <v>0.55807365439093481</v>
      </c>
      <c r="Q732" s="7" t="b">
        <f t="shared" si="167"/>
        <v>1</v>
      </c>
      <c r="R732" s="73">
        <f t="shared" si="155"/>
        <v>0</v>
      </c>
    </row>
    <row r="733" spans="1:18" x14ac:dyDescent="0.2">
      <c r="A733" s="12" t="s">
        <v>5328</v>
      </c>
      <c r="B733" s="12"/>
      <c r="C733" s="12" t="s">
        <v>1782</v>
      </c>
      <c r="D733" s="12" t="s">
        <v>5433</v>
      </c>
      <c r="E733" s="12" t="s">
        <v>1494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 t="shared" ref="L733:L734" si="168"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0</v>
      </c>
      <c r="O733" s="18">
        <f>SUMIF(Journal!$A:$A,HeadJournal!$A733,Journal!U:U)</f>
        <v>-16605.919999999998</v>
      </c>
      <c r="P733" s="22" t="str">
        <f t="shared" si="153"/>
        <v/>
      </c>
      <c r="Q733" s="7" t="b">
        <f t="shared" si="167"/>
        <v>1</v>
      </c>
      <c r="R733" s="73">
        <f t="shared" si="155"/>
        <v>2.3124283388092925E-2</v>
      </c>
    </row>
    <row r="734" spans="1:18" x14ac:dyDescent="0.2">
      <c r="A734" s="12" t="s">
        <v>5337</v>
      </c>
      <c r="B734" s="12"/>
      <c r="C734" s="12" t="s">
        <v>1765</v>
      </c>
      <c r="D734" s="12" t="s">
        <v>5433</v>
      </c>
      <c r="E734" s="12" t="s">
        <v>1494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 t="shared" si="168"/>
        <v>384</v>
      </c>
      <c r="M734" s="8">
        <f>SUMIF(Journal!$A:$A,HeadJournal!$A734,Journal!$P:$P)</f>
        <v>17077.490000000002</v>
      </c>
      <c r="N734" s="8">
        <f>SUMIF(Journal!$A:$A,HeadJournal!$A734,Journal!Q:Q)</f>
        <v>0</v>
      </c>
      <c r="O734" s="18">
        <f>SUMIF(Journal!$A:$A,HeadJournal!$A734,Journal!U:U)</f>
        <v>-17077.490000000002</v>
      </c>
      <c r="P734" s="22" t="str">
        <f t="shared" si="153"/>
        <v/>
      </c>
      <c r="Q734" s="7" t="b">
        <f t="shared" si="167"/>
        <v>1</v>
      </c>
      <c r="R734" s="73">
        <f t="shared" si="155"/>
        <v>2.2485740000433317E-2</v>
      </c>
    </row>
    <row r="735" spans="1:18" x14ac:dyDescent="0.2">
      <c r="A735" s="12" t="s">
        <v>5388</v>
      </c>
      <c r="B735" s="12"/>
      <c r="C735" s="12" t="s">
        <v>1397</v>
      </c>
      <c r="D735" s="12" t="s">
        <v>718</v>
      </c>
      <c r="E735" s="12" t="s">
        <v>1494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153"/>
        <v>1.5906735751295338</v>
      </c>
      <c r="Q735" s="7" t="b">
        <f t="shared" si="167"/>
        <v>1</v>
      </c>
      <c r="R735" s="73">
        <f t="shared" si="155"/>
        <v>0</v>
      </c>
    </row>
    <row r="736" spans="1:18" x14ac:dyDescent="0.2">
      <c r="A736" s="12" t="s">
        <v>5397</v>
      </c>
      <c r="B736" s="12"/>
      <c r="C736" s="12" t="s">
        <v>1765</v>
      </c>
      <c r="D736" s="12" t="s">
        <v>5433</v>
      </c>
      <c r="E736" s="12" t="s">
        <v>1494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 t="shared" ref="L736:L737" si="169"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0</v>
      </c>
      <c r="O736" s="18">
        <f>SUMIF(Journal!$A:$A,HeadJournal!$A736,Journal!U:U)</f>
        <v>-8618.9999999999982</v>
      </c>
      <c r="P736" s="22" t="str">
        <f t="shared" si="153"/>
        <v/>
      </c>
      <c r="Q736" s="7" t="b">
        <f t="shared" si="167"/>
        <v>1</v>
      </c>
      <c r="R736" s="73">
        <f t="shared" si="155"/>
        <v>4.4552732335537776E-2</v>
      </c>
    </row>
    <row r="737" spans="1:18" x14ac:dyDescent="0.2">
      <c r="A737" s="12" t="s">
        <v>5411</v>
      </c>
      <c r="B737" s="12"/>
      <c r="C737" s="12" t="s">
        <v>1782</v>
      </c>
      <c r="D737" s="12" t="s">
        <v>5433</v>
      </c>
      <c r="E737" s="12" t="s">
        <v>1494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 t="shared" si="169"/>
        <v>384</v>
      </c>
      <c r="M737" s="8">
        <f>SUMIF(Journal!$A:$A,HeadJournal!$A737,Journal!$P:$P)</f>
        <v>17352.250000000004</v>
      </c>
      <c r="N737" s="8">
        <f>SUMIF(Journal!$A:$A,HeadJournal!$A737,Journal!Q:Q)</f>
        <v>0</v>
      </c>
      <c r="O737" s="18">
        <f>SUMIF(Journal!$A:$A,HeadJournal!$A737,Journal!U:U)</f>
        <v>-17352.250000000004</v>
      </c>
      <c r="P737" s="22" t="str">
        <f t="shared" si="153"/>
        <v/>
      </c>
      <c r="Q737" s="7" t="b">
        <f t="shared" si="167"/>
        <v>1</v>
      </c>
      <c r="R737" s="73">
        <f t="shared" si="155"/>
        <v>2.2129694996326121E-2</v>
      </c>
    </row>
    <row r="738" spans="1:18" x14ac:dyDescent="0.2">
      <c r="A738" s="12" t="s">
        <v>5418</v>
      </c>
      <c r="B738" s="12"/>
      <c r="C738" s="12" t="s">
        <v>1767</v>
      </c>
      <c r="D738" s="12" t="s">
        <v>5447</v>
      </c>
      <c r="E738" s="12" t="s">
        <v>1494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/>
      <c r="M738" s="8">
        <f>SUMIF(Journal!$A:$A,HeadJournal!$A738,Journal!$P:$P)</f>
        <v>14072.810000000005</v>
      </c>
      <c r="N738" s="8">
        <f>SUMIF(Journal!$A:$A,HeadJournal!$A738,Journal!Q:Q)</f>
        <v>0</v>
      </c>
      <c r="O738" s="18">
        <f>SUMIF(Journal!$A:$A,HeadJournal!$A738,Journal!U:U)</f>
        <v>-14072.810000000005</v>
      </c>
      <c r="P738" s="22" t="str">
        <f t="shared" si="153"/>
        <v/>
      </c>
      <c r="Q738" s="7" t="b">
        <f t="shared" si="167"/>
        <v>1</v>
      </c>
      <c r="R738" s="73">
        <f t="shared" si="155"/>
        <v>0</v>
      </c>
    </row>
    <row r="739" spans="1:18" x14ac:dyDescent="0.2">
      <c r="A739" s="12" t="s">
        <v>5421</v>
      </c>
      <c r="B739" s="12"/>
      <c r="C739" s="12" t="s">
        <v>1781</v>
      </c>
      <c r="D739" s="12" t="s">
        <v>5447</v>
      </c>
      <c r="E739" s="12" t="s">
        <v>1494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/>
      <c r="M739" s="8">
        <f>SUMIF(Journal!$A:$A,HeadJournal!$A739,Journal!$P:$P)</f>
        <v>14445.450000000003</v>
      </c>
      <c r="N739" s="8">
        <f>SUMIF(Journal!$A:$A,HeadJournal!$A739,Journal!Q:Q)</f>
        <v>0</v>
      </c>
      <c r="O739" s="18">
        <f>SUMIF(Journal!$A:$A,HeadJournal!$A739,Journal!U:U)</f>
        <v>-14445.450000000003</v>
      </c>
      <c r="P739" s="22" t="str">
        <f t="shared" si="153"/>
        <v/>
      </c>
      <c r="Q739" s="7" t="b">
        <f t="shared" si="167"/>
        <v>1</v>
      </c>
      <c r="R739" s="73">
        <f t="shared" si="155"/>
        <v>0</v>
      </c>
    </row>
    <row r="740" spans="1:18" x14ac:dyDescent="0.2">
      <c r="A740" s="12" t="s">
        <v>5422</v>
      </c>
      <c r="B740" s="12"/>
      <c r="C740" s="12" t="s">
        <v>1397</v>
      </c>
      <c r="D740" s="12" t="s">
        <v>718</v>
      </c>
      <c r="E740" s="12" t="s">
        <v>1494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/>
      <c r="M740" s="8">
        <f>SUMIF(Journal!$A:$A,HeadJournal!$A740,Journal!$P:$P)</f>
        <v>2190</v>
      </c>
      <c r="N740" s="8">
        <f>SUMIF(Journal!$A:$A,HeadJournal!$A740,Journal!Q:Q)</f>
        <v>2900</v>
      </c>
      <c r="O740" s="18">
        <f>SUMIF(Journal!$A:$A,HeadJournal!$A740,Journal!U:U)</f>
        <v>710</v>
      </c>
      <c r="P740" s="22">
        <f t="shared" si="153"/>
        <v>0.32420091324200911</v>
      </c>
      <c r="Q740" s="7" t="b">
        <f t="shared" si="167"/>
        <v>1</v>
      </c>
      <c r="R740" s="73">
        <f t="shared" si="155"/>
        <v>0</v>
      </c>
    </row>
    <row r="741" spans="1:18" x14ac:dyDescent="0.2">
      <c r="A741" s="12" t="s">
        <v>5423</v>
      </c>
      <c r="B741" s="12"/>
      <c r="C741" s="12" t="s">
        <v>1397</v>
      </c>
      <c r="D741" s="12" t="s">
        <v>718</v>
      </c>
      <c r="E741" s="12" t="s">
        <v>1494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/>
      <c r="M741" s="8">
        <f>SUMIF(Journal!$A:$A,HeadJournal!$A741,Journal!$P:$P)</f>
        <v>1177</v>
      </c>
      <c r="N741" s="8">
        <f>SUMIF(Journal!$A:$A,HeadJournal!$A741,Journal!Q:Q)</f>
        <v>2000</v>
      </c>
      <c r="O741" s="18">
        <f>SUMIF(Journal!$A:$A,HeadJournal!$A741,Journal!U:U)</f>
        <v>823</v>
      </c>
      <c r="P741" s="22">
        <f t="shared" si="153"/>
        <v>0.6992353440951572</v>
      </c>
      <c r="Q741" s="7" t="b">
        <f t="shared" si="167"/>
        <v>1</v>
      </c>
      <c r="R741" s="73">
        <f t="shared" si="155"/>
        <v>0</v>
      </c>
    </row>
    <row r="742" spans="1:18" x14ac:dyDescent="0.2">
      <c r="A742" s="12" t="s">
        <v>5424</v>
      </c>
      <c r="B742" s="12"/>
      <c r="C742" s="12" t="s">
        <v>1397</v>
      </c>
      <c r="D742" s="12" t="s">
        <v>718</v>
      </c>
      <c r="E742" s="12" t="s">
        <v>1494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/>
      <c r="M742" s="8">
        <f>SUMIF(Journal!$A:$A,HeadJournal!$A742,Journal!$P:$P)</f>
        <v>2053</v>
      </c>
      <c r="N742" s="8">
        <f>SUMIF(Journal!$A:$A,HeadJournal!$A742,Journal!Q:Q)</f>
        <v>0</v>
      </c>
      <c r="O742" s="18">
        <f>SUMIF(Journal!$A:$A,HeadJournal!$A742,Journal!U:U)</f>
        <v>-2053</v>
      </c>
      <c r="P742" s="22" t="str">
        <f t="shared" si="153"/>
        <v/>
      </c>
      <c r="Q742" s="7" t="b">
        <f t="shared" si="167"/>
        <v>1</v>
      </c>
      <c r="R742" s="73">
        <f t="shared" si="155"/>
        <v>0</v>
      </c>
    </row>
    <row r="743" spans="1:18" x14ac:dyDescent="0.2">
      <c r="A743" s="12" t="s">
        <v>5432</v>
      </c>
      <c r="B743" s="12"/>
      <c r="C743" s="12" t="s">
        <v>1765</v>
      </c>
      <c r="D743" s="12" t="s">
        <v>1522</v>
      </c>
      <c r="E743" s="12" t="s">
        <v>1494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/>
      <c r="M743" s="8">
        <f>SUMIF(Journal!$A:$A,HeadJournal!$A743,Journal!$P:$P)</f>
        <v>16913.339999999997</v>
      </c>
      <c r="N743" s="8">
        <f>SUMIF(Journal!$A:$A,HeadJournal!$A743,Journal!Q:Q)</f>
        <v>0</v>
      </c>
      <c r="O743" s="18">
        <f>SUMIF(Journal!$A:$A,HeadJournal!$A743,Journal!U:U)</f>
        <v>-16913.339999999997</v>
      </c>
      <c r="P743" s="22" t="str">
        <f t="shared" si="153"/>
        <v/>
      </c>
      <c r="Q743" s="7" t="b">
        <f t="shared" si="167"/>
        <v>1</v>
      </c>
      <c r="R743" s="73">
        <f t="shared" si="155"/>
        <v>0</v>
      </c>
    </row>
    <row r="744" spans="1:18" x14ac:dyDescent="0.2">
      <c r="A744" s="12" t="s">
        <v>5440</v>
      </c>
      <c r="B744" s="12"/>
      <c r="C744" s="12" t="s">
        <v>1767</v>
      </c>
      <c r="D744" s="12" t="s">
        <v>5447</v>
      </c>
      <c r="E744" s="12" t="s">
        <v>1494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/>
      <c r="M744" s="8">
        <f>SUMIF(Journal!$A:$A,HeadJournal!$A744,Journal!$P:$P)</f>
        <v>15835.630000000001</v>
      </c>
      <c r="N744" s="8">
        <f>SUMIF(Journal!$A:$A,HeadJournal!$A744,Journal!Q:Q)</f>
        <v>0</v>
      </c>
      <c r="O744" s="18">
        <f>SUMIF(Journal!$A:$A,HeadJournal!$A744,Journal!U:U)</f>
        <v>-15835.630000000001</v>
      </c>
      <c r="P744" s="22" t="str">
        <f t="shared" si="153"/>
        <v/>
      </c>
      <c r="Q744" s="7" t="b">
        <f t="shared" si="167"/>
        <v>1</v>
      </c>
      <c r="R744" s="73">
        <f t="shared" si="155"/>
        <v>0</v>
      </c>
    </row>
    <row r="745" spans="1:18" x14ac:dyDescent="0.2">
      <c r="A745" s="12" t="s">
        <v>5445</v>
      </c>
      <c r="B745" s="12"/>
      <c r="C745" s="12" t="s">
        <v>1782</v>
      </c>
      <c r="D745" s="12" t="s">
        <v>5447</v>
      </c>
      <c r="E745" s="12" t="s">
        <v>1494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/>
      <c r="M745" s="8">
        <f>SUMIF(Journal!$A:$A,HeadJournal!$A745,Journal!$P:$P)</f>
        <v>16657.57</v>
      </c>
      <c r="N745" s="8">
        <f>SUMIF(Journal!$A:$A,HeadJournal!$A745,Journal!Q:Q)</f>
        <v>0</v>
      </c>
      <c r="O745" s="18">
        <f>SUMIF(Journal!$A:$A,HeadJournal!$A745,Journal!U:U)</f>
        <v>-16657.57</v>
      </c>
      <c r="P745" s="22" t="str">
        <f t="shared" si="153"/>
        <v/>
      </c>
      <c r="Q745" s="7" t="b">
        <f t="shared" si="167"/>
        <v>1</v>
      </c>
      <c r="R745" s="73">
        <f t="shared" si="155"/>
        <v>0</v>
      </c>
    </row>
    <row r="746" spans="1:18" x14ac:dyDescent="0.2">
      <c r="A746" s="12" t="s">
        <v>5446</v>
      </c>
      <c r="B746" s="12"/>
      <c r="C746" s="12" t="s">
        <v>1782</v>
      </c>
      <c r="D746" s="12" t="s">
        <v>1522</v>
      </c>
      <c r="E746" s="12" t="s">
        <v>1494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/>
      <c r="M746" s="8">
        <f>SUMIF(Journal!$A:$A,HeadJournal!$A746,Journal!$P:$P)</f>
        <v>17001.520000000004</v>
      </c>
      <c r="N746" s="8">
        <f>SUMIF(Journal!$A:$A,HeadJournal!$A746,Journal!Q:Q)</f>
        <v>0</v>
      </c>
      <c r="O746" s="18">
        <f>SUMIF(Journal!$A:$A,HeadJournal!$A746,Journal!U:U)</f>
        <v>-17001.520000000004</v>
      </c>
      <c r="P746" s="22" t="str">
        <f t="shared" si="153"/>
        <v/>
      </c>
      <c r="Q746" s="7" t="b">
        <f t="shared" si="167"/>
        <v>1</v>
      </c>
      <c r="R746" s="73">
        <f t="shared" si="155"/>
        <v>0</v>
      </c>
    </row>
    <row r="747" spans="1:18" x14ac:dyDescent="0.2">
      <c r="A747" s="12" t="s">
        <v>5456</v>
      </c>
      <c r="B747" s="12"/>
      <c r="C747" s="12" t="s">
        <v>1767</v>
      </c>
      <c r="D747" s="12" t="s">
        <v>1522</v>
      </c>
      <c r="E747" s="12" t="s">
        <v>1494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/>
      <c r="M747" s="8">
        <f>SUMIF(Journal!$A:$A,HeadJournal!$A747,Journal!$P:$P)</f>
        <v>9088.8099999999977</v>
      </c>
      <c r="N747" s="8">
        <f>SUMIF(Journal!$A:$A,HeadJournal!$A747,Journal!Q:Q)</f>
        <v>0</v>
      </c>
      <c r="O747" s="18">
        <f>SUMIF(Journal!$A:$A,HeadJournal!$A747,Journal!U:U)</f>
        <v>-9088.8099999999977</v>
      </c>
      <c r="P747" s="22" t="str">
        <f t="shared" si="153"/>
        <v/>
      </c>
      <c r="Q747" s="7" t="b">
        <f t="shared" si="167"/>
        <v>1</v>
      </c>
      <c r="R747" s="73">
        <f t="shared" si="155"/>
        <v>0</v>
      </c>
    </row>
    <row r="748" spans="1:18" x14ac:dyDescent="0.2">
      <c r="A748" s="12" t="s">
        <v>5457</v>
      </c>
      <c r="B748" s="12"/>
      <c r="C748" s="12" t="s">
        <v>1374</v>
      </c>
      <c r="D748" s="12" t="s">
        <v>718</v>
      </c>
      <c r="E748" s="12" t="s">
        <v>1494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8">
        <f>SUMIF(Journal!$A:$A,HeadJournal!$A748,Journal!U:U)</f>
        <v>402</v>
      </c>
      <c r="P748" s="22">
        <f t="shared" si="153"/>
        <v>0.25968992248062017</v>
      </c>
      <c r="Q748" s="7" t="b">
        <f t="shared" si="167"/>
        <v>1</v>
      </c>
      <c r="R748" s="73">
        <f t="shared" si="155"/>
        <v>0</v>
      </c>
    </row>
    <row r="749" spans="1:18" x14ac:dyDescent="0.2">
      <c r="A749" s="12"/>
      <c r="B749" s="12"/>
      <c r="C749" s="12"/>
      <c r="D749" s="12"/>
      <c r="E749" s="12"/>
      <c r="F749" s="12"/>
      <c r="G749" s="13"/>
      <c r="H749" s="14"/>
      <c r="I749" s="14"/>
      <c r="J749" s="8">
        <f>SUMIF(Journal!$A:$A,HeadJournal!$A749,Journal!$K:$K)+SUMIF(Journal!$A:$A,HeadJournal!$A749,Journal!$L:$L)+SUMIF(Journal!$A:$A,HeadJournal!$A749,Journal!$M:$M)</f>
        <v>0</v>
      </c>
      <c r="K749" s="14"/>
      <c r="L749" s="14"/>
      <c r="M749" s="8">
        <f>SUMIF(Journal!$A:$A,HeadJournal!$A749,Journal!$P:$P)</f>
        <v>0</v>
      </c>
      <c r="N749" s="8">
        <f>SUMIF(Journal!$A:$A,HeadJournal!$A749,Journal!Q:Q)</f>
        <v>0</v>
      </c>
      <c r="O749" s="18">
        <f>SUMIF(Journal!$A:$A,HeadJournal!$A749,Journal!U:U)</f>
        <v>0</v>
      </c>
      <c r="P749" s="22" t="str">
        <f t="shared" si="153"/>
        <v/>
      </c>
      <c r="Q749" s="7" t="b">
        <f t="shared" si="167"/>
        <v>1</v>
      </c>
      <c r="R749" s="73" t="e">
        <f t="shared" si="155"/>
        <v>#DIV/0!</v>
      </c>
    </row>
    <row r="750" spans="1:18" x14ac:dyDescent="0.2">
      <c r="A750" s="12"/>
      <c r="B750" s="12"/>
      <c r="C750" s="12"/>
      <c r="D750" s="12"/>
      <c r="E750" s="12"/>
      <c r="F750" s="12"/>
      <c r="G750" s="13"/>
      <c r="H750" s="14"/>
      <c r="I750" s="14"/>
      <c r="J750" s="8">
        <f>SUMIF(Journal!$A:$A,HeadJournal!$A750,Journal!$K:$K)+SUMIF(Journal!$A:$A,HeadJournal!$A750,Journal!$L:$L)+SUMIF(Journal!$A:$A,HeadJournal!$A750,Journal!$M:$M)</f>
        <v>0</v>
      </c>
      <c r="K750" s="14"/>
      <c r="L750" s="14"/>
      <c r="M750" s="8">
        <f>SUMIF(Journal!$A:$A,HeadJournal!$A750,Journal!$P:$P)</f>
        <v>0</v>
      </c>
      <c r="N750" s="8">
        <f>SUMIF(Journal!$A:$A,HeadJournal!$A750,Journal!Q:Q)</f>
        <v>0</v>
      </c>
      <c r="O750" s="18">
        <f>SUMIF(Journal!$A:$A,HeadJournal!$A750,Journal!U:U)</f>
        <v>0</v>
      </c>
      <c r="P750" s="22" t="str">
        <f t="shared" si="153"/>
        <v/>
      </c>
      <c r="Q750" s="7" t="b">
        <f t="shared" si="167"/>
        <v>1</v>
      </c>
      <c r="R750" s="73" t="e">
        <f t="shared" si="155"/>
        <v>#DIV/0!</v>
      </c>
    </row>
    <row r="751" spans="1:18" x14ac:dyDescent="0.2">
      <c r="A751" s="12"/>
      <c r="B751" s="12"/>
      <c r="C751" s="12"/>
      <c r="D751" s="12"/>
      <c r="E751" s="12"/>
      <c r="F751" s="12"/>
      <c r="G751" s="13"/>
      <c r="H751" s="14"/>
      <c r="I751" s="14"/>
      <c r="J751" s="8">
        <f>SUMIF(Journal!$A:$A,HeadJournal!$A751,Journal!$K:$K)+SUMIF(Journal!$A:$A,HeadJournal!$A751,Journal!$L:$L)+SUMIF(Journal!$A:$A,HeadJournal!$A751,Journal!$M:$M)</f>
        <v>0</v>
      </c>
      <c r="K751" s="14"/>
      <c r="L751" s="14"/>
      <c r="M751" s="8">
        <f>SUMIF(Journal!$A:$A,HeadJournal!$A751,Journal!$P:$P)</f>
        <v>0</v>
      </c>
      <c r="N751" s="8">
        <f>SUMIF(Journal!$A:$A,HeadJournal!$A751,Journal!Q:Q)</f>
        <v>0</v>
      </c>
      <c r="O751" s="18">
        <f>SUMIF(Journal!$A:$A,HeadJournal!$A751,Journal!U:U)</f>
        <v>0</v>
      </c>
      <c r="P751" s="22" t="str">
        <f t="shared" si="153"/>
        <v/>
      </c>
      <c r="Q751" s="7" t="b">
        <f t="shared" si="167"/>
        <v>1</v>
      </c>
      <c r="R751" s="73" t="e">
        <f t="shared" si="155"/>
        <v>#DIV/0!</v>
      </c>
    </row>
    <row r="752" spans="1:18" x14ac:dyDescent="0.2">
      <c r="A752" s="12"/>
      <c r="B752" s="12"/>
      <c r="C752" s="12"/>
      <c r="D752" s="12"/>
      <c r="E752" s="12"/>
      <c r="F752" s="12"/>
      <c r="G752" s="13"/>
      <c r="H752" s="14"/>
      <c r="I752" s="14"/>
      <c r="J752" s="8">
        <f>SUMIF(Journal!$A:$A,HeadJournal!$A752,Journal!$K:$K)+SUMIF(Journal!$A:$A,HeadJournal!$A752,Journal!$L:$L)+SUMIF(Journal!$A:$A,HeadJournal!$A752,Journal!$M:$M)</f>
        <v>0</v>
      </c>
      <c r="K752" s="14"/>
      <c r="L752" s="14"/>
      <c r="M752" s="8">
        <f>SUMIF(Journal!$A:$A,HeadJournal!$A752,Journal!$P:$P)</f>
        <v>0</v>
      </c>
      <c r="N752" s="8">
        <f>SUMIF(Journal!$A:$A,HeadJournal!$A752,Journal!Q:Q)</f>
        <v>0</v>
      </c>
      <c r="O752" s="18">
        <f>SUMIF(Journal!$A:$A,HeadJournal!$A752,Journal!U:U)</f>
        <v>0</v>
      </c>
      <c r="P752" s="22" t="str">
        <f t="shared" si="153"/>
        <v/>
      </c>
      <c r="Q752" s="7" t="b">
        <f t="shared" si="167"/>
        <v>1</v>
      </c>
      <c r="R752" s="73" t="e">
        <f t="shared" si="155"/>
        <v>#DIV/0!</v>
      </c>
    </row>
    <row r="753" spans="1:18" x14ac:dyDescent="0.2">
      <c r="A753" s="12"/>
      <c r="B753" s="12"/>
      <c r="C753" s="12"/>
      <c r="D753" s="12"/>
      <c r="E753" s="12"/>
      <c r="F753" s="12"/>
      <c r="G753" s="13"/>
      <c r="H753" s="14"/>
      <c r="I753" s="14"/>
      <c r="J753" s="8">
        <f>SUMIF(Journal!$A:$A,HeadJournal!$A753,Journal!$K:$K)+SUMIF(Journal!$A:$A,HeadJournal!$A753,Journal!$L:$L)+SUMIF(Journal!$A:$A,HeadJournal!$A753,Journal!$M:$M)</f>
        <v>0</v>
      </c>
      <c r="K753" s="14"/>
      <c r="L753" s="14"/>
      <c r="M753" s="8">
        <f>SUMIF(Journal!$A:$A,HeadJournal!$A753,Journal!$P:$P)</f>
        <v>0</v>
      </c>
      <c r="N753" s="8">
        <f>SUMIF(Journal!$A:$A,HeadJournal!$A753,Journal!Q:Q)</f>
        <v>0</v>
      </c>
      <c r="O753" s="18">
        <f>SUMIF(Journal!$A:$A,HeadJournal!$A753,Journal!U:U)</f>
        <v>0</v>
      </c>
      <c r="P753" s="22" t="str">
        <f t="shared" si="153"/>
        <v/>
      </c>
      <c r="Q753" s="7" t="b">
        <f t="shared" si="167"/>
        <v>1</v>
      </c>
      <c r="R753" s="73" t="e">
        <f t="shared" si="155"/>
        <v>#DIV/0!</v>
      </c>
    </row>
    <row r="754" spans="1:18" x14ac:dyDescent="0.2">
      <c r="A754" s="12"/>
      <c r="B754" s="12"/>
      <c r="C754" s="12"/>
      <c r="D754" s="12"/>
      <c r="E754" s="12"/>
      <c r="F754" s="12"/>
      <c r="G754" s="13"/>
      <c r="H754" s="14"/>
      <c r="I754" s="14"/>
      <c r="J754" s="8">
        <f>SUMIF(Journal!$A:$A,HeadJournal!$A754,Journal!$K:$K)+SUMIF(Journal!$A:$A,HeadJournal!$A754,Journal!$L:$L)+SUMIF(Journal!$A:$A,HeadJournal!$A754,Journal!$M:$M)</f>
        <v>0</v>
      </c>
      <c r="K754" s="14"/>
      <c r="L754" s="14"/>
      <c r="M754" s="8">
        <f>SUMIF(Journal!$A:$A,HeadJournal!$A754,Journal!$P:$P)</f>
        <v>0</v>
      </c>
      <c r="N754" s="8">
        <f>SUMIF(Journal!$A:$A,HeadJournal!$A754,Journal!Q:Q)</f>
        <v>0</v>
      </c>
      <c r="O754" s="18">
        <f>SUMIF(Journal!$A:$A,HeadJournal!$A754,Journal!U:U)</f>
        <v>0</v>
      </c>
      <c r="P754" s="22" t="str">
        <f t="shared" si="153"/>
        <v/>
      </c>
      <c r="Q754" s="7" t="b">
        <f t="shared" si="167"/>
        <v>1</v>
      </c>
      <c r="R754" s="73" t="e">
        <f t="shared" si="155"/>
        <v>#DIV/0!</v>
      </c>
    </row>
    <row r="755" spans="1:18" x14ac:dyDescent="0.2">
      <c r="A755" s="12"/>
      <c r="B755" s="12"/>
      <c r="C755" s="12"/>
      <c r="D755" s="12"/>
      <c r="E755" s="12"/>
      <c r="F755" s="12"/>
      <c r="G755" s="13"/>
      <c r="H755" s="14"/>
      <c r="I755" s="14"/>
      <c r="J755" s="8">
        <f>SUMIF(Journal!$A:$A,HeadJournal!$A755,Journal!$K:$K)+SUMIF(Journal!$A:$A,HeadJournal!$A755,Journal!$L:$L)+SUMIF(Journal!$A:$A,HeadJournal!$A755,Journal!$M:$M)</f>
        <v>0</v>
      </c>
      <c r="K755" s="14"/>
      <c r="L755" s="14"/>
      <c r="M755" s="8">
        <f>SUMIF(Journal!$A:$A,HeadJournal!$A755,Journal!$P:$P)</f>
        <v>0</v>
      </c>
      <c r="N755" s="8">
        <f>SUMIF(Journal!$A:$A,HeadJournal!$A755,Journal!Q:Q)</f>
        <v>0</v>
      </c>
      <c r="O755" s="18">
        <f>SUMIF(Journal!$A:$A,HeadJournal!$A755,Journal!U:U)</f>
        <v>0</v>
      </c>
      <c r="P755" s="22" t="str">
        <f t="shared" si="153"/>
        <v/>
      </c>
      <c r="Q755" s="7" t="b">
        <f t="shared" si="167"/>
        <v>1</v>
      </c>
      <c r="R755" s="73" t="e">
        <f t="shared" si="155"/>
        <v>#DIV/0!</v>
      </c>
    </row>
    <row r="756" spans="1:18" x14ac:dyDescent="0.2">
      <c r="A756" s="12"/>
      <c r="B756" s="12"/>
      <c r="C756" s="12"/>
      <c r="D756" s="12"/>
      <c r="E756" s="12"/>
      <c r="F756" s="12"/>
      <c r="G756" s="13"/>
      <c r="H756" s="14"/>
      <c r="I756" s="14"/>
      <c r="J756" s="8">
        <f>SUMIF(Journal!$A:$A,HeadJournal!$A756,Journal!$K:$K)+SUMIF(Journal!$A:$A,HeadJournal!$A756,Journal!$L:$L)+SUMIF(Journal!$A:$A,HeadJournal!$A756,Journal!$M:$M)</f>
        <v>0</v>
      </c>
      <c r="K756" s="14"/>
      <c r="L756" s="14"/>
      <c r="M756" s="8">
        <f>SUMIF(Journal!$A:$A,HeadJournal!$A756,Journal!$P:$P)</f>
        <v>0</v>
      </c>
      <c r="N756" s="8">
        <f>SUMIF(Journal!$A:$A,HeadJournal!$A756,Journal!Q:Q)</f>
        <v>0</v>
      </c>
      <c r="O756" s="18">
        <f>SUMIF(Journal!$A:$A,HeadJournal!$A756,Journal!U:U)</f>
        <v>0</v>
      </c>
      <c r="P756" s="22" t="str">
        <f t="shared" si="153"/>
        <v/>
      </c>
      <c r="Q756" s="7" t="b">
        <f t="shared" si="167"/>
        <v>1</v>
      </c>
      <c r="R756" s="73" t="e">
        <f t="shared" si="155"/>
        <v>#DIV/0!</v>
      </c>
    </row>
    <row r="757" spans="1:18" x14ac:dyDescent="0.2">
      <c r="A757" s="12"/>
      <c r="B757" s="12"/>
      <c r="C757" s="12"/>
      <c r="D757" s="12"/>
      <c r="E757" s="12"/>
      <c r="F757" s="12"/>
      <c r="G757" s="13"/>
      <c r="H757" s="14"/>
      <c r="I757" s="14"/>
      <c r="J757" s="8">
        <f>SUMIF(Journal!$A:$A,HeadJournal!$A757,Journal!$K:$K)+SUMIF(Journal!$A:$A,HeadJournal!$A757,Journal!$L:$L)+SUMIF(Journal!$A:$A,HeadJournal!$A757,Journal!$M:$M)</f>
        <v>0</v>
      </c>
      <c r="K757" s="14"/>
      <c r="L757" s="14"/>
      <c r="M757" s="8">
        <f>SUMIF(Journal!$A:$A,HeadJournal!$A757,Journal!$P:$P)</f>
        <v>0</v>
      </c>
      <c r="N757" s="8">
        <f>SUMIF(Journal!$A:$A,HeadJournal!$A757,Journal!Q:Q)</f>
        <v>0</v>
      </c>
      <c r="O757" s="18">
        <f>SUMIF(Journal!$A:$A,HeadJournal!$A757,Journal!U:U)</f>
        <v>0</v>
      </c>
      <c r="P757" s="22" t="str">
        <f t="shared" si="153"/>
        <v/>
      </c>
      <c r="Q757" s="7" t="b">
        <f t="shared" si="167"/>
        <v>1</v>
      </c>
      <c r="R757" s="73" t="e">
        <f t="shared" si="155"/>
        <v>#DIV/0!</v>
      </c>
    </row>
    <row r="758" spans="1:18" x14ac:dyDescent="0.2">
      <c r="A758" s="12"/>
      <c r="B758" s="12"/>
      <c r="C758" s="12"/>
      <c r="D758" s="12"/>
      <c r="E758" s="12"/>
      <c r="F758" s="12"/>
      <c r="G758" s="13"/>
      <c r="H758" s="14"/>
      <c r="I758" s="14"/>
      <c r="J758" s="8">
        <f>SUMIF(Journal!$A:$A,HeadJournal!$A758,Journal!$K:$K)+SUMIF(Journal!$A:$A,HeadJournal!$A758,Journal!$L:$L)+SUMIF(Journal!$A:$A,HeadJournal!$A758,Journal!$M:$M)</f>
        <v>0</v>
      </c>
      <c r="K758" s="14"/>
      <c r="L758" s="14"/>
      <c r="M758" s="8">
        <f>SUMIF(Journal!$A:$A,HeadJournal!$A758,Journal!$P:$P)</f>
        <v>0</v>
      </c>
      <c r="N758" s="8">
        <f>SUMIF(Journal!$A:$A,HeadJournal!$A758,Journal!Q:Q)</f>
        <v>0</v>
      </c>
      <c r="O758" s="18">
        <f>SUMIF(Journal!$A:$A,HeadJournal!$A758,Journal!U:U)</f>
        <v>0</v>
      </c>
      <c r="P758" s="22" t="str">
        <f t="shared" si="153"/>
        <v/>
      </c>
      <c r="Q758" s="7" t="b">
        <f t="shared" si="167"/>
        <v>1</v>
      </c>
      <c r="R758" s="73" t="e">
        <f t="shared" si="155"/>
        <v>#DIV/0!</v>
      </c>
    </row>
    <row r="759" spans="1:18" x14ac:dyDescent="0.2">
      <c r="A759" s="12"/>
      <c r="B759" s="12"/>
      <c r="C759" s="12"/>
      <c r="D759" s="12"/>
      <c r="E759" s="12"/>
      <c r="F759" s="12"/>
      <c r="G759" s="13"/>
      <c r="H759" s="14"/>
      <c r="I759" s="14"/>
      <c r="J759" s="8">
        <f>SUMIF(Journal!$A:$A,HeadJournal!$A759,Journal!$K:$K)+SUMIF(Journal!$A:$A,HeadJournal!$A759,Journal!$L:$L)+SUMIF(Journal!$A:$A,HeadJournal!$A759,Journal!$M:$M)</f>
        <v>0</v>
      </c>
      <c r="K759" s="14"/>
      <c r="L759" s="14"/>
      <c r="M759" s="8">
        <f>SUMIF(Journal!$A:$A,HeadJournal!$A759,Journal!$P:$P)</f>
        <v>0</v>
      </c>
      <c r="N759" s="8">
        <f>SUMIF(Journal!$A:$A,HeadJournal!$A759,Journal!Q:Q)</f>
        <v>0</v>
      </c>
      <c r="O759" s="18">
        <f>SUMIF(Journal!$A:$A,HeadJournal!$A759,Journal!U:U)</f>
        <v>0</v>
      </c>
      <c r="P759" s="22" t="str">
        <f t="shared" si="153"/>
        <v/>
      </c>
      <c r="Q759" s="7" t="b">
        <f t="shared" si="167"/>
        <v>1</v>
      </c>
      <c r="R759" s="73" t="e">
        <f t="shared" si="155"/>
        <v>#DIV/0!</v>
      </c>
    </row>
    <row r="760" spans="1:18" x14ac:dyDescent="0.2">
      <c r="A760" s="12"/>
      <c r="B760" s="12"/>
      <c r="C760" s="12"/>
      <c r="D760" s="12"/>
      <c r="E760" s="12"/>
      <c r="F760" s="12"/>
      <c r="G760" s="13"/>
      <c r="H760" s="14"/>
      <c r="I760" s="14"/>
      <c r="J760" s="8">
        <f>SUMIF(Journal!$A:$A,HeadJournal!$A760,Journal!$K:$K)+SUMIF(Journal!$A:$A,HeadJournal!$A760,Journal!$L:$L)+SUMIF(Journal!$A:$A,HeadJournal!$A760,Journal!$M:$M)</f>
        <v>0</v>
      </c>
      <c r="K760" s="14"/>
      <c r="L760" s="14"/>
      <c r="M760" s="8">
        <f>SUMIF(Journal!$A:$A,HeadJournal!$A760,Journal!$P:$P)</f>
        <v>0</v>
      </c>
      <c r="N760" s="8">
        <f>SUMIF(Journal!$A:$A,HeadJournal!$A760,Journal!Q:Q)</f>
        <v>0</v>
      </c>
      <c r="O760" s="18">
        <f>SUMIF(Journal!$A:$A,HeadJournal!$A760,Journal!U:U)</f>
        <v>0</v>
      </c>
      <c r="P760" s="22" t="str">
        <f t="shared" si="153"/>
        <v/>
      </c>
      <c r="Q760" s="7" t="b">
        <f t="shared" si="167"/>
        <v>1</v>
      </c>
      <c r="R760" s="73" t="e">
        <f t="shared" si="155"/>
        <v>#DIV/0!</v>
      </c>
    </row>
    <row r="761" spans="1:18" x14ac:dyDescent="0.2">
      <c r="A761" s="12"/>
      <c r="B761" s="12"/>
      <c r="C761" s="12"/>
      <c r="D761" s="12"/>
      <c r="E761" s="12"/>
      <c r="F761" s="12"/>
      <c r="G761" s="13"/>
      <c r="H761" s="14"/>
      <c r="I761" s="14"/>
      <c r="J761" s="8">
        <f>SUMIF(Journal!$A:$A,HeadJournal!$A761,Journal!$K:$K)+SUMIF(Journal!$A:$A,HeadJournal!$A761,Journal!$L:$L)+SUMIF(Journal!$A:$A,HeadJournal!$A761,Journal!$M:$M)</f>
        <v>0</v>
      </c>
      <c r="K761" s="14"/>
      <c r="L761" s="14"/>
      <c r="M761" s="8">
        <f>SUMIF(Journal!$A:$A,HeadJournal!$A761,Journal!$P:$P)</f>
        <v>0</v>
      </c>
      <c r="N761" s="8">
        <f>SUMIF(Journal!$A:$A,HeadJournal!$A761,Journal!Q:Q)</f>
        <v>0</v>
      </c>
      <c r="O761" s="18">
        <f>SUMIF(Journal!$A:$A,HeadJournal!$A761,Journal!U:U)</f>
        <v>0</v>
      </c>
      <c r="P761" s="22" t="str">
        <f t="shared" si="153"/>
        <v/>
      </c>
      <c r="Q761" s="7" t="b">
        <f t="shared" si="167"/>
        <v>1</v>
      </c>
      <c r="R761" s="73" t="e">
        <f t="shared" si="155"/>
        <v>#DIV/0!</v>
      </c>
    </row>
    <row r="762" spans="1:18" x14ac:dyDescent="0.2">
      <c r="A762" s="12"/>
      <c r="B762" s="12"/>
      <c r="C762" s="12"/>
      <c r="D762" s="12"/>
      <c r="E762" s="12"/>
      <c r="F762" s="12"/>
      <c r="G762" s="13"/>
      <c r="H762" s="14"/>
      <c r="I762" s="14"/>
      <c r="J762" s="8">
        <f>SUMIF(Journal!$A:$A,HeadJournal!$A762,Journal!$K:$K)+SUMIF(Journal!$A:$A,HeadJournal!$A762,Journal!$L:$L)+SUMIF(Journal!$A:$A,HeadJournal!$A762,Journal!$M:$M)</f>
        <v>0</v>
      </c>
      <c r="K762" s="14"/>
      <c r="L762" s="14"/>
      <c r="M762" s="8">
        <f>SUMIF(Journal!$A:$A,HeadJournal!$A762,Journal!$P:$P)</f>
        <v>0</v>
      </c>
      <c r="N762" s="8">
        <f>SUMIF(Journal!$A:$A,HeadJournal!$A762,Journal!Q:Q)</f>
        <v>0</v>
      </c>
      <c r="O762" s="18">
        <f>SUMIF(Journal!$A:$A,HeadJournal!$A762,Journal!U:U)</f>
        <v>0</v>
      </c>
      <c r="P762" s="22" t="str">
        <f t="shared" si="153"/>
        <v/>
      </c>
      <c r="Q762" s="7" t="b">
        <f t="shared" si="167"/>
        <v>1</v>
      </c>
      <c r="R762" s="73" t="e">
        <f t="shared" si="155"/>
        <v>#DIV/0!</v>
      </c>
    </row>
    <row r="763" spans="1:18" x14ac:dyDescent="0.2">
      <c r="A763" s="12"/>
      <c r="B763" s="12"/>
      <c r="C763" s="12"/>
      <c r="D763" s="12"/>
      <c r="E763" s="12"/>
      <c r="F763" s="12"/>
      <c r="G763" s="13"/>
      <c r="H763" s="14"/>
      <c r="I763" s="14"/>
      <c r="J763" s="8">
        <f>SUMIF(Journal!$A:$A,HeadJournal!$A763,Journal!$K:$K)+SUMIF(Journal!$A:$A,HeadJournal!$A763,Journal!$L:$L)+SUMIF(Journal!$A:$A,HeadJournal!$A763,Journal!$M:$M)</f>
        <v>0</v>
      </c>
      <c r="K763" s="14"/>
      <c r="L763" s="14"/>
      <c r="M763" s="8">
        <f>SUMIF(Journal!$A:$A,HeadJournal!$A763,Journal!$P:$P)</f>
        <v>0</v>
      </c>
      <c r="N763" s="8">
        <f>SUMIF(Journal!$A:$A,HeadJournal!$A763,Journal!Q:Q)</f>
        <v>0</v>
      </c>
      <c r="O763" s="18">
        <f>SUMIF(Journal!$A:$A,HeadJournal!$A763,Journal!U:U)</f>
        <v>0</v>
      </c>
      <c r="P763" s="22" t="str">
        <f t="shared" si="153"/>
        <v/>
      </c>
      <c r="Q763" s="7" t="b">
        <f t="shared" si="167"/>
        <v>1</v>
      </c>
      <c r="R763" s="73" t="e">
        <f t="shared" si="155"/>
        <v>#DIV/0!</v>
      </c>
    </row>
    <row r="764" spans="1:18" x14ac:dyDescent="0.2">
      <c r="A764" s="12"/>
      <c r="B764" s="12"/>
      <c r="C764" s="12"/>
      <c r="D764" s="12"/>
      <c r="E764" s="12"/>
      <c r="F764" s="12"/>
      <c r="G764" s="13"/>
      <c r="H764" s="14"/>
      <c r="I764" s="14"/>
      <c r="J764" s="8">
        <f>SUMIF(Journal!$A:$A,HeadJournal!$A764,Journal!$K:$K)+SUMIF(Journal!$A:$A,HeadJournal!$A764,Journal!$L:$L)+SUMIF(Journal!$A:$A,HeadJournal!$A764,Journal!$M:$M)</f>
        <v>0</v>
      </c>
      <c r="K764" s="14"/>
      <c r="L764" s="14"/>
      <c r="M764" s="8">
        <f>SUMIF(Journal!$A:$A,HeadJournal!$A764,Journal!$P:$P)</f>
        <v>0</v>
      </c>
      <c r="N764" s="8">
        <f>SUMIF(Journal!$A:$A,HeadJournal!$A764,Journal!Q:Q)</f>
        <v>0</v>
      </c>
      <c r="O764" s="18">
        <f>SUMIF(Journal!$A:$A,HeadJournal!$A764,Journal!U:U)</f>
        <v>0</v>
      </c>
      <c r="P764" s="22" t="str">
        <f t="shared" si="153"/>
        <v/>
      </c>
      <c r="Q764" s="7" t="b">
        <f t="shared" si="167"/>
        <v>1</v>
      </c>
      <c r="R764" s="73" t="e">
        <f t="shared" si="155"/>
        <v>#DIV/0!</v>
      </c>
    </row>
    <row r="765" spans="1:18" x14ac:dyDescent="0.2">
      <c r="A765" s="12"/>
      <c r="B765" s="12"/>
      <c r="C765" s="12"/>
      <c r="D765" s="12"/>
      <c r="E765" s="12"/>
      <c r="F765" s="12"/>
      <c r="G765" s="13"/>
      <c r="H765" s="14"/>
      <c r="I765" s="14"/>
      <c r="J765" s="8">
        <f>SUMIF(Journal!$A:$A,HeadJournal!$A765,Journal!$K:$K)+SUMIF(Journal!$A:$A,HeadJournal!$A765,Journal!$L:$L)+SUMIF(Journal!$A:$A,HeadJournal!$A765,Journal!$M:$M)</f>
        <v>0</v>
      </c>
      <c r="K765" s="14"/>
      <c r="L765" s="14"/>
      <c r="M765" s="8">
        <f>SUMIF(Journal!$A:$A,HeadJournal!$A765,Journal!$P:$P)</f>
        <v>0</v>
      </c>
      <c r="N765" s="8">
        <f>SUMIF(Journal!$A:$A,HeadJournal!$A765,Journal!Q:Q)</f>
        <v>0</v>
      </c>
      <c r="O765" s="18">
        <f>SUMIF(Journal!$A:$A,HeadJournal!$A765,Journal!U:U)</f>
        <v>0</v>
      </c>
      <c r="P765" s="22" t="str">
        <f t="shared" si="153"/>
        <v/>
      </c>
      <c r="Q765" s="7" t="b">
        <f t="shared" si="167"/>
        <v>1</v>
      </c>
      <c r="R765" s="73" t="e">
        <f t="shared" si="155"/>
        <v>#DIV/0!</v>
      </c>
    </row>
    <row r="766" spans="1:18" x14ac:dyDescent="0.2">
      <c r="A766" s="12"/>
      <c r="B766" s="12"/>
      <c r="C766" s="12"/>
      <c r="D766" s="12"/>
      <c r="E766" s="12"/>
      <c r="F766" s="12"/>
      <c r="G766" s="13"/>
      <c r="H766" s="14"/>
      <c r="I766" s="14"/>
      <c r="J766" s="8">
        <f>SUMIF(Journal!$A:$A,HeadJournal!$A766,Journal!$K:$K)+SUMIF(Journal!$A:$A,HeadJournal!$A766,Journal!$L:$L)+SUMIF(Journal!$A:$A,HeadJournal!$A766,Journal!$M:$M)</f>
        <v>0</v>
      </c>
      <c r="K766" s="14"/>
      <c r="L766" s="14"/>
      <c r="M766" s="8">
        <f>SUMIF(Journal!$A:$A,HeadJournal!$A766,Journal!$P:$P)</f>
        <v>0</v>
      </c>
      <c r="N766" s="8">
        <f>SUMIF(Journal!$A:$A,HeadJournal!$A766,Journal!Q:Q)</f>
        <v>0</v>
      </c>
      <c r="O766" s="18">
        <f>SUMIF(Journal!$A:$A,HeadJournal!$A766,Journal!U:U)</f>
        <v>0</v>
      </c>
      <c r="P766" s="22" t="str">
        <f t="shared" si="153"/>
        <v/>
      </c>
      <c r="Q766" s="7" t="b">
        <f t="shared" si="167"/>
        <v>1</v>
      </c>
      <c r="R766" s="73" t="e">
        <f t="shared" si="155"/>
        <v>#DIV/0!</v>
      </c>
    </row>
    <row r="767" spans="1:18" x14ac:dyDescent="0.2">
      <c r="A767" s="12"/>
      <c r="B767" s="12"/>
      <c r="C767" s="12"/>
      <c r="D767" s="12"/>
      <c r="E767" s="12"/>
      <c r="F767" s="12"/>
      <c r="G767" s="13"/>
      <c r="H767" s="14"/>
      <c r="I767" s="14"/>
      <c r="J767" s="8">
        <f>SUMIF(Journal!$A:$A,HeadJournal!$A767,Journal!$K:$K)+SUMIF(Journal!$A:$A,HeadJournal!$A767,Journal!$L:$L)+SUMIF(Journal!$A:$A,HeadJournal!$A767,Journal!$M:$M)</f>
        <v>0</v>
      </c>
      <c r="K767" s="14"/>
      <c r="L767" s="14"/>
      <c r="M767" s="8">
        <f>SUMIF(Journal!$A:$A,HeadJournal!$A767,Journal!$P:$P)</f>
        <v>0</v>
      </c>
      <c r="N767" s="8">
        <f>SUMIF(Journal!$A:$A,HeadJournal!$A767,Journal!Q:Q)</f>
        <v>0</v>
      </c>
      <c r="O767" s="18">
        <f>SUMIF(Journal!$A:$A,HeadJournal!$A767,Journal!U:U)</f>
        <v>0</v>
      </c>
      <c r="P767" s="22" t="str">
        <f t="shared" si="153"/>
        <v/>
      </c>
      <c r="Q767" s="7" t="b">
        <f t="shared" si="167"/>
        <v>1</v>
      </c>
      <c r="R767" s="73" t="e">
        <f t="shared" si="155"/>
        <v>#DIV/0!</v>
      </c>
    </row>
    <row r="768" spans="1:18" x14ac:dyDescent="0.2">
      <c r="A768" s="12"/>
      <c r="B768" s="12"/>
      <c r="C768" s="12"/>
      <c r="D768" s="12"/>
      <c r="E768" s="12"/>
      <c r="F768" s="12"/>
      <c r="G768" s="13"/>
      <c r="H768" s="14"/>
      <c r="I768" s="14"/>
      <c r="J768" s="8">
        <f>SUMIF(Journal!$A:$A,HeadJournal!$A768,Journal!$K:$K)+SUMIF(Journal!$A:$A,HeadJournal!$A768,Journal!$L:$L)+SUMIF(Journal!$A:$A,HeadJournal!$A768,Journal!$M:$M)</f>
        <v>0</v>
      </c>
      <c r="K768" s="14"/>
      <c r="L768" s="14"/>
      <c r="M768" s="8">
        <f>SUMIF(Journal!$A:$A,HeadJournal!$A768,Journal!$P:$P)</f>
        <v>0</v>
      </c>
      <c r="N768" s="8">
        <f>SUMIF(Journal!$A:$A,HeadJournal!$A768,Journal!Q:Q)</f>
        <v>0</v>
      </c>
      <c r="O768" s="18">
        <f>SUMIF(Journal!$A:$A,HeadJournal!$A768,Journal!U:U)</f>
        <v>0</v>
      </c>
      <c r="P768" s="22" t="str">
        <f t="shared" si="153"/>
        <v/>
      </c>
      <c r="Q768" s="7" t="b">
        <f t="shared" si="167"/>
        <v>1</v>
      </c>
      <c r="R768" s="73" t="e">
        <f t="shared" si="155"/>
        <v>#DIV/0!</v>
      </c>
    </row>
    <row r="769" spans="1:18" x14ac:dyDescent="0.2">
      <c r="A769" s="12"/>
      <c r="B769" s="12"/>
      <c r="C769" s="12"/>
      <c r="D769" s="12"/>
      <c r="E769" s="12"/>
      <c r="F769" s="12"/>
      <c r="G769" s="13"/>
      <c r="H769" s="14"/>
      <c r="I769" s="14"/>
      <c r="J769" s="8">
        <f>SUMIF(Journal!$A:$A,HeadJournal!$A769,Journal!$K:$K)+SUMIF(Journal!$A:$A,HeadJournal!$A769,Journal!$L:$L)+SUMIF(Journal!$A:$A,HeadJournal!$A769,Journal!$M:$M)</f>
        <v>0</v>
      </c>
      <c r="K769" s="14"/>
      <c r="L769" s="14"/>
      <c r="M769" s="8">
        <f>SUMIF(Journal!$A:$A,HeadJournal!$A769,Journal!$P:$P)</f>
        <v>0</v>
      </c>
      <c r="N769" s="8">
        <f>SUMIF(Journal!$A:$A,HeadJournal!$A769,Journal!Q:Q)</f>
        <v>0</v>
      </c>
      <c r="O769" s="18">
        <f>SUMIF(Journal!$A:$A,HeadJournal!$A769,Journal!U:U)</f>
        <v>0</v>
      </c>
      <c r="P769" s="22" t="str">
        <f t="shared" si="153"/>
        <v/>
      </c>
      <c r="Q769" s="7" t="b">
        <f t="shared" si="167"/>
        <v>1</v>
      </c>
      <c r="R769" s="73" t="e">
        <f t="shared" si="155"/>
        <v>#DIV/0!</v>
      </c>
    </row>
    <row r="770" spans="1:18" x14ac:dyDescent="0.2">
      <c r="A770" s="12"/>
      <c r="B770" s="12"/>
      <c r="C770" s="12"/>
      <c r="D770" s="12"/>
      <c r="E770" s="12"/>
      <c r="F770" s="12"/>
      <c r="G770" s="13"/>
      <c r="H770" s="14"/>
      <c r="I770" s="14"/>
      <c r="J770" s="8">
        <f>SUMIF(Journal!$A:$A,HeadJournal!$A770,Journal!$K:$K)+SUMIF(Journal!$A:$A,HeadJournal!$A770,Journal!$L:$L)+SUMIF(Journal!$A:$A,HeadJournal!$A770,Journal!$M:$M)</f>
        <v>0</v>
      </c>
      <c r="K770" s="14"/>
      <c r="L770" s="14"/>
      <c r="M770" s="8">
        <f>SUMIF(Journal!$A:$A,HeadJournal!$A770,Journal!$P:$P)</f>
        <v>0</v>
      </c>
      <c r="N770" s="8">
        <f>SUMIF(Journal!$A:$A,HeadJournal!$A770,Journal!Q:Q)</f>
        <v>0</v>
      </c>
      <c r="O770" s="18">
        <f>SUMIF(Journal!$A:$A,HeadJournal!$A770,Journal!U:U)</f>
        <v>0</v>
      </c>
      <c r="P770" s="22" t="str">
        <f t="shared" ref="P770:P809" si="170">IF(N770&lt;&gt;0,IFERROR(O770/M770,""),"")</f>
        <v/>
      </c>
      <c r="Q770" s="7" t="b">
        <f t="shared" si="167"/>
        <v>1</v>
      </c>
      <c r="R770" s="73" t="e">
        <f t="shared" ref="R770:R809" si="171">L770/M770</f>
        <v>#DIV/0!</v>
      </c>
    </row>
    <row r="771" spans="1:18" x14ac:dyDescent="0.2">
      <c r="A771" s="12"/>
      <c r="B771" s="12"/>
      <c r="C771" s="12"/>
      <c r="D771" s="12"/>
      <c r="E771" s="12"/>
      <c r="F771" s="12"/>
      <c r="G771" s="13"/>
      <c r="H771" s="14"/>
      <c r="I771" s="14"/>
      <c r="J771" s="8">
        <f>SUMIF(Journal!$A:$A,HeadJournal!$A771,Journal!$K:$K)+SUMIF(Journal!$A:$A,HeadJournal!$A771,Journal!$L:$L)+SUMIF(Journal!$A:$A,HeadJournal!$A771,Journal!$M:$M)</f>
        <v>0</v>
      </c>
      <c r="K771" s="14"/>
      <c r="L771" s="14"/>
      <c r="M771" s="8">
        <f>SUMIF(Journal!$A:$A,HeadJournal!$A771,Journal!$P:$P)</f>
        <v>0</v>
      </c>
      <c r="N771" s="8">
        <f>SUMIF(Journal!$A:$A,HeadJournal!$A771,Journal!Q:Q)</f>
        <v>0</v>
      </c>
      <c r="O771" s="18">
        <f>SUMIF(Journal!$A:$A,HeadJournal!$A771,Journal!U:U)</f>
        <v>0</v>
      </c>
      <c r="P771" s="22" t="str">
        <f t="shared" si="170"/>
        <v/>
      </c>
      <c r="Q771" s="7" t="b">
        <f t="shared" si="167"/>
        <v>1</v>
      </c>
      <c r="R771" s="73" t="e">
        <f t="shared" si="171"/>
        <v>#DIV/0!</v>
      </c>
    </row>
    <row r="772" spans="1:18" x14ac:dyDescent="0.2">
      <c r="A772" s="12"/>
      <c r="B772" s="12"/>
      <c r="C772" s="12"/>
      <c r="D772" s="12"/>
      <c r="E772" s="12"/>
      <c r="F772" s="12"/>
      <c r="G772" s="13"/>
      <c r="H772" s="14"/>
      <c r="I772" s="14"/>
      <c r="J772" s="8">
        <f>SUMIF(Journal!$A:$A,HeadJournal!$A772,Journal!$K:$K)+SUMIF(Journal!$A:$A,HeadJournal!$A772,Journal!$L:$L)+SUMIF(Journal!$A:$A,HeadJournal!$A772,Journal!$M:$M)</f>
        <v>0</v>
      </c>
      <c r="K772" s="14"/>
      <c r="L772" s="14"/>
      <c r="M772" s="8">
        <f>SUMIF(Journal!$A:$A,HeadJournal!$A772,Journal!$P:$P)</f>
        <v>0</v>
      </c>
      <c r="N772" s="8">
        <f>SUMIF(Journal!$A:$A,HeadJournal!$A772,Journal!Q:Q)</f>
        <v>0</v>
      </c>
      <c r="O772" s="18">
        <f>SUMIF(Journal!$A:$A,HeadJournal!$A772,Journal!U:U)</f>
        <v>0</v>
      </c>
      <c r="P772" s="22" t="str">
        <f t="shared" si="170"/>
        <v/>
      </c>
      <c r="Q772" s="7" t="b">
        <f t="shared" si="167"/>
        <v>1</v>
      </c>
      <c r="R772" s="73" t="e">
        <f t="shared" si="171"/>
        <v>#DIV/0!</v>
      </c>
    </row>
    <row r="773" spans="1:18" x14ac:dyDescent="0.2">
      <c r="A773" s="12"/>
      <c r="B773" s="12"/>
      <c r="C773" s="12"/>
      <c r="D773" s="12"/>
      <c r="E773" s="12"/>
      <c r="F773" s="12"/>
      <c r="G773" s="13"/>
      <c r="H773" s="14"/>
      <c r="I773" s="14"/>
      <c r="J773" s="8">
        <f>SUMIF(Journal!$A:$A,HeadJournal!$A773,Journal!$K:$K)+SUMIF(Journal!$A:$A,HeadJournal!$A773,Journal!$L:$L)+SUMIF(Journal!$A:$A,HeadJournal!$A773,Journal!$M:$M)</f>
        <v>0</v>
      </c>
      <c r="K773" s="14"/>
      <c r="L773" s="14"/>
      <c r="M773" s="8">
        <f>SUMIF(Journal!$A:$A,HeadJournal!$A773,Journal!$P:$P)</f>
        <v>0</v>
      </c>
      <c r="N773" s="8">
        <f>SUMIF(Journal!$A:$A,HeadJournal!$A773,Journal!Q:Q)</f>
        <v>0</v>
      </c>
      <c r="O773" s="18">
        <f>SUMIF(Journal!$A:$A,HeadJournal!$A773,Journal!U:U)</f>
        <v>0</v>
      </c>
      <c r="P773" s="22" t="str">
        <f t="shared" si="170"/>
        <v/>
      </c>
      <c r="Q773" s="7" t="b">
        <f t="shared" si="167"/>
        <v>1</v>
      </c>
      <c r="R773" s="73" t="e">
        <f t="shared" si="171"/>
        <v>#DIV/0!</v>
      </c>
    </row>
    <row r="774" spans="1:18" x14ac:dyDescent="0.2">
      <c r="A774" s="12"/>
      <c r="B774" s="12"/>
      <c r="C774" s="12"/>
      <c r="D774" s="12"/>
      <c r="E774" s="12"/>
      <c r="F774" s="12"/>
      <c r="G774" s="13"/>
      <c r="H774" s="14"/>
      <c r="I774" s="14"/>
      <c r="J774" s="8">
        <f>SUMIF(Journal!$A:$A,HeadJournal!$A774,Journal!$K:$K)+SUMIF(Journal!$A:$A,HeadJournal!$A774,Journal!$L:$L)+SUMIF(Journal!$A:$A,HeadJournal!$A774,Journal!$M:$M)</f>
        <v>0</v>
      </c>
      <c r="K774" s="14"/>
      <c r="L774" s="14"/>
      <c r="M774" s="8">
        <f>SUMIF(Journal!$A:$A,HeadJournal!$A774,Journal!$P:$P)</f>
        <v>0</v>
      </c>
      <c r="N774" s="8">
        <f>SUMIF(Journal!$A:$A,HeadJournal!$A774,Journal!Q:Q)</f>
        <v>0</v>
      </c>
      <c r="O774" s="18">
        <f>SUMIF(Journal!$A:$A,HeadJournal!$A774,Journal!U:U)</f>
        <v>0</v>
      </c>
      <c r="P774" s="22" t="str">
        <f t="shared" si="170"/>
        <v/>
      </c>
      <c r="Q774" s="7" t="b">
        <f t="shared" si="167"/>
        <v>1</v>
      </c>
      <c r="R774" s="73" t="e">
        <f t="shared" si="171"/>
        <v>#DIV/0!</v>
      </c>
    </row>
    <row r="775" spans="1:18" x14ac:dyDescent="0.2">
      <c r="A775" s="12"/>
      <c r="B775" s="12"/>
      <c r="C775" s="12"/>
      <c r="D775" s="12"/>
      <c r="E775" s="12"/>
      <c r="F775" s="12"/>
      <c r="G775" s="13"/>
      <c r="H775" s="14"/>
      <c r="I775" s="14"/>
      <c r="J775" s="8">
        <f>SUMIF(Journal!$A:$A,HeadJournal!$A775,Journal!$K:$K)+SUMIF(Journal!$A:$A,HeadJournal!$A775,Journal!$L:$L)+SUMIF(Journal!$A:$A,HeadJournal!$A775,Journal!$M:$M)</f>
        <v>0</v>
      </c>
      <c r="K775" s="14"/>
      <c r="L775" s="14"/>
      <c r="M775" s="8">
        <f>SUMIF(Journal!$A:$A,HeadJournal!$A775,Journal!$P:$P)</f>
        <v>0</v>
      </c>
      <c r="N775" s="8">
        <f>SUMIF(Journal!$A:$A,HeadJournal!$A775,Journal!Q:Q)</f>
        <v>0</v>
      </c>
      <c r="O775" s="18">
        <f>SUMIF(Journal!$A:$A,HeadJournal!$A775,Journal!U:U)</f>
        <v>0</v>
      </c>
      <c r="P775" s="22" t="str">
        <f t="shared" si="170"/>
        <v/>
      </c>
      <c r="Q775" s="7" t="b">
        <f t="shared" si="167"/>
        <v>1</v>
      </c>
      <c r="R775" s="73" t="e">
        <f t="shared" si="171"/>
        <v>#DIV/0!</v>
      </c>
    </row>
    <row r="776" spans="1:18" x14ac:dyDescent="0.2">
      <c r="A776" s="12"/>
      <c r="B776" s="12"/>
      <c r="C776" s="12"/>
      <c r="D776" s="12"/>
      <c r="E776" s="12"/>
      <c r="F776" s="12"/>
      <c r="G776" s="13"/>
      <c r="H776" s="14"/>
      <c r="I776" s="14"/>
      <c r="J776" s="8">
        <f>SUMIF(Journal!$A:$A,HeadJournal!$A776,Journal!$K:$K)+SUMIF(Journal!$A:$A,HeadJournal!$A776,Journal!$L:$L)+SUMIF(Journal!$A:$A,HeadJournal!$A776,Journal!$M:$M)</f>
        <v>0</v>
      </c>
      <c r="K776" s="14"/>
      <c r="L776" s="14"/>
      <c r="M776" s="8">
        <f>SUMIF(Journal!$A:$A,HeadJournal!$A776,Journal!$P:$P)</f>
        <v>0</v>
      </c>
      <c r="N776" s="8">
        <f>SUMIF(Journal!$A:$A,HeadJournal!$A776,Journal!Q:Q)</f>
        <v>0</v>
      </c>
      <c r="O776" s="18">
        <f>SUMIF(Journal!$A:$A,HeadJournal!$A776,Journal!U:U)</f>
        <v>0</v>
      </c>
      <c r="P776" s="22" t="str">
        <f t="shared" si="170"/>
        <v/>
      </c>
      <c r="Q776" s="7" t="b">
        <f t="shared" si="167"/>
        <v>1</v>
      </c>
      <c r="R776" s="73" t="e">
        <f t="shared" si="171"/>
        <v>#DIV/0!</v>
      </c>
    </row>
    <row r="777" spans="1:18" x14ac:dyDescent="0.2">
      <c r="A777" s="12"/>
      <c r="B777" s="12"/>
      <c r="C777" s="12"/>
      <c r="D777" s="12"/>
      <c r="E777" s="12"/>
      <c r="F777" s="12"/>
      <c r="G777" s="13"/>
      <c r="H777" s="14"/>
      <c r="I777" s="14"/>
      <c r="J777" s="8">
        <f>SUMIF(Journal!$A:$A,HeadJournal!$A777,Journal!$K:$K)+SUMIF(Journal!$A:$A,HeadJournal!$A777,Journal!$L:$L)+SUMIF(Journal!$A:$A,HeadJournal!$A777,Journal!$M:$M)</f>
        <v>0</v>
      </c>
      <c r="K777" s="14"/>
      <c r="L777" s="14"/>
      <c r="M777" s="8">
        <f>SUMIF(Journal!$A:$A,HeadJournal!$A777,Journal!$P:$P)</f>
        <v>0</v>
      </c>
      <c r="N777" s="8">
        <f>SUMIF(Journal!$A:$A,HeadJournal!$A777,Journal!Q:Q)</f>
        <v>0</v>
      </c>
      <c r="O777" s="18">
        <f>SUMIF(Journal!$A:$A,HeadJournal!$A777,Journal!U:U)</f>
        <v>0</v>
      </c>
      <c r="P777" s="22" t="str">
        <f t="shared" si="170"/>
        <v/>
      </c>
      <c r="Q777" s="7" t="b">
        <f t="shared" si="167"/>
        <v>1</v>
      </c>
      <c r="R777" s="73" t="e">
        <f t="shared" si="171"/>
        <v>#DIV/0!</v>
      </c>
    </row>
    <row r="778" spans="1:18" x14ac:dyDescent="0.2">
      <c r="A778" s="12"/>
      <c r="B778" s="12"/>
      <c r="C778" s="12"/>
      <c r="D778" s="12"/>
      <c r="E778" s="12"/>
      <c r="F778" s="12"/>
      <c r="G778" s="13"/>
      <c r="H778" s="14"/>
      <c r="I778" s="14"/>
      <c r="J778" s="8">
        <f>SUMIF(Journal!$A:$A,HeadJournal!$A778,Journal!$K:$K)+SUMIF(Journal!$A:$A,HeadJournal!$A778,Journal!$L:$L)+SUMIF(Journal!$A:$A,HeadJournal!$A778,Journal!$M:$M)</f>
        <v>0</v>
      </c>
      <c r="K778" s="14"/>
      <c r="L778" s="14"/>
      <c r="M778" s="8">
        <f>SUMIF(Journal!$A:$A,HeadJournal!$A778,Journal!$P:$P)</f>
        <v>0</v>
      </c>
      <c r="N778" s="8">
        <f>SUMIF(Journal!$A:$A,HeadJournal!$A778,Journal!Q:Q)</f>
        <v>0</v>
      </c>
      <c r="O778" s="18">
        <f>SUMIF(Journal!$A:$A,HeadJournal!$A778,Journal!U:U)</f>
        <v>0</v>
      </c>
      <c r="P778" s="22" t="str">
        <f t="shared" si="170"/>
        <v/>
      </c>
      <c r="Q778" s="7" t="b">
        <f t="shared" si="167"/>
        <v>1</v>
      </c>
      <c r="R778" s="73" t="e">
        <f t="shared" si="171"/>
        <v>#DIV/0!</v>
      </c>
    </row>
    <row r="779" spans="1:18" x14ac:dyDescent="0.2">
      <c r="A779" s="12"/>
      <c r="B779" s="12"/>
      <c r="C779" s="12"/>
      <c r="D779" s="12"/>
      <c r="E779" s="12"/>
      <c r="F779" s="12"/>
      <c r="G779" s="13"/>
      <c r="H779" s="14"/>
      <c r="I779" s="14"/>
      <c r="J779" s="8">
        <f>SUMIF(Journal!$A:$A,HeadJournal!$A779,Journal!$K:$K)+SUMIF(Journal!$A:$A,HeadJournal!$A779,Journal!$L:$L)+SUMIF(Journal!$A:$A,HeadJournal!$A779,Journal!$M:$M)</f>
        <v>0</v>
      </c>
      <c r="K779" s="14"/>
      <c r="L779" s="14"/>
      <c r="M779" s="8">
        <f>SUMIF(Journal!$A:$A,HeadJournal!$A779,Journal!$P:$P)</f>
        <v>0</v>
      </c>
      <c r="N779" s="8">
        <f>SUMIF(Journal!$A:$A,HeadJournal!$A779,Journal!Q:Q)</f>
        <v>0</v>
      </c>
      <c r="O779" s="18">
        <f>SUMIF(Journal!$A:$A,HeadJournal!$A779,Journal!U:U)</f>
        <v>0</v>
      </c>
      <c r="P779" s="22" t="str">
        <f t="shared" si="170"/>
        <v/>
      </c>
      <c r="Q779" s="7" t="b">
        <f t="shared" si="167"/>
        <v>1</v>
      </c>
      <c r="R779" s="73" t="e">
        <f t="shared" si="171"/>
        <v>#DIV/0!</v>
      </c>
    </row>
    <row r="780" spans="1:18" x14ac:dyDescent="0.2">
      <c r="A780" s="12"/>
      <c r="B780" s="12"/>
      <c r="C780" s="12"/>
      <c r="D780" s="12"/>
      <c r="E780" s="12"/>
      <c r="F780" s="12"/>
      <c r="G780" s="13"/>
      <c r="H780" s="14"/>
      <c r="I780" s="14"/>
      <c r="J780" s="8">
        <f>SUMIF(Journal!$A:$A,HeadJournal!$A780,Journal!$K:$K)+SUMIF(Journal!$A:$A,HeadJournal!$A780,Journal!$L:$L)+SUMIF(Journal!$A:$A,HeadJournal!$A780,Journal!$M:$M)</f>
        <v>0</v>
      </c>
      <c r="K780" s="14"/>
      <c r="L780" s="14"/>
      <c r="M780" s="8">
        <f>SUMIF(Journal!$A:$A,HeadJournal!$A780,Journal!$P:$P)</f>
        <v>0</v>
      </c>
      <c r="N780" s="8">
        <f>SUMIF(Journal!$A:$A,HeadJournal!$A780,Journal!Q:Q)</f>
        <v>0</v>
      </c>
      <c r="O780" s="18">
        <f>SUMIF(Journal!$A:$A,HeadJournal!$A780,Journal!U:U)</f>
        <v>0</v>
      </c>
      <c r="P780" s="22" t="str">
        <f t="shared" si="170"/>
        <v/>
      </c>
      <c r="Q780" s="7" t="b">
        <f t="shared" si="167"/>
        <v>1</v>
      </c>
      <c r="R780" s="73" t="e">
        <f t="shared" si="171"/>
        <v>#DIV/0!</v>
      </c>
    </row>
    <row r="781" spans="1:18" x14ac:dyDescent="0.2">
      <c r="A781" s="12"/>
      <c r="B781" s="12"/>
      <c r="C781" s="12"/>
      <c r="D781" s="12"/>
      <c r="E781" s="12"/>
      <c r="F781" s="12"/>
      <c r="G781" s="13"/>
      <c r="H781" s="14"/>
      <c r="I781" s="14"/>
      <c r="J781" s="8">
        <f>SUMIF(Journal!$A:$A,HeadJournal!$A781,Journal!$K:$K)+SUMIF(Journal!$A:$A,HeadJournal!$A781,Journal!$L:$L)+SUMIF(Journal!$A:$A,HeadJournal!$A781,Journal!$M:$M)</f>
        <v>0</v>
      </c>
      <c r="K781" s="14"/>
      <c r="L781" s="14"/>
      <c r="M781" s="8">
        <f>SUMIF(Journal!$A:$A,HeadJournal!$A781,Journal!$P:$P)</f>
        <v>0</v>
      </c>
      <c r="N781" s="8">
        <f>SUMIF(Journal!$A:$A,HeadJournal!$A781,Journal!Q:Q)</f>
        <v>0</v>
      </c>
      <c r="O781" s="18">
        <f>SUMIF(Journal!$A:$A,HeadJournal!$A781,Journal!U:U)</f>
        <v>0</v>
      </c>
      <c r="P781" s="22" t="str">
        <f t="shared" si="170"/>
        <v/>
      </c>
      <c r="Q781" s="7" t="b">
        <f t="shared" si="167"/>
        <v>1</v>
      </c>
      <c r="R781" s="73" t="e">
        <f t="shared" si="171"/>
        <v>#DIV/0!</v>
      </c>
    </row>
    <row r="782" spans="1:18" x14ac:dyDescent="0.2">
      <c r="A782" s="12"/>
      <c r="B782" s="12"/>
      <c r="C782" s="12"/>
      <c r="D782" s="12"/>
      <c r="E782" s="12"/>
      <c r="F782" s="12"/>
      <c r="G782" s="13"/>
      <c r="H782" s="14"/>
      <c r="I782" s="14"/>
      <c r="J782" s="8">
        <f>SUMIF(Journal!$A:$A,HeadJournal!$A782,Journal!$K:$K)+SUMIF(Journal!$A:$A,HeadJournal!$A782,Journal!$L:$L)+SUMIF(Journal!$A:$A,HeadJournal!$A782,Journal!$M:$M)</f>
        <v>0</v>
      </c>
      <c r="K782" s="14"/>
      <c r="L782" s="14"/>
      <c r="M782" s="8">
        <f>SUMIF(Journal!$A:$A,HeadJournal!$A782,Journal!$P:$P)</f>
        <v>0</v>
      </c>
      <c r="N782" s="8">
        <f>SUMIF(Journal!$A:$A,HeadJournal!$A782,Journal!Q:Q)</f>
        <v>0</v>
      </c>
      <c r="O782" s="18">
        <f>SUMIF(Journal!$A:$A,HeadJournal!$A782,Journal!U:U)</f>
        <v>0</v>
      </c>
      <c r="P782" s="22" t="str">
        <f t="shared" si="170"/>
        <v/>
      </c>
      <c r="Q782" s="7" t="b">
        <f t="shared" si="167"/>
        <v>1</v>
      </c>
      <c r="R782" s="73" t="e">
        <f t="shared" si="171"/>
        <v>#DIV/0!</v>
      </c>
    </row>
    <row r="783" spans="1:18" x14ac:dyDescent="0.2">
      <c r="A783" s="12"/>
      <c r="B783" s="12"/>
      <c r="C783" s="12"/>
      <c r="D783" s="12"/>
      <c r="E783" s="12"/>
      <c r="F783" s="12"/>
      <c r="G783" s="13"/>
      <c r="H783" s="14"/>
      <c r="I783" s="14"/>
      <c r="J783" s="8">
        <f>SUMIF(Journal!$A:$A,HeadJournal!$A783,Journal!$K:$K)+SUMIF(Journal!$A:$A,HeadJournal!$A783,Journal!$L:$L)+SUMIF(Journal!$A:$A,HeadJournal!$A783,Journal!$M:$M)</f>
        <v>0</v>
      </c>
      <c r="K783" s="14"/>
      <c r="L783" s="14"/>
      <c r="M783" s="8">
        <f>SUMIF(Journal!$A:$A,HeadJournal!$A783,Journal!$P:$P)</f>
        <v>0</v>
      </c>
      <c r="N783" s="8">
        <f>SUMIF(Journal!$A:$A,HeadJournal!$A783,Journal!Q:Q)</f>
        <v>0</v>
      </c>
      <c r="O783" s="18">
        <f>SUMIF(Journal!$A:$A,HeadJournal!$A783,Journal!U:U)</f>
        <v>0</v>
      </c>
      <c r="P783" s="22" t="str">
        <f t="shared" si="170"/>
        <v/>
      </c>
      <c r="Q783" s="7" t="b">
        <f t="shared" si="167"/>
        <v>1</v>
      </c>
      <c r="R783" s="73" t="e">
        <f t="shared" si="171"/>
        <v>#DIV/0!</v>
      </c>
    </row>
    <row r="784" spans="1:18" x14ac:dyDescent="0.2">
      <c r="A784" s="12"/>
      <c r="B784" s="12"/>
      <c r="C784" s="12"/>
      <c r="D784" s="12"/>
      <c r="E784" s="12"/>
      <c r="F784" s="12"/>
      <c r="G784" s="13"/>
      <c r="H784" s="14"/>
      <c r="I784" s="14"/>
      <c r="J784" s="8">
        <f>SUMIF(Journal!$A:$A,HeadJournal!$A784,Journal!$K:$K)+SUMIF(Journal!$A:$A,HeadJournal!$A784,Journal!$L:$L)+SUMIF(Journal!$A:$A,HeadJournal!$A784,Journal!$M:$M)</f>
        <v>0</v>
      </c>
      <c r="K784" s="14"/>
      <c r="L784" s="14"/>
      <c r="M784" s="8">
        <f>SUMIF(Journal!$A:$A,HeadJournal!$A784,Journal!$P:$P)</f>
        <v>0</v>
      </c>
      <c r="N784" s="8">
        <f>SUMIF(Journal!$A:$A,HeadJournal!$A784,Journal!Q:Q)</f>
        <v>0</v>
      </c>
      <c r="O784" s="18">
        <f>SUMIF(Journal!$A:$A,HeadJournal!$A784,Journal!U:U)</f>
        <v>0</v>
      </c>
      <c r="P784" s="22" t="str">
        <f t="shared" si="170"/>
        <v/>
      </c>
      <c r="Q784" s="7" t="b">
        <f t="shared" si="167"/>
        <v>1</v>
      </c>
      <c r="R784" s="73" t="e">
        <f t="shared" si="171"/>
        <v>#DIV/0!</v>
      </c>
    </row>
    <row r="785" spans="1:18" x14ac:dyDescent="0.2">
      <c r="A785" s="12"/>
      <c r="B785" s="12"/>
      <c r="C785" s="12"/>
      <c r="D785" s="12"/>
      <c r="E785" s="12"/>
      <c r="F785" s="12"/>
      <c r="G785" s="13"/>
      <c r="H785" s="14"/>
      <c r="I785" s="14"/>
      <c r="J785" s="8">
        <f>SUMIF(Journal!$A:$A,HeadJournal!$A785,Journal!$K:$K)+SUMIF(Journal!$A:$A,HeadJournal!$A785,Journal!$L:$L)+SUMIF(Journal!$A:$A,HeadJournal!$A785,Journal!$M:$M)</f>
        <v>0</v>
      </c>
      <c r="K785" s="14"/>
      <c r="L785" s="14"/>
      <c r="M785" s="8">
        <f>SUMIF(Journal!$A:$A,HeadJournal!$A785,Journal!$P:$P)</f>
        <v>0</v>
      </c>
      <c r="N785" s="8">
        <f>SUMIF(Journal!$A:$A,HeadJournal!$A785,Journal!Q:Q)</f>
        <v>0</v>
      </c>
      <c r="O785" s="18">
        <f>SUMIF(Journal!$A:$A,HeadJournal!$A785,Journal!U:U)</f>
        <v>0</v>
      </c>
      <c r="P785" s="22" t="str">
        <f t="shared" si="170"/>
        <v/>
      </c>
      <c r="Q785" s="7" t="b">
        <f t="shared" si="167"/>
        <v>1</v>
      </c>
      <c r="R785" s="73" t="e">
        <f t="shared" si="171"/>
        <v>#DIV/0!</v>
      </c>
    </row>
    <row r="786" spans="1:18" x14ac:dyDescent="0.2">
      <c r="A786" s="12"/>
      <c r="B786" s="12"/>
      <c r="C786" s="12"/>
      <c r="D786" s="12"/>
      <c r="E786" s="12"/>
      <c r="F786" s="12"/>
      <c r="G786" s="13"/>
      <c r="H786" s="14"/>
      <c r="I786" s="14"/>
      <c r="J786" s="8">
        <f>SUMIF(Journal!$A:$A,HeadJournal!$A786,Journal!$K:$K)+SUMIF(Journal!$A:$A,HeadJournal!$A786,Journal!$L:$L)+SUMIF(Journal!$A:$A,HeadJournal!$A786,Journal!$M:$M)</f>
        <v>0</v>
      </c>
      <c r="K786" s="14"/>
      <c r="L786" s="14"/>
      <c r="M786" s="8">
        <f>SUMIF(Journal!$A:$A,HeadJournal!$A786,Journal!$P:$P)</f>
        <v>0</v>
      </c>
      <c r="N786" s="8">
        <f>SUMIF(Journal!$A:$A,HeadJournal!$A786,Journal!Q:Q)</f>
        <v>0</v>
      </c>
      <c r="O786" s="18">
        <f>SUMIF(Journal!$A:$A,HeadJournal!$A786,Journal!U:U)</f>
        <v>0</v>
      </c>
      <c r="P786" s="22" t="str">
        <f t="shared" si="170"/>
        <v/>
      </c>
      <c r="Q786" s="7" t="b">
        <f t="shared" si="167"/>
        <v>1</v>
      </c>
      <c r="R786" s="73" t="e">
        <f t="shared" si="171"/>
        <v>#DIV/0!</v>
      </c>
    </row>
    <row r="787" spans="1:18" x14ac:dyDescent="0.2">
      <c r="A787" s="12"/>
      <c r="B787" s="12"/>
      <c r="C787" s="12"/>
      <c r="D787" s="12"/>
      <c r="E787" s="12"/>
      <c r="F787" s="12"/>
      <c r="G787" s="13"/>
      <c r="H787" s="14"/>
      <c r="I787" s="14"/>
      <c r="J787" s="8">
        <f>SUMIF(Journal!$A:$A,HeadJournal!$A787,Journal!$K:$K)+SUMIF(Journal!$A:$A,HeadJournal!$A787,Journal!$L:$L)+SUMIF(Journal!$A:$A,HeadJournal!$A787,Journal!$M:$M)</f>
        <v>0</v>
      </c>
      <c r="K787" s="14"/>
      <c r="L787" s="14"/>
      <c r="M787" s="8">
        <f>SUMIF(Journal!$A:$A,HeadJournal!$A787,Journal!$P:$P)</f>
        <v>0</v>
      </c>
      <c r="N787" s="8">
        <f>SUMIF(Journal!$A:$A,HeadJournal!$A787,Journal!Q:Q)</f>
        <v>0</v>
      </c>
      <c r="O787" s="18">
        <f>SUMIF(Journal!$A:$A,HeadJournal!$A787,Journal!U:U)</f>
        <v>0</v>
      </c>
      <c r="P787" s="22" t="str">
        <f t="shared" si="170"/>
        <v/>
      </c>
      <c r="Q787" s="7" t="b">
        <f t="shared" si="167"/>
        <v>1</v>
      </c>
      <c r="R787" s="73" t="e">
        <f t="shared" si="171"/>
        <v>#DIV/0!</v>
      </c>
    </row>
    <row r="788" spans="1:18" x14ac:dyDescent="0.2">
      <c r="A788" s="12"/>
      <c r="B788" s="12"/>
      <c r="C788" s="12"/>
      <c r="D788" s="12"/>
      <c r="E788" s="12"/>
      <c r="F788" s="12"/>
      <c r="G788" s="13"/>
      <c r="H788" s="14"/>
      <c r="I788" s="14"/>
      <c r="J788" s="8">
        <f>SUMIF(Journal!$A:$A,HeadJournal!$A788,Journal!$K:$K)+SUMIF(Journal!$A:$A,HeadJournal!$A788,Journal!$L:$L)+SUMIF(Journal!$A:$A,HeadJournal!$A788,Journal!$M:$M)</f>
        <v>0</v>
      </c>
      <c r="K788" s="14"/>
      <c r="L788" s="14"/>
      <c r="M788" s="8">
        <f>SUMIF(Journal!$A:$A,HeadJournal!$A788,Journal!$P:$P)</f>
        <v>0</v>
      </c>
      <c r="N788" s="8">
        <f>SUMIF(Journal!$A:$A,HeadJournal!$A788,Journal!Q:Q)</f>
        <v>0</v>
      </c>
      <c r="O788" s="18">
        <f>SUMIF(Journal!$A:$A,HeadJournal!$A788,Journal!U:U)</f>
        <v>0</v>
      </c>
      <c r="P788" s="22" t="str">
        <f t="shared" si="170"/>
        <v/>
      </c>
      <c r="Q788" s="7" t="b">
        <f t="shared" si="167"/>
        <v>1</v>
      </c>
      <c r="R788" s="73" t="e">
        <f t="shared" si="171"/>
        <v>#DIV/0!</v>
      </c>
    </row>
    <row r="789" spans="1:18" x14ac:dyDescent="0.2">
      <c r="A789" s="12"/>
      <c r="B789" s="12"/>
      <c r="C789" s="12"/>
      <c r="D789" s="12"/>
      <c r="E789" s="12"/>
      <c r="F789" s="12"/>
      <c r="G789" s="13"/>
      <c r="H789" s="14"/>
      <c r="I789" s="14"/>
      <c r="J789" s="8">
        <f>SUMIF(Journal!$A:$A,HeadJournal!$A789,Journal!$K:$K)+SUMIF(Journal!$A:$A,HeadJournal!$A789,Journal!$L:$L)+SUMIF(Journal!$A:$A,HeadJournal!$A789,Journal!$M:$M)</f>
        <v>0</v>
      </c>
      <c r="K789" s="14"/>
      <c r="L789" s="14"/>
      <c r="M789" s="8">
        <f>SUMIF(Journal!$A:$A,HeadJournal!$A789,Journal!$P:$P)</f>
        <v>0</v>
      </c>
      <c r="N789" s="8">
        <f>SUMIF(Journal!$A:$A,HeadJournal!$A789,Journal!Q:Q)</f>
        <v>0</v>
      </c>
      <c r="O789" s="18">
        <f>SUMIF(Journal!$A:$A,HeadJournal!$A789,Journal!U:U)</f>
        <v>0</v>
      </c>
      <c r="P789" s="22" t="str">
        <f t="shared" si="170"/>
        <v/>
      </c>
      <c r="Q789" s="7" t="b">
        <f t="shared" si="167"/>
        <v>1</v>
      </c>
      <c r="R789" s="73" t="e">
        <f t="shared" si="171"/>
        <v>#DIV/0!</v>
      </c>
    </row>
    <row r="790" spans="1:18" x14ac:dyDescent="0.2">
      <c r="A790" s="12"/>
      <c r="B790" s="12"/>
      <c r="C790" s="12"/>
      <c r="D790" s="12"/>
      <c r="E790" s="12"/>
      <c r="F790" s="12"/>
      <c r="G790" s="13"/>
      <c r="H790" s="14"/>
      <c r="I790" s="14"/>
      <c r="J790" s="8">
        <f>SUMIF(Journal!$A:$A,HeadJournal!$A790,Journal!$K:$K)+SUMIF(Journal!$A:$A,HeadJournal!$A790,Journal!$L:$L)+SUMIF(Journal!$A:$A,HeadJournal!$A790,Journal!$M:$M)</f>
        <v>0</v>
      </c>
      <c r="K790" s="14"/>
      <c r="L790" s="14"/>
      <c r="M790" s="8">
        <f>SUMIF(Journal!$A:$A,HeadJournal!$A790,Journal!$P:$P)</f>
        <v>0</v>
      </c>
      <c r="N790" s="8">
        <f>SUMIF(Journal!$A:$A,HeadJournal!$A790,Journal!Q:Q)</f>
        <v>0</v>
      </c>
      <c r="O790" s="18">
        <f>SUMIF(Journal!$A:$A,HeadJournal!$A790,Journal!U:U)</f>
        <v>0</v>
      </c>
      <c r="P790" s="22" t="str">
        <f t="shared" si="170"/>
        <v/>
      </c>
      <c r="Q790" s="7" t="b">
        <f t="shared" si="167"/>
        <v>1</v>
      </c>
      <c r="R790" s="73" t="e">
        <f t="shared" si="171"/>
        <v>#DIV/0!</v>
      </c>
    </row>
    <row r="791" spans="1:18" x14ac:dyDescent="0.2">
      <c r="A791" s="12"/>
      <c r="B791" s="12"/>
      <c r="C791" s="12"/>
      <c r="D791" s="12"/>
      <c r="E791" s="12"/>
      <c r="F791" s="12"/>
      <c r="G791" s="13"/>
      <c r="H791" s="14"/>
      <c r="I791" s="14"/>
      <c r="J791" s="8">
        <f>SUMIF(Journal!$A:$A,HeadJournal!$A791,Journal!$K:$K)+SUMIF(Journal!$A:$A,HeadJournal!$A791,Journal!$L:$L)+SUMIF(Journal!$A:$A,HeadJournal!$A791,Journal!$M:$M)</f>
        <v>0</v>
      </c>
      <c r="K791" s="14"/>
      <c r="L791" s="14"/>
      <c r="M791" s="8">
        <f>SUMIF(Journal!$A:$A,HeadJournal!$A791,Journal!$P:$P)</f>
        <v>0</v>
      </c>
      <c r="N791" s="8">
        <f>SUMIF(Journal!$A:$A,HeadJournal!$A791,Journal!Q:Q)</f>
        <v>0</v>
      </c>
      <c r="O791" s="18">
        <f>SUMIF(Journal!$A:$A,HeadJournal!$A791,Journal!U:U)</f>
        <v>0</v>
      </c>
      <c r="P791" s="22" t="str">
        <f t="shared" si="170"/>
        <v/>
      </c>
      <c r="Q791" s="7" t="b">
        <f t="shared" si="167"/>
        <v>1</v>
      </c>
      <c r="R791" s="73" t="e">
        <f t="shared" si="171"/>
        <v>#DIV/0!</v>
      </c>
    </row>
    <row r="792" spans="1:18" x14ac:dyDescent="0.2">
      <c r="A792" s="12"/>
      <c r="B792" s="12"/>
      <c r="C792" s="12"/>
      <c r="D792" s="12"/>
      <c r="E792" s="12"/>
      <c r="F792" s="12"/>
      <c r="G792" s="13"/>
      <c r="H792" s="14"/>
      <c r="I792" s="14"/>
      <c r="J792" s="8">
        <f>SUMIF(Journal!$A:$A,HeadJournal!$A792,Journal!$K:$K)+SUMIF(Journal!$A:$A,HeadJournal!$A792,Journal!$L:$L)+SUMIF(Journal!$A:$A,HeadJournal!$A792,Journal!$M:$M)</f>
        <v>0</v>
      </c>
      <c r="K792" s="14"/>
      <c r="L792" s="14"/>
      <c r="M792" s="8">
        <f>SUMIF(Journal!$A:$A,HeadJournal!$A792,Journal!$P:$P)</f>
        <v>0</v>
      </c>
      <c r="N792" s="8">
        <f>SUMIF(Journal!$A:$A,HeadJournal!$A792,Journal!Q:Q)</f>
        <v>0</v>
      </c>
      <c r="O792" s="18">
        <f>SUMIF(Journal!$A:$A,HeadJournal!$A792,Journal!U:U)</f>
        <v>0</v>
      </c>
      <c r="P792" s="22" t="str">
        <f t="shared" si="170"/>
        <v/>
      </c>
      <c r="Q792" s="7" t="b">
        <f t="shared" si="167"/>
        <v>1</v>
      </c>
      <c r="R792" s="73" t="e">
        <f t="shared" si="171"/>
        <v>#DIV/0!</v>
      </c>
    </row>
    <row r="793" spans="1:18" x14ac:dyDescent="0.2">
      <c r="A793" s="12"/>
      <c r="B793" s="12"/>
      <c r="C793" s="12"/>
      <c r="D793" s="12"/>
      <c r="E793" s="12"/>
      <c r="F793" s="12"/>
      <c r="G793" s="13"/>
      <c r="H793" s="14"/>
      <c r="I793" s="14"/>
      <c r="J793" s="8">
        <f>SUMIF(Journal!$A:$A,HeadJournal!$A793,Journal!$K:$K)+SUMIF(Journal!$A:$A,HeadJournal!$A793,Journal!$L:$L)+SUMIF(Journal!$A:$A,HeadJournal!$A793,Journal!$M:$M)</f>
        <v>0</v>
      </c>
      <c r="K793" s="14"/>
      <c r="L793" s="14"/>
      <c r="M793" s="8">
        <f>SUMIF(Journal!$A:$A,HeadJournal!$A793,Journal!$P:$P)</f>
        <v>0</v>
      </c>
      <c r="N793" s="8">
        <f>SUMIF(Journal!$A:$A,HeadJournal!$A793,Journal!Q:Q)</f>
        <v>0</v>
      </c>
      <c r="O793" s="18">
        <f>SUMIF(Journal!$A:$A,HeadJournal!$A793,Journal!U:U)</f>
        <v>0</v>
      </c>
      <c r="P793" s="22" t="str">
        <f t="shared" si="170"/>
        <v/>
      </c>
      <c r="Q793" s="7" t="b">
        <f t="shared" si="167"/>
        <v>1</v>
      </c>
      <c r="R793" s="73" t="e">
        <f t="shared" si="171"/>
        <v>#DIV/0!</v>
      </c>
    </row>
    <row r="794" spans="1:18" x14ac:dyDescent="0.2">
      <c r="A794" s="12"/>
      <c r="B794" s="12"/>
      <c r="C794" s="12"/>
      <c r="D794" s="12"/>
      <c r="E794" s="12"/>
      <c r="F794" s="12"/>
      <c r="G794" s="13"/>
      <c r="H794" s="14"/>
      <c r="I794" s="14"/>
      <c r="J794" s="8">
        <f>SUMIF(Journal!$A:$A,HeadJournal!$A794,Journal!$K:$K)+SUMIF(Journal!$A:$A,HeadJournal!$A794,Journal!$L:$L)+SUMIF(Journal!$A:$A,HeadJournal!$A794,Journal!$M:$M)</f>
        <v>0</v>
      </c>
      <c r="K794" s="14"/>
      <c r="L794" s="14"/>
      <c r="M794" s="8">
        <f>SUMIF(Journal!$A:$A,HeadJournal!$A794,Journal!$P:$P)</f>
        <v>0</v>
      </c>
      <c r="N794" s="8">
        <f>SUMIF(Journal!$A:$A,HeadJournal!$A794,Journal!Q:Q)</f>
        <v>0</v>
      </c>
      <c r="O794" s="18">
        <f>SUMIF(Journal!$A:$A,HeadJournal!$A794,Journal!U:U)</f>
        <v>0</v>
      </c>
      <c r="P794" s="22" t="str">
        <f t="shared" si="170"/>
        <v/>
      </c>
      <c r="Q794" s="7" t="b">
        <f t="shared" si="167"/>
        <v>1</v>
      </c>
      <c r="R794" s="73" t="e">
        <f t="shared" si="171"/>
        <v>#DIV/0!</v>
      </c>
    </row>
    <row r="795" spans="1:18" x14ac:dyDescent="0.2">
      <c r="A795" s="12"/>
      <c r="B795" s="12"/>
      <c r="C795" s="12"/>
      <c r="D795" s="12"/>
      <c r="E795" s="12"/>
      <c r="F795" s="12"/>
      <c r="G795" s="13"/>
      <c r="H795" s="14"/>
      <c r="I795" s="14"/>
      <c r="J795" s="8">
        <f>SUMIF(Journal!$A:$A,HeadJournal!$A795,Journal!$K:$K)+SUMIF(Journal!$A:$A,HeadJournal!$A795,Journal!$L:$L)+SUMIF(Journal!$A:$A,HeadJournal!$A795,Journal!$M:$M)</f>
        <v>0</v>
      </c>
      <c r="K795" s="14"/>
      <c r="L795" s="14"/>
      <c r="M795" s="8">
        <f>SUMIF(Journal!$A:$A,HeadJournal!$A795,Journal!$P:$P)</f>
        <v>0</v>
      </c>
      <c r="N795" s="8">
        <f>SUMIF(Journal!$A:$A,HeadJournal!$A795,Journal!Q:Q)</f>
        <v>0</v>
      </c>
      <c r="O795" s="18">
        <f>SUMIF(Journal!$A:$A,HeadJournal!$A795,Journal!U:U)</f>
        <v>0</v>
      </c>
      <c r="P795" s="22" t="str">
        <f t="shared" si="170"/>
        <v/>
      </c>
      <c r="Q795" s="7" t="b">
        <f t="shared" si="167"/>
        <v>1</v>
      </c>
      <c r="R795" s="73" t="e">
        <f t="shared" si="171"/>
        <v>#DIV/0!</v>
      </c>
    </row>
    <row r="796" spans="1:18" x14ac:dyDescent="0.2">
      <c r="A796" s="12"/>
      <c r="B796" s="12"/>
      <c r="C796" s="12"/>
      <c r="D796" s="12"/>
      <c r="E796" s="12"/>
      <c r="F796" s="12"/>
      <c r="G796" s="13"/>
      <c r="H796" s="14"/>
      <c r="I796" s="14"/>
      <c r="J796" s="8">
        <f>SUMIF(Journal!$A:$A,HeadJournal!$A796,Journal!$K:$K)+SUMIF(Journal!$A:$A,HeadJournal!$A796,Journal!$L:$L)+SUMIF(Journal!$A:$A,HeadJournal!$A796,Journal!$M:$M)</f>
        <v>0</v>
      </c>
      <c r="K796" s="14"/>
      <c r="L796" s="14"/>
      <c r="M796" s="8">
        <f>SUMIF(Journal!$A:$A,HeadJournal!$A796,Journal!$P:$P)</f>
        <v>0</v>
      </c>
      <c r="N796" s="8">
        <f>SUMIF(Journal!$A:$A,HeadJournal!$A796,Journal!Q:Q)</f>
        <v>0</v>
      </c>
      <c r="O796" s="18">
        <f>SUMIF(Journal!$A:$A,HeadJournal!$A796,Journal!U:U)</f>
        <v>0</v>
      </c>
      <c r="P796" s="22" t="str">
        <f t="shared" si="170"/>
        <v/>
      </c>
      <c r="Q796" s="7" t="b">
        <f t="shared" si="167"/>
        <v>1</v>
      </c>
      <c r="R796" s="73" t="e">
        <f t="shared" si="171"/>
        <v>#DIV/0!</v>
      </c>
    </row>
    <row r="797" spans="1:18" x14ac:dyDescent="0.2">
      <c r="A797" s="12"/>
      <c r="B797" s="12"/>
      <c r="C797" s="12"/>
      <c r="D797" s="12"/>
      <c r="E797" s="12"/>
      <c r="F797" s="12"/>
      <c r="G797" s="13"/>
      <c r="H797" s="14"/>
      <c r="I797" s="14"/>
      <c r="J797" s="8">
        <f>SUMIF(Journal!$A:$A,HeadJournal!$A797,Journal!$K:$K)+SUMIF(Journal!$A:$A,HeadJournal!$A797,Journal!$L:$L)+SUMIF(Journal!$A:$A,HeadJournal!$A797,Journal!$M:$M)</f>
        <v>0</v>
      </c>
      <c r="K797" s="14"/>
      <c r="L797" s="14"/>
      <c r="M797" s="8">
        <f>SUMIF(Journal!$A:$A,HeadJournal!$A797,Journal!$P:$P)</f>
        <v>0</v>
      </c>
      <c r="N797" s="8">
        <f>SUMIF(Journal!$A:$A,HeadJournal!$A797,Journal!Q:Q)</f>
        <v>0</v>
      </c>
      <c r="O797" s="18">
        <f>SUMIF(Journal!$A:$A,HeadJournal!$A797,Journal!U:U)</f>
        <v>0</v>
      </c>
      <c r="P797" s="22" t="str">
        <f t="shared" si="170"/>
        <v/>
      </c>
      <c r="Q797" s="7" t="b">
        <f t="shared" si="167"/>
        <v>1</v>
      </c>
      <c r="R797" s="73" t="e">
        <f t="shared" si="171"/>
        <v>#DIV/0!</v>
      </c>
    </row>
    <row r="798" spans="1:18" x14ac:dyDescent="0.2">
      <c r="A798" s="12"/>
      <c r="B798" s="12"/>
      <c r="C798" s="12"/>
      <c r="D798" s="12"/>
      <c r="E798" s="12"/>
      <c r="F798" s="12"/>
      <c r="G798" s="13"/>
      <c r="H798" s="14"/>
      <c r="I798" s="14"/>
      <c r="J798" s="8">
        <f>SUMIF(Journal!$A:$A,HeadJournal!$A798,Journal!$K:$K)+SUMIF(Journal!$A:$A,HeadJournal!$A798,Journal!$L:$L)+SUMIF(Journal!$A:$A,HeadJournal!$A798,Journal!$M:$M)</f>
        <v>0</v>
      </c>
      <c r="K798" s="14"/>
      <c r="L798" s="14"/>
      <c r="M798" s="8">
        <f>SUMIF(Journal!$A:$A,HeadJournal!$A798,Journal!$P:$P)</f>
        <v>0</v>
      </c>
      <c r="N798" s="8">
        <f>SUMIF(Journal!$A:$A,HeadJournal!$A798,Journal!Q:Q)</f>
        <v>0</v>
      </c>
      <c r="O798" s="18">
        <f>SUMIF(Journal!$A:$A,HeadJournal!$A798,Journal!U:U)</f>
        <v>0</v>
      </c>
      <c r="P798" s="22" t="str">
        <f t="shared" si="170"/>
        <v/>
      </c>
      <c r="Q798" s="7" t="b">
        <f t="shared" si="167"/>
        <v>1</v>
      </c>
      <c r="R798" s="73" t="e">
        <f t="shared" si="171"/>
        <v>#DIV/0!</v>
      </c>
    </row>
    <row r="799" spans="1:18" x14ac:dyDescent="0.2">
      <c r="A799" s="12"/>
      <c r="B799" s="12"/>
      <c r="C799" s="12"/>
      <c r="D799" s="12"/>
      <c r="E799" s="12"/>
      <c r="F799" s="12"/>
      <c r="G799" s="13"/>
      <c r="H799" s="14"/>
      <c r="I799" s="14"/>
      <c r="J799" s="8">
        <f>SUMIF(Journal!$A:$A,HeadJournal!$A799,Journal!$K:$K)+SUMIF(Journal!$A:$A,HeadJournal!$A799,Journal!$L:$L)+SUMIF(Journal!$A:$A,HeadJournal!$A799,Journal!$M:$M)</f>
        <v>0</v>
      </c>
      <c r="K799" s="14"/>
      <c r="L799" s="14"/>
      <c r="M799" s="8">
        <f>SUMIF(Journal!$A:$A,HeadJournal!$A799,Journal!$P:$P)</f>
        <v>0</v>
      </c>
      <c r="N799" s="8">
        <f>SUMIF(Journal!$A:$A,HeadJournal!$A799,Journal!Q:Q)</f>
        <v>0</v>
      </c>
      <c r="O799" s="18">
        <f>SUMIF(Journal!$A:$A,HeadJournal!$A799,Journal!U:U)</f>
        <v>0</v>
      </c>
      <c r="P799" s="22" t="str">
        <f t="shared" si="170"/>
        <v/>
      </c>
      <c r="Q799" s="7" t="b">
        <f t="shared" si="167"/>
        <v>1</v>
      </c>
      <c r="R799" s="73" t="e">
        <f t="shared" si="171"/>
        <v>#DIV/0!</v>
      </c>
    </row>
    <row r="800" spans="1:18" x14ac:dyDescent="0.2">
      <c r="A800" s="12"/>
      <c r="B800" s="12"/>
      <c r="C800" s="12"/>
      <c r="D800" s="12"/>
      <c r="E800" s="12"/>
      <c r="F800" s="12"/>
      <c r="G800" s="13"/>
      <c r="H800" s="14"/>
      <c r="I800" s="14"/>
      <c r="J800" s="8">
        <f>SUMIF(Journal!$A:$A,HeadJournal!$A800,Journal!$K:$K)+SUMIF(Journal!$A:$A,HeadJournal!$A800,Journal!$L:$L)+SUMIF(Journal!$A:$A,HeadJournal!$A800,Journal!$M:$M)</f>
        <v>0</v>
      </c>
      <c r="K800" s="14"/>
      <c r="L800" s="14"/>
      <c r="M800" s="8">
        <f>SUMIF(Journal!$A:$A,HeadJournal!$A800,Journal!$P:$P)</f>
        <v>0</v>
      </c>
      <c r="N800" s="8">
        <f>SUMIF(Journal!$A:$A,HeadJournal!$A800,Journal!Q:Q)</f>
        <v>0</v>
      </c>
      <c r="O800" s="18">
        <f>SUMIF(Journal!$A:$A,HeadJournal!$A800,Journal!U:U)</f>
        <v>0</v>
      </c>
      <c r="P800" s="22" t="str">
        <f t="shared" si="170"/>
        <v/>
      </c>
      <c r="Q800" s="7" t="b">
        <f t="shared" si="167"/>
        <v>1</v>
      </c>
      <c r="R800" s="73" t="e">
        <f t="shared" si="171"/>
        <v>#DIV/0!</v>
      </c>
    </row>
    <row r="801" spans="1:18" x14ac:dyDescent="0.2">
      <c r="A801" s="12"/>
      <c r="B801" s="12"/>
      <c r="C801" s="12"/>
      <c r="D801" s="12"/>
      <c r="E801" s="12"/>
      <c r="F801" s="12"/>
      <c r="G801" s="13"/>
      <c r="H801" s="14"/>
      <c r="I801" s="14"/>
      <c r="J801" s="8">
        <f>SUMIF(Journal!$A:$A,HeadJournal!$A801,Journal!$K:$K)+SUMIF(Journal!$A:$A,HeadJournal!$A801,Journal!$L:$L)+SUMIF(Journal!$A:$A,HeadJournal!$A801,Journal!$M:$M)</f>
        <v>0</v>
      </c>
      <c r="K801" s="14"/>
      <c r="L801" s="14"/>
      <c r="M801" s="8">
        <f>SUMIF(Journal!$A:$A,HeadJournal!$A801,Journal!$P:$P)</f>
        <v>0</v>
      </c>
      <c r="N801" s="8">
        <f>SUMIF(Journal!$A:$A,HeadJournal!$A801,Journal!Q:Q)</f>
        <v>0</v>
      </c>
      <c r="O801" s="18">
        <f>SUMIF(Journal!$A:$A,HeadJournal!$A801,Journal!U:U)</f>
        <v>0</v>
      </c>
      <c r="P801" s="22" t="str">
        <f t="shared" si="170"/>
        <v/>
      </c>
      <c r="Q801" s="7" t="b">
        <f t="shared" si="167"/>
        <v>1</v>
      </c>
      <c r="R801" s="73" t="e">
        <f t="shared" si="171"/>
        <v>#DIV/0!</v>
      </c>
    </row>
    <row r="802" spans="1:18" x14ac:dyDescent="0.2">
      <c r="A802" s="12"/>
      <c r="B802" s="12"/>
      <c r="C802" s="12"/>
      <c r="D802" s="12"/>
      <c r="E802" s="12"/>
      <c r="F802" s="12"/>
      <c r="G802" s="13"/>
      <c r="H802" s="14"/>
      <c r="I802" s="14"/>
      <c r="J802" s="8">
        <f>SUMIF(Journal!$A:$A,HeadJournal!$A802,Journal!$K:$K)+SUMIF(Journal!$A:$A,HeadJournal!$A802,Journal!$L:$L)+SUMIF(Journal!$A:$A,HeadJournal!$A802,Journal!$M:$M)</f>
        <v>0</v>
      </c>
      <c r="K802" s="14"/>
      <c r="L802" s="14"/>
      <c r="M802" s="8">
        <f>SUMIF(Journal!$A:$A,HeadJournal!$A802,Journal!$P:$P)</f>
        <v>0</v>
      </c>
      <c r="N802" s="8">
        <f>SUMIF(Journal!$A:$A,HeadJournal!$A802,Journal!Q:Q)</f>
        <v>0</v>
      </c>
      <c r="O802" s="18">
        <f>SUMIF(Journal!$A:$A,HeadJournal!$A802,Journal!U:U)</f>
        <v>0</v>
      </c>
      <c r="P802" s="22" t="str">
        <f t="shared" si="170"/>
        <v/>
      </c>
      <c r="Q802" s="7" t="b">
        <f t="shared" si="167"/>
        <v>1</v>
      </c>
      <c r="R802" s="73" t="e">
        <f t="shared" si="171"/>
        <v>#DIV/0!</v>
      </c>
    </row>
    <row r="803" spans="1:18" x14ac:dyDescent="0.2">
      <c r="A803" s="12"/>
      <c r="B803" s="12"/>
      <c r="C803" s="12"/>
      <c r="D803" s="12"/>
      <c r="E803" s="12"/>
      <c r="F803" s="12"/>
      <c r="G803" s="13"/>
      <c r="H803" s="14"/>
      <c r="I803" s="14"/>
      <c r="J803" s="8">
        <f>SUMIF(Journal!$A:$A,HeadJournal!$A803,Journal!$K:$K)+SUMIF(Journal!$A:$A,HeadJournal!$A803,Journal!$L:$L)+SUMIF(Journal!$A:$A,HeadJournal!$A803,Journal!$M:$M)</f>
        <v>0</v>
      </c>
      <c r="K803" s="14"/>
      <c r="L803" s="14"/>
      <c r="M803" s="8">
        <f>SUMIF(Journal!$A:$A,HeadJournal!$A803,Journal!$P:$P)</f>
        <v>0</v>
      </c>
      <c r="N803" s="8">
        <f>SUMIF(Journal!$A:$A,HeadJournal!$A803,Journal!Q:Q)</f>
        <v>0</v>
      </c>
      <c r="O803" s="18">
        <f>SUMIF(Journal!$A:$A,HeadJournal!$A803,Journal!U:U)</f>
        <v>0</v>
      </c>
      <c r="P803" s="22" t="str">
        <f t="shared" si="170"/>
        <v/>
      </c>
      <c r="Q803" s="7" t="b">
        <f t="shared" si="167"/>
        <v>1</v>
      </c>
      <c r="R803" s="73" t="e">
        <f t="shared" si="171"/>
        <v>#DIV/0!</v>
      </c>
    </row>
    <row r="804" spans="1:18" x14ac:dyDescent="0.2">
      <c r="A804" s="12"/>
      <c r="B804" s="12"/>
      <c r="C804" s="12"/>
      <c r="D804" s="12"/>
      <c r="E804" s="12"/>
      <c r="F804" s="12"/>
      <c r="G804" s="13"/>
      <c r="H804" s="14"/>
      <c r="I804" s="14"/>
      <c r="J804" s="8">
        <f>SUMIF(Journal!$A:$A,HeadJournal!$A804,Journal!$K:$K)+SUMIF(Journal!$A:$A,HeadJournal!$A804,Journal!$L:$L)+SUMIF(Journal!$A:$A,HeadJournal!$A804,Journal!$M:$M)</f>
        <v>0</v>
      </c>
      <c r="K804" s="14"/>
      <c r="L804" s="14"/>
      <c r="M804" s="8">
        <f>SUMIF(Journal!$A:$A,HeadJournal!$A804,Journal!$P:$P)</f>
        <v>0</v>
      </c>
      <c r="N804" s="8">
        <f>SUMIF(Journal!$A:$A,HeadJournal!$A804,Journal!Q:Q)</f>
        <v>0</v>
      </c>
      <c r="O804" s="18">
        <f>SUMIF(Journal!$A:$A,HeadJournal!$A804,Journal!U:U)</f>
        <v>0</v>
      </c>
      <c r="P804" s="22" t="str">
        <f t="shared" si="170"/>
        <v/>
      </c>
      <c r="Q804" s="7" t="b">
        <f t="shared" si="167"/>
        <v>1</v>
      </c>
      <c r="R804" s="73" t="e">
        <f t="shared" si="171"/>
        <v>#DIV/0!</v>
      </c>
    </row>
    <row r="805" spans="1:18" x14ac:dyDescent="0.2">
      <c r="A805" s="12"/>
      <c r="B805" s="12"/>
      <c r="C805" s="12"/>
      <c r="D805" s="12"/>
      <c r="E805" s="12"/>
      <c r="F805" s="12"/>
      <c r="G805" s="13"/>
      <c r="H805" s="14"/>
      <c r="I805" s="14"/>
      <c r="J805" s="8">
        <f>SUMIF(Journal!$A:$A,HeadJournal!$A805,Journal!$K:$K)+SUMIF(Journal!$A:$A,HeadJournal!$A805,Journal!$L:$L)+SUMIF(Journal!$A:$A,HeadJournal!$A805,Journal!$M:$M)</f>
        <v>0</v>
      </c>
      <c r="K805" s="14"/>
      <c r="L805" s="14"/>
      <c r="M805" s="8">
        <f>SUMIF(Journal!$A:$A,HeadJournal!$A805,Journal!$P:$P)</f>
        <v>0</v>
      </c>
      <c r="N805" s="8">
        <f>SUMIF(Journal!$A:$A,HeadJournal!$A805,Journal!Q:Q)</f>
        <v>0</v>
      </c>
      <c r="O805" s="18">
        <f>SUMIF(Journal!$A:$A,HeadJournal!$A805,Journal!U:U)</f>
        <v>0</v>
      </c>
      <c r="P805" s="22" t="str">
        <f t="shared" si="170"/>
        <v/>
      </c>
      <c r="Q805" s="7" t="b">
        <f t="shared" si="167"/>
        <v>1</v>
      </c>
      <c r="R805" s="73" t="e">
        <f t="shared" si="171"/>
        <v>#DIV/0!</v>
      </c>
    </row>
    <row r="806" spans="1:18" x14ac:dyDescent="0.2">
      <c r="A806" s="12"/>
      <c r="B806" s="12"/>
      <c r="C806" s="12"/>
      <c r="D806" s="12"/>
      <c r="E806" s="12"/>
      <c r="F806" s="12"/>
      <c r="G806" s="13"/>
      <c r="H806" s="14"/>
      <c r="I806" s="14"/>
      <c r="J806" s="8">
        <f>SUMIF(Journal!$A:$A,HeadJournal!$A806,Journal!$K:$K)+SUMIF(Journal!$A:$A,HeadJournal!$A806,Journal!$L:$L)+SUMIF(Journal!$A:$A,HeadJournal!$A806,Journal!$M:$M)</f>
        <v>0</v>
      </c>
      <c r="K806" s="14"/>
      <c r="L806" s="14"/>
      <c r="M806" s="8">
        <f>SUMIF(Journal!$A:$A,HeadJournal!$A806,Journal!$P:$P)</f>
        <v>0</v>
      </c>
      <c r="N806" s="8">
        <f>SUMIF(Journal!$A:$A,HeadJournal!$A806,Journal!Q:Q)</f>
        <v>0</v>
      </c>
      <c r="O806" s="18">
        <f>SUMIF(Journal!$A:$A,HeadJournal!$A806,Journal!U:U)</f>
        <v>0</v>
      </c>
      <c r="P806" s="22" t="str">
        <f t="shared" si="170"/>
        <v/>
      </c>
      <c r="Q806" s="7" t="b">
        <f t="shared" si="167"/>
        <v>1</v>
      </c>
      <c r="R806" s="73" t="e">
        <f t="shared" si="171"/>
        <v>#DIV/0!</v>
      </c>
    </row>
    <row r="807" spans="1:18" x14ac:dyDescent="0.2">
      <c r="A807" s="12"/>
      <c r="B807" s="12"/>
      <c r="C807" s="12"/>
      <c r="D807" s="12"/>
      <c r="E807" s="12"/>
      <c r="F807" s="12"/>
      <c r="G807" s="13"/>
      <c r="H807" s="14"/>
      <c r="I807" s="14"/>
      <c r="J807" s="8">
        <f>SUMIF(Journal!$A:$A,HeadJournal!$A807,Journal!$K:$K)+SUMIF(Journal!$A:$A,HeadJournal!$A807,Journal!$L:$L)+SUMIF(Journal!$A:$A,HeadJournal!$A807,Journal!$M:$M)</f>
        <v>0</v>
      </c>
      <c r="K807" s="14"/>
      <c r="L807" s="14"/>
      <c r="M807" s="8">
        <f>SUMIF(Journal!$A:$A,HeadJournal!$A807,Journal!$P:$P)</f>
        <v>0</v>
      </c>
      <c r="N807" s="8">
        <f>SUMIF(Journal!$A:$A,HeadJournal!$A807,Journal!Q:Q)</f>
        <v>0</v>
      </c>
      <c r="O807" s="18">
        <f>SUMIF(Journal!$A:$A,HeadJournal!$A807,Journal!U:U)</f>
        <v>0</v>
      </c>
      <c r="P807" s="22" t="str">
        <f t="shared" si="170"/>
        <v/>
      </c>
      <c r="Q807" s="7" t="b">
        <f t="shared" si="167"/>
        <v>1</v>
      </c>
      <c r="R807" s="73" t="e">
        <f t="shared" si="171"/>
        <v>#DIV/0!</v>
      </c>
    </row>
    <row r="808" spans="1:18" x14ac:dyDescent="0.2">
      <c r="A808" s="12"/>
      <c r="B808" s="12"/>
      <c r="C808" s="12"/>
      <c r="D808" s="12"/>
      <c r="E808" s="12"/>
      <c r="F808" s="12"/>
      <c r="G808" s="13"/>
      <c r="H808" s="14"/>
      <c r="I808" s="14"/>
      <c r="J808" s="8">
        <f>SUMIF(Journal!$A:$A,HeadJournal!$A808,Journal!$K:$K)+SUMIF(Journal!$A:$A,HeadJournal!$A808,Journal!$L:$L)+SUMIF(Journal!$A:$A,HeadJournal!$A808,Journal!$M:$M)</f>
        <v>0</v>
      </c>
      <c r="K808" s="14"/>
      <c r="L808" s="14"/>
      <c r="M808" s="8">
        <f>SUMIF(Journal!$A:$A,HeadJournal!$A808,Journal!$P:$P)</f>
        <v>0</v>
      </c>
      <c r="N808" s="8">
        <f>SUMIF(Journal!$A:$A,HeadJournal!$A808,Journal!Q:Q)</f>
        <v>0</v>
      </c>
      <c r="O808" s="18">
        <f>SUMIF(Journal!$A:$A,HeadJournal!$A808,Journal!U:U)</f>
        <v>0</v>
      </c>
      <c r="P808" s="22" t="str">
        <f t="shared" si="170"/>
        <v/>
      </c>
      <c r="Q808" s="7" t="b">
        <f t="shared" si="167"/>
        <v>1</v>
      </c>
      <c r="R808" s="73" t="e">
        <f t="shared" si="171"/>
        <v>#DIV/0!</v>
      </c>
    </row>
    <row r="809" spans="1:18" x14ac:dyDescent="0.2">
      <c r="A809" s="12"/>
      <c r="B809" s="12"/>
      <c r="C809" s="12"/>
      <c r="D809" s="12"/>
      <c r="E809" s="12"/>
      <c r="F809" s="12"/>
      <c r="G809" s="13"/>
      <c r="H809" s="14"/>
      <c r="I809" s="14"/>
      <c r="J809" s="8">
        <f>SUMIF(Journal!$A:$A,HeadJournal!$A809,Journal!$K:$K)+SUMIF(Journal!$A:$A,HeadJournal!$A809,Journal!$L:$L)+SUMIF(Journal!$A:$A,HeadJournal!$A809,Journal!$M:$M)</f>
        <v>0</v>
      </c>
      <c r="K809" s="14"/>
      <c r="L809" s="14"/>
      <c r="M809" s="8">
        <f>SUMIF(Journal!$A:$A,HeadJournal!$A809,Journal!$P:$P)</f>
        <v>0</v>
      </c>
      <c r="N809" s="8">
        <f>SUMIF(Journal!$A:$A,HeadJournal!$A809,Journal!Q:Q)</f>
        <v>0</v>
      </c>
      <c r="O809" s="18">
        <f>SUMIF(Journal!$A:$A,HeadJournal!$A809,Journal!U:U)</f>
        <v>0</v>
      </c>
      <c r="P809" s="22" t="str">
        <f t="shared" si="170"/>
        <v/>
      </c>
      <c r="Q809" s="7" t="b">
        <f t="shared" si="167"/>
        <v>1</v>
      </c>
      <c r="R809" s="73" t="e">
        <f t="shared" si="171"/>
        <v>#DIV/0!</v>
      </c>
    </row>
    <row r="810" spans="1:18" x14ac:dyDescent="0.2">
      <c r="A810" s="12"/>
      <c r="B810" s="12"/>
      <c r="C810" s="12"/>
      <c r="D810" s="12"/>
      <c r="E810" s="12"/>
      <c r="F810" s="12"/>
      <c r="G810" s="13"/>
      <c r="H810" s="14"/>
      <c r="I810" s="14"/>
      <c r="J810" s="8">
        <f>SUMIF(Journal!$A:$A,HeadJournal!$A810,Journal!$K:$K)+SUMIF(Journal!$A:$A,HeadJournal!$A810,Journal!$L:$L)+SUMIF(Journal!$A:$A,HeadJournal!$A810,Journal!$M:$M)</f>
        <v>0</v>
      </c>
      <c r="K810" s="14"/>
      <c r="L810" s="14"/>
      <c r="M810" s="8">
        <f>SUMIF(Journal!$A:$A,HeadJournal!$A810,Journal!$P:$P)</f>
        <v>0</v>
      </c>
      <c r="N810" s="8">
        <f>SUMIF(Journal!$A:$A,HeadJournal!$A810,Journal!Q:Q)</f>
        <v>0</v>
      </c>
      <c r="O810" s="18">
        <f>SUMIF(Journal!$A:$A,HeadJournal!$A810,Journal!U:U)</f>
        <v>0</v>
      </c>
      <c r="P810" s="22" t="str">
        <f t="shared" ref="P810:P849" si="172">IF(N810&lt;&gt;0,IFERROR(O810/M810,""),"")</f>
        <v/>
      </c>
      <c r="Q810" s="7" t="b">
        <f t="shared" si="154"/>
        <v>1</v>
      </c>
      <c r="R810" s="73" t="e">
        <f t="shared" ref="R810:R849" si="173">L810/M810</f>
        <v>#DIV/0!</v>
      </c>
    </row>
    <row r="811" spans="1:18" x14ac:dyDescent="0.2">
      <c r="A811" s="12"/>
      <c r="B811" s="12"/>
      <c r="C811" s="12"/>
      <c r="D811" s="12"/>
      <c r="E811" s="12"/>
      <c r="F811" s="12"/>
      <c r="G811" s="13"/>
      <c r="H811" s="14"/>
      <c r="I811" s="14"/>
      <c r="J811" s="8">
        <f>SUMIF(Journal!$A:$A,HeadJournal!$A811,Journal!$K:$K)+SUMIF(Journal!$A:$A,HeadJournal!$A811,Journal!$L:$L)+SUMIF(Journal!$A:$A,HeadJournal!$A811,Journal!$M:$M)</f>
        <v>0</v>
      </c>
      <c r="K811" s="14"/>
      <c r="L811" s="14"/>
      <c r="M811" s="8">
        <f>SUMIF(Journal!$A:$A,HeadJournal!$A811,Journal!$P:$P)</f>
        <v>0</v>
      </c>
      <c r="N811" s="8">
        <f>SUMIF(Journal!$A:$A,HeadJournal!$A811,Journal!Q:Q)</f>
        <v>0</v>
      </c>
      <c r="O811" s="18">
        <f>SUMIF(Journal!$A:$A,HeadJournal!$A811,Journal!U:U)</f>
        <v>0</v>
      </c>
      <c r="P811" s="22" t="str">
        <f t="shared" si="172"/>
        <v/>
      </c>
      <c r="Q811" s="7" t="b">
        <f t="shared" si="154"/>
        <v>1</v>
      </c>
      <c r="R811" s="73" t="e">
        <f t="shared" si="173"/>
        <v>#DIV/0!</v>
      </c>
    </row>
    <row r="812" spans="1:18" x14ac:dyDescent="0.2">
      <c r="A812" s="12"/>
      <c r="B812" s="12"/>
      <c r="C812" s="12"/>
      <c r="D812" s="12"/>
      <c r="E812" s="12"/>
      <c r="F812" s="12"/>
      <c r="G812" s="13"/>
      <c r="H812" s="14"/>
      <c r="I812" s="14"/>
      <c r="J812" s="8">
        <f>SUMIF(Journal!$A:$A,HeadJournal!$A812,Journal!$K:$K)+SUMIF(Journal!$A:$A,HeadJournal!$A812,Journal!$L:$L)+SUMIF(Journal!$A:$A,HeadJournal!$A812,Journal!$M:$M)</f>
        <v>0</v>
      </c>
      <c r="K812" s="14"/>
      <c r="L812" s="14"/>
      <c r="M812" s="8">
        <f>SUMIF(Journal!$A:$A,HeadJournal!$A812,Journal!$P:$P)</f>
        <v>0</v>
      </c>
      <c r="N812" s="8">
        <f>SUMIF(Journal!$A:$A,HeadJournal!$A812,Journal!Q:Q)</f>
        <v>0</v>
      </c>
      <c r="O812" s="18">
        <f>SUMIF(Journal!$A:$A,HeadJournal!$A812,Journal!U:U)</f>
        <v>0</v>
      </c>
      <c r="P812" s="22" t="str">
        <f t="shared" si="172"/>
        <v/>
      </c>
      <c r="Q812" s="7" t="b">
        <f t="shared" si="154"/>
        <v>1</v>
      </c>
      <c r="R812" s="73" t="e">
        <f t="shared" si="173"/>
        <v>#DIV/0!</v>
      </c>
    </row>
    <row r="813" spans="1:18" x14ac:dyDescent="0.2">
      <c r="A813" s="12"/>
      <c r="B813" s="12"/>
      <c r="C813" s="12"/>
      <c r="D813" s="12"/>
      <c r="E813" s="12"/>
      <c r="F813" s="12"/>
      <c r="G813" s="13"/>
      <c r="H813" s="14"/>
      <c r="I813" s="14"/>
      <c r="J813" s="8">
        <f>SUMIF(Journal!$A:$A,HeadJournal!$A813,Journal!$K:$K)+SUMIF(Journal!$A:$A,HeadJournal!$A813,Journal!$L:$L)+SUMIF(Journal!$A:$A,HeadJournal!$A813,Journal!$M:$M)</f>
        <v>0</v>
      </c>
      <c r="K813" s="14"/>
      <c r="L813" s="14"/>
      <c r="M813" s="8">
        <f>SUMIF(Journal!$A:$A,HeadJournal!$A813,Journal!$P:$P)</f>
        <v>0</v>
      </c>
      <c r="N813" s="8">
        <f>SUMIF(Journal!$A:$A,HeadJournal!$A813,Journal!Q:Q)</f>
        <v>0</v>
      </c>
      <c r="O813" s="18">
        <f>SUMIF(Journal!$A:$A,HeadJournal!$A813,Journal!U:U)</f>
        <v>0</v>
      </c>
      <c r="P813" s="22" t="str">
        <f t="shared" si="172"/>
        <v/>
      </c>
      <c r="Q813" s="7" t="b">
        <f t="shared" si="154"/>
        <v>1</v>
      </c>
      <c r="R813" s="73" t="e">
        <f t="shared" si="173"/>
        <v>#DIV/0!</v>
      </c>
    </row>
    <row r="814" spans="1:18" x14ac:dyDescent="0.2">
      <c r="A814" s="12"/>
      <c r="B814" s="12"/>
      <c r="C814" s="12"/>
      <c r="D814" s="12"/>
      <c r="E814" s="12"/>
      <c r="F814" s="12"/>
      <c r="G814" s="13"/>
      <c r="H814" s="14"/>
      <c r="I814" s="14"/>
      <c r="J814" s="8">
        <f>SUMIF(Journal!$A:$A,HeadJournal!$A814,Journal!$K:$K)+SUMIF(Journal!$A:$A,HeadJournal!$A814,Journal!$L:$L)+SUMIF(Journal!$A:$A,HeadJournal!$A814,Journal!$M:$M)</f>
        <v>0</v>
      </c>
      <c r="K814" s="14"/>
      <c r="L814" s="14"/>
      <c r="M814" s="8">
        <f>SUMIF(Journal!$A:$A,HeadJournal!$A814,Journal!$P:$P)</f>
        <v>0</v>
      </c>
      <c r="N814" s="8">
        <f>SUMIF(Journal!$A:$A,HeadJournal!$A814,Journal!Q:Q)</f>
        <v>0</v>
      </c>
      <c r="O814" s="18">
        <f>SUMIF(Journal!$A:$A,HeadJournal!$A814,Journal!U:U)</f>
        <v>0</v>
      </c>
      <c r="P814" s="22" t="str">
        <f t="shared" si="172"/>
        <v/>
      </c>
      <c r="Q814" s="7" t="b">
        <f t="shared" si="154"/>
        <v>1</v>
      </c>
      <c r="R814" s="73" t="e">
        <f t="shared" si="173"/>
        <v>#DIV/0!</v>
      </c>
    </row>
    <row r="815" spans="1:18" x14ac:dyDescent="0.2">
      <c r="A815" s="12"/>
      <c r="B815" s="12"/>
      <c r="C815" s="12"/>
      <c r="D815" s="12"/>
      <c r="E815" s="12"/>
      <c r="F815" s="12"/>
      <c r="G815" s="13"/>
      <c r="H815" s="14"/>
      <c r="I815" s="14"/>
      <c r="J815" s="8">
        <f>SUMIF(Journal!$A:$A,HeadJournal!$A815,Journal!$K:$K)+SUMIF(Journal!$A:$A,HeadJournal!$A815,Journal!$L:$L)+SUMIF(Journal!$A:$A,HeadJournal!$A815,Journal!$M:$M)</f>
        <v>0</v>
      </c>
      <c r="K815" s="14"/>
      <c r="L815" s="14"/>
      <c r="M815" s="8">
        <f>SUMIF(Journal!$A:$A,HeadJournal!$A815,Journal!$P:$P)</f>
        <v>0</v>
      </c>
      <c r="N815" s="8">
        <f>SUMIF(Journal!$A:$A,HeadJournal!$A815,Journal!Q:Q)</f>
        <v>0</v>
      </c>
      <c r="O815" s="18">
        <f>SUMIF(Journal!$A:$A,HeadJournal!$A815,Journal!U:U)</f>
        <v>0</v>
      </c>
      <c r="P815" s="22" t="str">
        <f t="shared" si="172"/>
        <v/>
      </c>
      <c r="Q815" s="7" t="b">
        <f t="shared" si="154"/>
        <v>1</v>
      </c>
      <c r="R815" s="73" t="e">
        <f t="shared" si="173"/>
        <v>#DIV/0!</v>
      </c>
    </row>
    <row r="816" spans="1:18" x14ac:dyDescent="0.2">
      <c r="A816" s="12"/>
      <c r="B816" s="12"/>
      <c r="C816" s="12"/>
      <c r="D816" s="12"/>
      <c r="E816" s="12"/>
      <c r="F816" s="12"/>
      <c r="G816" s="13"/>
      <c r="H816" s="14"/>
      <c r="I816" s="14"/>
      <c r="J816" s="8">
        <f>SUMIF(Journal!$A:$A,HeadJournal!$A816,Journal!$K:$K)+SUMIF(Journal!$A:$A,HeadJournal!$A816,Journal!$L:$L)+SUMIF(Journal!$A:$A,HeadJournal!$A816,Journal!$M:$M)</f>
        <v>0</v>
      </c>
      <c r="K816" s="14"/>
      <c r="L816" s="14"/>
      <c r="M816" s="8">
        <f>SUMIF(Journal!$A:$A,HeadJournal!$A816,Journal!$P:$P)</f>
        <v>0</v>
      </c>
      <c r="N816" s="8">
        <f>SUMIF(Journal!$A:$A,HeadJournal!$A816,Journal!Q:Q)</f>
        <v>0</v>
      </c>
      <c r="O816" s="18">
        <f>SUMIF(Journal!$A:$A,HeadJournal!$A816,Journal!U:U)</f>
        <v>0</v>
      </c>
      <c r="P816" s="22" t="str">
        <f t="shared" si="172"/>
        <v/>
      </c>
      <c r="Q816" s="7" t="b">
        <f t="shared" si="154"/>
        <v>1</v>
      </c>
      <c r="R816" s="73" t="e">
        <f t="shared" si="173"/>
        <v>#DIV/0!</v>
      </c>
    </row>
    <row r="817" spans="1:18" x14ac:dyDescent="0.2">
      <c r="A817" s="12"/>
      <c r="B817" s="12"/>
      <c r="C817" s="12"/>
      <c r="D817" s="12"/>
      <c r="E817" s="12"/>
      <c r="F817" s="12"/>
      <c r="G817" s="13"/>
      <c r="H817" s="14"/>
      <c r="I817" s="14"/>
      <c r="J817" s="8">
        <f>SUMIF(Journal!$A:$A,HeadJournal!$A817,Journal!$K:$K)+SUMIF(Journal!$A:$A,HeadJournal!$A817,Journal!$L:$L)+SUMIF(Journal!$A:$A,HeadJournal!$A817,Journal!$M:$M)</f>
        <v>0</v>
      </c>
      <c r="K817" s="14"/>
      <c r="L817" s="14"/>
      <c r="M817" s="8">
        <f>SUMIF(Journal!$A:$A,HeadJournal!$A817,Journal!$P:$P)</f>
        <v>0</v>
      </c>
      <c r="N817" s="8">
        <f>SUMIF(Journal!$A:$A,HeadJournal!$A817,Journal!Q:Q)</f>
        <v>0</v>
      </c>
      <c r="O817" s="18">
        <f>SUMIF(Journal!$A:$A,HeadJournal!$A817,Journal!U:U)</f>
        <v>0</v>
      </c>
      <c r="P817" s="22" t="str">
        <f t="shared" si="172"/>
        <v/>
      </c>
      <c r="Q817" s="7" t="b">
        <f t="shared" si="154"/>
        <v>1</v>
      </c>
      <c r="R817" s="73" t="e">
        <f t="shared" si="173"/>
        <v>#DIV/0!</v>
      </c>
    </row>
    <row r="818" spans="1:18" x14ac:dyDescent="0.2">
      <c r="A818" s="12"/>
      <c r="B818" s="12"/>
      <c r="C818" s="12"/>
      <c r="D818" s="12"/>
      <c r="E818" s="12"/>
      <c r="F818" s="12"/>
      <c r="G818" s="13"/>
      <c r="H818" s="14"/>
      <c r="I818" s="14"/>
      <c r="J818" s="8">
        <f>SUMIF(Journal!$A:$A,HeadJournal!$A818,Journal!$K:$K)+SUMIF(Journal!$A:$A,HeadJournal!$A818,Journal!$L:$L)+SUMIF(Journal!$A:$A,HeadJournal!$A818,Journal!$M:$M)</f>
        <v>0</v>
      </c>
      <c r="K818" s="14"/>
      <c r="L818" s="14"/>
      <c r="M818" s="8">
        <f>SUMIF(Journal!$A:$A,HeadJournal!$A818,Journal!$P:$P)</f>
        <v>0</v>
      </c>
      <c r="N818" s="8">
        <f>SUMIF(Journal!$A:$A,HeadJournal!$A818,Journal!Q:Q)</f>
        <v>0</v>
      </c>
      <c r="O818" s="18">
        <f>SUMIF(Journal!$A:$A,HeadJournal!$A818,Journal!U:U)</f>
        <v>0</v>
      </c>
      <c r="P818" s="22" t="str">
        <f t="shared" si="172"/>
        <v/>
      </c>
      <c r="Q818" s="7" t="b">
        <f t="shared" si="154"/>
        <v>1</v>
      </c>
      <c r="R818" s="73" t="e">
        <f t="shared" si="173"/>
        <v>#DIV/0!</v>
      </c>
    </row>
    <row r="819" spans="1:18" x14ac:dyDescent="0.2">
      <c r="A819" s="12"/>
      <c r="B819" s="12"/>
      <c r="C819" s="12"/>
      <c r="D819" s="12"/>
      <c r="E819" s="12"/>
      <c r="F819" s="12"/>
      <c r="G819" s="13"/>
      <c r="H819" s="14"/>
      <c r="I819" s="14"/>
      <c r="J819" s="8">
        <f>SUMIF(Journal!$A:$A,HeadJournal!$A819,Journal!$K:$K)+SUMIF(Journal!$A:$A,HeadJournal!$A819,Journal!$L:$L)+SUMIF(Journal!$A:$A,HeadJournal!$A819,Journal!$M:$M)</f>
        <v>0</v>
      </c>
      <c r="K819" s="14"/>
      <c r="L819" s="14"/>
      <c r="M819" s="8">
        <f>SUMIF(Journal!$A:$A,HeadJournal!$A819,Journal!$P:$P)</f>
        <v>0</v>
      </c>
      <c r="N819" s="8">
        <f>SUMIF(Journal!$A:$A,HeadJournal!$A819,Journal!Q:Q)</f>
        <v>0</v>
      </c>
      <c r="O819" s="18">
        <f>SUMIF(Journal!$A:$A,HeadJournal!$A819,Journal!U:U)</f>
        <v>0</v>
      </c>
      <c r="P819" s="22" t="str">
        <f t="shared" si="172"/>
        <v/>
      </c>
      <c r="Q819" s="7" t="b">
        <f t="shared" si="154"/>
        <v>1</v>
      </c>
      <c r="R819" s="73" t="e">
        <f t="shared" si="173"/>
        <v>#DIV/0!</v>
      </c>
    </row>
    <row r="820" spans="1:18" x14ac:dyDescent="0.2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172"/>
        <v/>
      </c>
      <c r="Q820" s="7" t="b">
        <f t="shared" si="154"/>
        <v>1</v>
      </c>
      <c r="R820" s="73" t="e">
        <f t="shared" si="173"/>
        <v>#DIV/0!</v>
      </c>
    </row>
    <row r="821" spans="1:18" x14ac:dyDescent="0.2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172"/>
        <v/>
      </c>
      <c r="Q821" s="7" t="b">
        <f t="shared" si="154"/>
        <v>1</v>
      </c>
      <c r="R821" s="73" t="e">
        <f t="shared" si="173"/>
        <v>#DIV/0!</v>
      </c>
    </row>
    <row r="822" spans="1:18" x14ac:dyDescent="0.2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172"/>
        <v/>
      </c>
      <c r="Q822" s="7" t="b">
        <f t="shared" si="154"/>
        <v>1</v>
      </c>
      <c r="R822" s="73" t="e">
        <f t="shared" si="173"/>
        <v>#DIV/0!</v>
      </c>
    </row>
    <row r="823" spans="1:18" x14ac:dyDescent="0.2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172"/>
        <v/>
      </c>
      <c r="Q823" s="7" t="b">
        <f t="shared" si="154"/>
        <v>1</v>
      </c>
      <c r="R823" s="73" t="e">
        <f t="shared" si="173"/>
        <v>#DIV/0!</v>
      </c>
    </row>
    <row r="824" spans="1:18" x14ac:dyDescent="0.2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172"/>
        <v/>
      </c>
      <c r="Q824" s="7" t="b">
        <f t="shared" si="154"/>
        <v>1</v>
      </c>
      <c r="R824" s="73" t="e">
        <f t="shared" si="173"/>
        <v>#DIV/0!</v>
      </c>
    </row>
    <row r="825" spans="1:18" x14ac:dyDescent="0.2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172"/>
        <v/>
      </c>
      <c r="Q825" s="7" t="b">
        <f t="shared" si="154"/>
        <v>1</v>
      </c>
      <c r="R825" s="73" t="e">
        <f t="shared" si="173"/>
        <v>#DIV/0!</v>
      </c>
    </row>
    <row r="826" spans="1:18" x14ac:dyDescent="0.2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172"/>
        <v/>
      </c>
      <c r="Q826" s="7" t="b">
        <f t="shared" si="154"/>
        <v>1</v>
      </c>
      <c r="R826" s="73" t="e">
        <f t="shared" si="173"/>
        <v>#DIV/0!</v>
      </c>
    </row>
    <row r="827" spans="1:18" x14ac:dyDescent="0.2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172"/>
        <v/>
      </c>
      <c r="Q827" s="7" t="b">
        <f t="shared" si="154"/>
        <v>1</v>
      </c>
      <c r="R827" s="73" t="e">
        <f t="shared" si="173"/>
        <v>#DIV/0!</v>
      </c>
    </row>
    <row r="828" spans="1:18" x14ac:dyDescent="0.2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172"/>
        <v/>
      </c>
      <c r="Q828" s="7" t="b">
        <f t="shared" si="154"/>
        <v>1</v>
      </c>
      <c r="R828" s="73" t="e">
        <f t="shared" si="173"/>
        <v>#DIV/0!</v>
      </c>
    </row>
    <row r="829" spans="1:18" x14ac:dyDescent="0.2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172"/>
        <v/>
      </c>
      <c r="Q829" s="7" t="b">
        <f t="shared" si="154"/>
        <v>1</v>
      </c>
      <c r="R829" s="73" t="e">
        <f t="shared" si="173"/>
        <v>#DIV/0!</v>
      </c>
    </row>
    <row r="830" spans="1:18" x14ac:dyDescent="0.2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172"/>
        <v/>
      </c>
      <c r="Q830" s="7" t="b">
        <f t="shared" ref="Q830:Q849" si="174">J830=K830</f>
        <v>1</v>
      </c>
      <c r="R830" s="73" t="e">
        <f t="shared" si="173"/>
        <v>#DIV/0!</v>
      </c>
    </row>
    <row r="831" spans="1:18" x14ac:dyDescent="0.2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172"/>
        <v/>
      </c>
      <c r="Q831" s="7" t="b">
        <f t="shared" si="174"/>
        <v>1</v>
      </c>
      <c r="R831" s="73" t="e">
        <f t="shared" si="173"/>
        <v>#DIV/0!</v>
      </c>
    </row>
    <row r="832" spans="1:18" x14ac:dyDescent="0.2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172"/>
        <v/>
      </c>
      <c r="Q832" s="7" t="b">
        <f t="shared" si="174"/>
        <v>1</v>
      </c>
      <c r="R832" s="73" t="e">
        <f t="shared" si="173"/>
        <v>#DIV/0!</v>
      </c>
    </row>
    <row r="833" spans="1:18" x14ac:dyDescent="0.2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172"/>
        <v/>
      </c>
      <c r="Q833" s="7" t="b">
        <f t="shared" si="174"/>
        <v>1</v>
      </c>
      <c r="R833" s="73" t="e">
        <f t="shared" si="173"/>
        <v>#DIV/0!</v>
      </c>
    </row>
    <row r="834" spans="1:18" x14ac:dyDescent="0.2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172"/>
        <v/>
      </c>
      <c r="Q834" s="7" t="b">
        <f t="shared" si="174"/>
        <v>1</v>
      </c>
      <c r="R834" s="73" t="e">
        <f t="shared" si="173"/>
        <v>#DIV/0!</v>
      </c>
    </row>
    <row r="835" spans="1:18" x14ac:dyDescent="0.2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si="172"/>
        <v/>
      </c>
      <c r="Q835" s="7" t="b">
        <f t="shared" si="174"/>
        <v>1</v>
      </c>
      <c r="R835" s="73" t="e">
        <f t="shared" si="173"/>
        <v>#DIV/0!</v>
      </c>
    </row>
    <row r="836" spans="1:18" x14ac:dyDescent="0.2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172"/>
        <v/>
      </c>
      <c r="Q836" s="7" t="b">
        <f t="shared" si="174"/>
        <v>1</v>
      </c>
      <c r="R836" s="73" t="e">
        <f t="shared" si="173"/>
        <v>#DIV/0!</v>
      </c>
    </row>
    <row r="837" spans="1:18" x14ac:dyDescent="0.2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172"/>
        <v/>
      </c>
      <c r="Q837" s="7" t="b">
        <f t="shared" si="174"/>
        <v>1</v>
      </c>
      <c r="R837" s="73" t="e">
        <f t="shared" si="173"/>
        <v>#DIV/0!</v>
      </c>
    </row>
    <row r="838" spans="1:18" x14ac:dyDescent="0.2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172"/>
        <v/>
      </c>
      <c r="Q838" s="7" t="b">
        <f t="shared" si="174"/>
        <v>1</v>
      </c>
      <c r="R838" s="73" t="e">
        <f t="shared" si="173"/>
        <v>#DIV/0!</v>
      </c>
    </row>
    <row r="839" spans="1:18" x14ac:dyDescent="0.2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172"/>
        <v/>
      </c>
      <c r="Q839" s="7" t="b">
        <f t="shared" si="174"/>
        <v>1</v>
      </c>
      <c r="R839" s="73" t="e">
        <f t="shared" si="173"/>
        <v>#DIV/0!</v>
      </c>
    </row>
    <row r="840" spans="1:18" x14ac:dyDescent="0.2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172"/>
        <v/>
      </c>
      <c r="Q840" s="7" t="b">
        <f t="shared" si="174"/>
        <v>1</v>
      </c>
      <c r="R840" s="73" t="e">
        <f t="shared" si="173"/>
        <v>#DIV/0!</v>
      </c>
    </row>
    <row r="841" spans="1:18" x14ac:dyDescent="0.2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172"/>
        <v/>
      </c>
      <c r="Q841" s="7" t="b">
        <f t="shared" si="174"/>
        <v>1</v>
      </c>
      <c r="R841" s="73" t="e">
        <f t="shared" si="173"/>
        <v>#DIV/0!</v>
      </c>
    </row>
    <row r="842" spans="1:18" x14ac:dyDescent="0.2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172"/>
        <v/>
      </c>
      <c r="Q842" s="7" t="b">
        <f t="shared" si="174"/>
        <v>1</v>
      </c>
      <c r="R842" s="73" t="e">
        <f t="shared" si="173"/>
        <v>#DIV/0!</v>
      </c>
    </row>
    <row r="843" spans="1:18" x14ac:dyDescent="0.2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172"/>
        <v/>
      </c>
      <c r="Q843" s="7" t="b">
        <f t="shared" si="174"/>
        <v>1</v>
      </c>
      <c r="R843" s="73" t="e">
        <f t="shared" si="173"/>
        <v>#DIV/0!</v>
      </c>
    </row>
    <row r="844" spans="1:18" x14ac:dyDescent="0.2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172"/>
        <v/>
      </c>
      <c r="Q844" s="7" t="b">
        <f t="shared" si="174"/>
        <v>1</v>
      </c>
      <c r="R844" s="73" t="e">
        <f t="shared" si="173"/>
        <v>#DIV/0!</v>
      </c>
    </row>
    <row r="845" spans="1:18" x14ac:dyDescent="0.2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172"/>
        <v/>
      </c>
      <c r="Q845" s="7" t="b">
        <f t="shared" si="174"/>
        <v>1</v>
      </c>
      <c r="R845" s="73" t="e">
        <f t="shared" si="173"/>
        <v>#DIV/0!</v>
      </c>
    </row>
    <row r="846" spans="1:18" x14ac:dyDescent="0.2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172"/>
        <v/>
      </c>
      <c r="Q846" s="7" t="b">
        <f t="shared" si="174"/>
        <v>1</v>
      </c>
      <c r="R846" s="73" t="e">
        <f t="shared" si="173"/>
        <v>#DIV/0!</v>
      </c>
    </row>
    <row r="847" spans="1:18" x14ac:dyDescent="0.2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172"/>
        <v/>
      </c>
      <c r="Q847" s="7" t="b">
        <f t="shared" si="174"/>
        <v>1</v>
      </c>
      <c r="R847" s="73" t="e">
        <f t="shared" si="173"/>
        <v>#DIV/0!</v>
      </c>
    </row>
    <row r="848" spans="1:18" x14ac:dyDescent="0.2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172"/>
        <v/>
      </c>
      <c r="Q848" s="7" t="b">
        <f t="shared" si="174"/>
        <v>1</v>
      </c>
      <c r="R848" s="73" t="e">
        <f t="shared" si="173"/>
        <v>#DIV/0!</v>
      </c>
    </row>
    <row r="849" spans="1:18" x14ac:dyDescent="0.2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172"/>
        <v/>
      </c>
      <c r="Q849" s="7" t="b">
        <f t="shared" si="174"/>
        <v>1</v>
      </c>
      <c r="R849" s="73" t="e">
        <f t="shared" si="173"/>
        <v>#DIV/0!</v>
      </c>
    </row>
    <row r="850" spans="1:18" x14ac:dyDescent="0.2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153"/>
        <v/>
      </c>
      <c r="Q850" s="7" t="b">
        <f t="shared" ref="Q850:Q869" si="175">J850=K850</f>
        <v>1</v>
      </c>
      <c r="R850" s="73" t="e">
        <f t="shared" si="155"/>
        <v>#DIV/0!</v>
      </c>
    </row>
    <row r="851" spans="1:18" x14ac:dyDescent="0.2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153"/>
        <v/>
      </c>
      <c r="Q851" s="7" t="b">
        <f t="shared" si="175"/>
        <v>1</v>
      </c>
      <c r="R851" s="73" t="e">
        <f t="shared" si="155"/>
        <v>#DIV/0!</v>
      </c>
    </row>
    <row r="852" spans="1:18" x14ac:dyDescent="0.2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153"/>
        <v/>
      </c>
      <c r="Q852" s="7" t="b">
        <f t="shared" si="175"/>
        <v>1</v>
      </c>
      <c r="R852" s="73" t="e">
        <f t="shared" si="155"/>
        <v>#DIV/0!</v>
      </c>
    </row>
    <row r="853" spans="1:18" x14ac:dyDescent="0.2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153"/>
        <v/>
      </c>
      <c r="Q853" s="7" t="b">
        <f t="shared" si="175"/>
        <v>1</v>
      </c>
      <c r="R853" s="73" t="e">
        <f t="shared" si="155"/>
        <v>#DIV/0!</v>
      </c>
    </row>
    <row r="854" spans="1:18" x14ac:dyDescent="0.2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153"/>
        <v/>
      </c>
      <c r="Q854" s="7" t="b">
        <f t="shared" si="175"/>
        <v>1</v>
      </c>
      <c r="R854" s="73" t="e">
        <f t="shared" si="155"/>
        <v>#DIV/0!</v>
      </c>
    </row>
    <row r="855" spans="1:18" x14ac:dyDescent="0.2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153"/>
        <v/>
      </c>
      <c r="Q855" s="7" t="b">
        <f t="shared" si="175"/>
        <v>1</v>
      </c>
      <c r="R855" s="73" t="e">
        <f t="shared" si="155"/>
        <v>#DIV/0!</v>
      </c>
    </row>
    <row r="856" spans="1:18" x14ac:dyDescent="0.2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153"/>
        <v/>
      </c>
      <c r="Q856" s="7" t="b">
        <f t="shared" si="175"/>
        <v>1</v>
      </c>
      <c r="R856" s="73" t="e">
        <f t="shared" si="155"/>
        <v>#DIV/0!</v>
      </c>
    </row>
    <row r="857" spans="1:18" x14ac:dyDescent="0.2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153"/>
        <v/>
      </c>
      <c r="Q857" s="7" t="b">
        <f t="shared" si="175"/>
        <v>1</v>
      </c>
      <c r="R857" s="73" t="e">
        <f t="shared" si="155"/>
        <v>#DIV/0!</v>
      </c>
    </row>
    <row r="858" spans="1:18" x14ac:dyDescent="0.2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153"/>
        <v/>
      </c>
      <c r="Q858" s="7" t="b">
        <f t="shared" si="175"/>
        <v>1</v>
      </c>
      <c r="R858" s="73" t="e">
        <f t="shared" si="155"/>
        <v>#DIV/0!</v>
      </c>
    </row>
    <row r="859" spans="1:18" x14ac:dyDescent="0.2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153"/>
        <v/>
      </c>
      <c r="Q859" s="7" t="b">
        <f t="shared" si="175"/>
        <v>1</v>
      </c>
      <c r="R859" s="73" t="e">
        <f t="shared" si="155"/>
        <v>#DIV/0!</v>
      </c>
    </row>
    <row r="860" spans="1:18" x14ac:dyDescent="0.2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ref="P860:P869" si="176">IF(N860&lt;&gt;0,IFERROR(O860/M860,""),"")</f>
        <v/>
      </c>
      <c r="Q860" s="7" t="b">
        <f t="shared" si="175"/>
        <v>1</v>
      </c>
      <c r="R860" s="73" t="e">
        <f t="shared" ref="R860:R869" si="177">L860/M860</f>
        <v>#DIV/0!</v>
      </c>
    </row>
    <row r="861" spans="1:18" x14ac:dyDescent="0.2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176"/>
        <v/>
      </c>
      <c r="Q861" s="7" t="b">
        <f t="shared" si="175"/>
        <v>1</v>
      </c>
      <c r="R861" s="73" t="e">
        <f t="shared" si="177"/>
        <v>#DIV/0!</v>
      </c>
    </row>
    <row r="862" spans="1:18" x14ac:dyDescent="0.2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176"/>
        <v/>
      </c>
      <c r="Q862" s="7" t="b">
        <f t="shared" si="175"/>
        <v>1</v>
      </c>
      <c r="R862" s="73" t="e">
        <f t="shared" si="177"/>
        <v>#DIV/0!</v>
      </c>
    </row>
    <row r="863" spans="1:18" x14ac:dyDescent="0.2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176"/>
        <v/>
      </c>
      <c r="Q863" s="7" t="b">
        <f t="shared" si="175"/>
        <v>1</v>
      </c>
      <c r="R863" s="73" t="e">
        <f t="shared" si="177"/>
        <v>#DIV/0!</v>
      </c>
    </row>
    <row r="864" spans="1:18" x14ac:dyDescent="0.2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176"/>
        <v/>
      </c>
      <c r="Q864" s="7" t="b">
        <f t="shared" si="175"/>
        <v>1</v>
      </c>
      <c r="R864" s="73" t="e">
        <f t="shared" si="177"/>
        <v>#DIV/0!</v>
      </c>
    </row>
    <row r="865" spans="1:18" x14ac:dyDescent="0.2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176"/>
        <v/>
      </c>
      <c r="Q865" s="7" t="b">
        <f t="shared" si="175"/>
        <v>1</v>
      </c>
      <c r="R865" s="73" t="e">
        <f t="shared" si="177"/>
        <v>#DIV/0!</v>
      </c>
    </row>
    <row r="866" spans="1:18" x14ac:dyDescent="0.2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176"/>
        <v/>
      </c>
      <c r="Q866" s="7" t="b">
        <f t="shared" si="175"/>
        <v>1</v>
      </c>
      <c r="R866" s="73" t="e">
        <f t="shared" si="177"/>
        <v>#DIV/0!</v>
      </c>
    </row>
    <row r="867" spans="1:18" x14ac:dyDescent="0.2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176"/>
        <v/>
      </c>
      <c r="Q867" s="7" t="b">
        <f t="shared" si="175"/>
        <v>1</v>
      </c>
      <c r="R867" s="73" t="e">
        <f t="shared" si="177"/>
        <v>#DIV/0!</v>
      </c>
    </row>
    <row r="868" spans="1:18" x14ac:dyDescent="0.2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176"/>
        <v/>
      </c>
      <c r="Q868" s="7" t="b">
        <f t="shared" si="175"/>
        <v>1</v>
      </c>
      <c r="R868" s="73" t="e">
        <f t="shared" si="177"/>
        <v>#DIV/0!</v>
      </c>
    </row>
    <row r="869" spans="1:18" x14ac:dyDescent="0.2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176"/>
        <v/>
      </c>
      <c r="Q869" s="7" t="b">
        <f t="shared" si="175"/>
        <v>1</v>
      </c>
      <c r="R869" s="73" t="e">
        <f t="shared" si="177"/>
        <v>#DIV/0!</v>
      </c>
    </row>
    <row r="870" spans="1:18" x14ac:dyDescent="0.2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ref="P870:P879" si="178">IF(N870&lt;&gt;0,IFERROR(O870/M870,""),"")</f>
        <v/>
      </c>
      <c r="Q870" s="7" t="b">
        <f t="shared" si="154"/>
        <v>1</v>
      </c>
      <c r="R870" s="73" t="e">
        <f t="shared" ref="R870:R879" si="179">L870/M870</f>
        <v>#DIV/0!</v>
      </c>
    </row>
    <row r="871" spans="1:18" x14ac:dyDescent="0.2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178"/>
        <v/>
      </c>
      <c r="Q871" s="7" t="b">
        <f t="shared" si="154"/>
        <v>1</v>
      </c>
      <c r="R871" s="73" t="e">
        <f t="shared" si="179"/>
        <v>#DIV/0!</v>
      </c>
    </row>
    <row r="872" spans="1:18" x14ac:dyDescent="0.2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178"/>
        <v/>
      </c>
      <c r="Q872" s="7" t="b">
        <f t="shared" si="154"/>
        <v>1</v>
      </c>
      <c r="R872" s="73" t="e">
        <f t="shared" si="179"/>
        <v>#DIV/0!</v>
      </c>
    </row>
    <row r="873" spans="1:18" x14ac:dyDescent="0.2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178"/>
        <v/>
      </c>
      <c r="Q873" s="7" t="b">
        <f t="shared" si="154"/>
        <v>1</v>
      </c>
      <c r="R873" s="73" t="e">
        <f t="shared" si="179"/>
        <v>#DIV/0!</v>
      </c>
    </row>
    <row r="874" spans="1:18" x14ac:dyDescent="0.2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178"/>
        <v/>
      </c>
      <c r="Q874" s="7" t="b">
        <f t="shared" si="154"/>
        <v>1</v>
      </c>
      <c r="R874" s="73" t="e">
        <f t="shared" si="179"/>
        <v>#DIV/0!</v>
      </c>
    </row>
    <row r="875" spans="1:18" x14ac:dyDescent="0.2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178"/>
        <v/>
      </c>
      <c r="Q875" s="7" t="b">
        <f t="shared" ref="Q875:Q879" si="180">J875=K875</f>
        <v>1</v>
      </c>
      <c r="R875" s="73" t="e">
        <f t="shared" si="179"/>
        <v>#DIV/0!</v>
      </c>
    </row>
    <row r="876" spans="1:18" x14ac:dyDescent="0.2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178"/>
        <v/>
      </c>
      <c r="Q876" s="7" t="b">
        <f t="shared" si="180"/>
        <v>1</v>
      </c>
      <c r="R876" s="73" t="e">
        <f t="shared" si="179"/>
        <v>#DIV/0!</v>
      </c>
    </row>
    <row r="877" spans="1:18" x14ac:dyDescent="0.2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178"/>
        <v/>
      </c>
      <c r="Q877" s="7" t="b">
        <f t="shared" si="180"/>
        <v>1</v>
      </c>
      <c r="R877" s="73" t="e">
        <f t="shared" si="179"/>
        <v>#DIV/0!</v>
      </c>
    </row>
    <row r="878" spans="1:18" x14ac:dyDescent="0.2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178"/>
        <v/>
      </c>
      <c r="Q878" s="7" t="b">
        <f t="shared" si="180"/>
        <v>1</v>
      </c>
      <c r="R878" s="73" t="e">
        <f t="shared" si="179"/>
        <v>#DIV/0!</v>
      </c>
    </row>
    <row r="879" spans="1:18" x14ac:dyDescent="0.2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178"/>
        <v/>
      </c>
      <c r="Q879" s="7" t="b">
        <f t="shared" si="180"/>
        <v>1</v>
      </c>
      <c r="R879" s="73" t="e">
        <f t="shared" si="179"/>
        <v>#DIV/0!</v>
      </c>
    </row>
    <row r="880" spans="1:18" x14ac:dyDescent="0.2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153"/>
        <v/>
      </c>
      <c r="Q880" s="7" t="b">
        <f t="shared" ref="Q880:Q884" si="181">J880=K880</f>
        <v>1</v>
      </c>
      <c r="R880" s="73" t="e">
        <f t="shared" si="155"/>
        <v>#DIV/0!</v>
      </c>
    </row>
    <row r="881" spans="1:18" x14ac:dyDescent="0.2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153"/>
        <v/>
      </c>
      <c r="Q881" s="7" t="b">
        <f t="shared" si="181"/>
        <v>1</v>
      </c>
      <c r="R881" s="73" t="e">
        <f t="shared" si="155"/>
        <v>#DIV/0!</v>
      </c>
    </row>
    <row r="882" spans="1:18" x14ac:dyDescent="0.2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153"/>
        <v/>
      </c>
      <c r="Q882" s="7" t="b">
        <f t="shared" si="181"/>
        <v>1</v>
      </c>
      <c r="R882" s="73" t="e">
        <f t="shared" si="155"/>
        <v>#DIV/0!</v>
      </c>
    </row>
    <row r="883" spans="1:18" x14ac:dyDescent="0.2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153"/>
        <v/>
      </c>
      <c r="Q883" s="7" t="b">
        <f t="shared" si="181"/>
        <v>1</v>
      </c>
      <c r="R883" s="73" t="e">
        <f t="shared" si="155"/>
        <v>#DIV/0!</v>
      </c>
    </row>
    <row r="884" spans="1:18" x14ac:dyDescent="0.2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153"/>
        <v/>
      </c>
      <c r="Q884" s="7" t="b">
        <f t="shared" si="181"/>
        <v>1</v>
      </c>
      <c r="R884" s="73" t="e">
        <f t="shared" si="155"/>
        <v>#DIV/0!</v>
      </c>
    </row>
    <row r="885" spans="1:18" x14ac:dyDescent="0.2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148"/>
        <v/>
      </c>
      <c r="Q885" s="7" t="b">
        <f t="shared" si="154"/>
        <v>1</v>
      </c>
      <c r="R885" s="73" t="e">
        <f t="shared" si="149"/>
        <v>#DIV/0!</v>
      </c>
    </row>
    <row r="886" spans="1:18" x14ac:dyDescent="0.2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38"/>
        <v/>
      </c>
      <c r="Q886" s="7" t="b">
        <f t="shared" si="154"/>
        <v>1</v>
      </c>
      <c r="R886" s="73" t="e">
        <f t="shared" si="39"/>
        <v>#DIV/0!</v>
      </c>
    </row>
    <row r="887" spans="1:18" x14ac:dyDescent="0.2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33"/>
        <v/>
      </c>
      <c r="Q887" s="7" t="b">
        <f t="shared" si="154"/>
        <v>1</v>
      </c>
      <c r="R887" s="73" t="e">
        <f t="shared" si="27"/>
        <v>#DIV/0!</v>
      </c>
    </row>
    <row r="888" spans="1:18" x14ac:dyDescent="0.2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24"/>
        <v/>
      </c>
      <c r="Q888" s="7" t="b">
        <f t="shared" si="154"/>
        <v>1</v>
      </c>
      <c r="R888" s="73" t="e">
        <f t="shared" si="27"/>
        <v>#DIV/0!</v>
      </c>
    </row>
    <row r="889" spans="1:18" x14ac:dyDescent="0.2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24"/>
        <v/>
      </c>
      <c r="Q889" s="7" t="b">
        <f t="shared" si="154"/>
        <v>1</v>
      </c>
      <c r="R889" s="73" t="e">
        <f t="shared" si="27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1048576">
    <cfRule type="expression" dxfId="3" priority="7">
      <formula>AND(A1&lt;&gt;"",COUNTIF(A:A,A1)&gt;1)</formula>
    </cfRule>
  </conditionalFormatting>
  <conditionalFormatting sqref="D1:D1048576">
    <cfRule type="expression" dxfId="2" priority="1">
      <formula>D1="Доставлен"</formula>
    </cfRule>
  </conditionalFormatting>
  <conditionalFormatting sqref="J1:J1048576">
    <cfRule type="expression" dxfId="1" priority="25">
      <formula>AND(J1=0,K1&lt;&gt;"")</formula>
    </cfRule>
  </conditionalFormatting>
  <conditionalFormatting sqref="L1:L1048576">
    <cfRule type="expression" dxfId="0" priority="24">
      <formula>AND(K1&gt;0,L1="")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</hyperlinks>
  <pageMargins left="0.7" right="0.7" top="0.75" bottom="0.75" header="0.3" footer="0.3"/>
  <pageSetup paperSize="9" orientation="portrait" r:id="rId414"/>
  <legacyDrawing r:id="rId41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"/>
  <cols>
    <col min="2" max="2" width="27.98046875" customWidth="1"/>
    <col min="5" max="5" width="14.52734375" customWidth="1"/>
  </cols>
  <sheetData>
    <row r="1" spans="1:7" ht="15.75" thickBot="1" x14ac:dyDescent="0.25">
      <c r="A1" s="45" t="s">
        <v>1535</v>
      </c>
      <c r="B1" s="45" t="s">
        <v>20</v>
      </c>
      <c r="C1" s="45" t="s">
        <v>1536</v>
      </c>
      <c r="D1" s="45" t="s">
        <v>1537</v>
      </c>
      <c r="E1" s="45" t="s">
        <v>1538</v>
      </c>
    </row>
    <row r="2" spans="1:7" ht="16.5" thickTop="1" thickBot="1" x14ac:dyDescent="0.25">
      <c r="A2" s="46" t="s">
        <v>1539</v>
      </c>
      <c r="B2" s="46" t="s">
        <v>1540</v>
      </c>
      <c r="C2" s="46">
        <v>1</v>
      </c>
      <c r="D2" s="46" t="s">
        <v>1541</v>
      </c>
      <c r="E2" s="46">
        <v>600</v>
      </c>
    </row>
    <row r="3" spans="1:7" ht="15.75" thickBot="1" x14ac:dyDescent="0.25">
      <c r="A3" s="48">
        <v>15</v>
      </c>
      <c r="B3" s="46" t="s">
        <v>1542</v>
      </c>
      <c r="C3" s="46">
        <v>2</v>
      </c>
      <c r="D3" s="46" t="s">
        <v>1543</v>
      </c>
      <c r="E3" s="46">
        <v>24876</v>
      </c>
      <c r="F3" s="47" t="s">
        <v>1385</v>
      </c>
      <c r="G3" t="str">
        <f>F3&amp;", "&amp;B3&amp;", "&amp;TEXT(A3,"000000000")</f>
        <v>Forever, Алоэ Вера Гель, 000000015</v>
      </c>
    </row>
    <row r="4" spans="1:7" ht="15.75" thickBot="1" x14ac:dyDescent="0.25">
      <c r="A4" s="48">
        <v>28</v>
      </c>
      <c r="B4" s="46" t="s">
        <v>1544</v>
      </c>
      <c r="C4" s="46">
        <v>1</v>
      </c>
      <c r="D4" s="46" t="s">
        <v>1545</v>
      </c>
      <c r="E4" s="46">
        <v>3665</v>
      </c>
      <c r="F4" t="s">
        <v>1385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25">
      <c r="A5" s="48">
        <v>37</v>
      </c>
      <c r="B5" s="46" t="s">
        <v>1546</v>
      </c>
      <c r="C5" s="46">
        <v>1</v>
      </c>
      <c r="D5" s="46" t="s">
        <v>1547</v>
      </c>
      <c r="E5" s="46">
        <v>8679</v>
      </c>
      <c r="F5" t="s">
        <v>1385</v>
      </c>
      <c r="G5" t="str">
        <f t="shared" si="0"/>
        <v>Forever, Форевер Натур-Мин, 000000037</v>
      </c>
    </row>
    <row r="6" spans="1:7" ht="15.75" thickBot="1" x14ac:dyDescent="0.25">
      <c r="A6" s="48">
        <v>375</v>
      </c>
      <c r="B6" s="46" t="s">
        <v>1548</v>
      </c>
      <c r="C6" s="46">
        <v>2</v>
      </c>
      <c r="D6" s="46" t="s">
        <v>1549</v>
      </c>
      <c r="E6" s="46">
        <v>28806</v>
      </c>
      <c r="F6" t="s">
        <v>1385</v>
      </c>
      <c r="G6" t="str">
        <f t="shared" si="0"/>
        <v>Forever, Витолайз Для Женщин, 000000375</v>
      </c>
    </row>
    <row r="7" spans="1:7" ht="15.75" thickBot="1" x14ac:dyDescent="0.25">
      <c r="A7" s="48">
        <v>40</v>
      </c>
      <c r="B7" s="46" t="s">
        <v>1550</v>
      </c>
      <c r="C7" s="46">
        <v>1</v>
      </c>
      <c r="D7" s="46" t="s">
        <v>1551</v>
      </c>
      <c r="E7" s="46">
        <v>9432</v>
      </c>
      <c r="F7" t="s">
        <v>1385</v>
      </c>
      <c r="G7" t="str">
        <f t="shared" si="0"/>
        <v>Forever, Алоэ Фёрст, 000000040</v>
      </c>
    </row>
    <row r="8" spans="1:7" ht="15.75" thickBot="1" x14ac:dyDescent="0.25">
      <c r="A8" s="48">
        <v>51</v>
      </c>
      <c r="B8" s="46" t="s">
        <v>1552</v>
      </c>
      <c r="C8" s="46">
        <v>1</v>
      </c>
      <c r="D8" s="46" t="s">
        <v>1551</v>
      </c>
      <c r="E8" s="46">
        <v>9432</v>
      </c>
      <c r="F8" t="s">
        <v>1385</v>
      </c>
      <c r="G8" t="str">
        <f t="shared" si="0"/>
        <v>Forever, Алоэ Прополис Крем, 000000051</v>
      </c>
    </row>
    <row r="9" spans="1:7" ht="15.75" thickBot="1" x14ac:dyDescent="0.25">
      <c r="A9" s="48">
        <v>61</v>
      </c>
      <c r="B9" s="46" t="s">
        <v>1553</v>
      </c>
      <c r="C9" s="46">
        <v>1</v>
      </c>
      <c r="D9" s="46" t="s">
        <v>1554</v>
      </c>
      <c r="E9" s="46">
        <v>7102</v>
      </c>
      <c r="F9" t="s">
        <v>1385</v>
      </c>
      <c r="G9" t="str">
        <f t="shared" si="0"/>
        <v>Forever, Желе Алоэ Вера, 000000061</v>
      </c>
    </row>
    <row r="10" spans="1:7" ht="15.75" thickBot="1" x14ac:dyDescent="0.25">
      <c r="A10" s="48">
        <v>633</v>
      </c>
      <c r="B10" s="46" t="s">
        <v>1555</v>
      </c>
      <c r="C10" s="46">
        <v>1</v>
      </c>
      <c r="D10" s="46" t="s">
        <v>1556</v>
      </c>
      <c r="E10" s="46">
        <v>8787</v>
      </c>
      <c r="F10" t="s">
        <v>1385</v>
      </c>
      <c r="G10" t="str">
        <f t="shared" si="0"/>
        <v>Forever, Алоэ Жидкое Мыло, 000000633</v>
      </c>
    </row>
    <row r="11" spans="1:7" ht="15.75" thickBot="1" x14ac:dyDescent="0.25">
      <c r="A11" s="48">
        <v>67</v>
      </c>
      <c r="B11" s="46" t="s">
        <v>1557</v>
      </c>
      <c r="C11" s="46">
        <v>1</v>
      </c>
      <c r="D11" s="46" t="s">
        <v>1558</v>
      </c>
      <c r="E11" s="46">
        <v>3418</v>
      </c>
      <c r="F11" t="s">
        <v>1385</v>
      </c>
      <c r="G11" t="str">
        <f t="shared" si="0"/>
        <v>Forever, Дезодорант Алоэ Эвер-Шилд, 000000067</v>
      </c>
    </row>
    <row r="12" spans="1:7" x14ac:dyDescent="0.2">
      <c r="A12" s="48">
        <v>68</v>
      </c>
      <c r="B12" s="46" t="s">
        <v>1559</v>
      </c>
      <c r="C12" s="46">
        <v>1</v>
      </c>
      <c r="D12" s="46" t="s">
        <v>1560</v>
      </c>
      <c r="E12" s="46">
        <v>5748</v>
      </c>
      <c r="F12" t="s">
        <v>1385</v>
      </c>
      <c r="G12" t="str">
        <f t="shared" si="0"/>
        <v>Forever, Поля Зелени, 000000068</v>
      </c>
    </row>
    <row r="16" spans="1:7" ht="15.75" thickBot="1" x14ac:dyDescent="0.25"/>
    <row r="17" spans="1:20" ht="15.75" thickBot="1" x14ac:dyDescent="0.25">
      <c r="A17" s="48">
        <v>153</v>
      </c>
      <c r="B17" s="46" t="s">
        <v>1561</v>
      </c>
      <c r="C17" s="46">
        <v>1</v>
      </c>
      <c r="D17" s="46" t="s">
        <v>1562</v>
      </c>
      <c r="E17" s="46">
        <v>37315</v>
      </c>
      <c r="F17" s="47" t="s">
        <v>1385</v>
      </c>
      <c r="G17" t="str">
        <f>F17&amp;", "&amp;B17&amp;", "&amp;TEXT(A17,"000000000")</f>
        <v>Forever, Try Pack Алоэ Вера Гель, 000000153</v>
      </c>
    </row>
    <row r="18" spans="1:20" ht="22.5" thickBot="1" x14ac:dyDescent="0.25">
      <c r="A18" s="48">
        <v>1129</v>
      </c>
      <c r="B18" s="46" t="s">
        <v>1563</v>
      </c>
      <c r="C18" s="46">
        <v>1</v>
      </c>
      <c r="D18" s="46" t="s">
        <v>1541</v>
      </c>
      <c r="E18" s="46">
        <v>0</v>
      </c>
      <c r="F18" t="s">
        <v>1385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2.5" thickBot="1" x14ac:dyDescent="0.25">
      <c r="A19" s="48">
        <v>609</v>
      </c>
      <c r="B19" s="46" t="s">
        <v>1564</v>
      </c>
      <c r="C19" s="46">
        <v>1</v>
      </c>
      <c r="D19" s="46" t="s">
        <v>1565</v>
      </c>
      <c r="E19" s="46">
        <v>38750</v>
      </c>
      <c r="F19" t="s">
        <v>1385</v>
      </c>
      <c r="G19" t="str">
        <f t="shared" si="1"/>
        <v>Forever, СИСТЕМА ЕЖЕДНЕВНОГО УХОДА ЗА КОЖЕЙ SONYA ™, 000000609</v>
      </c>
    </row>
    <row r="20" spans="1:20" ht="15.75" thickBot="1" x14ac:dyDescent="0.25">
      <c r="A20" s="48">
        <v>67</v>
      </c>
      <c r="B20" s="46" t="s">
        <v>1557</v>
      </c>
      <c r="C20" s="46">
        <v>1</v>
      </c>
      <c r="D20" s="46" t="s">
        <v>1558</v>
      </c>
      <c r="E20" s="46">
        <v>3418</v>
      </c>
      <c r="F20" t="s">
        <v>1385</v>
      </c>
      <c r="G20" t="str">
        <f t="shared" si="1"/>
        <v>Forever, Дезодорант Алоэ Эвер-Шилд, 000000067</v>
      </c>
    </row>
    <row r="21" spans="1:20" ht="15.75" thickBot="1" x14ac:dyDescent="0.25">
      <c r="A21" s="48">
        <v>68</v>
      </c>
      <c r="B21" s="46" t="s">
        <v>1559</v>
      </c>
      <c r="C21" s="46">
        <v>2</v>
      </c>
      <c r="D21" s="46" t="s">
        <v>1560</v>
      </c>
      <c r="E21" s="46">
        <v>11496</v>
      </c>
      <c r="F21" t="s">
        <v>1385</v>
      </c>
      <c r="G21" t="str">
        <f t="shared" si="1"/>
        <v>Forever, Поля Зелени, 000000068</v>
      </c>
    </row>
    <row r="22" spans="1:20" x14ac:dyDescent="0.2">
      <c r="A22" s="48">
        <v>7363</v>
      </c>
      <c r="B22" s="46" t="s">
        <v>1566</v>
      </c>
      <c r="C22" s="46">
        <v>1</v>
      </c>
      <c r="D22" s="46" t="s">
        <v>1562</v>
      </c>
      <c r="E22" s="46">
        <v>37315</v>
      </c>
      <c r="F22" t="s">
        <v>1385</v>
      </c>
      <c r="G22" t="str">
        <f t="shared" si="1"/>
        <v>Forever, Try Pack Алоэ Манго, 000007363</v>
      </c>
    </row>
    <row r="24" spans="1:20" ht="15.75" thickBot="1" x14ac:dyDescent="0.25">
      <c r="A24" s="71" t="s">
        <v>1567</v>
      </c>
    </row>
    <row r="25" spans="1:20" ht="22.5" thickBot="1" x14ac:dyDescent="0.25">
      <c r="A25" s="48">
        <v>1129</v>
      </c>
      <c r="B25" s="46" t="s">
        <v>1563</v>
      </c>
      <c r="C25" s="46">
        <v>1</v>
      </c>
      <c r="D25" s="46" t="s">
        <v>1541</v>
      </c>
      <c r="E25" s="46">
        <v>0</v>
      </c>
      <c r="F25" t="s">
        <v>1385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25">
      <c r="A26" s="48">
        <v>187</v>
      </c>
      <c r="B26" s="46" t="s">
        <v>1568</v>
      </c>
      <c r="C26" s="46">
        <v>1</v>
      </c>
      <c r="D26" s="46" t="s">
        <v>1569</v>
      </c>
      <c r="E26" s="46">
        <v>11593</v>
      </c>
      <c r="F26" t="s">
        <v>1385</v>
      </c>
      <c r="G26" t="str">
        <f t="shared" si="2"/>
        <v>Forever, Форевер Альфа-Е Фактор, 000000187</v>
      </c>
    </row>
    <row r="27" spans="1:20" ht="15.75" thickBot="1" x14ac:dyDescent="0.25">
      <c r="A27" s="48">
        <v>205</v>
      </c>
      <c r="B27" s="46" t="s">
        <v>1570</v>
      </c>
      <c r="C27" s="46">
        <v>1</v>
      </c>
      <c r="D27" s="46" t="s">
        <v>1571</v>
      </c>
      <c r="E27" s="46">
        <v>8112</v>
      </c>
      <c r="F27" t="s">
        <v>1385</v>
      </c>
      <c r="G27" t="str">
        <f t="shared" si="2"/>
        <v>Forever, Мсм Гель Алоэ, 000000205</v>
      </c>
      <c r="T27" s="72"/>
    </row>
    <row r="28" spans="1:20" ht="15.75" thickBot="1" x14ac:dyDescent="0.25">
      <c r="A28" s="48">
        <v>28</v>
      </c>
      <c r="B28" s="46" t="s">
        <v>1544</v>
      </c>
      <c r="C28" s="46">
        <v>2</v>
      </c>
      <c r="D28" s="46" t="s">
        <v>1545</v>
      </c>
      <c r="E28" s="46">
        <v>5402</v>
      </c>
      <c r="F28" t="s">
        <v>1385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25">
      <c r="A29" s="48">
        <v>374</v>
      </c>
      <c r="B29" s="46" t="s">
        <v>1572</v>
      </c>
      <c r="C29" s="46">
        <v>2</v>
      </c>
      <c r="D29" s="46" t="s">
        <v>1573</v>
      </c>
      <c r="E29" s="46">
        <v>20054</v>
      </c>
      <c r="F29" t="s">
        <v>1385</v>
      </c>
      <c r="G29" t="str">
        <f t="shared" si="2"/>
        <v>Forever, Витолайз Для Мужчин, 000000374</v>
      </c>
      <c r="T29" s="72"/>
    </row>
    <row r="30" spans="1:20" ht="15.75" thickBot="1" x14ac:dyDescent="0.25">
      <c r="A30" s="48">
        <v>375</v>
      </c>
      <c r="B30" s="46" t="s">
        <v>1548</v>
      </c>
      <c r="C30" s="46">
        <v>2</v>
      </c>
      <c r="D30" s="46" t="s">
        <v>1549</v>
      </c>
      <c r="E30" s="46">
        <v>21226</v>
      </c>
      <c r="F30" t="s">
        <v>1385</v>
      </c>
      <c r="G30" t="str">
        <f t="shared" si="2"/>
        <v>Forever, Витолайз Для Женщин, 000000375</v>
      </c>
      <c r="T30" s="72"/>
    </row>
    <row r="31" spans="1:20" ht="15.75" thickBot="1" x14ac:dyDescent="0.25">
      <c r="A31" s="48">
        <v>463</v>
      </c>
      <c r="B31" s="46" t="s">
        <v>1574</v>
      </c>
      <c r="C31" s="46">
        <v>1</v>
      </c>
      <c r="D31" s="46" t="s">
        <v>1575</v>
      </c>
      <c r="E31" s="46">
        <v>11646</v>
      </c>
      <c r="F31" t="s">
        <v>1385</v>
      </c>
      <c r="G31" t="str">
        <f t="shared" si="2"/>
        <v>Forever, Форевер Терм, 000000463</v>
      </c>
      <c r="T31" s="72"/>
    </row>
    <row r="32" spans="1:20" ht="15.75" thickBot="1" x14ac:dyDescent="0.25">
      <c r="A32" s="48">
        <v>624</v>
      </c>
      <c r="B32" s="46" t="s">
        <v>1576</v>
      </c>
      <c r="C32" s="46">
        <v>1</v>
      </c>
      <c r="D32" s="46" t="s">
        <v>1577</v>
      </c>
      <c r="E32" s="46">
        <v>11722</v>
      </c>
      <c r="F32" t="s">
        <v>1385</v>
      </c>
      <c r="G32" t="str">
        <f t="shared" si="2"/>
        <v>Forever, Форевер АйВижн, 000000624</v>
      </c>
      <c r="T32" s="72"/>
    </row>
    <row r="33" spans="1:20" ht="15.75" thickBot="1" x14ac:dyDescent="0.25">
      <c r="A33" s="48">
        <v>640</v>
      </c>
      <c r="B33" s="46" t="s">
        <v>1578</v>
      </c>
      <c r="C33" s="46">
        <v>1</v>
      </c>
      <c r="D33" s="46" t="s">
        <v>1579</v>
      </c>
      <c r="E33" s="46">
        <v>7285</v>
      </c>
      <c r="F33" t="s">
        <v>1385</v>
      </c>
      <c r="G33" t="str">
        <f t="shared" si="2"/>
        <v>Forever, Алоэ-Жожоба Шампунь для Волос, 000000640</v>
      </c>
      <c r="T33" s="72"/>
    </row>
    <row r="34" spans="1:20" ht="15.75" thickBot="1" x14ac:dyDescent="0.25">
      <c r="A34" s="48">
        <v>641</v>
      </c>
      <c r="B34" s="46" t="s">
        <v>1580</v>
      </c>
      <c r="C34" s="46">
        <v>1</v>
      </c>
      <c r="D34" s="46" t="s">
        <v>1581</v>
      </c>
      <c r="E34" s="46">
        <v>7787</v>
      </c>
      <c r="F34" t="s">
        <v>1385</v>
      </c>
      <c r="G34" t="str">
        <f t="shared" si="2"/>
        <v>Forever, Алоэ-Жожоба Кондиционер для Волос, 000000641</v>
      </c>
      <c r="T34" s="72"/>
    </row>
    <row r="35" spans="1:20" x14ac:dyDescent="0.2">
      <c r="A35" s="48">
        <v>67</v>
      </c>
      <c r="B35" s="46" t="s">
        <v>1557</v>
      </c>
      <c r="C35" s="46">
        <v>2</v>
      </c>
      <c r="D35" s="46" t="s">
        <v>1558</v>
      </c>
      <c r="E35" s="46">
        <v>5038</v>
      </c>
      <c r="F35" t="s">
        <v>1385</v>
      </c>
      <c r="G35" t="str">
        <f t="shared" si="2"/>
        <v>Forever, Дезодорант Алоэ Эвер-Шилд, 000000067</v>
      </c>
      <c r="T35" s="72"/>
    </row>
    <row r="36" spans="1:20" x14ac:dyDescent="0.2">
      <c r="T36" s="72"/>
    </row>
    <row r="37" spans="1:20" ht="15.75" thickBot="1" x14ac:dyDescent="0.25">
      <c r="A37" t="s">
        <v>1535</v>
      </c>
      <c r="B37" t="s">
        <v>20</v>
      </c>
      <c r="C37" t="s">
        <v>1536</v>
      </c>
      <c r="D37" t="s">
        <v>1537</v>
      </c>
      <c r="E37" t="s">
        <v>1538</v>
      </c>
    </row>
    <row r="38" spans="1:20" ht="15.75" thickBot="1" x14ac:dyDescent="0.25">
      <c r="A38" s="48">
        <v>153</v>
      </c>
      <c r="B38" s="46" t="s">
        <v>1561</v>
      </c>
      <c r="C38" s="46">
        <v>2</v>
      </c>
      <c r="D38" s="46" t="s">
        <v>1562</v>
      </c>
      <c r="E38" s="46">
        <v>57740</v>
      </c>
      <c r="F38" t="s">
        <v>1385</v>
      </c>
      <c r="G38" t="str">
        <f t="shared" ref="G38:G40" si="3">F38&amp;", "&amp;B38&amp;", "&amp;TEXT(A38,"000000000")</f>
        <v>Forever, Try Pack Алоэ Вера Гель, 000000153</v>
      </c>
    </row>
    <row r="39" spans="1:20" ht="22.5" thickBot="1" x14ac:dyDescent="0.25">
      <c r="A39" s="48">
        <v>1129</v>
      </c>
      <c r="B39" s="46" t="s">
        <v>1563</v>
      </c>
      <c r="C39" s="46">
        <v>1</v>
      </c>
      <c r="D39" s="46" t="s">
        <v>1541</v>
      </c>
      <c r="E39" s="46">
        <v>0</v>
      </c>
      <c r="F39" t="s">
        <v>1385</v>
      </c>
      <c r="G39" t="str">
        <f t="shared" si="3"/>
        <v>Forever, Каталог "Выглядеть лучше Чувствовать себя лучше", 000001129</v>
      </c>
    </row>
    <row r="40" spans="1:20" x14ac:dyDescent="0.2">
      <c r="A40" s="48">
        <v>40</v>
      </c>
      <c r="B40" s="46" t="s">
        <v>1550</v>
      </c>
      <c r="C40" s="46">
        <v>2</v>
      </c>
      <c r="D40" s="46" t="s">
        <v>1551</v>
      </c>
      <c r="E40" s="46">
        <v>14598</v>
      </c>
      <c r="F40" t="s">
        <v>1385</v>
      </c>
      <c r="G40" t="str">
        <f t="shared" si="3"/>
        <v>Forever, Алоэ Фёрст, 000000040</v>
      </c>
    </row>
    <row r="42" spans="1:20" ht="15.75" thickBot="1" x14ac:dyDescent="0.25">
      <c r="A42" s="107">
        <v>223099994</v>
      </c>
    </row>
    <row r="43" spans="1:20" ht="15.75" thickBot="1" x14ac:dyDescent="0.25">
      <c r="A43" s="48" t="s">
        <v>1535</v>
      </c>
      <c r="B43" s="46" t="s">
        <v>20</v>
      </c>
      <c r="C43" s="46" t="s">
        <v>1536</v>
      </c>
      <c r="D43" s="46" t="s">
        <v>1537</v>
      </c>
      <c r="E43" s="46" t="s">
        <v>1538</v>
      </c>
    </row>
    <row r="44" spans="1:20" ht="15.75" thickBot="1" x14ac:dyDescent="0.25">
      <c r="A44" s="48">
        <v>153</v>
      </c>
      <c r="B44" s="46" t="s">
        <v>1561</v>
      </c>
      <c r="C44" s="46">
        <v>2</v>
      </c>
      <c r="D44" s="46" t="s">
        <v>1562</v>
      </c>
      <c r="E44" s="46">
        <v>57740</v>
      </c>
      <c r="F44" t="s">
        <v>1385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25">
      <c r="A45" s="48">
        <v>205</v>
      </c>
      <c r="B45" s="46" t="s">
        <v>1570</v>
      </c>
      <c r="C45" s="46">
        <v>1</v>
      </c>
      <c r="D45" s="46" t="s">
        <v>1571</v>
      </c>
      <c r="E45" s="46">
        <v>8516</v>
      </c>
      <c r="F45" t="s">
        <v>1385</v>
      </c>
      <c r="G45" t="str">
        <f t="shared" si="4"/>
        <v>Forever, Мсм Гель Алоэ, 000000205</v>
      </c>
    </row>
    <row r="46" spans="1:20" ht="15.75" thickBot="1" x14ac:dyDescent="0.25">
      <c r="A46" s="48">
        <v>37</v>
      </c>
      <c r="B46" s="46" t="s">
        <v>1546</v>
      </c>
      <c r="C46" s="46">
        <v>2</v>
      </c>
      <c r="D46" s="46" t="s">
        <v>1547</v>
      </c>
      <c r="E46" s="46">
        <v>13432</v>
      </c>
      <c r="F46" t="s">
        <v>1385</v>
      </c>
      <c r="G46" t="str">
        <f t="shared" si="4"/>
        <v>Forever, Форевер Натур-Мин, 000000037</v>
      </c>
    </row>
    <row r="47" spans="1:20" ht="15.75" thickBot="1" x14ac:dyDescent="0.25">
      <c r="A47" s="48">
        <v>51</v>
      </c>
      <c r="B47" s="46" t="s">
        <v>1552</v>
      </c>
      <c r="C47" s="46">
        <v>1</v>
      </c>
      <c r="D47" s="46" t="s">
        <v>1551</v>
      </c>
      <c r="E47" s="46">
        <v>7299</v>
      </c>
      <c r="F47" t="s">
        <v>1385</v>
      </c>
      <c r="G47" t="str">
        <f t="shared" si="4"/>
        <v>Forever, Алоэ Прополис Крем, 000000051</v>
      </c>
    </row>
    <row r="48" spans="1:20" ht="15.75" thickBot="1" x14ac:dyDescent="0.25">
      <c r="A48" s="48">
        <v>612</v>
      </c>
      <c r="B48" s="46" t="s">
        <v>1582</v>
      </c>
      <c r="C48" s="46">
        <v>1</v>
      </c>
      <c r="D48" s="46" t="s">
        <v>1583</v>
      </c>
      <c r="E48" s="46">
        <v>4672</v>
      </c>
      <c r="F48" t="s">
        <v>1385</v>
      </c>
      <c r="G48" t="str">
        <f t="shared" si="4"/>
        <v>Forever, Алоэ Активатор, 000000612</v>
      </c>
    </row>
    <row r="49" spans="1:7" ht="15.75" thickBot="1" x14ac:dyDescent="0.25">
      <c r="A49" s="48">
        <v>63</v>
      </c>
      <c r="B49" s="46" t="s">
        <v>1584</v>
      </c>
      <c r="C49" s="46">
        <v>1</v>
      </c>
      <c r="D49" s="46" t="s">
        <v>1554</v>
      </c>
      <c r="E49" s="46">
        <v>5495</v>
      </c>
      <c r="F49" t="s">
        <v>1385</v>
      </c>
      <c r="G49" t="str">
        <f t="shared" si="4"/>
        <v>Forever, Алоэ Увлажняющий Крем, 000000063</v>
      </c>
    </row>
    <row r="50" spans="1:7" ht="15.75" thickBot="1" x14ac:dyDescent="0.25">
      <c r="A50" s="48">
        <v>640</v>
      </c>
      <c r="B50" s="46" t="s">
        <v>1578</v>
      </c>
      <c r="C50" s="46">
        <v>1</v>
      </c>
      <c r="D50" s="46" t="s">
        <v>1579</v>
      </c>
      <c r="E50" s="46">
        <v>7648</v>
      </c>
      <c r="F50" t="s">
        <v>1385</v>
      </c>
      <c r="G50" t="str">
        <f t="shared" si="4"/>
        <v>Forever, Алоэ-Жожоба Шампунь для Волос, 000000640</v>
      </c>
    </row>
    <row r="51" spans="1:7" x14ac:dyDescent="0.2">
      <c r="A51" s="48">
        <v>67</v>
      </c>
      <c r="B51" s="46" t="s">
        <v>1557</v>
      </c>
      <c r="C51" s="46">
        <v>2</v>
      </c>
      <c r="D51" s="46" t="s">
        <v>1558</v>
      </c>
      <c r="E51" s="46">
        <v>5290</v>
      </c>
      <c r="F51" t="s">
        <v>1385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 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Листы</vt:lpstr>
      </vt:variant>
      <vt:variant>
        <vt:i4>12</vt:i4>
      </vt:variant>
      <vt:variant>
        <vt:lpstr>Именованные диапазоны</vt:lpstr>
      </vt:variant>
      <vt:variant>
        <vt:i4>1</vt:i4>
      </vt:variant>
    </vt:vector>
  </HeadingPairs>
  <TitlesOfParts>
    <vt:vector size="13" baseType="lpstr">
      <vt:lpstr>Маршрут</vt:lpstr>
      <vt:lpstr>Доставка</vt:lpstr>
      <vt:lpstr>Clients</vt:lpstr>
      <vt:lpstr>Адреса</vt:lpstr>
      <vt:lpstr>Карта ESSENS</vt:lpstr>
      <vt:lpstr>Лист1</vt:lpstr>
      <vt:lpstr>Лист2</vt:lpstr>
      <vt:lpstr>Лист3</vt:lpstr>
      <vt:lpstr>СводнаяДоходы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2024-12-24T15:45:45Z</cp:lastPrinted>
  <dcterms:created xsi:type="dcterms:W3CDTF">2022-11-08T08:26:17Z</dcterms:created>
  <dcterms:modified xsi:type="dcterms:W3CDTF">2026-01-08T08:21:55Z</dcterms:modified>
  <cp:category/>
  <cp:contentStatus/>
</cp:coreProperties>
</file>