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2C42B77-2984-45DB-919C-60AD72C44547}" xr6:coauthVersionLast="45" xr6:coauthVersionMax="45" xr10:uidLastSave="{00000000-0000-0000-0000-000000000000}"/>
  <bookViews>
    <workbookView xWindow="-120" yWindow="-120" windowWidth="20730" windowHeight="11160" xr2:uid="{DEB27189-A7E7-4CA2-84CF-40A836920CC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G28" i="1"/>
  <c r="E24" i="1"/>
  <c r="E17" i="1"/>
  <c r="E14" i="1"/>
  <c r="E12" i="1"/>
  <c r="F12" i="1" s="1"/>
  <c r="E7" i="1"/>
  <c r="F7" i="1" s="1"/>
  <c r="E4" i="1"/>
  <c r="F4" i="1" s="1"/>
  <c r="B33" i="1" l="1"/>
  <c r="B35" i="1" s="1"/>
  <c r="D33" i="1" l="1"/>
  <c r="D35" i="1" s="1"/>
  <c r="E33" i="1" l="1"/>
  <c r="E35" i="1" s="1"/>
</calcChain>
</file>

<file path=xl/sharedStrings.xml><?xml version="1.0" encoding="utf-8"?>
<sst xmlns="http://schemas.openxmlformats.org/spreadsheetml/2006/main" count="59" uniqueCount="36">
  <si>
    <t>t, мм</t>
  </si>
  <si>
    <t>s, мм/об</t>
  </si>
  <si>
    <t>v, м/мин</t>
  </si>
  <si>
    <t>n, об/мин</t>
  </si>
  <si>
    <t>cv</t>
  </si>
  <si>
    <t>m</t>
  </si>
  <si>
    <t>x</t>
  </si>
  <si>
    <t>y</t>
  </si>
  <si>
    <t>T</t>
  </si>
  <si>
    <t>Kv</t>
  </si>
  <si>
    <t>Dz</t>
  </si>
  <si>
    <t>точение</t>
  </si>
  <si>
    <t>фрезерование</t>
  </si>
  <si>
    <t>сверление</t>
  </si>
  <si>
    <t>q</t>
  </si>
  <si>
    <t>u</t>
  </si>
  <si>
    <t>p</t>
  </si>
  <si>
    <t>z</t>
  </si>
  <si>
    <t>D</t>
  </si>
  <si>
    <t>B</t>
  </si>
  <si>
    <t>Зенкерование</t>
  </si>
  <si>
    <t>Резьба</t>
  </si>
  <si>
    <t>l0</t>
  </si>
  <si>
    <t>lv</t>
  </si>
  <si>
    <t>lper</t>
  </si>
  <si>
    <t>Lr</t>
  </si>
  <si>
    <t>n</t>
  </si>
  <si>
    <t>s</t>
  </si>
  <si>
    <t>t</t>
  </si>
  <si>
    <t>было</t>
  </si>
  <si>
    <t>стало</t>
  </si>
  <si>
    <t>i</t>
  </si>
  <si>
    <t>t0</t>
  </si>
  <si>
    <t>tвсп</t>
  </si>
  <si>
    <t>tпз</t>
  </si>
  <si>
    <t>tшт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</si>
</sst>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167" fontId="0" fillId="0" borderId="0" xfId="0" applyNumberFormat="1"/>
    <xf numFmtId="168" fontId="0" fillId="0" borderId="0" xfId="0" applyNumberFormat="1"/>
    <xf numFmtId="0" fontId="0" fillId="4" borderId="0" xfId="0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3699-786E-4261-ADB5-9B9061EBBC5C}">
  <dimension ref="B3:Q35"/>
  <sheetViews>
    <sheetView tabSelected="1" workbookViewId="0">
      <selection activeCell="G8" sqref="G8"/>
    </sheetView>
  </sheetViews>
  <sheetFormatPr defaultRowHeight="15" x14ac:dyDescent="0.25"/>
  <cols>
    <col min="2" max="2" width="14.42578125" bestFit="1" customWidth="1"/>
    <col min="5" max="5" width="10.5703125" bestFit="1" customWidth="1"/>
    <col min="7" max="7" width="11.5703125" bestFit="1" customWidth="1"/>
  </cols>
  <sheetData>
    <row r="3" spans="2:17" x14ac:dyDescent="0.25">
      <c r="B3" t="s">
        <v>11</v>
      </c>
      <c r="C3" t="s">
        <v>0</v>
      </c>
      <c r="D3" t="s">
        <v>1</v>
      </c>
      <c r="E3" t="s">
        <v>2</v>
      </c>
      <c r="F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s="3" t="s">
        <v>10</v>
      </c>
    </row>
    <row r="4" spans="2:17" x14ac:dyDescent="0.25">
      <c r="C4" s="2">
        <v>2</v>
      </c>
      <c r="D4" s="2">
        <v>0.13</v>
      </c>
      <c r="E4" s="5">
        <f>(I4*N4)/(M4^J4*D4^L4*C4^K4)</f>
        <v>120.78069287375513</v>
      </c>
      <c r="F4" s="5">
        <f>1000*E4/(3.14*O4)</f>
        <v>699.36706933268749</v>
      </c>
      <c r="I4">
        <v>340</v>
      </c>
      <c r="J4">
        <v>0.2</v>
      </c>
      <c r="K4">
        <v>0.15</v>
      </c>
      <c r="L4">
        <v>0.45</v>
      </c>
      <c r="M4">
        <v>120</v>
      </c>
      <c r="N4">
        <v>0.41</v>
      </c>
      <c r="O4" s="1">
        <v>55</v>
      </c>
    </row>
    <row r="6" spans="2:17" x14ac:dyDescent="0.25">
      <c r="B6" t="s">
        <v>12</v>
      </c>
      <c r="C6" t="s">
        <v>0</v>
      </c>
      <c r="D6" t="s">
        <v>1</v>
      </c>
      <c r="E6" t="s">
        <v>2</v>
      </c>
      <c r="F6" t="s">
        <v>3</v>
      </c>
    </row>
    <row r="7" spans="2:17" x14ac:dyDescent="0.25">
      <c r="C7" s="1">
        <v>6</v>
      </c>
      <c r="D7" s="1">
        <v>0.16</v>
      </c>
      <c r="E7" s="5">
        <f>(J12*I15^K12*N4)/(I12^P12*D7^M12*J15^N12*Q12^O12)</f>
        <v>14.605412216628199</v>
      </c>
      <c r="F7" s="5">
        <f>1000*E7/(3.14*I15)</f>
        <v>387.61709704427284</v>
      </c>
    </row>
    <row r="10" spans="2:17" x14ac:dyDescent="0.25">
      <c r="I10" t="s">
        <v>12</v>
      </c>
    </row>
    <row r="11" spans="2:17" x14ac:dyDescent="0.25">
      <c r="B11" t="s">
        <v>13</v>
      </c>
      <c r="C11" t="s">
        <v>0</v>
      </c>
      <c r="D11" t="s">
        <v>1</v>
      </c>
      <c r="E11" t="s">
        <v>2</v>
      </c>
      <c r="F11" t="s">
        <v>3</v>
      </c>
      <c r="I11" t="s">
        <v>8</v>
      </c>
      <c r="J11" t="s">
        <v>4</v>
      </c>
      <c r="K11" t="s">
        <v>14</v>
      </c>
      <c r="L11" t="s">
        <v>6</v>
      </c>
      <c r="M11" t="s">
        <v>7</v>
      </c>
      <c r="N11" t="s">
        <v>15</v>
      </c>
      <c r="O11" t="s">
        <v>16</v>
      </c>
      <c r="P11" t="s">
        <v>5</v>
      </c>
      <c r="Q11" t="s">
        <v>17</v>
      </c>
    </row>
    <row r="12" spans="2:17" x14ac:dyDescent="0.25">
      <c r="C12" s="1">
        <v>4</v>
      </c>
      <c r="D12" s="1">
        <v>0.8</v>
      </c>
      <c r="E12" s="5">
        <f>(J19*P19^L19*O19)/(I19^K19*D12^M19*C12^N19)</f>
        <v>2.2126944721467687</v>
      </c>
      <c r="F12" s="5">
        <f>1000*E12/(3.14*P19)</f>
        <v>176.16994204990198</v>
      </c>
      <c r="I12">
        <v>60</v>
      </c>
      <c r="J12">
        <v>22.5</v>
      </c>
      <c r="K12">
        <v>0.35</v>
      </c>
      <c r="L12">
        <v>0.21</v>
      </c>
      <c r="M12">
        <v>0.48</v>
      </c>
      <c r="N12">
        <v>0.03</v>
      </c>
      <c r="O12">
        <v>0.1</v>
      </c>
      <c r="P12">
        <v>0.27</v>
      </c>
      <c r="Q12" s="1">
        <v>3</v>
      </c>
    </row>
    <row r="14" spans="2:17" x14ac:dyDescent="0.25">
      <c r="B14" t="s">
        <v>20</v>
      </c>
      <c r="E14" s="5">
        <f>(J19*O19)/(I19^K19*C12^N19*D12^M19)</f>
        <v>1.1063472360733844</v>
      </c>
      <c r="I14" t="s">
        <v>18</v>
      </c>
      <c r="J14" t="s">
        <v>19</v>
      </c>
    </row>
    <row r="15" spans="2:17" x14ac:dyDescent="0.25">
      <c r="I15" s="1">
        <v>12</v>
      </c>
      <c r="J15" s="1">
        <v>12</v>
      </c>
    </row>
    <row r="17" spans="2:16" x14ac:dyDescent="0.25">
      <c r="B17" t="s">
        <v>21</v>
      </c>
      <c r="E17">
        <f>(64.8*P19^1.2)/(90^0.9*0.8^0*D12^0.5)</f>
        <v>6.6632137223612631</v>
      </c>
      <c r="I17" t="s">
        <v>13</v>
      </c>
    </row>
    <row r="18" spans="2:16" x14ac:dyDescent="0.25">
      <c r="I18" t="s">
        <v>8</v>
      </c>
      <c r="J18" t="s">
        <v>4</v>
      </c>
      <c r="K18" t="s">
        <v>5</v>
      </c>
      <c r="L18" t="s">
        <v>14</v>
      </c>
      <c r="M18" t="s">
        <v>7</v>
      </c>
      <c r="N18" t="s">
        <v>6</v>
      </c>
      <c r="O18" t="s">
        <v>9</v>
      </c>
      <c r="P18" t="s">
        <v>18</v>
      </c>
    </row>
    <row r="19" spans="2:16" x14ac:dyDescent="0.25">
      <c r="I19">
        <v>30</v>
      </c>
      <c r="J19">
        <v>3.5</v>
      </c>
      <c r="K19">
        <v>0.12</v>
      </c>
      <c r="L19">
        <v>0.5</v>
      </c>
      <c r="M19">
        <v>0.45</v>
      </c>
      <c r="N19">
        <v>0</v>
      </c>
      <c r="O19">
        <v>0.43</v>
      </c>
      <c r="P19" s="1">
        <v>4</v>
      </c>
    </row>
    <row r="23" spans="2:16" x14ac:dyDescent="0.25">
      <c r="B23" t="s">
        <v>22</v>
      </c>
      <c r="C23" t="s">
        <v>23</v>
      </c>
      <c r="D23" t="s">
        <v>24</v>
      </c>
      <c r="E23" t="s">
        <v>25</v>
      </c>
    </row>
    <row r="24" spans="2:16" x14ac:dyDescent="0.25">
      <c r="B24" s="6">
        <v>10</v>
      </c>
      <c r="C24">
        <v>1</v>
      </c>
      <c r="D24">
        <v>1</v>
      </c>
      <c r="E24">
        <f>B24+C24+D24</f>
        <v>12</v>
      </c>
    </row>
    <row r="27" spans="2:16" x14ac:dyDescent="0.25"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</row>
    <row r="28" spans="2:16" x14ac:dyDescent="0.25">
      <c r="B28" s="6">
        <v>180</v>
      </c>
      <c r="C28" s="6">
        <v>0.8</v>
      </c>
      <c r="D28" s="6">
        <v>1</v>
      </c>
      <c r="E28" s="6">
        <v>4</v>
      </c>
      <c r="F28" s="6">
        <v>3</v>
      </c>
      <c r="G28" s="7">
        <f>(E28-F28)/2/D28</f>
        <v>0.5</v>
      </c>
    </row>
    <row r="32" spans="2:16" x14ac:dyDescent="0.25">
      <c r="B32" t="s">
        <v>32</v>
      </c>
      <c r="C32" t="s">
        <v>33</v>
      </c>
      <c r="D32" t="s">
        <v>34</v>
      </c>
      <c r="E32" t="s">
        <v>35</v>
      </c>
    </row>
    <row r="33" spans="2:5" x14ac:dyDescent="0.25">
      <c r="B33" s="4">
        <f>E24*G28/(B28*C28)</f>
        <v>4.1666666666666664E-2</v>
      </c>
      <c r="C33" s="4">
        <v>0</v>
      </c>
      <c r="D33" s="4">
        <f>0.95*B33</f>
        <v>3.9583333333333331E-2</v>
      </c>
      <c r="E33" s="4">
        <f>B33+C33+D33</f>
        <v>8.1249999999999989E-2</v>
      </c>
    </row>
    <row r="35" spans="2:5" x14ac:dyDescent="0.25">
      <c r="B35">
        <f>3/2*B33</f>
        <v>6.25E-2</v>
      </c>
      <c r="C35">
        <f t="shared" ref="C35:E35" si="0">3/2*C33</f>
        <v>0</v>
      </c>
      <c r="D35">
        <f t="shared" si="0"/>
        <v>5.9374999999999997E-2</v>
      </c>
      <c r="E35">
        <f t="shared" si="0"/>
        <v>0.12187499999999998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2021-01-02T18:20:55Z</dcterms:created>
  <dcterms:modified xsi:type="dcterms:W3CDTF">2021-01-03T11:45:58Z</dcterms:modified>
</cp:coreProperties>
</file>