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Users\80764\Desktop\"/>
    </mc:Choice>
  </mc:AlternateContent>
  <xr:revisionPtr revIDLastSave="0" documentId="13_ncr:1_{2A631B71-4833-45E9-9B98-48F5DF3AEB8A}" xr6:coauthVersionLast="46" xr6:coauthVersionMax="46" xr10:uidLastSave="{00000000-0000-0000-0000-000000000000}"/>
  <bookViews>
    <workbookView xWindow="3045" yWindow="1035" windowWidth="22320" windowHeight="14085" activeTab="1" xr2:uid="{00000000-000D-0000-FFFF-FFFF00000000}"/>
  </bookViews>
  <sheets>
    <sheet name="results" sheetId="2" r:id="rId1"/>
    <sheet name="quantization-result" sheetId="6" r:id="rId2"/>
    <sheet name="summary" sheetId="4" state="hidden" r:id="rId3"/>
    <sheet name="back_up" sheetId="5" state="hidden" r:id="rId4"/>
  </sheets>
  <definedNames>
    <definedName name="_xlnm._FilterDatabase" localSheetId="0" hidden="1">results!$A$1:$G$94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" i="4" l="1"/>
  <c r="J4" i="4"/>
  <c r="J2" i="4"/>
  <c r="D39" i="4"/>
  <c r="D40" i="4"/>
  <c r="D41" i="4"/>
  <c r="D42" i="4"/>
  <c r="D43" i="4"/>
  <c r="D44" i="4"/>
  <c r="D45" i="4"/>
  <c r="D38" i="4"/>
  <c r="D31" i="4"/>
  <c r="D32" i="4"/>
  <c r="D33" i="4"/>
  <c r="D34" i="4"/>
  <c r="D35" i="4"/>
  <c r="D36" i="4"/>
  <c r="D37" i="4"/>
  <c r="D30" i="4"/>
  <c r="D27" i="4"/>
  <c r="D28" i="4"/>
  <c r="D29" i="4"/>
  <c r="D26" i="4"/>
  <c r="D19" i="4"/>
  <c r="D20" i="4"/>
  <c r="D21" i="4"/>
  <c r="D22" i="4"/>
  <c r="D23" i="4"/>
  <c r="D24" i="4"/>
  <c r="D25" i="4"/>
  <c r="D18" i="4"/>
  <c r="D11" i="4"/>
  <c r="D12" i="4"/>
  <c r="D13" i="4"/>
  <c r="D14" i="4"/>
  <c r="D15" i="4"/>
  <c r="D16" i="4"/>
  <c r="D17" i="4"/>
  <c r="D10" i="4"/>
  <c r="D3" i="4"/>
  <c r="D4" i="4"/>
  <c r="D5" i="4"/>
  <c r="D6" i="4"/>
  <c r="D7" i="4"/>
  <c r="D8" i="4"/>
  <c r="D9" i="4"/>
  <c r="D2" i="4"/>
  <c r="F48" i="4" l="1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H91" i="4"/>
  <c r="H90" i="4"/>
  <c r="H89" i="4"/>
  <c r="H88" i="4"/>
  <c r="H87" i="4"/>
  <c r="H86" i="4"/>
  <c r="H85" i="4"/>
  <c r="H84" i="4"/>
  <c r="H83" i="4"/>
  <c r="H82" i="4"/>
  <c r="H81" i="4"/>
  <c r="H80" i="4"/>
  <c r="H79" i="4"/>
  <c r="H78" i="4"/>
  <c r="H77" i="4"/>
  <c r="H76" i="4"/>
  <c r="H75" i="4"/>
  <c r="H74" i="4"/>
  <c r="H73" i="4"/>
  <c r="H72" i="4"/>
  <c r="H71" i="4"/>
  <c r="H70" i="4"/>
  <c r="H69" i="4"/>
  <c r="H68" i="4"/>
  <c r="H67" i="4"/>
  <c r="H66" i="4"/>
  <c r="H65" i="4"/>
  <c r="H64" i="4"/>
  <c r="H63" i="4"/>
  <c r="H62" i="4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39" i="4"/>
  <c r="H40" i="4"/>
  <c r="H41" i="4"/>
  <c r="H42" i="4"/>
  <c r="H43" i="4"/>
  <c r="H44" i="4"/>
  <c r="H45" i="4"/>
  <c r="H38" i="4"/>
  <c r="H31" i="4"/>
  <c r="H32" i="4"/>
  <c r="H33" i="4"/>
  <c r="H34" i="4"/>
  <c r="H35" i="4"/>
  <c r="H36" i="4"/>
  <c r="H37" i="4"/>
  <c r="H30" i="4"/>
  <c r="H27" i="4"/>
  <c r="H28" i="4"/>
  <c r="H29" i="4"/>
  <c r="H26" i="4"/>
  <c r="H19" i="4"/>
  <c r="H20" i="4"/>
  <c r="H21" i="4"/>
  <c r="H22" i="4"/>
  <c r="H23" i="4"/>
  <c r="H24" i="4"/>
  <c r="H25" i="4"/>
  <c r="H18" i="4"/>
  <c r="H11" i="4"/>
  <c r="H12" i="4"/>
  <c r="H13" i="4"/>
  <c r="H14" i="4"/>
  <c r="H15" i="4"/>
  <c r="H16" i="4"/>
  <c r="H17" i="4"/>
  <c r="H10" i="4"/>
  <c r="H3" i="4"/>
  <c r="H4" i="4"/>
  <c r="H5" i="4"/>
  <c r="H6" i="4"/>
  <c r="H7" i="4"/>
  <c r="H8" i="4"/>
  <c r="H9" i="4"/>
  <c r="H2" i="4"/>
  <c r="F39" i="4"/>
  <c r="F40" i="4"/>
  <c r="F41" i="4"/>
  <c r="F42" i="4"/>
  <c r="F43" i="4"/>
  <c r="F44" i="4"/>
  <c r="F45" i="4"/>
  <c r="F38" i="4"/>
  <c r="F31" i="4"/>
  <c r="F32" i="4"/>
  <c r="F33" i="4"/>
  <c r="F34" i="4"/>
  <c r="F35" i="4"/>
  <c r="F36" i="4"/>
  <c r="F37" i="4"/>
  <c r="F30" i="4"/>
  <c r="F27" i="4"/>
  <c r="F28" i="4"/>
  <c r="F29" i="4"/>
  <c r="F26" i="4"/>
  <c r="F19" i="4"/>
  <c r="F20" i="4"/>
  <c r="F21" i="4"/>
  <c r="F22" i="4"/>
  <c r="F23" i="4"/>
  <c r="F24" i="4"/>
  <c r="F25" i="4"/>
  <c r="F18" i="4"/>
  <c r="F11" i="4"/>
  <c r="F12" i="4"/>
  <c r="F13" i="4"/>
  <c r="F14" i="4"/>
  <c r="F15" i="4"/>
  <c r="F16" i="4"/>
  <c r="F17" i="4"/>
  <c r="F10" i="4"/>
  <c r="F3" i="4"/>
  <c r="F4" i="4"/>
  <c r="F5" i="4"/>
  <c r="F6" i="4"/>
  <c r="F7" i="4"/>
  <c r="F8" i="4"/>
  <c r="F9" i="4"/>
  <c r="F2" i="4"/>
</calcChain>
</file>

<file path=xl/sharedStrings.xml><?xml version="1.0" encoding="utf-8"?>
<sst xmlns="http://schemas.openxmlformats.org/spreadsheetml/2006/main" count="767" uniqueCount="360">
  <si>
    <t>fariness and bias</t>
    <phoneticPr fontId="1" type="noConversion"/>
  </si>
  <si>
    <t>robustness</t>
    <phoneticPr fontId="1" type="noConversion"/>
  </si>
  <si>
    <t>performance(seconds)</t>
    <phoneticPr fontId="1" type="noConversion"/>
  </si>
  <si>
    <t>base</t>
    <phoneticPr fontId="1" type="noConversion"/>
  </si>
  <si>
    <t>paramaters</t>
    <phoneticPr fontId="1" type="noConversion"/>
  </si>
  <si>
    <t>size(mb)</t>
    <phoneticPr fontId="1" type="noConversion"/>
  </si>
  <si>
    <t>79.15%/25.75%</t>
    <phoneticPr fontId="1" type="noConversion"/>
  </si>
  <si>
    <t>76.85%/25.39%</t>
    <phoneticPr fontId="1" type="noConversion"/>
  </si>
  <si>
    <t>76.85%/25.45%</t>
    <phoneticPr fontId="1" type="noConversion"/>
  </si>
  <si>
    <t>76.11%/26.66%</t>
    <phoneticPr fontId="1" type="noConversion"/>
  </si>
  <si>
    <t>76.11%/26.6%</t>
    <phoneticPr fontId="1" type="noConversion"/>
  </si>
  <si>
    <t>71.54%/30.9%</t>
    <phoneticPr fontId="1" type="noConversion"/>
  </si>
  <si>
    <t>71.54%/30.91%</t>
    <phoneticPr fontId="1" type="noConversion"/>
  </si>
  <si>
    <t>79.5%/23.69%</t>
    <phoneticPr fontId="1" type="noConversion"/>
  </si>
  <si>
    <t>79.5%/23.66%</t>
    <phoneticPr fontId="1" type="noConversion"/>
  </si>
  <si>
    <t>76.01%/26.47%</t>
    <phoneticPr fontId="1" type="noConversion"/>
  </si>
  <si>
    <t>1.37%/98.39%</t>
    <phoneticPr fontId="1" type="noConversion"/>
  </si>
  <si>
    <t>0.5%/98.99%</t>
    <phoneticPr fontId="1" type="noConversion"/>
  </si>
  <si>
    <t>1.69%/98.16%</t>
    <phoneticPr fontId="1" type="noConversion"/>
  </si>
  <si>
    <t>1.37%/98.32%</t>
    <phoneticPr fontId="1" type="noConversion"/>
  </si>
  <si>
    <t>1.69%/98.13%</t>
    <phoneticPr fontId="1" type="noConversion"/>
  </si>
  <si>
    <t>0.5%/ 99.06%</t>
    <phoneticPr fontId="1" type="noConversion"/>
  </si>
  <si>
    <t>0.5%/99.07%</t>
    <phoneticPr fontId="1" type="noConversion"/>
  </si>
  <si>
    <t>0.5%/99.03%</t>
    <phoneticPr fontId="1" type="noConversion"/>
  </si>
  <si>
    <t>1.72%/97.91%</t>
    <phoneticPr fontId="1" type="noConversion"/>
  </si>
  <si>
    <t>1.72%/97.87%</t>
    <phoneticPr fontId="1" type="noConversion"/>
  </si>
  <si>
    <t>1.20%/98.46%</t>
    <phoneticPr fontId="1" type="noConversion"/>
  </si>
  <si>
    <t>1.20%/98.45%</t>
    <phoneticPr fontId="1" type="noConversion"/>
  </si>
  <si>
    <t>under Fast gradient method attack(attack success/test acurracy)</t>
    <phoneticPr fontId="1" type="noConversion"/>
  </si>
  <si>
    <t>workers 3 batch-size 64</t>
    <phoneticPr fontId="1" type="noConversion"/>
  </si>
  <si>
    <t>Pruning</t>
  </si>
  <si>
    <t>Quantization</t>
  </si>
  <si>
    <t>Pruning+Quantization</t>
  </si>
  <si>
    <t>ResNet-20 cifar</t>
  </si>
  <si>
    <t>Knowledge Distiller(ResNet-20)</t>
  </si>
  <si>
    <t>Knowledge Distiller(ResNet-20)+Quantization</t>
  </si>
  <si>
    <t>Knowledge Distiller(ResNet-20)+Pruning</t>
  </si>
  <si>
    <t>Knowledge Distiller(ResNet-20)+Pruning+Quantization</t>
  </si>
  <si>
    <t>Knowledge Distiller(Simplenet_v2)+Quantization</t>
  </si>
  <si>
    <t>ResNet-18 imagenet</t>
    <phoneticPr fontId="1" type="noConversion"/>
  </si>
  <si>
    <t>86.18%/20.54%</t>
    <phoneticPr fontId="1" type="noConversion"/>
  </si>
  <si>
    <t>86.9%/19.70%</t>
    <phoneticPr fontId="1" type="noConversion"/>
  </si>
  <si>
    <t>73.17%/32.47%</t>
    <phoneticPr fontId="1" type="noConversion"/>
  </si>
  <si>
    <t>73.17%/32.8%</t>
    <phoneticPr fontId="1" type="noConversion"/>
  </si>
  <si>
    <t>74.66%/31.25%</t>
    <phoneticPr fontId="1" type="noConversion"/>
  </si>
  <si>
    <t>74.66%/31.24%</t>
    <phoneticPr fontId="1" type="noConversion"/>
  </si>
  <si>
    <t>Knowledge Distiller(ResNet-18)</t>
    <phoneticPr fontId="1" type="noConversion"/>
  </si>
  <si>
    <t>Knowledge Distiller(ResNet-18)+Pruning+Quantization</t>
    <phoneticPr fontId="1" type="noConversion"/>
  </si>
  <si>
    <t>Knowledge Distiller(ResNet-18)+Pruning</t>
    <phoneticPr fontId="1" type="noConversion"/>
  </si>
  <si>
    <t>94.36%/11.19%</t>
    <phoneticPr fontId="1" type="noConversion"/>
  </si>
  <si>
    <t>94.36%/11.29%</t>
    <phoneticPr fontId="1" type="noConversion"/>
  </si>
  <si>
    <t>92.88%/12.19%</t>
    <phoneticPr fontId="1" type="noConversion"/>
  </si>
  <si>
    <t>92.88%/12.99%</t>
    <phoneticPr fontId="1" type="noConversion"/>
  </si>
  <si>
    <t>not zero</t>
    <phoneticPr fontId="1" type="noConversion"/>
  </si>
  <si>
    <t>std of the accuracy</t>
    <phoneticPr fontId="1" type="noConversion"/>
  </si>
  <si>
    <t>Simplenet_v2_mnist</t>
    <phoneticPr fontId="1" type="noConversion"/>
  </si>
  <si>
    <t>Simplenet_mnist</t>
    <phoneticPr fontId="1" type="noConversion"/>
  </si>
  <si>
    <t>Base</t>
    <phoneticPr fontId="1" type="noConversion"/>
  </si>
  <si>
    <t>ResNet-50 imagenet</t>
  </si>
  <si>
    <t>Resnet-44 cifar</t>
    <phoneticPr fontId="1" type="noConversion"/>
  </si>
  <si>
    <t>Knowledge Distiller(Simplenet_v2)</t>
    <phoneticPr fontId="1" type="noConversion"/>
  </si>
  <si>
    <t>85.55%/22.2%</t>
    <phoneticPr fontId="1" type="noConversion"/>
  </si>
  <si>
    <t>85.55%/22.11%</t>
    <phoneticPr fontId="1" type="noConversion"/>
  </si>
  <si>
    <t>86.71%/19.77%</t>
    <phoneticPr fontId="1" type="noConversion"/>
  </si>
  <si>
    <t>86.71%/19.74%</t>
    <phoneticPr fontId="1" type="noConversion"/>
  </si>
  <si>
    <t>Knowledge Distiller(ResNet-32)</t>
    <phoneticPr fontId="1" type="noConversion"/>
  </si>
  <si>
    <t>Knowledge Distiller(ResNet-32)+Quantization</t>
    <phoneticPr fontId="1" type="noConversion"/>
  </si>
  <si>
    <t>Knowledge Distiller(ResNet-32)+Pruning</t>
    <phoneticPr fontId="1" type="noConversion"/>
  </si>
  <si>
    <t>Knowledge Distiller(ResNet-32)+Pruning+Quantization</t>
    <phoneticPr fontId="1" type="noConversion"/>
  </si>
  <si>
    <t>Knowledge Distiller(ResNet-14)</t>
  </si>
  <si>
    <t>Knowledge Distiller(ResNet-14)+Quantization</t>
  </si>
  <si>
    <t>Knowledge Distiller(ResNet-14)+Pruning</t>
  </si>
  <si>
    <t>Knowledge Distiller(ResNet-14)+Pruning+Quantization</t>
  </si>
  <si>
    <t>Knowledge Distiller(ResNet-8)</t>
  </si>
  <si>
    <t>Knowledge Distiller(ResNet-8)+Quantization</t>
  </si>
  <si>
    <t>Knowledge Distiller(ResNet-8)+Pruning</t>
  </si>
  <si>
    <t>Knowledge Distiller(ResNet-8)+Pruning+Quantization</t>
  </si>
  <si>
    <t>78.07%/24.93%</t>
    <phoneticPr fontId="1" type="noConversion"/>
  </si>
  <si>
    <t>78.07%/24.99%</t>
    <phoneticPr fontId="1" type="noConversion"/>
  </si>
  <si>
    <t>Knowledge Distiller(ResNet-26)+Quantization</t>
  </si>
  <si>
    <t>Knowledge Distiller(ResNet-26)+Pruning</t>
  </si>
  <si>
    <t>Knowledge Distiller(ResNet-26)+Pruning+Quantization</t>
  </si>
  <si>
    <t>77.02%/27.52%</t>
    <phoneticPr fontId="1" type="noConversion"/>
  </si>
  <si>
    <t>77.02%/27.53%</t>
    <phoneticPr fontId="1" type="noConversion"/>
  </si>
  <si>
    <t>76.34%/26.23%</t>
    <phoneticPr fontId="1" type="noConversion"/>
  </si>
  <si>
    <t>76.34%/26.25%</t>
    <phoneticPr fontId="1" type="noConversion"/>
  </si>
  <si>
    <t>75%/27.6%</t>
    <phoneticPr fontId="1" type="noConversion"/>
  </si>
  <si>
    <t>75%/27.58%</t>
    <phoneticPr fontId="1" type="noConversion"/>
  </si>
  <si>
    <t>80.91%/22.18%</t>
    <phoneticPr fontId="1" type="noConversion"/>
  </si>
  <si>
    <t>80.91%/22.17%</t>
    <phoneticPr fontId="1" type="noConversion"/>
  </si>
  <si>
    <t>75.95%/27.18%</t>
    <phoneticPr fontId="1" type="noConversion"/>
  </si>
  <si>
    <t>75.95%/27.26%</t>
    <phoneticPr fontId="1" type="noConversion"/>
  </si>
  <si>
    <t>83.67%/21.13%</t>
    <phoneticPr fontId="1" type="noConversion"/>
  </si>
  <si>
    <t>83.67%/21.22%</t>
    <phoneticPr fontId="1" type="noConversion"/>
  </si>
  <si>
    <t>85.14%/19.6%</t>
    <phoneticPr fontId="1" type="noConversion"/>
  </si>
  <si>
    <t>Knowledge Distiller(mobilenet)</t>
    <phoneticPr fontId="1" type="noConversion"/>
  </si>
  <si>
    <t>Knowledge Distiller(ResNet-18)+Quantization</t>
    <phoneticPr fontId="1" type="noConversion"/>
  </si>
  <si>
    <t>Knowledge Distiller(ResNet-34)</t>
    <phoneticPr fontId="1" type="noConversion"/>
  </si>
  <si>
    <t>Knowledge Distiller(ResNet-34)+Quantization</t>
    <phoneticPr fontId="1" type="noConversion"/>
  </si>
  <si>
    <t>Knowledge Distiller(ResNet-34)+Pruning</t>
    <phoneticPr fontId="1" type="noConversion"/>
  </si>
  <si>
    <t>Knowledge Distiller(ResNet-34)+Pruning+Quantization</t>
    <phoneticPr fontId="1" type="noConversion"/>
  </si>
  <si>
    <t>95.1%/10.07%</t>
    <phoneticPr fontId="1" type="noConversion"/>
  </si>
  <si>
    <t>95.1%/10.03%</t>
    <phoneticPr fontId="1" type="noConversion"/>
  </si>
  <si>
    <t>93.78%/12.18%</t>
    <phoneticPr fontId="1" type="noConversion"/>
  </si>
  <si>
    <t>93.78%/12.21%</t>
    <phoneticPr fontId="1" type="noConversion"/>
  </si>
  <si>
    <t>Knowledge Distiller(mobilenet)+Quantization</t>
    <phoneticPr fontId="1" type="noConversion"/>
  </si>
  <si>
    <t>Knowledge Distiller(mobilenet)+Pruning</t>
    <phoneticPr fontId="1" type="noConversion"/>
  </si>
  <si>
    <t>Knowledge Distiller(mobilenet)+Pruning+Quantization</t>
    <phoneticPr fontId="1" type="noConversion"/>
  </si>
  <si>
    <t>91.92%/14.44%</t>
    <phoneticPr fontId="1" type="noConversion"/>
  </si>
  <si>
    <t>93.19%/11.88%</t>
    <phoneticPr fontId="1" type="noConversion"/>
  </si>
  <si>
    <t>Model Datase</t>
    <phoneticPr fontId="1" type="noConversion"/>
  </si>
  <si>
    <t>Compression-Method</t>
    <phoneticPr fontId="1" type="noConversion"/>
  </si>
  <si>
    <t>Acc(%)</t>
    <phoneticPr fontId="1" type="noConversion"/>
  </si>
  <si>
    <t>Size(MB)</t>
    <phoneticPr fontId="1" type="noConversion"/>
  </si>
  <si>
    <t>ResNet-20 CIFAR</t>
    <phoneticPr fontId="1" type="noConversion"/>
  </si>
  <si>
    <t>Pr</t>
    <phoneticPr fontId="1" type="noConversion"/>
  </si>
  <si>
    <t>Quan</t>
    <phoneticPr fontId="1" type="noConversion"/>
  </si>
  <si>
    <t>Pr+Quan</t>
    <phoneticPr fontId="1" type="noConversion"/>
  </si>
  <si>
    <t>KD(SimpleNet V2)+Quan</t>
    <phoneticPr fontId="1" type="noConversion"/>
  </si>
  <si>
    <t>KD(SimpleNet V2)+Pr</t>
  </si>
  <si>
    <t>KD(SimpleNet V2)+Pr+Quan</t>
  </si>
  <si>
    <t>ResNet-44 CIFAR</t>
    <phoneticPr fontId="1" type="noConversion"/>
  </si>
  <si>
    <t>KD(ResNet-8)</t>
    <phoneticPr fontId="1" type="noConversion"/>
  </si>
  <si>
    <t>KD(ResNet-8)+Quan</t>
    <phoneticPr fontId="1" type="noConversion"/>
  </si>
  <si>
    <t>KD(ResNet-8)+Pr</t>
    <phoneticPr fontId="1" type="noConversion"/>
  </si>
  <si>
    <t>KD(ResNet-8)+Pr+Quan</t>
    <phoneticPr fontId="1" type="noConversion"/>
  </si>
  <si>
    <t>KD(SimpleNet V2)</t>
    <phoneticPr fontId="1" type="noConversion"/>
  </si>
  <si>
    <t>SimpleNet MNIST</t>
    <phoneticPr fontId="1" type="noConversion"/>
  </si>
  <si>
    <t>KD(SimpleNet V2)+Pr</t>
    <phoneticPr fontId="1" type="noConversion"/>
  </si>
  <si>
    <t>KD(SimpleNet V2)+Pr+Quan</t>
    <phoneticPr fontId="1" type="noConversion"/>
  </si>
  <si>
    <t>SimpleNet V2 MNIST</t>
    <phoneticPr fontId="1" type="noConversion"/>
  </si>
  <si>
    <t>ResNet-18</t>
  </si>
  <si>
    <t>KD(MobileNet)</t>
    <phoneticPr fontId="1" type="noConversion"/>
  </si>
  <si>
    <t>KD(MobileNet)+Quan</t>
    <phoneticPr fontId="1" type="noConversion"/>
  </si>
  <si>
    <t>KD(MobileNet)+Pr</t>
    <phoneticPr fontId="1" type="noConversion"/>
  </si>
  <si>
    <t>KD(MobileNet)+Pr+Quan</t>
    <phoneticPr fontId="1" type="noConversion"/>
  </si>
  <si>
    <t>ResNet-50</t>
    <phoneticPr fontId="1" type="noConversion"/>
  </si>
  <si>
    <t>ResNet-18</t>
    <phoneticPr fontId="1" type="noConversion"/>
  </si>
  <si>
    <t>KD(ResNet-18)</t>
    <phoneticPr fontId="1" type="noConversion"/>
  </si>
  <si>
    <t>KD(ResNet-18)+Quan</t>
    <phoneticPr fontId="1" type="noConversion"/>
  </si>
  <si>
    <t>KD(ResNet-18)+Pr</t>
    <phoneticPr fontId="1" type="noConversion"/>
  </si>
  <si>
    <t>KD(ResNet-18)+Pr+Quan</t>
    <phoneticPr fontId="1" type="noConversion"/>
  </si>
  <si>
    <t># Parameter</t>
    <phoneticPr fontId="1" type="noConversion"/>
  </si>
  <si>
    <t>Parameter percent comparing with base</t>
    <phoneticPr fontId="1" type="noConversion"/>
  </si>
  <si>
    <t>Size percent comparing with base</t>
    <phoneticPr fontId="1" type="noConversion"/>
  </si>
  <si>
    <t>AVG-SIZE</t>
    <phoneticPr fontId="1" type="noConversion"/>
  </si>
  <si>
    <t>AVG-PARAMETES</t>
    <phoneticPr fontId="1" type="noConversion"/>
  </si>
  <si>
    <t>acc-change</t>
    <phoneticPr fontId="1" type="noConversion"/>
  </si>
  <si>
    <t>AVG-ACCDORP</t>
    <phoneticPr fontId="1" type="noConversion"/>
  </si>
  <si>
    <t>76.01%/26.46%</t>
    <phoneticPr fontId="1" type="noConversion"/>
  </si>
  <si>
    <t>command args</t>
    <phoneticPr fontId="1" type="noConversion"/>
  </si>
  <si>
    <t>-a resnet20_cifar --data ../../data.cifar --lr 0.005 -p 50 --epochs 80 --gpus 0 --out-dir ../../outputsdata/ --batch-size 32 --workers 0 --confusion --compress ../agp-pruning/resnet20_filters.schedule_agp.yaml --resume-from ../../outputsdata/resnet20/checkpoint.pth.tar --reset-optimizer</t>
    <phoneticPr fontId="1" type="noConversion"/>
  </si>
  <si>
    <t>-a resnet20_cifar --data ../../data.cifar --lr 0.005 -p 50 --epochs 80 --gpus 0 --out-dir ../../outputsdata/ --batch-size 128 --workers 0 --confusion --compress ../agp-pruning/resnet20_filters.schedule_agp.yaml --resume-from ../../outputsdata/resnet20/checkpoint.pth.tar --reset-optimizer</t>
    <phoneticPr fontId="1" type="noConversion"/>
  </si>
  <si>
    <t>-a resnet44_cifar --data ../../data.cifar --lr 0.005 -p 50 --epochs 80 --gpus 0 --out-dir ../../outputsdata/ --batch-size 32 --workers 0 --confusion --compress ../agp-pruning/resnet44_filters.schedule_agp.yaml --resume-from ../../outputsdata/resnet44/checkpoint.pth.tar --reset-optimizer</t>
  </si>
  <si>
    <t>-a resnet44_cifar --data ../../data.cifar --lr 0.005 -p 50 --epochs 80 --gpus 0 --out-dir ../../outputsdata/ --batch-size 128 --workers 0 --confusion --compress ../agp-pruning/resnet44_filters.schedule_agp.yaml --resume-from ../../outputsdata/resnet44/checkpoint.pth.tar --reset-optimizer</t>
  </si>
  <si>
    <t>-a resnet20_cifar --lr 0.005 -p 50 --data ../../data.cifar/ -j 1 --epochs 100 --out-dir ../../outputsdata/ --wd=0.0002 --vs=0 --batch-size 128 --workers 3 --confusion --kd-teacher resnet20_cifar --kd-resume ../../outputsdata/resnet20/checkpoint.pth.tar --kd-temp 5.0 --kd-dw 0.7 --kd-sw 0.3</t>
  </si>
  <si>
    <t xml:space="preserve"> -a=resnet20_cifar --data ..\..\data.cifar --workers 3 --batch-size 64 --epochs=80 --lr=0.001 --compress ../agp-pruning/resnet20v2_filters.schedule_agp.yaml --out-dir ../../outputsdata/ --gpu 0 --resume-from ../../outputsdata/resnet20-realkd/checkpoint.pth.tar --reset-optimizer</t>
  </si>
  <si>
    <t>-a resnet20_cifar --lr 0.005 -p 50 --data ../../data.cifar/ -j 1 --epochs 100 --out-dir ../../outputsdata/ --wd=0.0002 --vs=0 --batch-size 128 --workers 3 --confusion --kd-teacher resnet44_cifar --kd-resume ../../outputsdata/resnet44/checkpoint.pth.tar --kd-temp 5.0 --kd-dw 0.7 --kd-sw 0.3</t>
  </si>
  <si>
    <t>-a resnet32_cifar --lr 0.005 -p 50 --data ../../data.cifar/ -j 1 --epochs 100 --out-dir ../../outputsdata/ --wd=0.0002 --vs=0 --batch-size 128 --workers 3 --confusion --kd-teacher resnet44_cifar --kd-resume ../../outputsdata/resnet44/checkpoint.pth.tar --kd-temp 5.0 --kd-dw 0.7 --kd-sw 0.3</t>
  </si>
  <si>
    <t>-a resnet26_cifar --lr 0.005 -p 50 --data ../../data.cifar/ -j 1 --epochs 100 --out-dir ../../outputsdata/ --wd=0.0002 --vs=0 --batch-size 128 --workers 3 --confusion --kd-teacher resnet44_cifar --kd-resume ../../outputsdata/resnet44/checkpoint.pth.tar --kd-temp 5.0 --kd-dw 0.7 --kd-sw 0.3</t>
  </si>
  <si>
    <t>-a resnet14_cifar --lr 0.005 -p 50 --data ../../data.cifar/ -j 1 --epochs 100 --out-dir ../../outputsdata/ --wd=0.0002 --vs=0 --batch-size 128 --workers 3 --confusion --kd-teacher resnet44_cifar --kd-resume ../../outputsdata/resnet44/checkpoint.pth.tar --kd-temp 5.0 --kd-dw 0.7 --kd-sw 0.3</t>
  </si>
  <si>
    <t>-a resnet8_cifar --lr 0.005 -p 50 --data ../../data.cifar/ -j 1 --epochs 100 --out-dir ../../outputsdata/ --wd=0.0002 --vs=0 --batch-size 128 --workers 3 --confusion --kd-teacher resnet44_cifar --kd-resume ../../outputsdata/resnet44/checkpoint.pth.tar --kd-temp 5.0 --kd-dw 0.7 --kd-sw 0.3</t>
  </si>
  <si>
    <t xml:space="preserve"> -a=resnet20_cifar --data ..\..\data.cifar --workers 3 --batch-size 64 --epochs=80 --lr=0.001 --compress ../agp-pruning/resnet20 _filters.schedule_agp.yaml --out-dir ../../outputsdata/ --gpu 0 --resume-from ../../outputsdata/resnet44-realkd/checkpoint.pth.tar --reset-optimizer</t>
  </si>
  <si>
    <t xml:space="preserve"> -a=resnet32_cifar --data ..\..\data.cifar --workers 3 --batch-size 64 --epochs=80 --lr=0.001 --compress ../agp-pruning/resnet32 _filters.schedule_agp.yaml --out-dir ../../outputsdata/ --gpu 0 --resume-from ../../outputsdata/resnet44-realkd/checkpoint.pth.tar --reset-optimizer</t>
  </si>
  <si>
    <t xml:space="preserve"> -a=resnet26_cifar --data ..\..\data.cifar --workers 3 --batch-size 64 --epochs=80 --lr=0.001 --compress ../agp-pruning/resnet26 _filters.schedule_agp.yaml --out-dir ../../outputsdata/ --gpu 0 --resume-from ../../outputsdata/resnet44-realkd/checkpoint.pth.tar --reset-optimizer</t>
  </si>
  <si>
    <t xml:space="preserve"> -a=resnet14_cifar --data ..\..\data.cifar --workers 3 --batch-size 64 --epochs=80 --lr=0.001 --compress ../agp-pruning/resnet14 _filters.schedule_agp.yaml --out-dir ../../outputsdata/ --gpu 0 --resume-from ../../outputsdata/resnet44-realkd/checkpoint.pth.tar --reset-optimizer</t>
  </si>
  <si>
    <t xml:space="preserve"> -a=resnet8_cifar --data ..\..\data.cifar --workers 3 --batch-size 64 --epochs=80 --lr=0.001 --compress ../agp-pruning/resnet8 _filters.schedule_agp.yaml --out-dir ../../outputsdata/ --gpu 0 --resume-from ../../outputsdata/resnet44-realkd/checkpoint.pth.tar --reset-optimizer</t>
  </si>
  <si>
    <t>Knowledge Distiller(Simplenet_v2)+Pruning</t>
  </si>
  <si>
    <t>Knowledge Distiller(Simplenet_v2)+Pruning+Quantization</t>
  </si>
  <si>
    <t xml:space="preserve"> -a=resnet18 --data ..\..\data.cifar --workers 3 --batch-size 64 --epochs=80 --lr=0.001 --compress ../agp-pruning/resnet20 _filters.schedule_agp.yaml --out-dir ../../outputsdata/ --gpu 0 --resume-from ../../outputsdata/resnet44-realkd/checkpoint.pth.tar --reset-optimizer</t>
  </si>
  <si>
    <t xml:space="preserve"> -a=mobilenet --data ..\..\data.cifar --workers 3 --batch-size 64 --epochs=80 --lr=0.001 --compress ../agp-pruning/resnet20 _filters.schedule_agp.yaml --out-dir ../../outputsdata/ --gpu 0 --resume-from ../../outputsdata/resnet44-realkd/checkpoint.pth.tar --reset-optimizer</t>
  </si>
  <si>
    <t>-a resnet18 --data ../../data.cifar --lr 0.005 -p 50 --epochs 80 --gpus 0 --out-dir ../../outputsdata/ --batch-size 32 --workers 0 --confusion --compress ../agp-pruning/resnet44_filters.schedule_agp.yaml --resume-from ../../outputsdata/resnet44/checkpoint.pth.tar --reset-optimizer</t>
  </si>
  <si>
    <t>-a resnet18 --data ../../data.cifar --lr 0.005 -p 50 --epochs 80 --gpus 0 --out-dir ../../outputsdata/ --batch-size 128 --workers 0 --confusion --compress ../agp-pruning/resnet44_filters.schedule_agp.yaml --resume-from ../../outputsdata/resnet44/checkpoint.pth.tar --reset-optimizer</t>
  </si>
  <si>
    <t>-a mobilenet --lr 0.005 -p 50 --data ../../data.cifar/ -j 1 --epochs 100 --out-dir ../../outputsdata/ --wd=0.0002 --vs=0 --batch-size 128 --workers 3 --confusion --kd-teacher resnet18 --kd-resume ../../outputsdata/resnet44/checkpoint.pth.tar --kd-temp 5.0 --kd-dw 0.7 --kd-sw 0.3</t>
  </si>
  <si>
    <t>-a simplenet_mnist --data ../../data.mnist --lr 0.005 -p 50 --epochs 80 --gpus 0 --out-dir ../../outputsdata/ --batch-size 32 --workers 0 --confusion --compress ../agp-pruning/resnet44_filters.schedule_agp.yaml --resume-from ../../outputsdata/resnet44/checkpoint.pth.tar --reset-optimizer</t>
  </si>
  <si>
    <t>-a simplenet_mnist --data ../../data.mnist --lr 0.005 -p 50 --epochs 80 --gpus 0 --out-dir ../../outputsdata/ --batch-size 128 --workers 0 --confusion --compress ../agp-pruning/resnet44_filters.schedule_agp.yaml --resume-from ../../outputsdata/resnet44/checkpoint.pth.tar --reset-optimizer</t>
  </si>
  <si>
    <t>-a simplenetv2_mnist --lr 0.005 -p 50 --data ../../data.mnist/ -j 1 --epochs 100 --out-dir ../../outputsdata/ --wd=0.0002 --vs=0 --batch-size 128 --workers 3 --confusion --kd-teacher simplenet_mnist --kd-resume ../../outputsdata/resnet44/checkpoint.pth.tar --kd-temp 5.0 --kd-dw 0.7 --kd-sw 0.3</t>
  </si>
  <si>
    <t xml:space="preserve"> -a=simplenetv2_mnist --data ..\..\data.mnist --workers 3 --batch-size 64 --epochs=80 --lr=0.001 --compress ../agp-pruning/resnet20 _filters.schedule_agp.yaml --out-dir ../../outputsdata/ --gpu 0 --resume-from ../../outputsdata/resnet44-realkd/checkpoint.pth.tar --reset-optimizer</t>
  </si>
  <si>
    <t>-a simplenetv2_mnist --data ../../data.mnist --lr 0.005 -p 50 --epochs 80 --gpus 0 --out-dir ../../outputsdata/ --batch-size 32 --workers 0 --confusion --compress ../agp-pruning/resnet44_filters.schedule_agp.yaml --resume-from ../../outputsdata/resnet44/checkpoint.pth.tar --reset-optimizer</t>
    <phoneticPr fontId="1" type="noConversion"/>
  </si>
  <si>
    <t>-a simplenetv2_mnist --data ../../data.mnist --lr 0.005 -p 50 --epochs 80 --gpus 0 --out-dir ../../outputsdata/ --batch-size 128 --workers 0 --confusion --compress ../agp-pruning/resnet44_filters.schedule_agp.yaml --resume-from ../../outputsdata/resnet44/checkpoint.pth.tar --reset-optimizer</t>
    <phoneticPr fontId="1" type="noConversion"/>
  </si>
  <si>
    <t>-a resnet50 --data ../../data.cifar --lr 0.005 -p 50 --epochs 80 --gpus 0 --out-dir ../../outputsdata/ --batch-size 32 --workers 0 --confusion --compress ../agp-pruning/resnet44_filters.schedule_agp.yaml --resume-from ../../outputsdata/resnet44/checkpoint.pth.tar --reset-optimizer</t>
  </si>
  <si>
    <t>-a resnet50 --data ../../data.cifar --lr 0.005 -p 50 --epochs 80 --gpus 0 --out-dir ../../outputsdata/ --batch-size 128 --workers 0 --confusion --compress ../agp-pruning/resnet44_filters.schedule_agp.yaml --resume-from ../../outputsdata/resnet44/checkpoint.pth.tar --reset-optimizer</t>
  </si>
  <si>
    <t>-a resnet18 --lr 0.005 -p 50 --data ../../data.cifar/ -j 1 --epochs 100 --out-dir ../../outputsdata/ --wd=0.0002 --vs=0 --batch-size 128 --workers 3 --confusion --kd-teacher resnet50 --kd-resume ../../outputsdata/resnet44/checkpoint.pth.tar --kd-temp 5.0 --kd-dw 0.7 --kd-sw 0.3</t>
  </si>
  <si>
    <t>-a resnet34 --lr 0.005 -p 50 --data ../../data.cifar/ -j 1 --epochs 100 --out-dir ../../outputsdata/ --wd=0.0002 --vs=0 --batch-size 128 --workers 3 --confusion --kd-teacher resnet50 --kd-resume ../../outputsdata/resnet44/checkpoint.pth.tar --kd-temp 5.0 --kd-dw 0.7 --kd-sw 0.3</t>
  </si>
  <si>
    <t xml:space="preserve"> -a=resnet34 --data ..\..\data.cifar --workers 3 --batch-size 64 --epochs=80 --lr=0.001 --compress ../agp-pruning/resnet20 _filters.schedule_agp.yaml --out-dir ../../outputsdata/ --gpu 0 --resume-from ../../outputsdata/resnet44-realkd/checkpoint.pth.tar --reset-optimizer</t>
  </si>
  <si>
    <t>WideResNet cifar</t>
    <phoneticPr fontId="1" type="noConversion"/>
  </si>
  <si>
    <t>VGG16 cifar</t>
    <phoneticPr fontId="1" type="noConversion"/>
  </si>
  <si>
    <t>Knowledge Distiller(vgg11)</t>
  </si>
  <si>
    <t>Knowledge Distiller(vgg11)+Quantization</t>
  </si>
  <si>
    <t>Knowledge Distiller(vgg11)+Pruning</t>
  </si>
  <si>
    <t>Knowledge Distiller(vgg11)+Pruning+Quantization</t>
  </si>
  <si>
    <t>accuracy</t>
    <phoneticPr fontId="1" type="noConversion"/>
  </si>
  <si>
    <t>-a resnet20_cifar --data ../../data.cifar --lr 0.005 -p 50 --epochs 80 --gpus 0 --out-dir ../../outputsdata/ --batch-size 128 --workers 0 --confusion --compress ../agp-pruning/resnet20_filters.schedule_agp.yaml --resume-from ../../outputsdata/resnet20/checkpoint.pth.tar --reset-optimizer --quantized</t>
  </si>
  <si>
    <t>-a resnet20_cifar --lr 0.005 -p 50 --data ../../data.cifar/ -j 1 --epochs 100 --out-dir ../../outputsdata/ --wd=0.0002 --vs=0 --batch-size 64 --workers 3 --confusion --kd-teacher resnet20_cifar --kd-resume ../../outputsdata/resnet20/checkpoint.pth.tar --kd-temp 5.0 --kd-dw 0.7 --kd-sw 0.3 --quantized</t>
  </si>
  <si>
    <t xml:space="preserve"> -a=resnet20_cifar --data ..\..\data.cifar --workers 3 --batch-size 64 --epochs=80 --lr=0.001 --compress ../agp-pruning/resnet20v2_filters.schedule_agp.yaml --out-dir ../../outputsdata/ --gpu 0 --resume-from ../../outputsdata/resnet20-realkd/checkpoint.pth.tar --reset-optimizer --quantized</t>
  </si>
  <si>
    <t>-a resnet44_cifar --data ../../data.cifar --lr 0.005 -p 50 --epochs 80 --gpus 0 --out-dir ../../outputsdata/ --batch-size 128 --workers 0 --confusion --compress ../agp-pruning/resnet44_filters.schedule_agp.yaml --resume-from ../../outputsdata/resnet44/checkpoint.pth.tar --reset-optimizer --quantized</t>
  </si>
  <si>
    <t>-a resnet20_cifar --lr 0.005 -p 50 --data ../../data.cifar/ -j 1 --epochs 100 --out-dir ../../outputsdata/ --wd=0.0002 --vs=0 --batch-size 64 --workers 3 --confusion --kd-teacher resnet44_cifar --kd-resume ../../outputsdata/resnet44/checkpoint.pth.tar --kd-temp 5.0 --kd-dw 0.7 --kd-sw 0.3 --quantized</t>
  </si>
  <si>
    <t xml:space="preserve"> -a=resnet20_cifar --data ..\..\data.cifar --workers 3 --batch-size 64 --epochs=80 --lr=0.001 --compress ../agp-pruning/resnet20 _filters.schedule_agp.yaml --out-dir ../../outputsdata/ --gpu 0 --resume-from ../../outputsdata/resnet44-realkd/checkpoint.pth.tar --reset-optimizer --quantized</t>
  </si>
  <si>
    <t>-a resnet32_cifar --lr 0.005 -p 50 --data ../../data.cifar/ -j 1 --epochs 100 --out-dir ../../outputsdata/ --wd=0.0002 --vs=0 --batch-size 64 --workers 3 --confusion --kd-teacher resnet44_cifar --kd-resume ../../outputsdata/resnet44/checkpoint.pth.tar --kd-temp 5.0 --kd-dw 0.7 --kd-sw 0.3 --quantized</t>
  </si>
  <si>
    <t xml:space="preserve"> -a=resnet32_cifar --data ..\..\data.cifar --workers 3 --batch-size 64 --epochs=80 --lr=0.001 --compress ../agp-pruning/resnet32 _filters.schedule_agp.yaml --out-dir ../../outputsdata/ --gpu 0 --resume-from ../../outputsdata/resnet44-realkd/checkpoint.pth.tar --reset-optimizer --quantized</t>
  </si>
  <si>
    <t>-a resnet26_cifar --lr 0.005 -p 50 --data ../../data.cifar/ -j 1 --epochs 100 --out-dir ../../outputsdata/ --wd=0.0002 --vs=0 --batch-size 64 --workers 3 --confusion --kd-teacher resnet44_cifar --kd-resume ../../outputsdata/resnet44/checkpoint.pth.tar --kd-temp 5.0 --kd-dw 0.7 --kd-sw 0.3 --quantized</t>
  </si>
  <si>
    <t xml:space="preserve"> -a=resnet26_cifar --data ..\..\data.cifar --workers 3 --batch-size 64 --epochs=80 --lr=0.001 --compress ../agp-pruning/resnet26 _filters.schedule_agp.yaml --out-dir ../../outputsdata/ --gpu 0 --resume-from ../../outputsdata/resnet44-realkd/checkpoint.pth.tar --reset-optimizer --quantized</t>
  </si>
  <si>
    <t>-a resnet14_cifar --lr 0.005 -p 50 --data ../../data.cifar/ -j 1 --epochs 100 --out-dir ../../outputsdata/ --wd=0.0002 --vs=0 --batch-size 64 --workers 3 --confusion --kd-teacher resnet44_cifar --kd-resume ../../outputsdata/resnet44/checkpoint.pth.tar --kd-temp 5.0 --kd-dw 0.7 --kd-sw 0.3 --quantized</t>
  </si>
  <si>
    <t xml:space="preserve"> -a=resnet14_cifar --data ..\..\data.cifar --workers 3 --batch-size 64 --epochs=80 --lr=0.001 --compress ../agp-pruning/resnet14 _filters.schedule_agp.yaml --out-dir ../../outputsdata/ --gpu 0 --resume-from ../../outputsdata/resnet44-realkd/checkpoint.pth.tar --reset-optimizer --quantized</t>
  </si>
  <si>
    <t>-a resnet8_cifar --lr 0.005 -p 50 --data ../../data.cifar/ -j 1 --epochs 100 --out-dir ../../outputsdata/ --wd=0.0002 --vs=0 --batch-size 64 --workers 3 --confusion --kd-teacher resnet44_cifar --kd-resume ../../outputsdata/resnet44/checkpoint.pth.tar --kd-temp 5.0 --kd-dw 0.7 --kd-sw 0.3 --quantized</t>
  </si>
  <si>
    <t xml:space="preserve"> -a=resnet8_cifar --data ..\..\data.cifar --workers 3 --batch-size 64 --epochs=80 --lr=0.001 --compress ../agp-pruning/resnet8 _filters.schedule_agp.yaml --out-dir ../../outputsdata/ --gpu 0 --resume-from ../../outputsdata/resnet44-realkd/checkpoint.pth.tar --reset-optimizer --quantized</t>
  </si>
  <si>
    <t>-a simplenetv2_mnist --data ../../data.mnist --lr 0.005 -p 50 --epochs 80 --gpus 0 --out-dir ../../outputsdata/ --batch-size 128 --workers 0 --confusion --compress ../agp-pruning/resnet44_filters.schedule_agp.yaml --resume-from ../../outputsdata/resnet44/checkpoint.pth.tar --reset-optimizer --quantized</t>
  </si>
  <si>
    <t>-a simplenet_mnist --data ../../data.mnist --lr 0.005 -p 50 --epochs 80 --gpus 0 --out-dir ../../outputsdata/ --batch-size 128 --workers 0 --confusion --compress ../agp-pruning/resnet44_filters.schedule_agp.yaml --resume-from ../../outputsdata/resnet44/checkpoint.pth.tar --reset-optimizer --quantized</t>
  </si>
  <si>
    <t>-a simplenetv2_mnist --lr 0.005 -p 50 --data ../../data.mnist/ -j 1 --epochs 100 --out-dir ../../outputsdata/ --wd=0.0002 --vs=0 --batch-size 64 --workers 3 --confusion --kd-teacher simplenet_mnist --kd-resume ../../outputsdata/resnet44/checkpoint.pth.tar --kd-temp 5.0 --kd-dw 0.7 --kd-sw 0.3 --quantized</t>
  </si>
  <si>
    <t xml:space="preserve"> -a=simplenetv2_mnist --data ..\..\data.mnist --workers 3 --batch-size 64 --epochs=80 --lr=0.001 --compress ../agp-pruning/resnet20 _filters.schedule_agp.yaml --out-dir ../../outputsdata/ --gpu 0 --resume-from ../../outputsdata/resnet44-realkd/checkpoint.pth.tar --reset-optimizer --quantized</t>
  </si>
  <si>
    <t>-a resnet18 --data ../../data.cifar --lr 0.005 -p 50 --epochs 80 --gpus 0 --out-dir ../../outputsdata/ --batch-size 128 --workers 0 --confusion --compress ../agp-pruning/resnet44_filters.schedule_agp.yaml --resume-from ../../outputsdata/resnet44/checkpoint.pth.tar --reset-optimizer --quantized</t>
  </si>
  <si>
    <t>-a mobilenet --lr 0.005 -p 50 --data ../../data.cifar/ -j 1 --epochs 100 --out-dir ../../outputsdata/ --wd=0.0002 --vs=0 --batch-size 64 --workers 3 --confusion --kd-teacher resnet18 --kd-resume ../../outputsdata/resnet44/checkpoint.pth.tar --kd-temp 5.0 --kd-dw 0.7 --kd-sw 0.3 --quantized</t>
  </si>
  <si>
    <t xml:space="preserve"> -a=mobilenet --data ..\..\data.cifar --workers 3 --batch-size 64 --epochs=80 --lr=0.001 --compress ../agp-pruning/resnet20 _filters.schedule_agp.yaml --out-dir ../../outputsdata/ --gpu 0 --resume-from ../../outputsdata/resnet44-realkd/checkpoint.pth.tar --reset-optimizer --quantized</t>
  </si>
  <si>
    <t>-a resnet50 --data ../../data.cifar --lr 0.005 -p 50 --epochs 80 --gpus 0 --out-dir ../../outputsdata/ --batch-size 128 --workers 0 --confusion --compress ../agp-pruning/resnet44_filters.schedule_agp.yaml --resume-from ../../outputsdata/resnet44/checkpoint.pth.tar --reset-optimizer --quantized</t>
  </si>
  <si>
    <t>-a resnet18 --lr 0.005 -p 50 --data ../../data.cifar/ -j 1 --epochs 100 --out-dir ../../outputsdata/ --wd=0.0002 --vs=0 --batch-size 64 --workers 3 --confusion --kd-teacher resnet50 --kd-resume ../../outputsdata/resnet44/checkpoint.pth.tar --kd-temp 5.0 --kd-dw 0.7 --kd-sw 0.3 --quantized</t>
  </si>
  <si>
    <t xml:space="preserve"> -a=resnet18 --data ..\..\data.cifar --workers 3 --batch-size 64 --epochs=80 --lr=0.001 --compress ../agp-pruning/resnet20 _filters.schedule_agp.yaml --out-dir ../../outputsdata/ --gpu 0 --resume-from ../../outputsdata/resnet44-realkd/checkpoint.pth.tar --reset-optimizer --quantized</t>
  </si>
  <si>
    <t>-a resnet34 --lr 0.005 -p 50 --data ../../data.cifar/ -j 1 --epochs 100 --out-dir ../../outputsdata/ --wd=0.0002 --vs=0 --batch-size 64 --workers 3 --confusion --kd-teacher resnet50 --kd-resume ../../outputsdata/resnet44/checkpoint.pth.tar --kd-temp 5.0 --kd-dw 0.7 --kd-sw 0.3 --quantized</t>
  </si>
  <si>
    <t xml:space="preserve"> -a=resnet34 --data ..\..\data.cifar --workers 3 --batch-size 64 --epochs=80 --lr=0.001 --compress ../agp-pruning/resnet20 _filters.schedule_agp.yaml --out-dir ../../outputsdata/ --gpu 0 --resume-from ../../outputsdata/resnet44-realkd/checkpoint.pth.tar --reset-optimizer --quantized</t>
  </si>
  <si>
    <t>Knowledge Distiller(resnet44)+Quantization</t>
  </si>
  <si>
    <t>Knowledge Distiller(resnet44)+Pruning</t>
  </si>
  <si>
    <t>Knowledge Distiller(resnet44)+Pruning+Quantization</t>
  </si>
  <si>
    <t>Knowledge Distiller(simpleNet)</t>
  </si>
  <si>
    <t>Knowledge Distiller(simpleNet)+Quantization</t>
  </si>
  <si>
    <t>Knowledge Distiller(simpleNet)+Pruning</t>
  </si>
  <si>
    <t>Knowledge Distiller(simpleNet)+Pruning+Quantization</t>
  </si>
  <si>
    <t>65.10%/37.53%</t>
    <phoneticPr fontId="1" type="noConversion"/>
  </si>
  <si>
    <t>66.66%/36.53%</t>
    <phoneticPr fontId="1" type="noConversion"/>
  </si>
  <si>
    <t>82.78%/22.83%</t>
    <phoneticPr fontId="1" type="noConversion"/>
  </si>
  <si>
    <t>71.33%/33.42%</t>
    <phoneticPr fontId="1" type="noConversion"/>
  </si>
  <si>
    <t>52.7%/48.3%</t>
    <phoneticPr fontId="1" type="noConversion"/>
  </si>
  <si>
    <t>50.71%/50.15%</t>
    <phoneticPr fontId="1" type="noConversion"/>
  </si>
  <si>
    <t>77.72%/27.39%</t>
    <phoneticPr fontId="1" type="noConversion"/>
  </si>
  <si>
    <t>74.93%/28.08%</t>
    <phoneticPr fontId="1" type="noConversion"/>
  </si>
  <si>
    <t>66.82%/35.85%</t>
    <phoneticPr fontId="1" type="noConversion"/>
  </si>
  <si>
    <t>Knowledge Distiller(ResNet-26)</t>
    <phoneticPr fontId="1" type="noConversion"/>
  </si>
  <si>
    <t>67.46%/35.84%</t>
    <phoneticPr fontId="1" type="noConversion"/>
  </si>
  <si>
    <t>83.49%/22.12%</t>
    <phoneticPr fontId="1" type="noConversion"/>
  </si>
  <si>
    <t>73.34%/31.42%</t>
    <phoneticPr fontId="1" type="noConversion"/>
  </si>
  <si>
    <t>41.22%/62.78%</t>
    <phoneticPr fontId="1" type="noConversion"/>
  </si>
  <si>
    <t>39.49%/61.91%</t>
    <phoneticPr fontId="1" type="noConversion"/>
  </si>
  <si>
    <t>62.60%/40.05</t>
    <phoneticPr fontId="1" type="noConversion"/>
  </si>
  <si>
    <t>51.44%/44.85%</t>
    <phoneticPr fontId="1" type="noConversion"/>
  </si>
  <si>
    <t>92.65%/1.2%</t>
    <phoneticPr fontId="1" type="noConversion"/>
  </si>
  <si>
    <t>/0.8%</t>
    <phoneticPr fontId="1" type="noConversion"/>
  </si>
  <si>
    <t>/47.18%</t>
    <phoneticPr fontId="1" type="noConversion"/>
  </si>
  <si>
    <t>/50.48%</t>
    <phoneticPr fontId="1" type="noConversion"/>
  </si>
  <si>
    <t>/6.36%</t>
    <phoneticPr fontId="1" type="noConversion"/>
  </si>
  <si>
    <t>/33.41%</t>
    <phoneticPr fontId="1" type="noConversion"/>
  </si>
  <si>
    <t>/3.64%</t>
    <phoneticPr fontId="1" type="noConversion"/>
  </si>
  <si>
    <t>/28.95%</t>
    <phoneticPr fontId="1" type="noConversion"/>
  </si>
  <si>
    <t>/0.59%</t>
    <phoneticPr fontId="1" type="noConversion"/>
  </si>
  <si>
    <t>/48.56%</t>
    <phoneticPr fontId="1" type="noConversion"/>
  </si>
  <si>
    <t>/0.57%</t>
    <phoneticPr fontId="1" type="noConversion"/>
  </si>
  <si>
    <t>/1%</t>
    <phoneticPr fontId="1" type="noConversion"/>
  </si>
  <si>
    <t>/42.23%</t>
    <phoneticPr fontId="1" type="noConversion"/>
  </si>
  <si>
    <t>/49.18%</t>
    <phoneticPr fontId="1" type="noConversion"/>
  </si>
  <si>
    <t>/0.67%</t>
    <phoneticPr fontId="1" type="noConversion"/>
  </si>
  <si>
    <t>under carlini and wanger L2 attack</t>
  </si>
  <si>
    <t>under carlini and wanger inf attack</t>
    <phoneticPr fontId="1" type="noConversion"/>
  </si>
  <si>
    <t>99.99%/3.01%</t>
    <phoneticPr fontId="1" type="noConversion"/>
  </si>
  <si>
    <t>99.94%/3.05%</t>
    <phoneticPr fontId="1" type="noConversion"/>
  </si>
  <si>
    <t>97.71%/5.49%</t>
    <phoneticPr fontId="1" type="noConversion"/>
  </si>
  <si>
    <t>100.00%/6.98%</t>
    <phoneticPr fontId="1" type="noConversion"/>
  </si>
  <si>
    <t>98.61%/3.87%</t>
    <phoneticPr fontId="1" type="noConversion"/>
  </si>
  <si>
    <t>98.52%/4.15%</t>
    <phoneticPr fontId="1" type="noConversion"/>
  </si>
  <si>
    <t>98.33%/ 4.26%</t>
    <phoneticPr fontId="1" type="noConversion"/>
  </si>
  <si>
    <t>98.14%/3.98%</t>
    <phoneticPr fontId="1" type="noConversion"/>
  </si>
  <si>
    <t>100.00%/7.27%</t>
    <phoneticPr fontId="1" type="noConversion"/>
  </si>
  <si>
    <t>99.99%/8.69%</t>
    <phoneticPr fontId="1" type="noConversion"/>
  </si>
  <si>
    <t>99.99%/6.95%</t>
    <phoneticPr fontId="1" type="noConversion"/>
  </si>
  <si>
    <t>100.00%/7.8%</t>
    <phoneticPr fontId="1" type="noConversion"/>
  </si>
  <si>
    <t xml:space="preserve"> 99.97%/15.47%</t>
    <phoneticPr fontId="1" type="noConversion"/>
  </si>
  <si>
    <t>99.96%/15.95%</t>
    <phoneticPr fontId="1" type="noConversion"/>
  </si>
  <si>
    <t>99.90%/10.47%</t>
    <phoneticPr fontId="1" type="noConversion"/>
  </si>
  <si>
    <t>99.87%/11.51%</t>
    <phoneticPr fontId="1" type="noConversion"/>
  </si>
  <si>
    <t>99.97%/7.52%</t>
    <phoneticPr fontId="1" type="noConversion"/>
  </si>
  <si>
    <t>99.99%/6.91%</t>
    <phoneticPr fontId="1" type="noConversion"/>
  </si>
  <si>
    <t>99.99%/9.4%</t>
    <phoneticPr fontId="1" type="noConversion"/>
  </si>
  <si>
    <t>100.00%/7.86%</t>
    <phoneticPr fontId="1" type="noConversion"/>
  </si>
  <si>
    <t>-a vgg16_cifar --data ../../data.cifar --lr 0.005 -p 50 --epochs 100 --gpus 0 --out-dir ../../outputsdata/ --batch-size 128 --workers 3 --confusion --reset-optimizer</t>
    <phoneticPr fontId="1" type="noConversion"/>
  </si>
  <si>
    <t>-a vgg16_cifar --data ../../data.cifar --lr 0.005 -p 50 --epochs 80 --gpus 0 --out-dir ../../outputsdata/ --batch-size 128 --workers 3 --confusion --compress ../agp-pruning/vgg16_filters.schedule_agp.yaml --resume-from E:\study\model-compression\git-hub\evaluate-project\outputsdata\vgg16-base(50)\checkpoint.pth.tar --reset-optimizer</t>
    <phoneticPr fontId="1" type="noConversion"/>
  </si>
  <si>
    <t>-a vgg11_cifar --lr 0.005 -p 50 --data ../../data.cifar/ -j 1 --epochs 50 --out-dir ../../outputsdata/ --wd=0.0002 --vs=0 --batch-size 64 --workers 3 --confusion --kd-teacher resnet8_cifar --kd-resume ../../outputsdata/vgg16-base(50)/checkpoint.pth.tar --kd-temp 5.0 --kd-dw 0.7 --kd-sw 0.3</t>
    <phoneticPr fontId="1" type="noConversion"/>
  </si>
  <si>
    <t>-a vgg16_cifar --data ../../data.cifar --lr 0.005 -p 50 --epochs 100 --gpus 0 --out-dir ../../outputsdata/ --batch-size 128 --workers 3 --confusion --reset-optimizer --quantized 8</t>
    <phoneticPr fontId="1" type="noConversion"/>
  </si>
  <si>
    <t>-a vgg16_cifar --data ../../data.cifar --lr 0.005 -p 50 --epochs 80 --gpus 0 --out-dir ../../outputsdata/ --batch-size 128 --workers 3 --confusion --compress ../agp-pruning/vgg16_filters.schedule_agp.yaml --resume-from E:\study\model-compression\git-hub\evaluate-project\outputsdata\vgg16-base(50)\checkpoint.pth.tar --reset-optimizer --quantized 8</t>
    <phoneticPr fontId="1" type="noConversion"/>
  </si>
  <si>
    <t>-a vgg11_cifar --lr 0.005 -p 50 --data ../../data.cifar/ -j 1 --epochs 50 --out-dir ../../outputsdata/ --wd=0.0002 --vs=0 --batch-size 64 --workers 3 --confusion --kd-teacher resnet8_cifar --kd-resume ../../outputsdata/vgg16-base(50)/checkpoint.pth.tar --kd-temp 5.0 --kd-dw 0.7 --kd-sw 0.3 --quantized 8</t>
    <phoneticPr fontId="1" type="noConversion"/>
  </si>
  <si>
    <t>-a vgg11_cifar --data ../../data.cifar --lr 0.005 -p 50 --epochs 80 --gpus 0 --out-dir ../../outputsdata/ --batch-size 128 --workers 3 --confusion --compress ../agp-pruning/vgg11_filters.schedule_agp.yaml --resume-from E:\study\model-compression\git-hub\evaluate-project\outputsdata\vgg16-kd-vgg11(50-100)\checkpoint.pth.tar --reset-optimizer</t>
    <phoneticPr fontId="1" type="noConversion"/>
  </si>
  <si>
    <t>-a vgg11_cifar --data ../../data.cifar --lr 0.005 -p 50 --epochs 80 --gpus 0 --out-dir ../../outputsdata/ --batch-size 128 --workers 3 --confusion --compress ../agp-pruning/vgg11_filters.schedule_agp.yaml --resume-from E:\study\model-compression\git-hub\evaluate-project\outputsdata\vgg16-kd-vgg11(50-100)\checkpoint.pth.tar --reset-optimizer --quantized 8</t>
    <phoneticPr fontId="1" type="noConversion"/>
  </si>
  <si>
    <t>pretrained model</t>
    <phoneticPr fontId="1" type="noConversion"/>
  </si>
  <si>
    <t>Pruning</t>
    <phoneticPr fontId="1" type="noConversion"/>
  </si>
  <si>
    <t>-a resnet44_cifar --data ../../data.cifar --lr 0.005 -p 50 --epochs 80 --gpus 0 --out-dir ../../outputsdata/ --batch-size 128 --workers 3 --confusion --compress ../agp-pruning/resnet44_filters.schedule_agp.yaml --resume-from E:\study\model-compression\git-hub\evaluate-project\outputsdata\wideresnet-kd-resnet44\checkpoint.pth.tar --reset-optimizer</t>
    <phoneticPr fontId="1" type="noConversion"/>
  </si>
  <si>
    <t>-a resnet44_cifar --data ../../data.cifar --lr 0.005 -p 50 --epochs 80 --gpus 0 --out-dir ../../outputsdata/ --batch-size 128 --workers 3 --confusion --compress ../agp-pruning/resnet44_filters.schedule_agp.yaml --resume-from E:\study\model-compression\git-hub\evaluate-project\outputsdata\wideresnet-kd-resnet44\checkpoint.pth.tar --reset-optimizer --quantized 8</t>
    <phoneticPr fontId="1" type="noConversion"/>
  </si>
  <si>
    <t xml:space="preserve"> -a wideresnet_cifar --data ../../data.cifar --lr 0.005 -p 50 --epochs 80 --gpus 0 --out-dir ../../outputsdata/ --batch-size 128 --workers 3 --confusion --compress ../agp-pruning/wideresnet_filters.schedule_agp.yaml --resume-from E:\study\model-compression\git-hub\evaluate-project\outputsdata\cifar10_wresnet40x2_top1_3.52.pth --reset-optimizer</t>
    <phoneticPr fontId="1" type="noConversion"/>
  </si>
  <si>
    <t xml:space="preserve"> -a wideresnet_cifar --data ../../data.cifar --lr 0.005 -p 50 --epochs 80 --gpus 0 --out-dir ../../outputsdata/ --batch-size 128 --workers 3 --confusion --compress ../agp-pruning/wideresnet_filters.schedule_agp.yaml --resume-from E:\study\model-compression\git-hub\evaluate-project\outputsdata\cifar10_wresnet40x2_top1_3.52.pth --reset-optimizer --quantized 8</t>
    <phoneticPr fontId="1" type="noConversion"/>
  </si>
  <si>
    <t>-a wideresnet_cifar --data ../../data.cifar --lr 0.005 -p 50 --epochs 80 --gpus 0 --out-dir ../../outputsdata/ --batch-size 128 --workers 3 --confusion --compress ../agp-pruning/vgg16_filters.schedule_agp.yaml --resume-from E:\study\model-compression\git-hub\evaluate-project\outputsdata\pretrained_wideresnet.pth --reset-optimizer --quantized 8</t>
    <phoneticPr fontId="1" type="noConversion"/>
  </si>
  <si>
    <t>Knowledge Distiller(resnet44)</t>
    <phoneticPr fontId="1" type="noConversion"/>
  </si>
  <si>
    <t>-a resnet44_cifar --lr 0.005 -p 50 --data ../../data.cifar/ -j 1 --epochs 50 --out-dir ../../outputsdata/ --wd=0.0002 --vs=0 --batch-size 128 --workers 3 --confusion --kd-teacher resnet8_cifar --kd-resume E:\study\model-compression\git-hub\evaluate-project\outputsdata\wideresnet-pruning/checkpoint.pth.tar --kd-temp 5.0 --kd-dw 0.7 --kd-sw 0.3</t>
    <phoneticPr fontId="1" type="noConversion"/>
  </si>
  <si>
    <t>-a resnet44_cifar --lr 0.005 -p 50 --data ../../data.cifar/ -j 1 --epochs 50 --out-dir ../../outputsdata/ --wd=0.0002 --vs=0 --batch-size 128 --workers 3 --confusion --kd-teacher resnet8_cifar --kd-resume E:\study\model-compression\git-hub\evaluate-project\outputsdata\wideresnet-pruning/checkpoint.pth.tar --kd-temp 5.0 --kd-dw 0.7 --kd-sw 0.3 --quantized 8</t>
    <phoneticPr fontId="1" type="noConversion"/>
  </si>
  <si>
    <t>float 16</t>
    <phoneticPr fontId="1" type="noConversion"/>
  </si>
  <si>
    <t>int 8</t>
    <phoneticPr fontId="1" type="noConversion"/>
  </si>
  <si>
    <t>energy</t>
    <phoneticPr fontId="1" type="noConversion"/>
  </si>
  <si>
    <t>black box attack——square attack https://arxiv.org/abs/1912.00049</t>
    <phoneticPr fontId="1" type="noConversion"/>
  </si>
  <si>
    <t>extraction attack——knockoff nets https://arxiv.org/abs/1812.02766</t>
    <phoneticPr fontId="1" type="noConversion"/>
  </si>
  <si>
    <t>extraction model accuracy  // extraction rate</t>
    <phoneticPr fontId="1" type="noConversion"/>
  </si>
  <si>
    <t>attack success // accuracy on attatcked data</t>
    <phoneticPr fontId="1" type="noConversion"/>
  </si>
  <si>
    <t>cw l2 attack</t>
    <phoneticPr fontId="1" type="noConversion"/>
  </si>
  <si>
    <t>pgd l inf attack</t>
    <phoneticPr fontId="1" type="noConversion"/>
  </si>
  <si>
    <t>87.38%/100.0%</t>
    <phoneticPr fontId="1" type="noConversion"/>
  </si>
  <si>
    <t>MobileNet_v2 imagenet</t>
    <phoneticPr fontId="1" type="noConversion"/>
  </si>
  <si>
    <t>WideResNet imagenet</t>
    <phoneticPr fontId="1" type="noConversion"/>
  </si>
  <si>
    <t xml:space="preserve"> </t>
    <phoneticPr fontId="1" type="noConversion"/>
  </si>
  <si>
    <t>87.6%/100.0%</t>
    <phoneticPr fontId="1" type="noConversion"/>
  </si>
  <si>
    <t>95.94%/100.0%</t>
    <phoneticPr fontId="1" type="noConversion"/>
  </si>
  <si>
    <t>88.03%/100.0%</t>
    <phoneticPr fontId="1" type="noConversion"/>
  </si>
  <si>
    <t xml:space="preserve"> accuracy on attatcked data//attack success</t>
    <phoneticPr fontId="1" type="noConversion"/>
  </si>
  <si>
    <t>2.67%/98.49%</t>
  </si>
  <si>
    <t>3.67%/99.28%</t>
    <phoneticPr fontId="1" type="noConversion"/>
  </si>
  <si>
    <t>5.94%/97.16%</t>
    <phoneticPr fontId="1" type="noConversion"/>
  </si>
  <si>
    <t>4.37%/99.09%</t>
  </si>
  <si>
    <t>9.99%/89.36%</t>
  </si>
  <si>
    <t>4.56%/97.76%</t>
    <phoneticPr fontId="1" type="noConversion"/>
  </si>
  <si>
    <t>2.42%/99.46%</t>
    <phoneticPr fontId="1" type="noConversion"/>
  </si>
  <si>
    <t>2.34%/98.09%</t>
  </si>
  <si>
    <t>4.29%/97.31%</t>
  </si>
  <si>
    <t>3.71%/99.25%</t>
  </si>
  <si>
    <t>23.84%/76.64%</t>
    <phoneticPr fontId="1" type="noConversion"/>
  </si>
  <si>
    <t>5.29%/98.2%</t>
  </si>
  <si>
    <t>87.42%/100.0%</t>
    <phoneticPr fontId="1" type="noConversion"/>
  </si>
  <si>
    <t>4.61%/97.72%</t>
  </si>
  <si>
    <t>31.26%/67.85%</t>
    <phoneticPr fontId="1" type="noConversion"/>
  </si>
  <si>
    <t>4.61%/98.88%</t>
  </si>
  <si>
    <t>92.39%/100%</t>
    <phoneticPr fontId="1" type="noConversion"/>
  </si>
  <si>
    <t>2.42%/99.55%</t>
    <phoneticPr fontId="1" type="noConversion"/>
  </si>
  <si>
    <t>10.92%/88.73%</t>
  </si>
  <si>
    <t>4.42%/97.17%</t>
  </si>
  <si>
    <t>9.45%/92.31%</t>
  </si>
  <si>
    <t>88.09%/100.0%</t>
  </si>
  <si>
    <t>87.5%/100.0%</t>
    <phoneticPr fontId="1" type="noConversion"/>
  </si>
  <si>
    <t>5.42%/97.28%</t>
    <phoneticPr fontId="1" type="noConversion"/>
  </si>
  <si>
    <t>2.96%/99.16%</t>
  </si>
  <si>
    <t>0.08%/99.9%</t>
  </si>
  <si>
    <t>2.13%/98.15%</t>
  </si>
  <si>
    <t>0.05%/99.99%</t>
  </si>
  <si>
    <t>6.02%/94.73%</t>
  </si>
  <si>
    <t>14.45%/82.81%</t>
    <phoneticPr fontId="1" type="noConversion"/>
  </si>
  <si>
    <t>0.39%/100.0%</t>
    <phoneticPr fontId="1" type="noConversion"/>
  </si>
  <si>
    <t>4.29%/96.48%</t>
    <phoneticPr fontId="1" type="noConversion"/>
  </si>
  <si>
    <t>7.17%/92.794%</t>
    <phoneticPr fontId="1" type="noConversion"/>
  </si>
  <si>
    <t>1.28%/98.72%</t>
  </si>
  <si>
    <t>6.2%/94.51%</t>
  </si>
  <si>
    <t>2.29%/97.97%</t>
  </si>
  <si>
    <t>0.64%/99.33%</t>
    <phoneticPr fontId="1" type="noConversion"/>
  </si>
  <si>
    <t>on gpu</t>
    <phoneticPr fontId="1" type="noConversion"/>
  </si>
  <si>
    <t>on cpu</t>
    <phoneticPr fontId="1" type="noConversion"/>
  </si>
  <si>
    <t>fairness</t>
    <phoneticPr fontId="1" type="noConversion"/>
  </si>
  <si>
    <t>Demographic Parity</t>
  </si>
  <si>
    <t>Equality of Opportunity</t>
  </si>
  <si>
    <t>Predictive Quality Parity</t>
  </si>
  <si>
    <t>gpu memory cost(mb)</t>
    <phoneticPr fontId="1" type="noConversion"/>
  </si>
  <si>
    <t>cpu memory cost</t>
    <phoneticPr fontId="1" type="noConversion"/>
  </si>
  <si>
    <t>batch-size 128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</si>
</sst>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_);[Red]\(0.000\)"/>
    <numFmt numFmtId="177" formatCode="#,##0_ 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1"/>
      <name val="等线"/>
      <family val="2"/>
      <scheme val="minor"/>
    </font>
    <font>
      <sz val="11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34">
    <xf numFmtId="0" fontId="0" fillId="0" borderId="0" xfId="0"/>
    <xf numFmtId="0" fontId="0" fillId="0" borderId="0" xfId="0" applyAlignment="1">
      <alignment vertical="center" wrapText="1"/>
    </xf>
    <xf numFmtId="10" fontId="0" fillId="0" borderId="0" xfId="0" applyNumberFormat="1" applyAlignment="1">
      <alignment vertical="center" wrapText="1"/>
    </xf>
    <xf numFmtId="0" fontId="0" fillId="0" borderId="0" xfId="0" applyNumberFormat="1" applyAlignment="1">
      <alignment vertical="center" wrapText="1"/>
    </xf>
    <xf numFmtId="47" fontId="0" fillId="0" borderId="0" xfId="0" applyNumberFormat="1" applyAlignment="1">
      <alignment vertical="center" wrapText="1"/>
    </xf>
    <xf numFmtId="0" fontId="0" fillId="0" borderId="0" xfId="0" applyAlignment="1">
      <alignment wrapText="1"/>
    </xf>
    <xf numFmtId="176" fontId="0" fillId="0" borderId="0" xfId="0" applyNumberFormat="1" applyAlignment="1">
      <alignment vertical="center" wrapText="1"/>
    </xf>
    <xf numFmtId="9" fontId="0" fillId="0" borderId="0" xfId="1" applyFont="1" applyAlignment="1"/>
    <xf numFmtId="177" fontId="0" fillId="0" borderId="0" xfId="0" applyNumberFormat="1" applyAlignment="1">
      <alignment vertical="center" wrapText="1"/>
    </xf>
    <xf numFmtId="9" fontId="0" fillId="0" borderId="0" xfId="1" applyFont="1" applyAlignment="1">
      <alignment wrapText="1"/>
    </xf>
    <xf numFmtId="9" fontId="0" fillId="0" borderId="0" xfId="0" applyNumberFormat="1" applyAlignment="1">
      <alignment wrapText="1"/>
    </xf>
    <xf numFmtId="0" fontId="0" fillId="0" borderId="0" xfId="0" quotePrefix="1" applyAlignment="1">
      <alignment vertical="center"/>
    </xf>
    <xf numFmtId="10" fontId="0" fillId="0" borderId="0" xfId="0" applyNumberFormat="1"/>
    <xf numFmtId="0" fontId="0" fillId="0" borderId="0" xfId="0" applyAlignment="1">
      <alignment vertic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0" fontId="0" fillId="0" borderId="1" xfId="0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0" fillId="2" borderId="1" xfId="0" applyFill="1" applyBorder="1" applyAlignment="1">
      <alignment wrapText="1"/>
    </xf>
    <xf numFmtId="10" fontId="0" fillId="0" borderId="1" xfId="0" applyNumberFormat="1" applyBorder="1" applyAlignment="1">
      <alignment wrapText="1"/>
    </xf>
    <xf numFmtId="9" fontId="0" fillId="3" borderId="1" xfId="0" applyNumberFormat="1" applyFill="1" applyBorder="1" applyAlignment="1">
      <alignment wrapText="1"/>
    </xf>
    <xf numFmtId="0" fontId="3" fillId="2" borderId="1" xfId="0" applyFont="1" applyFill="1" applyBorder="1" applyAlignment="1">
      <alignment wrapText="1"/>
    </xf>
    <xf numFmtId="10" fontId="0" fillId="2" borderId="1" xfId="0" applyNumberFormat="1" applyFill="1" applyBorder="1" applyAlignment="1">
      <alignment wrapText="1"/>
    </xf>
    <xf numFmtId="0" fontId="0" fillId="2" borderId="1" xfId="0" applyFont="1" applyFill="1" applyBorder="1" applyAlignment="1">
      <alignment wrapText="1"/>
    </xf>
    <xf numFmtId="0" fontId="0" fillId="4" borderId="1" xfId="0" applyFill="1" applyBorder="1" applyAlignment="1">
      <alignment vertical="center" wrapText="1"/>
    </xf>
    <xf numFmtId="0" fontId="0" fillId="4" borderId="1" xfId="0" applyFill="1" applyBorder="1" applyAlignment="1">
      <alignment wrapText="1"/>
    </xf>
    <xf numFmtId="9" fontId="0" fillId="4" borderId="1" xfId="0" applyNumberFormat="1" applyFill="1" applyBorder="1" applyAlignment="1">
      <alignment wrapText="1"/>
    </xf>
    <xf numFmtId="47" fontId="0" fillId="4" borderId="1" xfId="0" applyNumberFormat="1" applyFill="1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4" borderId="1" xfId="0" applyFill="1" applyBorder="1" applyAlignment="1">
      <alignment horizontal="center" wrapText="1"/>
    </xf>
    <xf numFmtId="0" fontId="0" fillId="3" borderId="1" xfId="0" applyFill="1" applyBorder="1" applyAlignment="1">
      <alignment horizontal="center" wrapText="1"/>
    </xf>
    <xf numFmtId="0" fontId="3" fillId="4" borderId="1" xfId="0" applyFont="1" applyFill="1" applyBorder="1" applyAlignment="1">
      <alignment horizontal="center" wrapText="1"/>
    </xf>
    <xf numFmtId="0" fontId="4" fillId="4" borderId="1" xfId="0" applyFont="1" applyFill="1" applyBorder="1" applyAlignment="1">
      <alignment horizontal="center" wrapText="1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colors>
    <mruColors>
      <color rgb="FFC7A7F7"/>
      <color rgb="FFB88FF5"/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76BF2-E684-4357-9568-AC81F0DD060B}">
  <dimension ref="A1:H96"/>
  <sheetViews>
    <sheetView zoomScaleNormal="100" workbookViewId="0">
      <selection activeCell="L8" sqref="L8"/>
    </sheetView>
  </sheetViews>
  <sheetFormatPr defaultRowHeight="14.25" x14ac:dyDescent="0.2"/>
  <cols>
    <col min="1" max="1" width="54.125" style="1" customWidth="1"/>
    <col min="3" max="3" width="22.25" style="1" customWidth="1"/>
    <col min="4" max="4" width="16.25" style="3" customWidth="1"/>
    <col min="6" max="6" width="26" style="1" customWidth="1"/>
    <col min="7" max="7" width="24.125" style="1" customWidth="1"/>
    <col min="8" max="8" width="50.5" style="13" customWidth="1"/>
    <col min="9" max="16384" width="9" style="1"/>
  </cols>
  <sheetData>
    <row r="1" spans="1:8" x14ac:dyDescent="0.2">
      <c r="C1" s="1" t="s">
        <v>4</v>
      </c>
      <c r="D1" s="3" t="s">
        <v>5</v>
      </c>
      <c r="E1" s="3" t="s">
        <v>191</v>
      </c>
      <c r="F1" s="1" t="s">
        <v>0</v>
      </c>
      <c r="G1" s="1" t="s">
        <v>2</v>
      </c>
      <c r="H1" s="13" t="s">
        <v>150</v>
      </c>
    </row>
    <row r="2" spans="1:8" x14ac:dyDescent="0.2">
      <c r="A2" s="1" t="s">
        <v>186</v>
      </c>
      <c r="C2" s="1" t="s">
        <v>53</v>
      </c>
      <c r="F2" s="1" t="s">
        <v>54</v>
      </c>
      <c r="G2" s="1" t="s">
        <v>29</v>
      </c>
    </row>
    <row r="3" spans="1:8" x14ac:dyDescent="0.2">
      <c r="A3" s="1" t="s">
        <v>3</v>
      </c>
      <c r="C3" s="1">
        <v>14715584</v>
      </c>
      <c r="D3" s="3">
        <v>58.884934999999999</v>
      </c>
      <c r="E3">
        <v>88.03</v>
      </c>
      <c r="F3" s="1">
        <v>5.9476129665606198E-2</v>
      </c>
      <c r="G3" s="1">
        <v>28.097815000000001</v>
      </c>
      <c r="H3" s="11" t="s">
        <v>279</v>
      </c>
    </row>
    <row r="4" spans="1:8" x14ac:dyDescent="0.2">
      <c r="A4" s="1" t="s">
        <v>30</v>
      </c>
      <c r="C4" s="1">
        <v>3909166</v>
      </c>
      <c r="D4" s="3">
        <v>38.786489000000003</v>
      </c>
      <c r="E4">
        <v>89.56</v>
      </c>
      <c r="F4" s="1">
        <v>4.8596707707415698E-2</v>
      </c>
      <c r="G4" s="1">
        <v>26.804995999999999</v>
      </c>
      <c r="H4" s="11" t="s">
        <v>280</v>
      </c>
    </row>
    <row r="5" spans="1:8" x14ac:dyDescent="0.2">
      <c r="A5" s="1" t="s">
        <v>31</v>
      </c>
      <c r="C5" s="1">
        <v>14715584</v>
      </c>
      <c r="D5" s="3">
        <v>58.868802000000002</v>
      </c>
      <c r="E5">
        <v>88.04</v>
      </c>
      <c r="F5" s="1">
        <v>5.9297892036732601E-2</v>
      </c>
      <c r="G5" s="1">
        <v>29.024611</v>
      </c>
      <c r="H5" s="11" t="s">
        <v>282</v>
      </c>
    </row>
    <row r="6" spans="1:8" x14ac:dyDescent="0.2">
      <c r="A6" s="1" t="s">
        <v>32</v>
      </c>
      <c r="C6" s="1">
        <v>3909166</v>
      </c>
      <c r="D6" s="3">
        <v>38.770350000000001</v>
      </c>
      <c r="E6">
        <v>89.59</v>
      </c>
      <c r="F6" s="1">
        <v>4.82896469235383E-2</v>
      </c>
      <c r="G6" s="1">
        <v>26.645790000000002</v>
      </c>
      <c r="H6" s="11" t="s">
        <v>283</v>
      </c>
    </row>
    <row r="7" spans="1:8" x14ac:dyDescent="0.2">
      <c r="A7" s="1" t="s">
        <v>187</v>
      </c>
      <c r="C7" s="1">
        <v>9222848</v>
      </c>
      <c r="D7" s="3">
        <v>36.906025999999997</v>
      </c>
      <c r="E7">
        <v>84.51</v>
      </c>
      <c r="F7" s="1">
        <v>9.3647690841792794E-2</v>
      </c>
      <c r="G7" s="1">
        <v>26.799779000000001</v>
      </c>
      <c r="H7" s="11" t="s">
        <v>281</v>
      </c>
    </row>
    <row r="8" spans="1:8" x14ac:dyDescent="0.2">
      <c r="A8" s="1" t="s">
        <v>188</v>
      </c>
      <c r="C8" s="1">
        <v>9222848</v>
      </c>
      <c r="D8" s="3">
        <v>36.890360999999999</v>
      </c>
      <c r="E8">
        <v>84.55</v>
      </c>
      <c r="F8" s="1">
        <v>9.3732865100774498E-2</v>
      </c>
      <c r="G8" s="1">
        <v>25.554449999999999</v>
      </c>
      <c r="H8" s="11" t="s">
        <v>284</v>
      </c>
    </row>
    <row r="9" spans="1:8" x14ac:dyDescent="0.2">
      <c r="A9" s="1" t="s">
        <v>189</v>
      </c>
      <c r="C9" s="1">
        <v>2189460</v>
      </c>
      <c r="D9" s="3">
        <v>18.688288</v>
      </c>
      <c r="E9">
        <v>87.51</v>
      </c>
      <c r="F9" s="1">
        <v>5.5442673095730102E-2</v>
      </c>
      <c r="G9" s="1">
        <v>25.503758000000001</v>
      </c>
      <c r="H9" s="11" t="s">
        <v>285</v>
      </c>
    </row>
    <row r="10" spans="1:8" x14ac:dyDescent="0.2">
      <c r="A10" s="1" t="s">
        <v>190</v>
      </c>
      <c r="C10" s="1">
        <v>2189460</v>
      </c>
      <c r="D10" s="3">
        <v>18.672626999999999</v>
      </c>
      <c r="E10">
        <v>87.44</v>
      </c>
      <c r="F10" s="1">
        <v>5.5589927145122203E-2</v>
      </c>
      <c r="G10" s="1">
        <v>26.960750000000001</v>
      </c>
      <c r="H10" s="11" t="s">
        <v>286</v>
      </c>
    </row>
    <row r="11" spans="1:8" x14ac:dyDescent="0.2">
      <c r="H11" s="11"/>
    </row>
    <row r="12" spans="1:8" x14ac:dyDescent="0.2">
      <c r="A12" s="1" t="s">
        <v>185</v>
      </c>
    </row>
    <row r="13" spans="1:8" x14ac:dyDescent="0.2">
      <c r="A13" s="1" t="s">
        <v>3</v>
      </c>
      <c r="C13" s="1">
        <v>2237552</v>
      </c>
      <c r="D13" s="3">
        <v>9.0574069999999995</v>
      </c>
      <c r="E13">
        <v>95.94</v>
      </c>
      <c r="F13" s="1">
        <v>2.6770132610803299E-2</v>
      </c>
      <c r="G13" s="1">
        <v>33.362285</v>
      </c>
      <c r="H13" s="11" t="s">
        <v>287</v>
      </c>
    </row>
    <row r="14" spans="1:8" x14ac:dyDescent="0.2">
      <c r="A14" s="1" t="s">
        <v>288</v>
      </c>
      <c r="C14" s="1">
        <v>671841</v>
      </c>
      <c r="D14" s="3">
        <v>9.0550829999999998</v>
      </c>
      <c r="E14">
        <v>95.69</v>
      </c>
      <c r="F14" s="1">
        <v>3.53650957866651E-2</v>
      </c>
      <c r="G14" s="1">
        <v>31.943598999999999</v>
      </c>
      <c r="H14" s="11" t="s">
        <v>291</v>
      </c>
    </row>
    <row r="15" spans="1:8" x14ac:dyDescent="0.2">
      <c r="A15" s="1" t="s">
        <v>31</v>
      </c>
      <c r="C15" s="1">
        <v>2237552</v>
      </c>
      <c r="D15" s="3">
        <v>9.0452069999999996</v>
      </c>
      <c r="E15">
        <v>95.91</v>
      </c>
      <c r="F15" s="1">
        <v>2.6609960541120602E-2</v>
      </c>
      <c r="G15" s="1">
        <v>38.287545000000001</v>
      </c>
      <c r="H15" s="11" t="s">
        <v>293</v>
      </c>
    </row>
    <row r="16" spans="1:8" x14ac:dyDescent="0.2">
      <c r="A16" s="1" t="s">
        <v>32</v>
      </c>
      <c r="C16" s="1">
        <v>671841</v>
      </c>
      <c r="D16" s="3">
        <v>9.0428850000000001</v>
      </c>
      <c r="E16">
        <v>95.69</v>
      </c>
      <c r="F16" s="1">
        <v>3.52886667359366E-2</v>
      </c>
      <c r="G16" s="1">
        <v>38.506022000000002</v>
      </c>
      <c r="H16" s="11" t="s">
        <v>292</v>
      </c>
    </row>
    <row r="17" spans="1:8" x14ac:dyDescent="0.2">
      <c r="A17" s="1" t="s">
        <v>294</v>
      </c>
      <c r="C17" s="1">
        <v>657968</v>
      </c>
      <c r="D17" s="3">
        <v>2.7120380000000002</v>
      </c>
      <c r="E17">
        <v>80.67</v>
      </c>
      <c r="F17" s="1">
        <v>9.3126848974933105E-2</v>
      </c>
      <c r="G17" s="1">
        <v>29.246917</v>
      </c>
      <c r="H17" s="11" t="s">
        <v>295</v>
      </c>
    </row>
    <row r="18" spans="1:8" x14ac:dyDescent="0.2">
      <c r="A18" s="1" t="s">
        <v>218</v>
      </c>
      <c r="C18" s="1">
        <v>657968</v>
      </c>
      <c r="D18" s="3">
        <v>2.701276</v>
      </c>
      <c r="E18">
        <v>80.7</v>
      </c>
      <c r="F18" s="1">
        <v>9.3678385980972098E-2</v>
      </c>
      <c r="G18" s="1">
        <v>30.244634000000001</v>
      </c>
      <c r="H18" s="11" t="s">
        <v>296</v>
      </c>
    </row>
    <row r="19" spans="1:8" x14ac:dyDescent="0.2">
      <c r="A19" s="1" t="s">
        <v>219</v>
      </c>
      <c r="C19" s="1">
        <v>271148</v>
      </c>
      <c r="D19" s="3">
        <v>2.2975599999999998</v>
      </c>
      <c r="E19">
        <v>87.98</v>
      </c>
      <c r="F19" s="1">
        <v>6.6968350733760798E-2</v>
      </c>
      <c r="G19" s="1">
        <v>29.200002000000001</v>
      </c>
      <c r="H19" s="11" t="s">
        <v>289</v>
      </c>
    </row>
    <row r="20" spans="1:8" x14ac:dyDescent="0.2">
      <c r="A20" s="1" t="s">
        <v>220</v>
      </c>
      <c r="C20" s="1">
        <v>271148</v>
      </c>
      <c r="D20" s="3">
        <v>2.2867999999999999</v>
      </c>
      <c r="E20">
        <v>88</v>
      </c>
      <c r="F20" s="1">
        <v>6.6938777999004398E-2</v>
      </c>
      <c r="G20" s="1">
        <v>26.211791999999999</v>
      </c>
      <c r="H20" s="11" t="s">
        <v>290</v>
      </c>
    </row>
    <row r="22" spans="1:8" x14ac:dyDescent="0.2">
      <c r="A22" s="1" t="s">
        <v>33</v>
      </c>
    </row>
    <row r="23" spans="1:8" x14ac:dyDescent="0.2">
      <c r="A23" s="1" t="s">
        <v>3</v>
      </c>
      <c r="C23" s="1">
        <v>270896</v>
      </c>
      <c r="D23" s="3">
        <v>1.116668</v>
      </c>
      <c r="E23" s="3">
        <v>83.32</v>
      </c>
      <c r="F23" s="1">
        <v>6.9734926686704099E-2</v>
      </c>
      <c r="G23" s="1">
        <v>9.9248010000000004</v>
      </c>
      <c r="H23" s="11" t="s">
        <v>151</v>
      </c>
    </row>
    <row r="24" spans="1:8" x14ac:dyDescent="0.2">
      <c r="A24" s="1" t="s">
        <v>30</v>
      </c>
      <c r="C24" s="1">
        <v>120000</v>
      </c>
      <c r="D24" s="3">
        <v>0.92543200000000003</v>
      </c>
      <c r="E24" s="3">
        <v>83.32</v>
      </c>
      <c r="F24" s="1">
        <v>5.69943856884167E-2</v>
      </c>
      <c r="G24" s="1">
        <v>8.3052390000000003</v>
      </c>
      <c r="H24" s="11" t="s">
        <v>152</v>
      </c>
    </row>
    <row r="25" spans="1:8" x14ac:dyDescent="0.2">
      <c r="A25" s="1" t="s">
        <v>31</v>
      </c>
      <c r="C25" s="1">
        <v>270896</v>
      </c>
      <c r="D25" s="3">
        <v>1.1150789999999999</v>
      </c>
      <c r="E25" s="3">
        <v>89.08</v>
      </c>
      <c r="F25" s="1">
        <v>7.06509731001633E-2</v>
      </c>
      <c r="G25" s="1">
        <v>10.030422</v>
      </c>
      <c r="H25" s="11" t="s">
        <v>152</v>
      </c>
    </row>
    <row r="26" spans="1:8" x14ac:dyDescent="0.2">
      <c r="A26" s="1" t="s">
        <v>32</v>
      </c>
      <c r="C26" s="1">
        <v>120000</v>
      </c>
      <c r="D26" s="3">
        <v>0.92384699999999997</v>
      </c>
      <c r="E26" s="5">
        <v>89.16</v>
      </c>
      <c r="F26" s="1">
        <v>5.6782391636844502E-2</v>
      </c>
      <c r="G26" s="1">
        <v>8.4986969999999999</v>
      </c>
      <c r="H26" s="11" t="s">
        <v>192</v>
      </c>
    </row>
    <row r="27" spans="1:8" x14ac:dyDescent="0.2">
      <c r="A27" s="1" t="s">
        <v>221</v>
      </c>
      <c r="C27" s="1">
        <v>28500</v>
      </c>
      <c r="D27" s="3">
        <v>0.115411</v>
      </c>
      <c r="E27" s="5">
        <v>72.290000000000006</v>
      </c>
      <c r="F27" s="1">
        <v>0.12207657432939301</v>
      </c>
      <c r="G27" s="1">
        <v>2.269269</v>
      </c>
      <c r="H27" s="11" t="s">
        <v>155</v>
      </c>
    </row>
    <row r="28" spans="1:8" x14ac:dyDescent="0.2">
      <c r="A28" s="1" t="s">
        <v>222</v>
      </c>
      <c r="C28" s="1">
        <v>28500</v>
      </c>
      <c r="D28" s="3">
        <v>0.109725</v>
      </c>
      <c r="E28" s="3">
        <v>72.209999999999994</v>
      </c>
      <c r="F28" s="1">
        <v>0.122460156785788</v>
      </c>
      <c r="G28" s="1">
        <v>2.3896959999999998</v>
      </c>
      <c r="H28" s="11" t="s">
        <v>193</v>
      </c>
    </row>
    <row r="29" spans="1:8" x14ac:dyDescent="0.2">
      <c r="A29" s="1" t="s">
        <v>223</v>
      </c>
      <c r="C29" s="1">
        <v>13450</v>
      </c>
      <c r="D29" s="3">
        <v>6.1318999999999999E-2</v>
      </c>
      <c r="E29" s="3">
        <v>69.63</v>
      </c>
      <c r="F29" s="1">
        <v>0.112280942283185</v>
      </c>
      <c r="G29" s="1">
        <v>2.120196</v>
      </c>
      <c r="H29" s="11" t="s">
        <v>156</v>
      </c>
    </row>
    <row r="30" spans="1:8" x14ac:dyDescent="0.2">
      <c r="A30" s="1" t="s">
        <v>224</v>
      </c>
      <c r="C30" s="1">
        <v>13450</v>
      </c>
      <c r="D30" s="3">
        <v>5.8624999999999997E-2</v>
      </c>
      <c r="E30" s="3">
        <v>69.53</v>
      </c>
      <c r="F30" s="1">
        <v>0.110153574612901</v>
      </c>
      <c r="G30" s="1">
        <v>8.6140760000000007</v>
      </c>
      <c r="H30" s="11" t="s">
        <v>194</v>
      </c>
    </row>
    <row r="32" spans="1:8" x14ac:dyDescent="0.2">
      <c r="A32" s="1" t="s">
        <v>59</v>
      </c>
    </row>
    <row r="33" spans="1:8" x14ac:dyDescent="0.2">
      <c r="A33" s="1" t="s">
        <v>3</v>
      </c>
      <c r="C33" s="1">
        <v>657968</v>
      </c>
      <c r="D33" s="3">
        <v>2.7028509999999999</v>
      </c>
      <c r="E33" s="1">
        <v>87.38</v>
      </c>
      <c r="F33" s="1">
        <v>4.9084009616167198E-2</v>
      </c>
      <c r="G33" s="1">
        <v>20.946403</v>
      </c>
      <c r="H33" s="11" t="s">
        <v>153</v>
      </c>
    </row>
    <row r="34" spans="1:8" x14ac:dyDescent="0.2">
      <c r="A34" s="1" t="s">
        <v>31</v>
      </c>
      <c r="C34" s="1">
        <v>657968</v>
      </c>
      <c r="D34" s="3">
        <v>2.7012779999999998</v>
      </c>
      <c r="E34" s="1">
        <v>87.49</v>
      </c>
      <c r="F34" s="1">
        <v>6.3413642065410503E-2</v>
      </c>
      <c r="G34" s="1">
        <v>21.966231000000001</v>
      </c>
      <c r="H34" s="11" t="s">
        <v>154</v>
      </c>
    </row>
    <row r="35" spans="1:8" x14ac:dyDescent="0.2">
      <c r="A35" s="1" t="s">
        <v>30</v>
      </c>
      <c r="C35" s="1">
        <v>271148</v>
      </c>
      <c r="D35" s="3">
        <v>2.2883770000000001</v>
      </c>
      <c r="E35" s="1">
        <v>89.12</v>
      </c>
      <c r="F35" s="1">
        <v>5.59299561952269E-2</v>
      </c>
      <c r="G35" s="1">
        <v>18.002445000000002</v>
      </c>
      <c r="H35" s="11" t="s">
        <v>154</v>
      </c>
    </row>
    <row r="36" spans="1:8" x14ac:dyDescent="0.2">
      <c r="A36" s="1" t="s">
        <v>32</v>
      </c>
      <c r="C36" s="1">
        <v>271148</v>
      </c>
      <c r="D36" s="3">
        <v>2.2867959999999998</v>
      </c>
      <c r="E36" s="1">
        <v>89.15</v>
      </c>
      <c r="F36" s="1">
        <v>5.5485583713249298E-2</v>
      </c>
      <c r="G36" s="1">
        <v>18.160620999999999</v>
      </c>
      <c r="H36" s="11" t="s">
        <v>195</v>
      </c>
    </row>
    <row r="37" spans="1:8" x14ac:dyDescent="0.2">
      <c r="A37" s="1" t="s">
        <v>34</v>
      </c>
      <c r="C37" s="1">
        <v>270896</v>
      </c>
      <c r="D37" s="3">
        <v>1.116662</v>
      </c>
      <c r="E37" s="1">
        <v>85.36</v>
      </c>
      <c r="F37" s="1">
        <v>9.0237686140547696E-2</v>
      </c>
      <c r="G37" s="1">
        <v>9.9305280000000007</v>
      </c>
      <c r="H37" s="11" t="s">
        <v>157</v>
      </c>
    </row>
    <row r="38" spans="1:8" ht="15" customHeight="1" x14ac:dyDescent="0.2">
      <c r="A38" s="1" t="s">
        <v>35</v>
      </c>
      <c r="C38" s="1">
        <v>270896</v>
      </c>
      <c r="D38" s="3">
        <v>1.115083</v>
      </c>
      <c r="E38" s="1">
        <v>85.33</v>
      </c>
      <c r="F38" s="1">
        <v>9.0063366581535201E-2</v>
      </c>
      <c r="G38" s="1">
        <v>10.019786</v>
      </c>
      <c r="H38" s="11" t="s">
        <v>196</v>
      </c>
    </row>
    <row r="39" spans="1:8" x14ac:dyDescent="0.2">
      <c r="A39" s="1" t="s">
        <v>36</v>
      </c>
      <c r="C39" s="1">
        <v>120000</v>
      </c>
      <c r="D39" s="3">
        <v>0.92542599999999997</v>
      </c>
      <c r="E39" s="1">
        <v>89.24</v>
      </c>
      <c r="F39" s="1">
        <v>4.9084009616167198E-2</v>
      </c>
      <c r="G39" s="1">
        <v>8.3240409999999994</v>
      </c>
      <c r="H39" s="11" t="s">
        <v>162</v>
      </c>
    </row>
    <row r="40" spans="1:8" x14ac:dyDescent="0.2">
      <c r="A40" s="1" t="s">
        <v>37</v>
      </c>
      <c r="C40" s="1">
        <v>120000</v>
      </c>
      <c r="D40" s="3">
        <v>0.92384699999999997</v>
      </c>
      <c r="E40" s="1">
        <v>89.22</v>
      </c>
      <c r="F40" s="1">
        <v>4.92215400002885E-2</v>
      </c>
      <c r="G40" s="1">
        <v>8.6140760000000007</v>
      </c>
      <c r="H40" s="11" t="s">
        <v>197</v>
      </c>
    </row>
    <row r="41" spans="1:8" x14ac:dyDescent="0.2">
      <c r="A41" s="1" t="s">
        <v>65</v>
      </c>
      <c r="C41" s="1">
        <v>464432</v>
      </c>
      <c r="D41" s="3">
        <v>1.909734</v>
      </c>
      <c r="E41" s="1">
        <v>86.8</v>
      </c>
      <c r="F41" s="1">
        <v>7.3426153378751899E-2</v>
      </c>
      <c r="G41" s="3">
        <v>16.776167000000001</v>
      </c>
      <c r="H41" s="11" t="s">
        <v>158</v>
      </c>
    </row>
    <row r="42" spans="1:8" x14ac:dyDescent="0.2">
      <c r="A42" s="1" t="s">
        <v>66</v>
      </c>
      <c r="C42" s="1">
        <v>464432</v>
      </c>
      <c r="D42" s="3">
        <v>1.9081509999999999</v>
      </c>
      <c r="E42" s="1">
        <v>86.82</v>
      </c>
      <c r="F42" s="1">
        <v>7.3541552879987496E-2</v>
      </c>
      <c r="G42" s="1">
        <v>16.864172</v>
      </c>
      <c r="H42" s="11" t="s">
        <v>198</v>
      </c>
    </row>
    <row r="43" spans="1:8" x14ac:dyDescent="0.2">
      <c r="A43" s="1" t="s">
        <v>67</v>
      </c>
      <c r="C43" s="1">
        <v>208476</v>
      </c>
      <c r="D43" s="3">
        <v>1.6068739999999999</v>
      </c>
      <c r="E43" s="1">
        <v>89.59</v>
      </c>
      <c r="F43" s="1">
        <v>5.1864149467623501E-2</v>
      </c>
      <c r="G43" s="1">
        <v>14.022741999999999</v>
      </c>
      <c r="H43" s="11" t="s">
        <v>163</v>
      </c>
    </row>
    <row r="44" spans="1:8" x14ac:dyDescent="0.2">
      <c r="A44" s="1" t="s">
        <v>68</v>
      </c>
      <c r="C44" s="1">
        <v>208476</v>
      </c>
      <c r="D44" s="3">
        <v>1.6052949999999999</v>
      </c>
      <c r="E44" s="1">
        <v>89.61</v>
      </c>
      <c r="F44" s="1">
        <v>5.2060445637739199E-2</v>
      </c>
      <c r="G44" s="1">
        <v>14.004538999999999</v>
      </c>
      <c r="H44" s="11" t="s">
        <v>199</v>
      </c>
    </row>
    <row r="45" spans="1:8" x14ac:dyDescent="0.2">
      <c r="A45" s="1" t="s">
        <v>234</v>
      </c>
      <c r="C45" s="1">
        <v>367664</v>
      </c>
      <c r="D45" s="3">
        <v>1.5132019999999999</v>
      </c>
      <c r="E45" s="1">
        <v>86</v>
      </c>
      <c r="F45" s="1">
        <v>9.2760983177195694E-2</v>
      </c>
      <c r="G45" s="1">
        <v>13.804232000000001</v>
      </c>
      <c r="H45" s="11" t="s">
        <v>159</v>
      </c>
    </row>
    <row r="46" spans="1:8" x14ac:dyDescent="0.2">
      <c r="A46" s="1" t="s">
        <v>79</v>
      </c>
      <c r="C46" s="1">
        <v>367664</v>
      </c>
      <c r="D46" s="3">
        <v>1.511619</v>
      </c>
      <c r="E46" s="1">
        <v>85.98</v>
      </c>
      <c r="F46" s="1">
        <v>9.2977201506605794E-2</v>
      </c>
      <c r="G46" s="1">
        <v>13.812071</v>
      </c>
      <c r="H46" s="11" t="s">
        <v>200</v>
      </c>
    </row>
    <row r="47" spans="1:8" x14ac:dyDescent="0.2">
      <c r="A47" s="1" t="s">
        <v>80</v>
      </c>
      <c r="C47" s="1">
        <v>151336</v>
      </c>
      <c r="D47" s="3">
        <v>1.2661519999999999</v>
      </c>
      <c r="E47" s="1">
        <v>89.33</v>
      </c>
      <c r="F47" s="1">
        <v>5.8414125004146E-2</v>
      </c>
      <c r="G47" s="1">
        <v>11.645421000000001</v>
      </c>
      <c r="H47" s="11" t="s">
        <v>164</v>
      </c>
    </row>
    <row r="48" spans="1:8" x14ac:dyDescent="0.2">
      <c r="A48" s="1" t="s">
        <v>81</v>
      </c>
      <c r="C48" s="1">
        <v>151336</v>
      </c>
      <c r="D48" s="3">
        <v>1.264567</v>
      </c>
      <c r="E48" s="1">
        <v>89.33</v>
      </c>
      <c r="F48" s="1">
        <v>5.8465459888724002E-2</v>
      </c>
      <c r="G48" s="1">
        <v>11.266840999999999</v>
      </c>
      <c r="H48" s="11" t="s">
        <v>201</v>
      </c>
    </row>
    <row r="49" spans="1:8" x14ac:dyDescent="0.2">
      <c r="A49" s="1" t="s">
        <v>69</v>
      </c>
      <c r="C49" s="1">
        <v>174128</v>
      </c>
      <c r="D49" s="3">
        <v>0.72013199999999999</v>
      </c>
      <c r="E49" s="1">
        <v>85.95</v>
      </c>
      <c r="F49" s="1">
        <v>8.5309143706873494E-2</v>
      </c>
      <c r="G49" s="1">
        <v>7.7266199999999996</v>
      </c>
      <c r="H49" s="11" t="s">
        <v>160</v>
      </c>
    </row>
    <row r="50" spans="1:8" x14ac:dyDescent="0.2">
      <c r="A50" s="1" t="s">
        <v>70</v>
      </c>
      <c r="C50" s="1">
        <v>174128</v>
      </c>
      <c r="D50" s="3">
        <v>0.71854099999999999</v>
      </c>
      <c r="E50" s="1">
        <v>85.91</v>
      </c>
      <c r="F50" s="1">
        <v>8.5324615440094398E-2</v>
      </c>
      <c r="G50" s="1">
        <v>7.4747440000000003</v>
      </c>
      <c r="H50" s="11" t="s">
        <v>202</v>
      </c>
    </row>
    <row r="51" spans="1:8" x14ac:dyDescent="0.2">
      <c r="A51" s="1" t="s">
        <v>71</v>
      </c>
      <c r="C51" s="1">
        <v>108017</v>
      </c>
      <c r="D51" s="3">
        <v>0.58470800000000001</v>
      </c>
      <c r="E51" s="1">
        <v>87.8</v>
      </c>
      <c r="F51" s="1">
        <v>5.2935810185544503E-2</v>
      </c>
      <c r="G51" s="1">
        <v>6.3952920000000004</v>
      </c>
      <c r="H51" s="11" t="s">
        <v>165</v>
      </c>
    </row>
    <row r="52" spans="1:8" x14ac:dyDescent="0.2">
      <c r="A52" s="1" t="s">
        <v>72</v>
      </c>
      <c r="C52" s="1">
        <v>108017</v>
      </c>
      <c r="D52" s="3">
        <v>0.583121</v>
      </c>
      <c r="E52" s="1">
        <v>87.77</v>
      </c>
      <c r="F52" s="1">
        <v>5.33142570050451E-2</v>
      </c>
      <c r="G52" s="1">
        <v>6.3420810000000003</v>
      </c>
      <c r="H52" s="11" t="s">
        <v>203</v>
      </c>
    </row>
    <row r="53" spans="1:8" x14ac:dyDescent="0.2">
      <c r="A53" s="1" t="s">
        <v>73</v>
      </c>
      <c r="C53" s="1">
        <v>77360</v>
      </c>
      <c r="D53" s="3">
        <v>0.24398</v>
      </c>
      <c r="E53" s="1">
        <v>82.65</v>
      </c>
      <c r="F53" s="1">
        <v>7.9778756570906703E-2</v>
      </c>
      <c r="G53" s="1">
        <v>3.7664900000000001</v>
      </c>
      <c r="H53" s="11" t="s">
        <v>161</v>
      </c>
    </row>
    <row r="54" spans="1:8" x14ac:dyDescent="0.2">
      <c r="A54" s="1" t="s">
        <v>74</v>
      </c>
      <c r="C54" s="1">
        <v>77360</v>
      </c>
      <c r="D54" s="3">
        <v>0.242399</v>
      </c>
      <c r="E54" s="1">
        <v>82.65</v>
      </c>
      <c r="F54" s="1">
        <v>8.0512421401917805E-2</v>
      </c>
      <c r="G54" s="1">
        <v>3.7241949999999999</v>
      </c>
      <c r="H54" s="11" t="s">
        <v>204</v>
      </c>
    </row>
    <row r="55" spans="1:8" x14ac:dyDescent="0.2">
      <c r="A55" s="1" t="s">
        <v>75</v>
      </c>
      <c r="C55" s="1">
        <v>25073</v>
      </c>
      <c r="D55" s="3">
        <v>0.3236</v>
      </c>
      <c r="E55" s="1">
        <v>81.48</v>
      </c>
      <c r="F55" s="1">
        <v>7.9337002716260902E-2</v>
      </c>
      <c r="G55" s="1">
        <v>4.3323140000000002</v>
      </c>
      <c r="H55" s="11" t="s">
        <v>166</v>
      </c>
    </row>
    <row r="56" spans="1:8" x14ac:dyDescent="0.2">
      <c r="A56" s="1" t="s">
        <v>76</v>
      </c>
      <c r="C56" s="1">
        <v>25073</v>
      </c>
      <c r="D56" s="3">
        <v>0.322015</v>
      </c>
      <c r="E56" s="1">
        <v>81.44</v>
      </c>
      <c r="F56" s="1">
        <v>7.98175419315829E-2</v>
      </c>
      <c r="G56" s="3">
        <v>4.4862919999999997</v>
      </c>
      <c r="H56" s="11" t="s">
        <v>205</v>
      </c>
    </row>
    <row r="58" spans="1:8" x14ac:dyDescent="0.2">
      <c r="A58" s="1" t="s">
        <v>55</v>
      </c>
    </row>
    <row r="59" spans="1:8" x14ac:dyDescent="0.2">
      <c r="A59" s="1" t="s">
        <v>3</v>
      </c>
      <c r="C59" s="1">
        <v>26000</v>
      </c>
      <c r="D59" s="3">
        <v>0.105419</v>
      </c>
      <c r="E59" s="1">
        <v>98.82</v>
      </c>
      <c r="F59" s="1">
        <v>8.6485078856387201E-3</v>
      </c>
      <c r="G59" s="1">
        <v>1.2237389999999999</v>
      </c>
      <c r="H59" s="11" t="s">
        <v>178</v>
      </c>
    </row>
    <row r="60" spans="1:8" x14ac:dyDescent="0.2">
      <c r="A60" s="1" t="s">
        <v>30</v>
      </c>
      <c r="C60" s="1">
        <v>4250</v>
      </c>
      <c r="D60" s="3">
        <v>5.4375E-2</v>
      </c>
      <c r="E60" s="1">
        <v>98.62</v>
      </c>
      <c r="F60" s="1">
        <v>5.8218386494567204E-3</v>
      </c>
      <c r="G60" s="1">
        <v>1.1038809999999999</v>
      </c>
      <c r="H60" s="11" t="s">
        <v>179</v>
      </c>
    </row>
    <row r="61" spans="1:8" x14ac:dyDescent="0.2">
      <c r="A61" s="1" t="s">
        <v>31</v>
      </c>
      <c r="C61" s="1">
        <v>26000</v>
      </c>
      <c r="D61" s="3">
        <v>0.104223</v>
      </c>
      <c r="E61" s="1">
        <v>98.79</v>
      </c>
      <c r="F61" s="1">
        <v>9.0671430856920105E-3</v>
      </c>
      <c r="G61" s="1">
        <v>1.2610079999999999</v>
      </c>
      <c r="H61" s="11" t="s">
        <v>179</v>
      </c>
    </row>
    <row r="62" spans="1:8" x14ac:dyDescent="0.2">
      <c r="A62" s="1" t="s">
        <v>32</v>
      </c>
      <c r="C62" s="1">
        <v>4250</v>
      </c>
      <c r="D62" s="3">
        <v>5.3180999999999999E-2</v>
      </c>
      <c r="E62" s="1">
        <v>98.63</v>
      </c>
      <c r="F62" s="1">
        <v>5.8009353020417997E-3</v>
      </c>
      <c r="G62" s="1">
        <v>1.1283540000000001</v>
      </c>
      <c r="H62" s="11" t="s">
        <v>206</v>
      </c>
    </row>
    <row r="64" spans="1:8" x14ac:dyDescent="0.2">
      <c r="A64" s="1" t="s">
        <v>56</v>
      </c>
    </row>
    <row r="65" spans="1:8" x14ac:dyDescent="0.2">
      <c r="A65" s="1" t="s">
        <v>3</v>
      </c>
      <c r="C65" s="1">
        <v>430500</v>
      </c>
      <c r="D65" s="3">
        <v>1.7256480000000001</v>
      </c>
      <c r="E65" s="1">
        <v>99.16</v>
      </c>
      <c r="F65" s="1">
        <v>3.5601117196856699E-3</v>
      </c>
      <c r="G65" s="1">
        <v>1.5371889999999999</v>
      </c>
      <c r="H65" s="11" t="s">
        <v>174</v>
      </c>
    </row>
    <row r="66" spans="1:8" x14ac:dyDescent="0.2">
      <c r="A66" s="1" t="s">
        <v>31</v>
      </c>
      <c r="C66" s="1">
        <v>430500</v>
      </c>
      <c r="D66" s="3">
        <v>0.51116700000000004</v>
      </c>
      <c r="E66" s="1">
        <v>99.13</v>
      </c>
      <c r="F66" s="1">
        <v>3.8375351290622101E-3</v>
      </c>
      <c r="G66" s="1">
        <v>1.7159580000000001</v>
      </c>
      <c r="H66" s="11" t="s">
        <v>175</v>
      </c>
    </row>
    <row r="67" spans="1:8" x14ac:dyDescent="0.2">
      <c r="A67" s="1" t="s">
        <v>30</v>
      </c>
      <c r="C67" s="1">
        <v>206500</v>
      </c>
      <c r="D67" s="3">
        <v>1.674606</v>
      </c>
      <c r="E67" s="1">
        <v>99.18</v>
      </c>
      <c r="F67" s="1">
        <v>3.8574034118390201E-3</v>
      </c>
      <c r="G67" s="1">
        <v>1.3895949999999999</v>
      </c>
      <c r="H67" s="11" t="s">
        <v>175</v>
      </c>
    </row>
    <row r="68" spans="1:8" x14ac:dyDescent="0.2">
      <c r="A68" s="1" t="s">
        <v>32</v>
      </c>
      <c r="C68" s="1">
        <v>206500</v>
      </c>
      <c r="D68" s="3">
        <v>0.46012700000000001</v>
      </c>
      <c r="E68" s="1">
        <v>99.19</v>
      </c>
      <c r="F68" s="1">
        <v>3.5255642920640601E-3</v>
      </c>
      <c r="G68" s="1">
        <v>1.830317</v>
      </c>
      <c r="H68" s="11" t="s">
        <v>207</v>
      </c>
    </row>
    <row r="69" spans="1:8" x14ac:dyDescent="0.2">
      <c r="A69" s="1" t="s">
        <v>60</v>
      </c>
      <c r="C69" s="1">
        <v>26000</v>
      </c>
      <c r="D69" s="3">
        <v>0.105419</v>
      </c>
      <c r="E69" s="1">
        <v>98.59</v>
      </c>
      <c r="F69" s="1">
        <v>1.15464722906572E-2</v>
      </c>
      <c r="G69" s="1">
        <v>1.095572</v>
      </c>
      <c r="H69" s="11" t="s">
        <v>176</v>
      </c>
    </row>
    <row r="70" spans="1:8" x14ac:dyDescent="0.2">
      <c r="A70" s="1" t="s">
        <v>38</v>
      </c>
      <c r="C70" s="1">
        <v>26000</v>
      </c>
      <c r="D70" s="3">
        <v>0.104223</v>
      </c>
      <c r="E70" s="1">
        <v>98.57</v>
      </c>
      <c r="F70" s="1">
        <v>1.16085921834968E-2</v>
      </c>
      <c r="G70" s="1">
        <v>1.253695</v>
      </c>
      <c r="H70" s="11" t="s">
        <v>208</v>
      </c>
    </row>
    <row r="71" spans="1:8" x14ac:dyDescent="0.2">
      <c r="A71" s="1" t="s">
        <v>167</v>
      </c>
      <c r="C71" s="1">
        <v>4250</v>
      </c>
      <c r="D71" s="3">
        <v>5.4375E-2</v>
      </c>
      <c r="E71" s="1">
        <v>98.75</v>
      </c>
      <c r="F71" s="1">
        <v>4.2026482421618902E-3</v>
      </c>
      <c r="G71" s="1">
        <v>0.96425799999999995</v>
      </c>
      <c r="H71" s="11" t="s">
        <v>177</v>
      </c>
    </row>
    <row r="72" spans="1:8" x14ac:dyDescent="0.2">
      <c r="A72" s="1" t="s">
        <v>168</v>
      </c>
      <c r="C72" s="1">
        <v>4250</v>
      </c>
      <c r="D72" s="3">
        <v>5.3183000000000001E-2</v>
      </c>
      <c r="E72" s="1">
        <v>98.76</v>
      </c>
      <c r="F72" s="1">
        <v>4.5172598747641396E-3</v>
      </c>
      <c r="G72" s="1">
        <v>1.029093</v>
      </c>
      <c r="H72" s="11" t="s">
        <v>209</v>
      </c>
    </row>
    <row r="74" spans="1:8" x14ac:dyDescent="0.2">
      <c r="A74" s="1" t="s">
        <v>39</v>
      </c>
    </row>
    <row r="75" spans="1:8" x14ac:dyDescent="0.2">
      <c r="A75" s="1" t="s">
        <v>3</v>
      </c>
      <c r="C75" s="1">
        <v>11678912</v>
      </c>
      <c r="D75" s="3">
        <v>46.816065999999999</v>
      </c>
      <c r="E75" s="1">
        <v>70.42</v>
      </c>
      <c r="F75" s="1">
        <v>0.21851480634433099</v>
      </c>
      <c r="G75" s="4">
        <v>2.7016203703703703E-3</v>
      </c>
      <c r="H75" s="11" t="s">
        <v>171</v>
      </c>
    </row>
    <row r="76" spans="1:8" ht="15.75" customHeight="1" x14ac:dyDescent="0.2">
      <c r="A76" s="1" t="s">
        <v>30</v>
      </c>
      <c r="C76" s="1">
        <v>4680578</v>
      </c>
      <c r="D76" s="3">
        <v>46.816065999999999</v>
      </c>
      <c r="E76" s="1">
        <v>70.27</v>
      </c>
      <c r="F76" s="1">
        <v>0.21413630213618401</v>
      </c>
      <c r="G76" s="4">
        <v>2.7006944444444448E-3</v>
      </c>
      <c r="H76" s="11" t="s">
        <v>172</v>
      </c>
    </row>
    <row r="77" spans="1:8" x14ac:dyDescent="0.2">
      <c r="A77" s="1" t="s">
        <v>31</v>
      </c>
      <c r="C77" s="1">
        <v>11678912</v>
      </c>
      <c r="D77" s="3">
        <v>45.280406999999997</v>
      </c>
      <c r="E77" s="1">
        <v>70.48</v>
      </c>
      <c r="F77" s="1">
        <v>0.217732426371541</v>
      </c>
      <c r="G77" s="4">
        <v>2.6709490740740743E-3</v>
      </c>
      <c r="H77" s="11" t="s">
        <v>172</v>
      </c>
    </row>
    <row r="78" spans="1:8" x14ac:dyDescent="0.2">
      <c r="A78" s="1" t="s">
        <v>32</v>
      </c>
      <c r="C78" s="1">
        <v>4680578</v>
      </c>
      <c r="D78" s="3">
        <v>45.280405000000002</v>
      </c>
      <c r="E78" s="1">
        <v>70.209999999999994</v>
      </c>
      <c r="F78" s="1">
        <v>0.21532358301717699</v>
      </c>
      <c r="G78" s="4">
        <v>2.6855324074074073E-3</v>
      </c>
      <c r="H78" s="11" t="s">
        <v>210</v>
      </c>
    </row>
    <row r="79" spans="1:8" x14ac:dyDescent="0.2">
      <c r="A79" s="1" t="s">
        <v>95</v>
      </c>
      <c r="C79" s="3">
        <v>4209088</v>
      </c>
      <c r="D79" s="3">
        <v>17.040520000000001</v>
      </c>
      <c r="E79" s="1">
        <v>51.72</v>
      </c>
      <c r="F79" s="1">
        <v>0.25277799049636801</v>
      </c>
      <c r="G79" s="4">
        <v>3.6650925925925926E-3</v>
      </c>
      <c r="H79" s="11" t="s">
        <v>173</v>
      </c>
    </row>
    <row r="80" spans="1:8" x14ac:dyDescent="0.2">
      <c r="A80" s="1" t="s">
        <v>105</v>
      </c>
      <c r="C80" s="1">
        <v>4209088</v>
      </c>
      <c r="D80" s="3">
        <v>13.968855</v>
      </c>
      <c r="E80" s="1">
        <v>51.69</v>
      </c>
      <c r="F80" s="1">
        <v>0.25331285731124298</v>
      </c>
      <c r="G80" s="4">
        <v>3.7202083333333336E-3</v>
      </c>
      <c r="H80" s="11" t="s">
        <v>211</v>
      </c>
    </row>
    <row r="81" spans="1:8" x14ac:dyDescent="0.2">
      <c r="A81" s="1" t="s">
        <v>106</v>
      </c>
      <c r="C81" s="1">
        <v>2329532</v>
      </c>
      <c r="D81" s="3">
        <v>17.040521999999999</v>
      </c>
      <c r="E81" s="1">
        <v>63.15</v>
      </c>
      <c r="F81" s="1">
        <v>0.23315852895724901</v>
      </c>
      <c r="G81" s="4">
        <v>3.8203240740740745E-3</v>
      </c>
      <c r="H81" s="11" t="s">
        <v>170</v>
      </c>
    </row>
    <row r="82" spans="1:8" x14ac:dyDescent="0.2">
      <c r="A82" s="1" t="s">
        <v>107</v>
      </c>
      <c r="C82" s="1">
        <v>2329532</v>
      </c>
      <c r="D82" s="3">
        <v>13.968857</v>
      </c>
      <c r="E82" s="1">
        <v>63.2</v>
      </c>
      <c r="F82" s="1">
        <v>0.23374172001788299</v>
      </c>
      <c r="G82" s="4">
        <v>3.7037037037037034E-3</v>
      </c>
      <c r="H82" s="11" t="s">
        <v>212</v>
      </c>
    </row>
    <row r="84" spans="1:8" ht="15" customHeight="1" x14ac:dyDescent="0.2">
      <c r="A84" s="1" t="s">
        <v>58</v>
      </c>
    </row>
    <row r="85" spans="1:8" x14ac:dyDescent="0.2">
      <c r="A85" s="1" t="s">
        <v>3</v>
      </c>
      <c r="C85" s="1">
        <v>25502912</v>
      </c>
      <c r="D85" s="3">
        <v>102.49232499999999</v>
      </c>
      <c r="E85" s="1">
        <v>77.099999999999994</v>
      </c>
      <c r="F85" s="1">
        <v>0.201744460687976</v>
      </c>
      <c r="G85" s="4">
        <v>8.0555555555555554E-3</v>
      </c>
      <c r="H85" s="11" t="s">
        <v>180</v>
      </c>
    </row>
    <row r="86" spans="1:8" x14ac:dyDescent="0.2">
      <c r="A86" s="1" t="s">
        <v>31</v>
      </c>
      <c r="C86" s="1">
        <v>25502912</v>
      </c>
      <c r="D86" s="3">
        <v>96.348668000000004</v>
      </c>
      <c r="E86" s="1">
        <v>77.11</v>
      </c>
      <c r="F86" s="1">
        <v>0.201319795073719</v>
      </c>
      <c r="G86" s="4">
        <v>8.1613541666666675E-3</v>
      </c>
      <c r="H86" s="11" t="s">
        <v>181</v>
      </c>
    </row>
    <row r="87" spans="1:8" x14ac:dyDescent="0.2">
      <c r="A87" s="1" t="s">
        <v>30</v>
      </c>
      <c r="C87" s="1">
        <v>5108133</v>
      </c>
      <c r="D87" s="3">
        <v>102.49232499999999</v>
      </c>
      <c r="E87" s="1">
        <v>75.599999999999994</v>
      </c>
      <c r="F87" s="1">
        <v>0.203720688485965</v>
      </c>
      <c r="G87" s="4">
        <v>7.962303240740742E-3</v>
      </c>
      <c r="H87" s="11" t="s">
        <v>181</v>
      </c>
    </row>
    <row r="88" spans="1:8" x14ac:dyDescent="0.2">
      <c r="A88" s="1" t="s">
        <v>32</v>
      </c>
      <c r="C88" s="1">
        <v>5108133</v>
      </c>
      <c r="D88" s="3">
        <v>96.348668000000004</v>
      </c>
      <c r="E88" s="1">
        <v>75.58</v>
      </c>
      <c r="F88" s="1">
        <v>0.20269442819875499</v>
      </c>
      <c r="G88" s="4">
        <v>8.3157407407407399E-3</v>
      </c>
      <c r="H88" s="11" t="s">
        <v>213</v>
      </c>
    </row>
    <row r="89" spans="1:8" x14ac:dyDescent="0.2">
      <c r="A89" s="1" t="s">
        <v>46</v>
      </c>
      <c r="C89" s="1">
        <v>11678912</v>
      </c>
      <c r="D89" s="3">
        <v>46.816056000000003</v>
      </c>
      <c r="E89" s="1">
        <v>51.99</v>
      </c>
      <c r="F89" s="1">
        <v>0.25332565652245498</v>
      </c>
      <c r="G89" s="4">
        <v>2.7436342592592595E-3</v>
      </c>
      <c r="H89" s="11" t="s">
        <v>182</v>
      </c>
    </row>
    <row r="90" spans="1:8" x14ac:dyDescent="0.2">
      <c r="A90" s="1" t="s">
        <v>96</v>
      </c>
      <c r="C90" s="1">
        <v>11678912</v>
      </c>
      <c r="D90" s="3">
        <v>45.280405000000002</v>
      </c>
      <c r="E90" s="1">
        <v>51.99</v>
      </c>
      <c r="F90" s="1">
        <v>0.25302520592167499</v>
      </c>
      <c r="G90" s="4">
        <v>2.6890046296296297E-3</v>
      </c>
      <c r="H90" s="11" t="s">
        <v>214</v>
      </c>
    </row>
    <row r="91" spans="1:8" x14ac:dyDescent="0.2">
      <c r="A91" s="1" t="s">
        <v>48</v>
      </c>
      <c r="C91" s="1">
        <v>4680578</v>
      </c>
      <c r="D91" s="3">
        <v>46.816056000000003</v>
      </c>
      <c r="E91" s="1">
        <v>58.92</v>
      </c>
      <c r="F91" s="1">
        <v>0.240339215088964</v>
      </c>
      <c r="G91" s="4">
        <v>2.6802083333333335E-3</v>
      </c>
      <c r="H91" s="11" t="s">
        <v>169</v>
      </c>
    </row>
    <row r="92" spans="1:8" ht="15" customHeight="1" x14ac:dyDescent="0.2">
      <c r="A92" s="1" t="s">
        <v>47</v>
      </c>
      <c r="C92" s="1">
        <v>4680578</v>
      </c>
      <c r="D92" s="3">
        <v>45.280405000000002</v>
      </c>
      <c r="E92" s="1">
        <v>58.86</v>
      </c>
      <c r="F92" s="1">
        <v>0.240743430230384</v>
      </c>
      <c r="G92" s="4">
        <v>2.6906249999999999E-3</v>
      </c>
      <c r="H92" s="11" t="s">
        <v>215</v>
      </c>
    </row>
    <row r="93" spans="1:8" x14ac:dyDescent="0.2">
      <c r="A93" s="1" t="s">
        <v>97</v>
      </c>
      <c r="C93" s="1">
        <v>21779648</v>
      </c>
      <c r="D93" s="3">
        <v>87.294079999999994</v>
      </c>
      <c r="E93" s="1">
        <v>47.92</v>
      </c>
      <c r="F93" s="1">
        <v>0.254144438088374</v>
      </c>
      <c r="G93" s="4">
        <v>4.6412037037037038E-3</v>
      </c>
      <c r="H93" s="11" t="s">
        <v>183</v>
      </c>
    </row>
    <row r="94" spans="1:8" x14ac:dyDescent="0.2">
      <c r="A94" s="1" t="s">
        <v>98</v>
      </c>
      <c r="C94" s="1">
        <v>21779648</v>
      </c>
      <c r="D94" s="3">
        <v>85.758416999999994</v>
      </c>
      <c r="E94" s="1">
        <v>47.9</v>
      </c>
      <c r="F94" s="1">
        <v>0.25502562827750402</v>
      </c>
      <c r="G94" s="4">
        <v>5.1597222222222218E-3</v>
      </c>
      <c r="H94" s="11" t="s">
        <v>216</v>
      </c>
    </row>
    <row r="95" spans="1:8" x14ac:dyDescent="0.2">
      <c r="A95" s="1" t="s">
        <v>99</v>
      </c>
      <c r="C95" s="1">
        <v>4363472</v>
      </c>
      <c r="D95" s="3">
        <v>87.294079999999994</v>
      </c>
      <c r="E95" s="1">
        <v>58.33</v>
      </c>
      <c r="F95" s="3">
        <v>0.24002845269050399</v>
      </c>
      <c r="G95" s="4">
        <v>5.7175925925925927E-3</v>
      </c>
      <c r="H95" s="11" t="s">
        <v>184</v>
      </c>
    </row>
    <row r="96" spans="1:8" ht="15" customHeight="1" x14ac:dyDescent="0.2">
      <c r="A96" s="1" t="s">
        <v>100</v>
      </c>
      <c r="C96" s="1">
        <v>4363472</v>
      </c>
      <c r="D96" s="3">
        <v>85.758416999999994</v>
      </c>
      <c r="E96" s="1">
        <v>58.3</v>
      </c>
      <c r="F96" s="1">
        <v>0.24002845269050399</v>
      </c>
      <c r="G96" s="4">
        <v>6.053240740740741E-3</v>
      </c>
      <c r="H96" s="11" t="s">
        <v>217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52A30-ECA4-46BB-8CF0-9FCDE2518FDD}">
  <dimension ref="A1:P33"/>
  <sheetViews>
    <sheetView tabSelected="1" topLeftCell="A4" workbookViewId="0">
      <selection activeCell="F21" sqref="F21"/>
    </sheetView>
  </sheetViews>
  <sheetFormatPr defaultRowHeight="14.25" x14ac:dyDescent="0.2"/>
  <cols>
    <col min="1" max="1" width="24.125" style="14" customWidth="1"/>
    <col min="2" max="2" width="18.25" style="14" customWidth="1"/>
    <col min="3" max="3" width="15.625" style="14" customWidth="1"/>
    <col min="4" max="4" width="22.375" style="14" customWidth="1"/>
    <col min="5" max="5" width="18.375" style="14" customWidth="1"/>
    <col min="6" max="6" width="26.375" style="14" customWidth="1"/>
    <col min="7" max="7" width="12.25" style="14" customWidth="1"/>
    <col min="8" max="8" width="11.625" style="18" customWidth="1"/>
    <col min="9" max="9" width="9" style="18"/>
    <col min="10" max="10" width="16.5" style="18" customWidth="1"/>
    <col min="11" max="13" width="9" style="26"/>
    <col min="14" max="16384" width="9" style="14"/>
  </cols>
  <sheetData>
    <row r="1" spans="1:16" ht="28.5" customHeight="1" x14ac:dyDescent="0.2">
      <c r="B1" s="29" t="s">
        <v>1</v>
      </c>
      <c r="C1" s="29"/>
      <c r="D1" s="29" t="s">
        <v>1</v>
      </c>
      <c r="E1" s="29"/>
      <c r="F1" s="15" t="s">
        <v>5</v>
      </c>
      <c r="G1" s="15" t="s">
        <v>191</v>
      </c>
      <c r="H1" s="31" t="s">
        <v>351</v>
      </c>
      <c r="I1" s="31"/>
      <c r="J1" s="31"/>
      <c r="K1" s="32" t="s">
        <v>352</v>
      </c>
      <c r="L1" s="33"/>
      <c r="M1" s="33"/>
      <c r="N1" s="29" t="s">
        <v>353</v>
      </c>
      <c r="O1" s="29"/>
      <c r="P1" s="29"/>
    </row>
    <row r="2" spans="1:16" ht="57" x14ac:dyDescent="0.2">
      <c r="B2" s="14" t="s">
        <v>304</v>
      </c>
      <c r="C2" s="14" t="s">
        <v>305</v>
      </c>
      <c r="D2" s="14" t="s">
        <v>300</v>
      </c>
      <c r="E2" s="14" t="s">
        <v>301</v>
      </c>
      <c r="H2" s="16" t="s">
        <v>2</v>
      </c>
      <c r="I2" s="16" t="s">
        <v>299</v>
      </c>
      <c r="J2" s="16" t="s">
        <v>357</v>
      </c>
      <c r="K2" s="25" t="s">
        <v>2</v>
      </c>
      <c r="L2" s="25" t="s">
        <v>299</v>
      </c>
      <c r="M2" s="25" t="s">
        <v>358</v>
      </c>
      <c r="N2" s="14" t="s">
        <v>354</v>
      </c>
      <c r="O2" s="14" t="s">
        <v>355</v>
      </c>
      <c r="P2" s="14" t="s">
        <v>356</v>
      </c>
    </row>
    <row r="3" spans="1:16" ht="57" x14ac:dyDescent="0.2">
      <c r="B3" s="14" t="s">
        <v>313</v>
      </c>
      <c r="C3" s="14" t="s">
        <v>313</v>
      </c>
      <c r="D3" s="14" t="s">
        <v>303</v>
      </c>
      <c r="E3" s="14" t="s">
        <v>302</v>
      </c>
      <c r="H3" s="31" t="s">
        <v>359</v>
      </c>
      <c r="I3" s="31"/>
      <c r="J3" s="31"/>
      <c r="K3" s="30" t="s">
        <v>359</v>
      </c>
      <c r="L3" s="30"/>
      <c r="M3" s="30"/>
    </row>
    <row r="4" spans="1:16" x14ac:dyDescent="0.2">
      <c r="A4" s="15" t="s">
        <v>186</v>
      </c>
      <c r="B4" s="17"/>
      <c r="C4" s="17"/>
      <c r="D4" s="17"/>
      <c r="E4" s="17"/>
      <c r="F4" s="15" t="s">
        <v>186</v>
      </c>
    </row>
    <row r="5" spans="1:16" ht="16.5" customHeight="1" x14ac:dyDescent="0.2">
      <c r="A5" s="14" t="s">
        <v>3</v>
      </c>
      <c r="B5" s="19" t="s">
        <v>317</v>
      </c>
      <c r="C5" s="19" t="s">
        <v>318</v>
      </c>
      <c r="D5" s="19" t="s">
        <v>319</v>
      </c>
      <c r="E5" s="19" t="s">
        <v>312</v>
      </c>
      <c r="F5" s="14">
        <v>58.884711000000003</v>
      </c>
      <c r="G5" s="20">
        <v>0.88029999999999997</v>
      </c>
      <c r="H5" s="18">
        <v>1.3471070000000001</v>
      </c>
      <c r="I5" s="21">
        <v>0.81</v>
      </c>
      <c r="J5" s="18">
        <v>691</v>
      </c>
      <c r="K5" s="26">
        <v>28.899357999999999</v>
      </c>
      <c r="L5" s="27">
        <v>0.49</v>
      </c>
      <c r="M5" s="26">
        <v>1006</v>
      </c>
      <c r="N5" s="14">
        <v>0.99604352126607298</v>
      </c>
      <c r="O5" s="14">
        <v>6.0399999999999898E-2</v>
      </c>
      <c r="P5" s="14">
        <v>6.0399999999999898E-2</v>
      </c>
    </row>
    <row r="6" spans="1:16" x14ac:dyDescent="0.2">
      <c r="A6" s="14" t="s">
        <v>297</v>
      </c>
      <c r="B6" s="22" t="s">
        <v>329</v>
      </c>
      <c r="C6" s="22" t="s">
        <v>328</v>
      </c>
      <c r="D6" s="19" t="s">
        <v>327</v>
      </c>
      <c r="E6" s="19" t="s">
        <v>312</v>
      </c>
      <c r="F6" s="14">
        <v>29.445074000000002</v>
      </c>
      <c r="G6" s="20">
        <v>0.88029999999999997</v>
      </c>
      <c r="H6" s="18">
        <v>1.406595</v>
      </c>
      <c r="I6" s="21">
        <v>0.79</v>
      </c>
      <c r="J6" s="18">
        <v>659</v>
      </c>
      <c r="N6" s="14">
        <v>0.99505440158259095</v>
      </c>
      <c r="O6" s="14">
        <v>6.0499999999999998E-2</v>
      </c>
      <c r="P6" s="14">
        <v>6.0499999999999998E-2</v>
      </c>
    </row>
    <row r="7" spans="1:16" x14ac:dyDescent="0.2">
      <c r="A7" s="14" t="s">
        <v>298</v>
      </c>
      <c r="D7" s="19" t="s">
        <v>334</v>
      </c>
      <c r="E7" s="22" t="s">
        <v>335</v>
      </c>
      <c r="F7" s="14">
        <v>14.812604</v>
      </c>
      <c r="G7" s="20">
        <v>0.88090000000000002</v>
      </c>
      <c r="K7" s="26">
        <v>22.466858999999999</v>
      </c>
      <c r="L7" s="27">
        <v>0.49</v>
      </c>
      <c r="M7" s="26">
        <v>901</v>
      </c>
      <c r="N7" s="14">
        <v>0.98822374877330699</v>
      </c>
      <c r="O7" s="14">
        <v>6.3899999999999998E-2</v>
      </c>
      <c r="P7" s="14">
        <v>6.3899999999999901E-2</v>
      </c>
    </row>
    <row r="8" spans="1:16" x14ac:dyDescent="0.2">
      <c r="D8" s="14" t="s">
        <v>309</v>
      </c>
    </row>
    <row r="9" spans="1:16" x14ac:dyDescent="0.2">
      <c r="A9" s="15" t="s">
        <v>59</v>
      </c>
      <c r="B9" s="17"/>
      <c r="C9" s="17"/>
      <c r="D9" s="17"/>
      <c r="E9" s="17"/>
      <c r="F9" s="15" t="s">
        <v>59</v>
      </c>
    </row>
    <row r="10" spans="1:16" x14ac:dyDescent="0.2">
      <c r="A10" s="14" t="s">
        <v>3</v>
      </c>
      <c r="B10" s="23" t="s">
        <v>316</v>
      </c>
      <c r="C10" s="23" t="s">
        <v>314</v>
      </c>
      <c r="D10" s="23" t="s">
        <v>315</v>
      </c>
      <c r="E10" s="19" t="s">
        <v>306</v>
      </c>
      <c r="F10" s="14">
        <v>2.7132200000000002</v>
      </c>
      <c r="G10" s="20">
        <v>0.87380000000000002</v>
      </c>
      <c r="H10" s="18">
        <v>1.2272130000000001</v>
      </c>
      <c r="I10" s="21">
        <v>0.65</v>
      </c>
      <c r="J10" s="18">
        <v>611</v>
      </c>
      <c r="K10" s="26">
        <v>18.120750999999998</v>
      </c>
      <c r="L10" s="27">
        <v>0.49</v>
      </c>
      <c r="M10" s="26">
        <v>932</v>
      </c>
      <c r="N10" s="14">
        <v>0.99197592778334998</v>
      </c>
      <c r="O10" s="14">
        <v>6.0299999999999999E-2</v>
      </c>
      <c r="P10" s="14">
        <v>6.0299999999999999E-2</v>
      </c>
    </row>
    <row r="11" spans="1:16" x14ac:dyDescent="0.2">
      <c r="A11" s="14" t="s">
        <v>297</v>
      </c>
      <c r="B11" s="19" t="s">
        <v>325</v>
      </c>
      <c r="C11" s="19" t="s">
        <v>324</v>
      </c>
      <c r="D11" s="19" t="s">
        <v>323</v>
      </c>
      <c r="E11" s="19" t="s">
        <v>326</v>
      </c>
      <c r="F11" s="14">
        <v>1.383823</v>
      </c>
      <c r="G11" s="20">
        <v>0.87419999999999998</v>
      </c>
      <c r="H11" s="18">
        <v>1.2527509999999999</v>
      </c>
      <c r="I11" s="21">
        <v>0.57999999999999996</v>
      </c>
      <c r="J11" s="18">
        <v>563</v>
      </c>
      <c r="N11" s="14">
        <v>0.99198396793587096</v>
      </c>
      <c r="O11" s="14">
        <v>6.0699999999999997E-2</v>
      </c>
      <c r="P11" s="14">
        <v>6.0699999999999997E-2</v>
      </c>
    </row>
    <row r="12" spans="1:16" x14ac:dyDescent="0.2">
      <c r="A12" s="14" t="s">
        <v>298</v>
      </c>
      <c r="D12" s="19" t="s">
        <v>337</v>
      </c>
      <c r="E12" s="19" t="s">
        <v>336</v>
      </c>
      <c r="F12" s="14">
        <v>0.743919</v>
      </c>
      <c r="G12" s="20">
        <v>0.875</v>
      </c>
      <c r="K12" s="26">
        <v>10.534646</v>
      </c>
      <c r="L12" s="27">
        <v>0.48</v>
      </c>
      <c r="M12" s="26">
        <v>861</v>
      </c>
      <c r="N12" s="14">
        <v>0.98306772908366502</v>
      </c>
      <c r="O12" s="14">
        <v>6.1799999999999897E-2</v>
      </c>
      <c r="P12" s="14">
        <v>6.1800000000000001E-2</v>
      </c>
    </row>
    <row r="14" spans="1:16" x14ac:dyDescent="0.2">
      <c r="A14" s="15" t="s">
        <v>185</v>
      </c>
      <c r="F14" s="15" t="s">
        <v>185</v>
      </c>
    </row>
    <row r="15" spans="1:16" x14ac:dyDescent="0.2">
      <c r="A15" s="14" t="s">
        <v>3</v>
      </c>
      <c r="B15" s="19" t="s">
        <v>320</v>
      </c>
      <c r="C15" s="24" t="s">
        <v>321</v>
      </c>
      <c r="D15" s="19" t="s">
        <v>322</v>
      </c>
      <c r="E15" s="19" t="s">
        <v>311</v>
      </c>
      <c r="F15" s="14">
        <v>19.615027000000001</v>
      </c>
      <c r="G15" s="20">
        <v>0.95940000000000003</v>
      </c>
      <c r="H15" s="18">
        <v>1.1881010000000001</v>
      </c>
      <c r="I15" s="21">
        <v>0.52</v>
      </c>
      <c r="J15" s="18">
        <v>637</v>
      </c>
      <c r="K15" s="26">
        <v>7.9349769999999999</v>
      </c>
      <c r="L15" s="27">
        <v>0.48</v>
      </c>
      <c r="M15" s="26">
        <v>962</v>
      </c>
      <c r="N15" s="14">
        <v>0.84255319148936103</v>
      </c>
      <c r="O15" s="14">
        <v>0.2437</v>
      </c>
      <c r="P15" s="14">
        <v>0.2437</v>
      </c>
    </row>
    <row r="16" spans="1:16" x14ac:dyDescent="0.2">
      <c r="A16" s="14" t="s">
        <v>297</v>
      </c>
      <c r="B16" s="19" t="s">
        <v>331</v>
      </c>
      <c r="C16" s="19" t="s">
        <v>332</v>
      </c>
      <c r="D16" s="19" t="s">
        <v>333</v>
      </c>
      <c r="E16" s="19" t="s">
        <v>330</v>
      </c>
      <c r="F16" s="14">
        <v>9.8313279999999992</v>
      </c>
      <c r="G16" s="20">
        <v>0.92390000000000005</v>
      </c>
      <c r="H16" s="18">
        <v>1.3956770000000001</v>
      </c>
      <c r="I16" s="21">
        <v>0.52</v>
      </c>
      <c r="J16" s="18">
        <v>595</v>
      </c>
      <c r="N16" s="14">
        <v>0.84148936170212696</v>
      </c>
      <c r="O16" s="14">
        <v>0.2442</v>
      </c>
      <c r="P16" s="14">
        <v>0.2442</v>
      </c>
    </row>
    <row r="17" spans="1:16" x14ac:dyDescent="0.2">
      <c r="A17" s="14" t="s">
        <v>298</v>
      </c>
      <c r="D17" s="19" t="s">
        <v>338</v>
      </c>
      <c r="E17" s="19" t="s">
        <v>310</v>
      </c>
      <c r="F17" s="14">
        <v>5.1920979999999997</v>
      </c>
      <c r="G17" s="20">
        <v>0.876</v>
      </c>
      <c r="K17" s="26">
        <v>3.0385309999999999</v>
      </c>
      <c r="L17" s="27">
        <v>0.48</v>
      </c>
      <c r="M17" s="26">
        <v>910</v>
      </c>
      <c r="N17" s="14">
        <v>0.88114387846291298</v>
      </c>
      <c r="O17" s="14">
        <v>0.50590000000000002</v>
      </c>
      <c r="P17" s="14">
        <v>0.50590000000000002</v>
      </c>
    </row>
    <row r="20" spans="1:16" x14ac:dyDescent="0.2">
      <c r="A20" s="15" t="s">
        <v>58</v>
      </c>
      <c r="B20" s="15"/>
      <c r="F20" s="15" t="s">
        <v>58</v>
      </c>
    </row>
    <row r="21" spans="1:16" x14ac:dyDescent="0.2">
      <c r="A21" s="14" t="s">
        <v>3</v>
      </c>
      <c r="B21" s="19" t="s">
        <v>343</v>
      </c>
      <c r="C21" s="19" t="s">
        <v>344</v>
      </c>
      <c r="D21" s="19" t="s">
        <v>345</v>
      </c>
      <c r="E21" s="19"/>
      <c r="F21" s="14">
        <v>102.494209</v>
      </c>
      <c r="G21" s="20">
        <v>0.77100000000000002</v>
      </c>
      <c r="H21" s="18">
        <v>20.427714999999999</v>
      </c>
      <c r="I21" s="21">
        <v>1</v>
      </c>
      <c r="J21" s="18">
        <v>2325</v>
      </c>
      <c r="K21" s="28">
        <v>8.326805555555556E-3</v>
      </c>
      <c r="L21" s="27">
        <v>0.4</v>
      </c>
      <c r="M21" s="26">
        <v>6000</v>
      </c>
      <c r="N21" s="14">
        <v>0.106796116504854</v>
      </c>
      <c r="O21" s="14">
        <v>0.496928571428571</v>
      </c>
      <c r="P21" s="14">
        <v>0.69839947600559005</v>
      </c>
    </row>
    <row r="22" spans="1:16" x14ac:dyDescent="0.2">
      <c r="A22" s="14" t="s">
        <v>297</v>
      </c>
      <c r="B22" s="19"/>
      <c r="C22" s="19"/>
      <c r="D22" s="19"/>
      <c r="E22" s="19"/>
      <c r="F22" s="14">
        <v>51.282266999999997</v>
      </c>
      <c r="G22" s="20">
        <v>0.77110000000000001</v>
      </c>
      <c r="H22" s="18">
        <v>17.972199</v>
      </c>
      <c r="I22" s="21">
        <v>0.91</v>
      </c>
      <c r="J22" s="18">
        <v>1381</v>
      </c>
      <c r="N22" s="14">
        <v>0.106796116504854</v>
      </c>
      <c r="O22" s="14">
        <v>0.497</v>
      </c>
      <c r="P22" s="14">
        <v>0.69849514700126103</v>
      </c>
    </row>
    <row r="23" spans="1:16" x14ac:dyDescent="0.2">
      <c r="A23" s="14" t="s">
        <v>298</v>
      </c>
      <c r="B23" s="17"/>
      <c r="D23" s="19" t="s">
        <v>346</v>
      </c>
      <c r="E23" s="19"/>
      <c r="F23" s="14">
        <v>26.108084000000002</v>
      </c>
      <c r="G23" s="20">
        <v>0.76770000000000005</v>
      </c>
      <c r="K23" s="28">
        <v>3.4860995370370371E-3</v>
      </c>
      <c r="L23" s="27">
        <v>0.46</v>
      </c>
      <c r="M23" s="26">
        <v>5000</v>
      </c>
      <c r="N23" s="14">
        <v>9.90990990990991E-2</v>
      </c>
      <c r="O23" s="14">
        <v>0.49299999999999999</v>
      </c>
      <c r="P23" s="14">
        <v>0.69304537922517795</v>
      </c>
    </row>
    <row r="25" spans="1:16" x14ac:dyDescent="0.2">
      <c r="A25" s="14" t="s">
        <v>307</v>
      </c>
      <c r="F25" s="14" t="s">
        <v>307</v>
      </c>
    </row>
    <row r="26" spans="1:16" x14ac:dyDescent="0.2">
      <c r="A26" s="14" t="s">
        <v>3</v>
      </c>
      <c r="B26" s="19"/>
      <c r="C26" s="19" t="s">
        <v>339</v>
      </c>
      <c r="D26" s="19" t="s">
        <v>340</v>
      </c>
      <c r="E26" s="19"/>
      <c r="F26" s="14">
        <v>14.211776</v>
      </c>
      <c r="G26" s="20">
        <v>0.72270000000000001</v>
      </c>
      <c r="H26" s="18">
        <v>17.054065999999999</v>
      </c>
      <c r="I26" s="21">
        <v>0.85</v>
      </c>
      <c r="J26" s="18">
        <v>2431</v>
      </c>
      <c r="K26" s="28">
        <v>3.3737384259259259E-3</v>
      </c>
      <c r="L26" s="27">
        <v>0.34</v>
      </c>
      <c r="M26" s="26">
        <v>5700</v>
      </c>
      <c r="N26" s="14">
        <v>0.18333333333333299</v>
      </c>
      <c r="O26" s="14">
        <v>0.47114285714285697</v>
      </c>
      <c r="P26" s="14">
        <v>0.66118256265148601</v>
      </c>
    </row>
    <row r="27" spans="1:16" x14ac:dyDescent="0.2">
      <c r="A27" s="14" t="s">
        <v>297</v>
      </c>
      <c r="B27" s="19"/>
      <c r="C27" s="19" t="s">
        <v>350</v>
      </c>
      <c r="D27" s="19" t="s">
        <v>349</v>
      </c>
      <c r="E27" s="19"/>
      <c r="F27" s="14">
        <v>7.1423300000000003</v>
      </c>
      <c r="G27" s="20">
        <v>0.72219999999999995</v>
      </c>
      <c r="H27" s="18">
        <v>17.033526999999999</v>
      </c>
      <c r="I27" s="21">
        <v>0.59</v>
      </c>
      <c r="J27" s="18">
        <v>1585</v>
      </c>
      <c r="N27" s="14">
        <v>0.17741935483870899</v>
      </c>
      <c r="O27" s="14">
        <v>0.47128571428571397</v>
      </c>
      <c r="P27" s="14">
        <v>0.66097155894930604</v>
      </c>
    </row>
    <row r="28" spans="1:16" x14ac:dyDescent="0.2">
      <c r="A28" s="14" t="s">
        <v>298</v>
      </c>
      <c r="B28" s="17"/>
      <c r="D28" s="19"/>
      <c r="E28" s="19"/>
      <c r="F28" s="14">
        <v>3.8864350000000001</v>
      </c>
      <c r="G28" s="14">
        <v>68.349999999999994</v>
      </c>
      <c r="K28" s="28">
        <v>7.9042824074074074E-4</v>
      </c>
      <c r="L28" s="27">
        <v>0.49</v>
      </c>
      <c r="M28" s="26">
        <v>4300</v>
      </c>
    </row>
    <row r="30" spans="1:16" x14ac:dyDescent="0.2">
      <c r="A30" s="15" t="s">
        <v>308</v>
      </c>
      <c r="F30" s="15" t="s">
        <v>308</v>
      </c>
    </row>
    <row r="31" spans="1:16" x14ac:dyDescent="0.2">
      <c r="A31" s="14" t="s">
        <v>3</v>
      </c>
      <c r="C31" s="19" t="s">
        <v>341</v>
      </c>
      <c r="D31" s="19" t="s">
        <v>342</v>
      </c>
      <c r="E31" s="19"/>
      <c r="F31" s="14">
        <v>275.42082799999997</v>
      </c>
      <c r="G31" s="20">
        <v>0.78690000000000004</v>
      </c>
      <c r="H31" s="18">
        <v>33.951880000000003</v>
      </c>
      <c r="I31" s="21">
        <v>1</v>
      </c>
      <c r="J31" s="18">
        <v>2505</v>
      </c>
      <c r="K31" s="28">
        <v>1.4477291666666668E-2</v>
      </c>
      <c r="L31" s="27">
        <v>0.42</v>
      </c>
      <c r="M31" s="26">
        <v>6900</v>
      </c>
      <c r="N31" s="14">
        <v>0.141304347826086</v>
      </c>
      <c r="O31" s="14">
        <v>0.50292857142857095</v>
      </c>
      <c r="P31" s="14">
        <v>0.70409000590053195</v>
      </c>
    </row>
    <row r="32" spans="1:16" x14ac:dyDescent="0.2">
      <c r="A32" s="14" t="s">
        <v>297</v>
      </c>
      <c r="B32" s="19"/>
      <c r="C32" s="19" t="s">
        <v>347</v>
      </c>
      <c r="D32" s="19" t="s">
        <v>348</v>
      </c>
      <c r="E32" s="19"/>
      <c r="F32" s="14">
        <v>137.96109300000001</v>
      </c>
      <c r="G32" s="20">
        <v>0.78720000000000001</v>
      </c>
      <c r="H32" s="18">
        <v>30.493341999999998</v>
      </c>
      <c r="I32" s="21">
        <v>0.91</v>
      </c>
      <c r="J32" s="18">
        <v>1571</v>
      </c>
      <c r="N32" s="14">
        <v>0.141304347826086</v>
      </c>
      <c r="O32" s="14">
        <v>0.50335714285714195</v>
      </c>
      <c r="P32" s="14">
        <v>0.70465111701164296</v>
      </c>
    </row>
    <row r="33" spans="1:16" x14ac:dyDescent="0.2">
      <c r="A33" s="14" t="s">
        <v>298</v>
      </c>
      <c r="D33" s="19"/>
      <c r="E33" s="19"/>
      <c r="F33" s="14">
        <v>69.570575000000005</v>
      </c>
      <c r="G33" s="20">
        <v>0.78449999999999998</v>
      </c>
      <c r="K33" s="28">
        <v>7.6827083333333331E-3</v>
      </c>
      <c r="L33" s="27">
        <v>0.46</v>
      </c>
      <c r="M33" s="26">
        <v>5500</v>
      </c>
      <c r="N33" s="14">
        <v>0.13043478260869501</v>
      </c>
      <c r="O33" s="14">
        <v>0.50235714285714195</v>
      </c>
      <c r="P33" s="14">
        <v>0.70350483782213602</v>
      </c>
    </row>
  </sheetData>
  <mergeCells count="7">
    <mergeCell ref="N1:P1"/>
    <mergeCell ref="K3:M3"/>
    <mergeCell ref="D1:E1"/>
    <mergeCell ref="H3:J3"/>
    <mergeCell ref="B1:C1"/>
    <mergeCell ref="H1:J1"/>
    <mergeCell ref="K1:M1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44291-897A-437E-A51C-04BEE5E6E971}">
  <dimension ref="A1:J91"/>
  <sheetViews>
    <sheetView topLeftCell="A61" workbookViewId="0">
      <selection activeCell="D59" sqref="D59"/>
    </sheetView>
  </sheetViews>
  <sheetFormatPr defaultRowHeight="14.25" x14ac:dyDescent="0.2"/>
  <cols>
    <col min="1" max="1" width="23.75" style="5" customWidth="1"/>
    <col min="2" max="4" width="25.375" style="5" customWidth="1"/>
    <col min="5" max="5" width="15.25" style="5" customWidth="1"/>
    <col min="7" max="7" width="15.25" style="5" customWidth="1"/>
    <col min="8" max="8" width="9" style="5"/>
    <col min="10" max="10" width="24" style="5" customWidth="1"/>
    <col min="11" max="16384" width="9" style="5"/>
  </cols>
  <sheetData>
    <row r="1" spans="1:10" ht="71.25" x14ac:dyDescent="0.2">
      <c r="A1" s="5" t="s">
        <v>110</v>
      </c>
      <c r="B1" s="5" t="s">
        <v>111</v>
      </c>
      <c r="C1" s="5" t="s">
        <v>112</v>
      </c>
      <c r="D1" s="5" t="s">
        <v>147</v>
      </c>
      <c r="E1" s="5" t="s">
        <v>142</v>
      </c>
      <c r="F1" s="5" t="s">
        <v>143</v>
      </c>
      <c r="G1" s="5" t="s">
        <v>113</v>
      </c>
      <c r="H1" s="5" t="s">
        <v>144</v>
      </c>
      <c r="J1" s="5" t="s">
        <v>145</v>
      </c>
    </row>
    <row r="2" spans="1:10" x14ac:dyDescent="0.2">
      <c r="A2" s="5" t="s">
        <v>114</v>
      </c>
      <c r="B2" s="5" t="s">
        <v>57</v>
      </c>
      <c r="C2" s="3">
        <v>83.32</v>
      </c>
      <c r="D2" s="3">
        <f>C2-83.32</f>
        <v>0</v>
      </c>
      <c r="E2" s="8">
        <v>270896</v>
      </c>
      <c r="F2" s="7">
        <f>E2/270896</f>
        <v>1</v>
      </c>
      <c r="G2" s="6">
        <v>1.116668</v>
      </c>
      <c r="H2" s="9">
        <f>G2/1.116668</f>
        <v>1</v>
      </c>
      <c r="J2" s="10">
        <f>AVERAGE(H3:H9,H11:H17,H19:H25,H27:H29,H31:H37,H39:H45)</f>
        <v>0.4930796947399238</v>
      </c>
    </row>
    <row r="3" spans="1:10" x14ac:dyDescent="0.2">
      <c r="A3" s="5" t="s">
        <v>114</v>
      </c>
      <c r="B3" s="5" t="s">
        <v>116</v>
      </c>
      <c r="C3" s="3">
        <v>83.32</v>
      </c>
      <c r="D3" s="3">
        <f t="shared" ref="D3:D9" si="0">C3-83.32</f>
        <v>0</v>
      </c>
      <c r="E3" s="8">
        <v>270896</v>
      </c>
      <c r="F3" s="7">
        <f t="shared" ref="F3:F9" si="1">E3/270896</f>
        <v>1</v>
      </c>
      <c r="G3" s="6">
        <v>1.1150789999999999</v>
      </c>
      <c r="H3" s="9">
        <f t="shared" ref="H3:H9" si="2">G3/1.116668</f>
        <v>0.99857701662445775</v>
      </c>
      <c r="J3" s="5" t="s">
        <v>146</v>
      </c>
    </row>
    <row r="4" spans="1:10" x14ac:dyDescent="0.2">
      <c r="A4" s="5" t="s">
        <v>114</v>
      </c>
      <c r="B4" s="5" t="s">
        <v>115</v>
      </c>
      <c r="C4" s="3">
        <v>89.08</v>
      </c>
      <c r="D4" s="3">
        <f t="shared" si="0"/>
        <v>5.7600000000000051</v>
      </c>
      <c r="E4" s="8">
        <v>120000</v>
      </c>
      <c r="F4" s="7">
        <f t="shared" si="1"/>
        <v>0.44297442560982814</v>
      </c>
      <c r="G4" s="6">
        <v>0.92543200000000003</v>
      </c>
      <c r="H4" s="9">
        <f t="shared" si="2"/>
        <v>0.82874408508168951</v>
      </c>
      <c r="J4" s="10">
        <f>AVERAGE(F3:F9,F11:F17,F19:F25,F27:F29,F31:F37,F39:F45)</f>
        <v>0.35165384000002303</v>
      </c>
    </row>
    <row r="5" spans="1:10" x14ac:dyDescent="0.2">
      <c r="A5" s="5" t="s">
        <v>114</v>
      </c>
      <c r="B5" s="5" t="s">
        <v>117</v>
      </c>
      <c r="C5" s="5">
        <v>89.16</v>
      </c>
      <c r="D5" s="3">
        <f t="shared" si="0"/>
        <v>5.8400000000000034</v>
      </c>
      <c r="E5" s="8">
        <v>120000</v>
      </c>
      <c r="F5" s="7">
        <f>E5/270896</f>
        <v>0.44297442560982814</v>
      </c>
      <c r="G5" s="6">
        <v>0.92384699999999997</v>
      </c>
      <c r="H5" s="9">
        <f>G5/1.116668</f>
        <v>0.82732468379142232</v>
      </c>
      <c r="J5" s="5" t="s">
        <v>148</v>
      </c>
    </row>
    <row r="6" spans="1:10" x14ac:dyDescent="0.2">
      <c r="A6" s="5" t="s">
        <v>114</v>
      </c>
      <c r="B6" s="5" t="s">
        <v>126</v>
      </c>
      <c r="C6" s="5">
        <v>72.290000000000006</v>
      </c>
      <c r="D6" s="3">
        <f t="shared" si="0"/>
        <v>-11.029999999999987</v>
      </c>
      <c r="E6" s="8">
        <v>28500</v>
      </c>
      <c r="F6" s="7">
        <f>E6/270896</f>
        <v>0.10520642608233419</v>
      </c>
      <c r="G6" s="6">
        <v>0.115411</v>
      </c>
      <c r="H6" s="9">
        <f>G6/1.116668</f>
        <v>0.10335301092177801</v>
      </c>
      <c r="J6" s="5">
        <f>AVERAGE(D3:D9,D11:D17,D19:D25,D27:D29,D31:D37,D39:D45)</f>
        <v>-5.2615789473684167</v>
      </c>
    </row>
    <row r="7" spans="1:10" x14ac:dyDescent="0.2">
      <c r="A7" s="5" t="s">
        <v>114</v>
      </c>
      <c r="B7" s="5" t="s">
        <v>118</v>
      </c>
      <c r="C7" s="3">
        <v>72.209999999999994</v>
      </c>
      <c r="D7" s="3">
        <f t="shared" si="0"/>
        <v>-11.11</v>
      </c>
      <c r="E7" s="8">
        <v>28500</v>
      </c>
      <c r="F7" s="7">
        <f t="shared" si="1"/>
        <v>0.10520642608233419</v>
      </c>
      <c r="G7" s="6">
        <v>0.109725</v>
      </c>
      <c r="H7" s="9">
        <f t="shared" si="2"/>
        <v>9.8261076703191993E-2</v>
      </c>
    </row>
    <row r="8" spans="1:10" x14ac:dyDescent="0.2">
      <c r="A8" s="5" t="s">
        <v>114</v>
      </c>
      <c r="B8" s="5" t="s">
        <v>119</v>
      </c>
      <c r="C8" s="3">
        <v>69.63</v>
      </c>
      <c r="D8" s="3">
        <f t="shared" si="0"/>
        <v>-13.689999999999998</v>
      </c>
      <c r="E8" s="8">
        <v>13450</v>
      </c>
      <c r="F8" s="7">
        <f t="shared" si="1"/>
        <v>4.9650050203768233E-2</v>
      </c>
      <c r="G8" s="6">
        <v>6.1318999999999999E-2</v>
      </c>
      <c r="H8" s="9">
        <f t="shared" si="2"/>
        <v>5.4912471746302392E-2</v>
      </c>
    </row>
    <row r="9" spans="1:10" x14ac:dyDescent="0.2">
      <c r="A9" s="5" t="s">
        <v>114</v>
      </c>
      <c r="B9" s="5" t="s">
        <v>120</v>
      </c>
      <c r="C9" s="3">
        <v>69.53</v>
      </c>
      <c r="D9" s="3">
        <f t="shared" si="0"/>
        <v>-13.789999999999992</v>
      </c>
      <c r="E9" s="8">
        <v>13450</v>
      </c>
      <c r="F9" s="7">
        <f t="shared" si="1"/>
        <v>4.9650050203768233E-2</v>
      </c>
      <c r="G9" s="6">
        <v>5.8624999999999997E-2</v>
      </c>
      <c r="H9" s="9">
        <f t="shared" si="2"/>
        <v>5.2499937313507682E-2</v>
      </c>
    </row>
    <row r="10" spans="1:10" x14ac:dyDescent="0.2">
      <c r="A10" s="5" t="s">
        <v>121</v>
      </c>
      <c r="B10" s="5" t="s">
        <v>57</v>
      </c>
      <c r="C10" s="3">
        <v>87.38</v>
      </c>
      <c r="D10" s="3">
        <f>C10-87.38</f>
        <v>0</v>
      </c>
      <c r="E10" s="8">
        <v>657968</v>
      </c>
      <c r="F10" s="7">
        <f>E10/657968</f>
        <v>1</v>
      </c>
      <c r="G10" s="6">
        <v>2.7028509999999999</v>
      </c>
      <c r="H10" s="9">
        <f>G10/2.702851</f>
        <v>1</v>
      </c>
    </row>
    <row r="11" spans="1:10" x14ac:dyDescent="0.2">
      <c r="A11" s="5" t="s">
        <v>121</v>
      </c>
      <c r="B11" s="5" t="s">
        <v>116</v>
      </c>
      <c r="C11" s="3">
        <v>87.49</v>
      </c>
      <c r="D11" s="3">
        <f t="shared" ref="D11:D17" si="3">C11-87.38</f>
        <v>0.10999999999999943</v>
      </c>
      <c r="E11" s="8">
        <v>657968</v>
      </c>
      <c r="F11" s="7">
        <f t="shared" ref="F11:F17" si="4">E11/657968</f>
        <v>1</v>
      </c>
      <c r="G11" s="6">
        <v>2.7012779999999998</v>
      </c>
      <c r="H11" s="9">
        <f t="shared" ref="H11:H17" si="5">G11/2.702851</f>
        <v>0.99941802193313656</v>
      </c>
    </row>
    <row r="12" spans="1:10" x14ac:dyDescent="0.2">
      <c r="A12" s="5" t="s">
        <v>121</v>
      </c>
      <c r="B12" s="5" t="s">
        <v>115</v>
      </c>
      <c r="C12" s="3">
        <v>89.12</v>
      </c>
      <c r="D12" s="3">
        <f t="shared" si="3"/>
        <v>1.7400000000000091</v>
      </c>
      <c r="E12" s="8">
        <v>271148</v>
      </c>
      <c r="F12" s="7">
        <f t="shared" si="4"/>
        <v>0.41209906864771539</v>
      </c>
      <c r="G12" s="6">
        <v>2.2883770000000001</v>
      </c>
      <c r="H12" s="9">
        <f t="shared" si="5"/>
        <v>0.8466530341480164</v>
      </c>
    </row>
    <row r="13" spans="1:10" x14ac:dyDescent="0.2">
      <c r="A13" s="5" t="s">
        <v>121</v>
      </c>
      <c r="B13" s="5" t="s">
        <v>122</v>
      </c>
      <c r="C13" s="5">
        <v>82.65</v>
      </c>
      <c r="D13" s="3">
        <f t="shared" si="3"/>
        <v>-4.7299999999999898</v>
      </c>
      <c r="E13" s="8">
        <v>77360</v>
      </c>
      <c r="F13" s="7">
        <f t="shared" si="4"/>
        <v>0.11757410694745034</v>
      </c>
      <c r="G13" s="6">
        <v>0.24398</v>
      </c>
      <c r="H13" s="9">
        <f t="shared" si="5"/>
        <v>9.0267647014208335E-2</v>
      </c>
    </row>
    <row r="14" spans="1:10" x14ac:dyDescent="0.2">
      <c r="A14" s="5" t="s">
        <v>121</v>
      </c>
      <c r="B14" s="5" t="s">
        <v>117</v>
      </c>
      <c r="C14" s="3">
        <v>89.15</v>
      </c>
      <c r="D14" s="3">
        <f t="shared" si="3"/>
        <v>1.7700000000000102</v>
      </c>
      <c r="E14" s="8">
        <v>271148</v>
      </c>
      <c r="F14" s="7">
        <f t="shared" si="4"/>
        <v>0.41209906864771539</v>
      </c>
      <c r="G14" s="6">
        <v>2.2867959999999998</v>
      </c>
      <c r="H14" s="9">
        <f t="shared" si="5"/>
        <v>0.84606809624355905</v>
      </c>
    </row>
    <row r="15" spans="1:10" x14ac:dyDescent="0.2">
      <c r="A15" s="5" t="s">
        <v>121</v>
      </c>
      <c r="B15" s="5" t="s">
        <v>123</v>
      </c>
      <c r="C15" s="3">
        <v>82.65</v>
      </c>
      <c r="D15" s="3">
        <f t="shared" si="3"/>
        <v>-4.7299999999999898</v>
      </c>
      <c r="E15" s="8">
        <v>77360</v>
      </c>
      <c r="F15" s="7">
        <f t="shared" si="4"/>
        <v>0.11757410694745034</v>
      </c>
      <c r="G15" s="6">
        <v>0.242399</v>
      </c>
      <c r="H15" s="9">
        <f t="shared" si="5"/>
        <v>8.9682709109751152E-2</v>
      </c>
    </row>
    <row r="16" spans="1:10" x14ac:dyDescent="0.2">
      <c r="A16" s="5" t="s">
        <v>121</v>
      </c>
      <c r="B16" s="5" t="s">
        <v>124</v>
      </c>
      <c r="C16" s="3">
        <v>81.48</v>
      </c>
      <c r="D16" s="3">
        <f t="shared" si="3"/>
        <v>-5.8999999999999915</v>
      </c>
      <c r="E16" s="8">
        <v>25073</v>
      </c>
      <c r="F16" s="7">
        <f t="shared" si="4"/>
        <v>3.8106716436057682E-2</v>
      </c>
      <c r="G16" s="6">
        <v>0.3236</v>
      </c>
      <c r="H16" s="9">
        <f t="shared" si="5"/>
        <v>0.11972543066561939</v>
      </c>
    </row>
    <row r="17" spans="1:8" x14ac:dyDescent="0.2">
      <c r="A17" s="5" t="s">
        <v>121</v>
      </c>
      <c r="B17" s="5" t="s">
        <v>125</v>
      </c>
      <c r="C17" s="3">
        <v>81.44</v>
      </c>
      <c r="D17" s="3">
        <f t="shared" si="3"/>
        <v>-5.9399999999999977</v>
      </c>
      <c r="E17" s="8">
        <v>25073</v>
      </c>
      <c r="F17" s="7">
        <f t="shared" si="4"/>
        <v>3.8106716436057682E-2</v>
      </c>
      <c r="G17" s="6">
        <v>0.322015</v>
      </c>
      <c r="H17" s="9">
        <f t="shared" si="5"/>
        <v>0.11913901284236535</v>
      </c>
    </row>
    <row r="18" spans="1:8" x14ac:dyDescent="0.2">
      <c r="A18" s="5" t="s">
        <v>127</v>
      </c>
      <c r="B18" s="5" t="s">
        <v>57</v>
      </c>
      <c r="C18" s="3">
        <v>99.16</v>
      </c>
      <c r="D18" s="3">
        <f>C18-99.16</f>
        <v>0</v>
      </c>
      <c r="E18" s="8">
        <v>430500</v>
      </c>
      <c r="F18" s="7">
        <f>E18/430500</f>
        <v>1</v>
      </c>
      <c r="G18" s="6">
        <v>1.7256480000000001</v>
      </c>
      <c r="H18" s="9">
        <f>G18/1.725648</f>
        <v>1</v>
      </c>
    </row>
    <row r="19" spans="1:8" x14ac:dyDescent="0.2">
      <c r="A19" s="5" t="s">
        <v>127</v>
      </c>
      <c r="B19" s="5" t="s">
        <v>116</v>
      </c>
      <c r="C19" s="3">
        <v>99.13</v>
      </c>
      <c r="D19" s="3">
        <f t="shared" ref="D19:D25" si="6">C19-99.16</f>
        <v>-3.0000000000001137E-2</v>
      </c>
      <c r="E19" s="8">
        <v>430500</v>
      </c>
      <c r="F19" s="7">
        <f t="shared" ref="F19:F25" si="7">E19/430500</f>
        <v>1</v>
      </c>
      <c r="G19" s="6">
        <v>0.51116700000000004</v>
      </c>
      <c r="H19" s="9">
        <f t="shared" ref="H19:H25" si="8">G19/1.725648</f>
        <v>0.29621742093404912</v>
      </c>
    </row>
    <row r="20" spans="1:8" x14ac:dyDescent="0.2">
      <c r="A20" s="5" t="s">
        <v>127</v>
      </c>
      <c r="B20" s="5" t="s">
        <v>115</v>
      </c>
      <c r="C20" s="3">
        <v>99.18</v>
      </c>
      <c r="D20" s="3">
        <f t="shared" si="6"/>
        <v>2.0000000000010232E-2</v>
      </c>
      <c r="E20" s="8">
        <v>206500</v>
      </c>
      <c r="F20" s="7">
        <f t="shared" si="7"/>
        <v>0.47967479674796748</v>
      </c>
      <c r="G20" s="6">
        <v>1.674606</v>
      </c>
      <c r="H20" s="9">
        <f t="shared" si="8"/>
        <v>0.97042154599315733</v>
      </c>
    </row>
    <row r="21" spans="1:8" x14ac:dyDescent="0.2">
      <c r="A21" s="5" t="s">
        <v>127</v>
      </c>
      <c r="B21" s="5" t="s">
        <v>126</v>
      </c>
      <c r="C21" s="3">
        <v>98.59</v>
      </c>
      <c r="D21" s="3">
        <f t="shared" si="6"/>
        <v>-0.56999999999999318</v>
      </c>
      <c r="E21" s="8">
        <v>26000</v>
      </c>
      <c r="F21" s="7">
        <f t="shared" si="7"/>
        <v>6.039488966318235E-2</v>
      </c>
      <c r="G21" s="6">
        <v>0.105419</v>
      </c>
      <c r="H21" s="9">
        <f t="shared" si="8"/>
        <v>6.1089515358868085E-2</v>
      </c>
    </row>
    <row r="22" spans="1:8" x14ac:dyDescent="0.2">
      <c r="A22" s="5" t="s">
        <v>127</v>
      </c>
      <c r="B22" s="5" t="s">
        <v>117</v>
      </c>
      <c r="C22" s="3">
        <v>99.19</v>
      </c>
      <c r="D22" s="3">
        <f t="shared" si="6"/>
        <v>3.0000000000001137E-2</v>
      </c>
      <c r="E22" s="8">
        <v>206500</v>
      </c>
      <c r="F22" s="7">
        <f t="shared" si="7"/>
        <v>0.47967479674796748</v>
      </c>
      <c r="G22" s="6">
        <v>0.46012700000000001</v>
      </c>
      <c r="H22" s="9">
        <f t="shared" si="8"/>
        <v>0.26664012591212111</v>
      </c>
    </row>
    <row r="23" spans="1:8" x14ac:dyDescent="0.2">
      <c r="A23" s="5" t="s">
        <v>127</v>
      </c>
      <c r="B23" s="5" t="s">
        <v>118</v>
      </c>
      <c r="C23" s="3">
        <v>98.57</v>
      </c>
      <c r="D23" s="3">
        <f t="shared" si="6"/>
        <v>-0.59000000000000341</v>
      </c>
      <c r="E23" s="8">
        <v>26000</v>
      </c>
      <c r="F23" s="7">
        <f t="shared" si="7"/>
        <v>6.039488966318235E-2</v>
      </c>
      <c r="G23" s="6">
        <v>0.104223</v>
      </c>
      <c r="H23" s="9">
        <f t="shared" si="8"/>
        <v>6.0396442379905976E-2</v>
      </c>
    </row>
    <row r="24" spans="1:8" x14ac:dyDescent="0.2">
      <c r="A24" s="5" t="s">
        <v>127</v>
      </c>
      <c r="B24" s="5" t="s">
        <v>128</v>
      </c>
      <c r="C24" s="3">
        <v>98.75</v>
      </c>
      <c r="D24" s="3">
        <f t="shared" si="6"/>
        <v>-0.40999999999999659</v>
      </c>
      <c r="E24" s="8">
        <v>4250</v>
      </c>
      <c r="F24" s="7">
        <f t="shared" si="7"/>
        <v>9.8722415795586532E-3</v>
      </c>
      <c r="G24" s="6">
        <v>5.4375E-2</v>
      </c>
      <c r="H24" s="9">
        <f t="shared" si="8"/>
        <v>3.1509902367110786E-2</v>
      </c>
    </row>
    <row r="25" spans="1:8" x14ac:dyDescent="0.2">
      <c r="A25" s="5" t="s">
        <v>127</v>
      </c>
      <c r="B25" s="5" t="s">
        <v>129</v>
      </c>
      <c r="C25" s="3">
        <v>98.76</v>
      </c>
      <c r="D25" s="3">
        <f t="shared" si="6"/>
        <v>-0.39999999999999147</v>
      </c>
      <c r="E25" s="8">
        <v>4250</v>
      </c>
      <c r="F25" s="7">
        <f t="shared" si="7"/>
        <v>9.8722415795586532E-3</v>
      </c>
      <c r="G25" s="6">
        <v>5.3183000000000001E-2</v>
      </c>
      <c r="H25" s="9">
        <f t="shared" si="8"/>
        <v>3.0819147357977989E-2</v>
      </c>
    </row>
    <row r="26" spans="1:8" x14ac:dyDescent="0.2">
      <c r="A26" s="5" t="s">
        <v>130</v>
      </c>
      <c r="B26" s="5" t="s">
        <v>57</v>
      </c>
      <c r="C26" s="3">
        <v>98.82</v>
      </c>
      <c r="D26" s="3">
        <f>C26-98.82</f>
        <v>0</v>
      </c>
      <c r="E26" s="8">
        <v>26000</v>
      </c>
      <c r="F26" s="7">
        <f>E26/26000</f>
        <v>1</v>
      </c>
      <c r="G26" s="6">
        <v>0.105419</v>
      </c>
      <c r="H26" s="9">
        <f>G26/0.105419</f>
        <v>1</v>
      </c>
    </row>
    <row r="27" spans="1:8" x14ac:dyDescent="0.2">
      <c r="A27" s="5" t="s">
        <v>130</v>
      </c>
      <c r="B27" s="5" t="s">
        <v>116</v>
      </c>
      <c r="C27" s="3">
        <v>98.79</v>
      </c>
      <c r="D27" s="3">
        <f t="shared" ref="D27:D29" si="9">C27-98.82</f>
        <v>-2.9999999999986926E-2</v>
      </c>
      <c r="E27" s="8">
        <v>26000</v>
      </c>
      <c r="F27" s="7">
        <f t="shared" ref="F27:F29" si="10">E27/26000</f>
        <v>1</v>
      </c>
      <c r="G27" s="6">
        <v>0.104223</v>
      </c>
      <c r="H27" s="9">
        <f t="shared" ref="H27:H29" si="11">G27/0.105419</f>
        <v>0.98865479657367261</v>
      </c>
    </row>
    <row r="28" spans="1:8" x14ac:dyDescent="0.2">
      <c r="A28" s="5" t="s">
        <v>130</v>
      </c>
      <c r="B28" s="5" t="s">
        <v>115</v>
      </c>
      <c r="C28" s="3">
        <v>98.62</v>
      </c>
      <c r="D28" s="3">
        <f t="shared" si="9"/>
        <v>-0.19999999999998863</v>
      </c>
      <c r="E28" s="8">
        <v>4250</v>
      </c>
      <c r="F28" s="7">
        <f t="shared" si="10"/>
        <v>0.16346153846153846</v>
      </c>
      <c r="G28" s="6">
        <v>5.4375E-2</v>
      </c>
      <c r="H28" s="9">
        <f t="shared" si="11"/>
        <v>0.51579885978808371</v>
      </c>
    </row>
    <row r="29" spans="1:8" x14ac:dyDescent="0.2">
      <c r="A29" s="5" t="s">
        <v>130</v>
      </c>
      <c r="B29" s="5" t="s">
        <v>117</v>
      </c>
      <c r="C29" s="3">
        <v>98.63</v>
      </c>
      <c r="D29" s="3">
        <f t="shared" si="9"/>
        <v>-0.18999999999999773</v>
      </c>
      <c r="E29" s="8">
        <v>4250</v>
      </c>
      <c r="F29" s="7">
        <f t="shared" si="10"/>
        <v>0.16346153846153846</v>
      </c>
      <c r="G29" s="6">
        <v>5.3180999999999999E-2</v>
      </c>
      <c r="H29" s="9">
        <f t="shared" si="11"/>
        <v>0.50447262827384054</v>
      </c>
    </row>
    <row r="30" spans="1:8" x14ac:dyDescent="0.2">
      <c r="A30" s="5" t="s">
        <v>137</v>
      </c>
      <c r="B30" s="5" t="s">
        <v>57</v>
      </c>
      <c r="C30" s="3">
        <v>70.42</v>
      </c>
      <c r="D30" s="3">
        <f>C30-70.42</f>
        <v>0</v>
      </c>
      <c r="E30" s="8">
        <v>11678912</v>
      </c>
      <c r="F30" s="7">
        <f>E30/11678912</f>
        <v>1</v>
      </c>
      <c r="G30" s="6">
        <v>46.816065999999999</v>
      </c>
      <c r="H30" s="9">
        <f>G30/46.816066</f>
        <v>1</v>
      </c>
    </row>
    <row r="31" spans="1:8" x14ac:dyDescent="0.2">
      <c r="A31" s="5" t="s">
        <v>131</v>
      </c>
      <c r="B31" s="5" t="s">
        <v>116</v>
      </c>
      <c r="C31" s="3">
        <v>70.48</v>
      </c>
      <c r="D31" s="3">
        <f t="shared" ref="D31:D37" si="12">C31-70.42</f>
        <v>6.0000000000002274E-2</v>
      </c>
      <c r="E31" s="8">
        <v>11678912</v>
      </c>
      <c r="F31" s="7">
        <f t="shared" ref="F31:F37" si="13">E31/11678912</f>
        <v>1</v>
      </c>
      <c r="G31" s="6">
        <v>45.280406999999997</v>
      </c>
      <c r="H31" s="9">
        <f t="shared" ref="H31:H37" si="14">G31/46.816066</f>
        <v>0.96719803411076866</v>
      </c>
    </row>
    <row r="32" spans="1:8" x14ac:dyDescent="0.2">
      <c r="A32" s="5" t="s">
        <v>131</v>
      </c>
      <c r="B32" s="5" t="s">
        <v>115</v>
      </c>
      <c r="C32" s="3">
        <v>70.27</v>
      </c>
      <c r="D32" s="3">
        <f t="shared" si="12"/>
        <v>-0.15000000000000568</v>
      </c>
      <c r="E32" s="8">
        <v>4680578</v>
      </c>
      <c r="F32" s="7">
        <f t="shared" si="13"/>
        <v>0.40077174997123022</v>
      </c>
      <c r="G32" s="6">
        <v>46.816065999999999</v>
      </c>
      <c r="H32" s="9">
        <f t="shared" si="14"/>
        <v>1</v>
      </c>
    </row>
    <row r="33" spans="1:8" x14ac:dyDescent="0.2">
      <c r="A33" s="5" t="s">
        <v>131</v>
      </c>
      <c r="B33" s="5" t="s">
        <v>132</v>
      </c>
      <c r="C33" s="3">
        <v>51.72</v>
      </c>
      <c r="D33" s="3">
        <f t="shared" si="12"/>
        <v>-18.700000000000003</v>
      </c>
      <c r="E33" s="8">
        <v>4209088</v>
      </c>
      <c r="F33" s="7">
        <f t="shared" si="13"/>
        <v>0.36040069485924714</v>
      </c>
      <c r="G33" s="6">
        <v>17.040520000000001</v>
      </c>
      <c r="H33" s="9">
        <f t="shared" si="14"/>
        <v>0.36398872130776644</v>
      </c>
    </row>
    <row r="34" spans="1:8" x14ac:dyDescent="0.2">
      <c r="A34" s="5" t="s">
        <v>131</v>
      </c>
      <c r="B34" s="5" t="s">
        <v>117</v>
      </c>
      <c r="C34" s="3">
        <v>70.209999999999994</v>
      </c>
      <c r="D34" s="3">
        <f t="shared" si="12"/>
        <v>-0.21000000000000796</v>
      </c>
      <c r="E34" s="8">
        <v>4680578</v>
      </c>
      <c r="F34" s="7">
        <f t="shared" si="13"/>
        <v>0.40077174997123022</v>
      </c>
      <c r="G34" s="6">
        <v>45.280405000000002</v>
      </c>
      <c r="H34" s="9">
        <f t="shared" si="14"/>
        <v>0.96719799139039153</v>
      </c>
    </row>
    <row r="35" spans="1:8" x14ac:dyDescent="0.2">
      <c r="A35" s="5" t="s">
        <v>131</v>
      </c>
      <c r="B35" s="5" t="s">
        <v>133</v>
      </c>
      <c r="C35" s="3">
        <v>51.69</v>
      </c>
      <c r="D35" s="3">
        <f t="shared" si="12"/>
        <v>-18.730000000000004</v>
      </c>
      <c r="E35" s="8">
        <v>4209088</v>
      </c>
      <c r="F35" s="7">
        <f t="shared" si="13"/>
        <v>0.36040069485924714</v>
      </c>
      <c r="G35" s="6">
        <v>13.968855</v>
      </c>
      <c r="H35" s="9">
        <f t="shared" si="14"/>
        <v>0.29837737754385429</v>
      </c>
    </row>
    <row r="36" spans="1:8" x14ac:dyDescent="0.2">
      <c r="A36" s="5" t="s">
        <v>131</v>
      </c>
      <c r="B36" s="5" t="s">
        <v>134</v>
      </c>
      <c r="C36" s="3">
        <v>63.15</v>
      </c>
      <c r="D36" s="3">
        <f t="shared" si="12"/>
        <v>-7.2700000000000031</v>
      </c>
      <c r="E36" s="8">
        <v>2329532</v>
      </c>
      <c r="F36" s="7">
        <f t="shared" si="13"/>
        <v>0.19946481316067799</v>
      </c>
      <c r="G36" s="6">
        <v>17.040521999999999</v>
      </c>
      <c r="H36" s="9">
        <f t="shared" si="14"/>
        <v>0.36398876402814367</v>
      </c>
    </row>
    <row r="37" spans="1:8" x14ac:dyDescent="0.2">
      <c r="A37" s="5" t="s">
        <v>131</v>
      </c>
      <c r="B37" s="5" t="s">
        <v>135</v>
      </c>
      <c r="C37" s="3">
        <v>63.2</v>
      </c>
      <c r="D37" s="3">
        <f t="shared" si="12"/>
        <v>-7.2199999999999989</v>
      </c>
      <c r="E37" s="8">
        <v>2329532</v>
      </c>
      <c r="F37" s="7">
        <f t="shared" si="13"/>
        <v>0.19946481316067799</v>
      </c>
      <c r="G37" s="6">
        <v>13.968857</v>
      </c>
      <c r="H37" s="9">
        <f t="shared" si="14"/>
        <v>0.29837742026423153</v>
      </c>
    </row>
    <row r="38" spans="1:8" x14ac:dyDescent="0.2">
      <c r="A38" s="5" t="s">
        <v>136</v>
      </c>
      <c r="B38" s="5" t="s">
        <v>57</v>
      </c>
      <c r="C38" s="3">
        <v>77.099999999999994</v>
      </c>
      <c r="D38" s="3">
        <f>C38-77.1</f>
        <v>0</v>
      </c>
      <c r="E38" s="8">
        <v>25502912</v>
      </c>
      <c r="F38" s="7">
        <f>E38/25502912</f>
        <v>1</v>
      </c>
      <c r="G38" s="6">
        <v>102.49232499999999</v>
      </c>
      <c r="H38" s="9">
        <f>G38/102.492325</f>
        <v>1</v>
      </c>
    </row>
    <row r="39" spans="1:8" x14ac:dyDescent="0.2">
      <c r="A39" s="5" t="s">
        <v>136</v>
      </c>
      <c r="B39" s="5" t="s">
        <v>116</v>
      </c>
      <c r="C39" s="3">
        <v>77.11</v>
      </c>
      <c r="D39" s="3">
        <f t="shared" ref="D39:D45" si="15">C39-77.1</f>
        <v>1.0000000000005116E-2</v>
      </c>
      <c r="E39" s="8">
        <v>25502912</v>
      </c>
      <c r="F39" s="7">
        <f t="shared" ref="F39:F45" si="16">E39/25502912</f>
        <v>1</v>
      </c>
      <c r="G39" s="6">
        <v>96.348668000000004</v>
      </c>
      <c r="H39" s="9">
        <f t="shared" ref="H39:H45" si="17">G39/102.492325</f>
        <v>0.94005739454149384</v>
      </c>
    </row>
    <row r="40" spans="1:8" x14ac:dyDescent="0.2">
      <c r="A40" s="5" t="s">
        <v>136</v>
      </c>
      <c r="B40" s="5" t="s">
        <v>115</v>
      </c>
      <c r="C40" s="3">
        <v>75.599999999999994</v>
      </c>
      <c r="D40" s="3">
        <f t="shared" si="15"/>
        <v>-1.5</v>
      </c>
      <c r="E40" s="8">
        <v>5108133</v>
      </c>
      <c r="F40" s="7">
        <f t="shared" si="16"/>
        <v>0.20029606815096251</v>
      </c>
      <c r="G40" s="6">
        <v>102.49232499999999</v>
      </c>
      <c r="H40" s="9">
        <f t="shared" si="17"/>
        <v>1</v>
      </c>
    </row>
    <row r="41" spans="1:8" x14ac:dyDescent="0.2">
      <c r="A41" s="5" t="s">
        <v>136</v>
      </c>
      <c r="B41" s="5" t="s">
        <v>138</v>
      </c>
      <c r="C41" s="3">
        <v>51.99</v>
      </c>
      <c r="D41" s="3">
        <f t="shared" si="15"/>
        <v>-25.109999999999992</v>
      </c>
      <c r="E41" s="8">
        <v>11678912</v>
      </c>
      <c r="F41" s="7">
        <f t="shared" si="16"/>
        <v>0.45794425358170865</v>
      </c>
      <c r="G41" s="6">
        <v>46.816056000000003</v>
      </c>
      <c r="H41" s="9">
        <f t="shared" si="17"/>
        <v>0.45677621226760157</v>
      </c>
    </row>
    <row r="42" spans="1:8" x14ac:dyDescent="0.2">
      <c r="A42" s="5" t="s">
        <v>136</v>
      </c>
      <c r="B42" s="5" t="s">
        <v>117</v>
      </c>
      <c r="C42" s="3">
        <v>75.58</v>
      </c>
      <c r="D42" s="3">
        <f t="shared" si="15"/>
        <v>-1.519999999999996</v>
      </c>
      <c r="E42" s="8">
        <v>5108133</v>
      </c>
      <c r="F42" s="7">
        <f t="shared" si="16"/>
        <v>0.20029606815096251</v>
      </c>
      <c r="G42" s="6">
        <v>96.348668000000004</v>
      </c>
      <c r="H42" s="9">
        <f t="shared" si="17"/>
        <v>0.94005739454149384</v>
      </c>
    </row>
    <row r="43" spans="1:8" x14ac:dyDescent="0.2">
      <c r="A43" s="5" t="s">
        <v>136</v>
      </c>
      <c r="B43" s="5" t="s">
        <v>139</v>
      </c>
      <c r="C43" s="3">
        <v>51.99</v>
      </c>
      <c r="D43" s="3">
        <f t="shared" si="15"/>
        <v>-25.109999999999992</v>
      </c>
      <c r="E43" s="8">
        <v>11678912</v>
      </c>
      <c r="F43" s="7">
        <f t="shared" si="16"/>
        <v>0.45794425358170865</v>
      </c>
      <c r="G43" s="6">
        <v>45.280405000000002</v>
      </c>
      <c r="H43" s="9">
        <f t="shared" si="17"/>
        <v>0.44179312938798104</v>
      </c>
    </row>
    <row r="44" spans="1:8" x14ac:dyDescent="0.2">
      <c r="A44" s="5" t="s">
        <v>136</v>
      </c>
      <c r="B44" s="5" t="s">
        <v>140</v>
      </c>
      <c r="C44" s="3">
        <v>58.92</v>
      </c>
      <c r="D44" s="3">
        <f t="shared" si="15"/>
        <v>-18.179999999999993</v>
      </c>
      <c r="E44" s="8">
        <v>4680578</v>
      </c>
      <c r="F44" s="7">
        <f t="shared" si="16"/>
        <v>0.18353111989721016</v>
      </c>
      <c r="G44" s="6">
        <v>46.816056000000003</v>
      </c>
      <c r="H44" s="9">
        <f t="shared" si="17"/>
        <v>0.45677621226760157</v>
      </c>
    </row>
    <row r="45" spans="1:8" x14ac:dyDescent="0.2">
      <c r="A45" s="5" t="s">
        <v>136</v>
      </c>
      <c r="B45" s="5" t="s">
        <v>141</v>
      </c>
      <c r="C45" s="3">
        <v>58.86</v>
      </c>
      <c r="D45" s="3">
        <f t="shared" si="15"/>
        <v>-18.239999999999995</v>
      </c>
      <c r="E45" s="8">
        <v>4680578</v>
      </c>
      <c r="F45" s="7">
        <f t="shared" si="16"/>
        <v>0.18353111989721016</v>
      </c>
      <c r="G45" s="6">
        <v>45.280405000000002</v>
      </c>
      <c r="H45" s="9">
        <f t="shared" si="17"/>
        <v>0.44179312938798104</v>
      </c>
    </row>
    <row r="47" spans="1:8" ht="71.25" x14ac:dyDescent="0.2">
      <c r="A47" s="5" t="s">
        <v>110</v>
      </c>
      <c r="B47" s="5" t="s">
        <v>111</v>
      </c>
      <c r="C47" s="5" t="s">
        <v>112</v>
      </c>
      <c r="E47" s="5" t="s">
        <v>142</v>
      </c>
      <c r="F47" s="5" t="s">
        <v>143</v>
      </c>
      <c r="G47" s="5" t="s">
        <v>113</v>
      </c>
      <c r="H47" s="5" t="s">
        <v>144</v>
      </c>
    </row>
    <row r="48" spans="1:8" x14ac:dyDescent="0.2">
      <c r="A48" s="5" t="s">
        <v>114</v>
      </c>
      <c r="B48" s="5" t="s">
        <v>57</v>
      </c>
      <c r="C48" s="3">
        <v>83.32</v>
      </c>
      <c r="D48" s="3"/>
      <c r="E48" s="8">
        <v>270896</v>
      </c>
      <c r="F48" s="7">
        <f>E48/270896</f>
        <v>1</v>
      </c>
      <c r="G48" s="6">
        <v>1.116668</v>
      </c>
      <c r="H48" s="9">
        <f>G48/1.116668</f>
        <v>1</v>
      </c>
    </row>
    <row r="49" spans="1:8" x14ac:dyDescent="0.2">
      <c r="A49" s="5" t="s">
        <v>114</v>
      </c>
      <c r="B49" s="5" t="s">
        <v>116</v>
      </c>
      <c r="C49" s="3">
        <v>83.32</v>
      </c>
      <c r="D49" s="3"/>
      <c r="E49" s="8">
        <v>270896</v>
      </c>
      <c r="F49" s="7">
        <f t="shared" ref="F49:F55" si="18">E49/270896</f>
        <v>1</v>
      </c>
      <c r="G49" s="6">
        <v>1.1150789999999999</v>
      </c>
      <c r="H49" s="9">
        <f t="shared" ref="H49:H55" si="19">G49/1.116668</f>
        <v>0.99857701662445775</v>
      </c>
    </row>
    <row r="50" spans="1:8" x14ac:dyDescent="0.2">
      <c r="A50" s="5" t="s">
        <v>114</v>
      </c>
      <c r="B50" s="5" t="s">
        <v>115</v>
      </c>
      <c r="C50" s="3">
        <v>89.08</v>
      </c>
      <c r="D50" s="3"/>
      <c r="E50" s="8">
        <v>120000</v>
      </c>
      <c r="F50" s="7">
        <f t="shared" si="18"/>
        <v>0.44297442560982814</v>
      </c>
      <c r="G50" s="6">
        <v>0.92543200000000003</v>
      </c>
      <c r="H50" s="9">
        <f t="shared" si="19"/>
        <v>0.82874408508168951</v>
      </c>
    </row>
    <row r="51" spans="1:8" x14ac:dyDescent="0.2">
      <c r="A51" s="5" t="s">
        <v>114</v>
      </c>
      <c r="B51" s="5" t="s">
        <v>117</v>
      </c>
      <c r="C51" s="5">
        <v>89.16</v>
      </c>
      <c r="E51" s="8">
        <v>120000</v>
      </c>
      <c r="F51" s="7">
        <f>E51/270896</f>
        <v>0.44297442560982814</v>
      </c>
      <c r="G51" s="6">
        <v>0.92384699999999997</v>
      </c>
      <c r="H51" s="9">
        <f>G51/1.116668</f>
        <v>0.82732468379142232</v>
      </c>
    </row>
    <row r="52" spans="1:8" x14ac:dyDescent="0.2">
      <c r="A52" s="5" t="s">
        <v>114</v>
      </c>
      <c r="B52" s="5" t="s">
        <v>126</v>
      </c>
      <c r="C52" s="5">
        <v>72.290000000000006</v>
      </c>
      <c r="E52" s="8">
        <v>28500</v>
      </c>
      <c r="F52" s="7">
        <f>E52/270896</f>
        <v>0.10520642608233419</v>
      </c>
      <c r="G52" s="6">
        <v>0.115411</v>
      </c>
      <c r="H52" s="9">
        <f>G52/1.116668</f>
        <v>0.10335301092177801</v>
      </c>
    </row>
    <row r="53" spans="1:8" x14ac:dyDescent="0.2">
      <c r="A53" s="5" t="s">
        <v>114</v>
      </c>
      <c r="B53" s="5" t="s">
        <v>118</v>
      </c>
      <c r="C53" s="3">
        <v>72.209999999999994</v>
      </c>
      <c r="D53" s="3"/>
      <c r="E53" s="8">
        <v>28500</v>
      </c>
      <c r="F53" s="7">
        <f t="shared" si="18"/>
        <v>0.10520642608233419</v>
      </c>
      <c r="G53" s="6">
        <v>0.109725</v>
      </c>
      <c r="H53" s="9">
        <f t="shared" si="19"/>
        <v>9.8261076703191993E-2</v>
      </c>
    </row>
    <row r="54" spans="1:8" x14ac:dyDescent="0.2">
      <c r="A54" s="5" t="s">
        <v>114</v>
      </c>
      <c r="B54" s="5" t="s">
        <v>119</v>
      </c>
      <c r="C54" s="3">
        <v>69.63</v>
      </c>
      <c r="D54" s="3"/>
      <c r="E54" s="8">
        <v>13450</v>
      </c>
      <c r="F54" s="7">
        <f t="shared" si="18"/>
        <v>4.9650050203768233E-2</v>
      </c>
      <c r="G54" s="6">
        <v>6.1318999999999999E-2</v>
      </c>
      <c r="H54" s="9">
        <f t="shared" si="19"/>
        <v>5.4912471746302392E-2</v>
      </c>
    </row>
    <row r="55" spans="1:8" x14ac:dyDescent="0.2">
      <c r="A55" s="5" t="s">
        <v>114</v>
      </c>
      <c r="B55" s="5" t="s">
        <v>120</v>
      </c>
      <c r="C55" s="3">
        <v>69.53</v>
      </c>
      <c r="D55" s="3"/>
      <c r="E55" s="8">
        <v>13450</v>
      </c>
      <c r="F55" s="7">
        <f t="shared" si="18"/>
        <v>4.9650050203768233E-2</v>
      </c>
      <c r="G55" s="6">
        <v>5.8624999999999997E-2</v>
      </c>
      <c r="H55" s="9">
        <f t="shared" si="19"/>
        <v>5.2499937313507682E-2</v>
      </c>
    </row>
    <row r="56" spans="1:8" x14ac:dyDescent="0.2">
      <c r="A56" s="5" t="s">
        <v>121</v>
      </c>
      <c r="B56" s="5" t="s">
        <v>57</v>
      </c>
      <c r="C56" s="3">
        <v>87.38</v>
      </c>
      <c r="D56" s="3"/>
      <c r="E56" s="8">
        <v>657968</v>
      </c>
      <c r="F56" s="7">
        <f>E56/657968</f>
        <v>1</v>
      </c>
      <c r="G56" s="6">
        <v>2.7028509999999999</v>
      </c>
      <c r="H56" s="9">
        <f>G56/2.702851</f>
        <v>1</v>
      </c>
    </row>
    <row r="57" spans="1:8" x14ac:dyDescent="0.2">
      <c r="A57" s="5" t="s">
        <v>121</v>
      </c>
      <c r="B57" s="5" t="s">
        <v>116</v>
      </c>
      <c r="C57" s="3">
        <v>87.49</v>
      </c>
      <c r="D57" s="3"/>
      <c r="E57" s="8">
        <v>657968</v>
      </c>
      <c r="F57" s="7">
        <f t="shared" ref="F57:F63" si="20">E57/657968</f>
        <v>1</v>
      </c>
      <c r="G57" s="6">
        <v>2.7012779999999998</v>
      </c>
      <c r="H57" s="9">
        <f t="shared" ref="H57:H63" si="21">G57/2.702851</f>
        <v>0.99941802193313656</v>
      </c>
    </row>
    <row r="58" spans="1:8" x14ac:dyDescent="0.2">
      <c r="A58" s="5" t="s">
        <v>121</v>
      </c>
      <c r="B58" s="5" t="s">
        <v>115</v>
      </c>
      <c r="C58" s="3">
        <v>89.12</v>
      </c>
      <c r="D58" s="3"/>
      <c r="E58" s="8">
        <v>271148</v>
      </c>
      <c r="F58" s="7">
        <f t="shared" si="20"/>
        <v>0.41209906864771539</v>
      </c>
      <c r="G58" s="6">
        <v>2.2883770000000001</v>
      </c>
      <c r="H58" s="9">
        <f t="shared" si="21"/>
        <v>0.8466530341480164</v>
      </c>
    </row>
    <row r="59" spans="1:8" x14ac:dyDescent="0.2">
      <c r="A59" s="5" t="s">
        <v>121</v>
      </c>
      <c r="B59" s="5" t="s">
        <v>122</v>
      </c>
      <c r="C59" s="5">
        <v>82.65</v>
      </c>
      <c r="E59" s="8">
        <v>77360</v>
      </c>
      <c r="F59" s="7">
        <f t="shared" si="20"/>
        <v>0.11757410694745034</v>
      </c>
      <c r="G59" s="6">
        <v>0.24398</v>
      </c>
      <c r="H59" s="9">
        <f t="shared" si="21"/>
        <v>9.0267647014208335E-2</v>
      </c>
    </row>
    <row r="60" spans="1:8" x14ac:dyDescent="0.2">
      <c r="A60" s="5" t="s">
        <v>121</v>
      </c>
      <c r="B60" s="5" t="s">
        <v>117</v>
      </c>
      <c r="C60" s="3">
        <v>89.15</v>
      </c>
      <c r="D60" s="3"/>
      <c r="E60" s="8">
        <v>271148</v>
      </c>
      <c r="F60" s="7">
        <f t="shared" si="20"/>
        <v>0.41209906864771539</v>
      </c>
      <c r="G60" s="6">
        <v>2.2867959999999998</v>
      </c>
      <c r="H60" s="9">
        <f t="shared" si="21"/>
        <v>0.84606809624355905</v>
      </c>
    </row>
    <row r="61" spans="1:8" x14ac:dyDescent="0.2">
      <c r="A61" s="5" t="s">
        <v>121</v>
      </c>
      <c r="B61" s="5" t="s">
        <v>123</v>
      </c>
      <c r="C61" s="3">
        <v>82.65</v>
      </c>
      <c r="D61" s="3"/>
      <c r="E61" s="8">
        <v>77360</v>
      </c>
      <c r="F61" s="7">
        <f t="shared" si="20"/>
        <v>0.11757410694745034</v>
      </c>
      <c r="G61" s="6">
        <v>0.242399</v>
      </c>
      <c r="H61" s="9">
        <f t="shared" si="21"/>
        <v>8.9682709109751152E-2</v>
      </c>
    </row>
    <row r="62" spans="1:8" x14ac:dyDescent="0.2">
      <c r="A62" s="5" t="s">
        <v>121</v>
      </c>
      <c r="B62" s="5" t="s">
        <v>124</v>
      </c>
      <c r="C62" s="3">
        <v>81.48</v>
      </c>
      <c r="D62" s="3"/>
      <c r="E62" s="8">
        <v>25073</v>
      </c>
      <c r="F62" s="7">
        <f t="shared" si="20"/>
        <v>3.8106716436057682E-2</v>
      </c>
      <c r="G62" s="6">
        <v>0.3236</v>
      </c>
      <c r="H62" s="9">
        <f t="shared" si="21"/>
        <v>0.11972543066561939</v>
      </c>
    </row>
    <row r="63" spans="1:8" x14ac:dyDescent="0.2">
      <c r="A63" s="5" t="s">
        <v>121</v>
      </c>
      <c r="B63" s="5" t="s">
        <v>125</v>
      </c>
      <c r="C63" s="3">
        <v>81.44</v>
      </c>
      <c r="D63" s="3"/>
      <c r="E63" s="8">
        <v>25073</v>
      </c>
      <c r="F63" s="7">
        <f t="shared" si="20"/>
        <v>3.8106716436057682E-2</v>
      </c>
      <c r="G63" s="6">
        <v>0.322015</v>
      </c>
      <c r="H63" s="9">
        <f t="shared" si="21"/>
        <v>0.11913901284236535</v>
      </c>
    </row>
    <row r="64" spans="1:8" x14ac:dyDescent="0.2">
      <c r="A64" s="5" t="s">
        <v>127</v>
      </c>
      <c r="B64" s="5" t="s">
        <v>57</v>
      </c>
      <c r="C64" s="3">
        <v>99.16</v>
      </c>
      <c r="D64" s="3"/>
      <c r="E64" s="8">
        <v>430500</v>
      </c>
      <c r="F64" s="7">
        <f>E64/430500</f>
        <v>1</v>
      </c>
      <c r="G64" s="6">
        <v>1.7256480000000001</v>
      </c>
      <c r="H64" s="9">
        <f>G64/1.725648</f>
        <v>1</v>
      </c>
    </row>
    <row r="65" spans="1:8" x14ac:dyDescent="0.2">
      <c r="A65" s="5" t="s">
        <v>127</v>
      </c>
      <c r="B65" s="5" t="s">
        <v>116</v>
      </c>
      <c r="C65" s="3">
        <v>99.13</v>
      </c>
      <c r="D65" s="3"/>
      <c r="E65" s="8">
        <v>430500</v>
      </c>
      <c r="F65" s="7">
        <f t="shared" ref="F65:F71" si="22">E65/430500</f>
        <v>1</v>
      </c>
      <c r="G65" s="6">
        <v>0.51116700000000004</v>
      </c>
      <c r="H65" s="9">
        <f t="shared" ref="H65:H71" si="23">G65/1.725648</f>
        <v>0.29621742093404912</v>
      </c>
    </row>
    <row r="66" spans="1:8" x14ac:dyDescent="0.2">
      <c r="A66" s="5" t="s">
        <v>127</v>
      </c>
      <c r="B66" s="5" t="s">
        <v>115</v>
      </c>
      <c r="C66" s="3">
        <v>99.18</v>
      </c>
      <c r="D66" s="3"/>
      <c r="E66" s="8">
        <v>206500</v>
      </c>
      <c r="F66" s="7">
        <f t="shared" si="22"/>
        <v>0.47967479674796748</v>
      </c>
      <c r="G66" s="6">
        <v>1.674606</v>
      </c>
      <c r="H66" s="9">
        <f t="shared" si="23"/>
        <v>0.97042154599315733</v>
      </c>
    </row>
    <row r="67" spans="1:8" x14ac:dyDescent="0.2">
      <c r="A67" s="5" t="s">
        <v>127</v>
      </c>
      <c r="B67" s="5" t="s">
        <v>126</v>
      </c>
      <c r="C67" s="3">
        <v>98.59</v>
      </c>
      <c r="D67" s="3"/>
      <c r="E67" s="8">
        <v>26000</v>
      </c>
      <c r="F67" s="7">
        <f t="shared" si="22"/>
        <v>6.039488966318235E-2</v>
      </c>
      <c r="G67" s="6">
        <v>0.105419</v>
      </c>
      <c r="H67" s="9">
        <f t="shared" si="23"/>
        <v>6.1089515358868085E-2</v>
      </c>
    </row>
    <row r="68" spans="1:8" x14ac:dyDescent="0.2">
      <c r="A68" s="5" t="s">
        <v>127</v>
      </c>
      <c r="B68" s="5" t="s">
        <v>117</v>
      </c>
      <c r="C68" s="3">
        <v>99.19</v>
      </c>
      <c r="D68" s="3"/>
      <c r="E68" s="8">
        <v>206500</v>
      </c>
      <c r="F68" s="7">
        <f t="shared" si="22"/>
        <v>0.47967479674796748</v>
      </c>
      <c r="G68" s="6">
        <v>0.46012700000000001</v>
      </c>
      <c r="H68" s="9">
        <f t="shared" si="23"/>
        <v>0.26664012591212111</v>
      </c>
    </row>
    <row r="69" spans="1:8" x14ac:dyDescent="0.2">
      <c r="A69" s="5" t="s">
        <v>127</v>
      </c>
      <c r="B69" s="5" t="s">
        <v>118</v>
      </c>
      <c r="C69" s="3">
        <v>98.57</v>
      </c>
      <c r="D69" s="3"/>
      <c r="E69" s="8">
        <v>26000</v>
      </c>
      <c r="F69" s="7">
        <f t="shared" si="22"/>
        <v>6.039488966318235E-2</v>
      </c>
      <c r="G69" s="6">
        <v>0.104223</v>
      </c>
      <c r="H69" s="9">
        <f t="shared" si="23"/>
        <v>6.0396442379905976E-2</v>
      </c>
    </row>
    <row r="70" spans="1:8" x14ac:dyDescent="0.2">
      <c r="A70" s="5" t="s">
        <v>127</v>
      </c>
      <c r="B70" s="5" t="s">
        <v>128</v>
      </c>
      <c r="C70" s="3">
        <v>98.75</v>
      </c>
      <c r="D70" s="3"/>
      <c r="E70" s="8">
        <v>4250</v>
      </c>
      <c r="F70" s="7">
        <f t="shared" si="22"/>
        <v>9.8722415795586532E-3</v>
      </c>
      <c r="G70" s="6">
        <v>5.4375E-2</v>
      </c>
      <c r="H70" s="9">
        <f t="shared" si="23"/>
        <v>3.1509902367110786E-2</v>
      </c>
    </row>
    <row r="71" spans="1:8" x14ac:dyDescent="0.2">
      <c r="A71" s="5" t="s">
        <v>127</v>
      </c>
      <c r="B71" s="5" t="s">
        <v>129</v>
      </c>
      <c r="C71" s="3">
        <v>98.76</v>
      </c>
      <c r="D71" s="3"/>
      <c r="E71" s="8">
        <v>4250</v>
      </c>
      <c r="F71" s="7">
        <f t="shared" si="22"/>
        <v>9.8722415795586532E-3</v>
      </c>
      <c r="G71" s="6">
        <v>5.3183000000000001E-2</v>
      </c>
      <c r="H71" s="9">
        <f t="shared" si="23"/>
        <v>3.0819147357977989E-2</v>
      </c>
    </row>
    <row r="72" spans="1:8" x14ac:dyDescent="0.2">
      <c r="A72" s="5" t="s">
        <v>130</v>
      </c>
      <c r="B72" s="5" t="s">
        <v>57</v>
      </c>
      <c r="C72" s="3">
        <v>98.82</v>
      </c>
      <c r="D72" s="3"/>
      <c r="E72" s="8">
        <v>26000</v>
      </c>
      <c r="F72" s="7">
        <f>E72/26000</f>
        <v>1</v>
      </c>
      <c r="G72" s="6">
        <v>0.105419</v>
      </c>
      <c r="H72" s="9">
        <f>G72/0.105419</f>
        <v>1</v>
      </c>
    </row>
    <row r="73" spans="1:8" x14ac:dyDescent="0.2">
      <c r="A73" s="5" t="s">
        <v>130</v>
      </c>
      <c r="B73" s="5" t="s">
        <v>116</v>
      </c>
      <c r="C73" s="3">
        <v>98.79</v>
      </c>
      <c r="D73" s="3"/>
      <c r="E73" s="8">
        <v>26000</v>
      </c>
      <c r="F73" s="7">
        <f t="shared" ref="F73:F75" si="24">E73/26000</f>
        <v>1</v>
      </c>
      <c r="G73" s="6">
        <v>0.104223</v>
      </c>
      <c r="H73" s="9">
        <f t="shared" ref="H73:H75" si="25">G73/0.105419</f>
        <v>0.98865479657367261</v>
      </c>
    </row>
    <row r="74" spans="1:8" x14ac:dyDescent="0.2">
      <c r="A74" s="5" t="s">
        <v>130</v>
      </c>
      <c r="B74" s="5" t="s">
        <v>115</v>
      </c>
      <c r="C74" s="3">
        <v>98.62</v>
      </c>
      <c r="D74" s="3"/>
      <c r="E74" s="8">
        <v>4250</v>
      </c>
      <c r="F74" s="7">
        <f t="shared" si="24"/>
        <v>0.16346153846153846</v>
      </c>
      <c r="G74" s="6">
        <v>5.4375E-2</v>
      </c>
      <c r="H74" s="9">
        <f t="shared" si="25"/>
        <v>0.51579885978808371</v>
      </c>
    </row>
    <row r="75" spans="1:8" x14ac:dyDescent="0.2">
      <c r="A75" s="5" t="s">
        <v>130</v>
      </c>
      <c r="B75" s="5" t="s">
        <v>117</v>
      </c>
      <c r="C75" s="3">
        <v>98.63</v>
      </c>
      <c r="D75" s="3"/>
      <c r="E75" s="8">
        <v>4250</v>
      </c>
      <c r="F75" s="7">
        <f t="shared" si="24"/>
        <v>0.16346153846153846</v>
      </c>
      <c r="G75" s="6">
        <v>5.3180999999999999E-2</v>
      </c>
      <c r="H75" s="9">
        <f t="shared" si="25"/>
        <v>0.50447262827384054</v>
      </c>
    </row>
    <row r="76" spans="1:8" x14ac:dyDescent="0.2">
      <c r="A76" s="5" t="s">
        <v>137</v>
      </c>
      <c r="B76" s="5" t="s">
        <v>57</v>
      </c>
      <c r="C76" s="3">
        <v>70.42</v>
      </c>
      <c r="D76" s="3"/>
      <c r="E76" s="8">
        <v>11678912</v>
      </c>
      <c r="F76" s="7">
        <f>E76/11678912</f>
        <v>1</v>
      </c>
      <c r="G76" s="6">
        <v>46.816065999999999</v>
      </c>
      <c r="H76" s="9">
        <f>G76/46.816066</f>
        <v>1</v>
      </c>
    </row>
    <row r="77" spans="1:8" x14ac:dyDescent="0.2">
      <c r="A77" s="5" t="s">
        <v>131</v>
      </c>
      <c r="B77" s="5" t="s">
        <v>116</v>
      </c>
      <c r="C77" s="3">
        <v>70.48</v>
      </c>
      <c r="D77" s="3"/>
      <c r="E77" s="8">
        <v>11678912</v>
      </c>
      <c r="F77" s="7">
        <f t="shared" ref="F77:F83" si="26">E77/11678912</f>
        <v>1</v>
      </c>
      <c r="G77" s="6">
        <v>45.280406999999997</v>
      </c>
      <c r="H77" s="9">
        <f t="shared" ref="H77:H83" si="27">G77/46.816066</f>
        <v>0.96719803411076866</v>
      </c>
    </row>
    <row r="78" spans="1:8" x14ac:dyDescent="0.2">
      <c r="A78" s="5" t="s">
        <v>131</v>
      </c>
      <c r="B78" s="5" t="s">
        <v>115</v>
      </c>
      <c r="C78" s="3">
        <v>70.27</v>
      </c>
      <c r="D78" s="3"/>
      <c r="E78" s="8">
        <v>4680578</v>
      </c>
      <c r="F78" s="7">
        <f t="shared" si="26"/>
        <v>0.40077174997123022</v>
      </c>
      <c r="G78" s="6">
        <v>46.816065999999999</v>
      </c>
      <c r="H78" s="9">
        <f t="shared" si="27"/>
        <v>1</v>
      </c>
    </row>
    <row r="79" spans="1:8" x14ac:dyDescent="0.2">
      <c r="A79" s="5" t="s">
        <v>131</v>
      </c>
      <c r="B79" s="5" t="s">
        <v>132</v>
      </c>
      <c r="C79" s="3">
        <v>51.72</v>
      </c>
      <c r="D79" s="3"/>
      <c r="E79" s="8">
        <v>4209088</v>
      </c>
      <c r="F79" s="7">
        <f t="shared" si="26"/>
        <v>0.36040069485924714</v>
      </c>
      <c r="G79" s="6">
        <v>17.040520000000001</v>
      </c>
      <c r="H79" s="9">
        <f t="shared" si="27"/>
        <v>0.36398872130776644</v>
      </c>
    </row>
    <row r="80" spans="1:8" x14ac:dyDescent="0.2">
      <c r="A80" s="5" t="s">
        <v>131</v>
      </c>
      <c r="B80" s="5" t="s">
        <v>117</v>
      </c>
      <c r="C80" s="3">
        <v>70.209999999999994</v>
      </c>
      <c r="D80" s="3"/>
      <c r="E80" s="8">
        <v>4680578</v>
      </c>
      <c r="F80" s="7">
        <f t="shared" si="26"/>
        <v>0.40077174997123022</v>
      </c>
      <c r="G80" s="6">
        <v>45.280405000000002</v>
      </c>
      <c r="H80" s="9">
        <f t="shared" si="27"/>
        <v>0.96719799139039153</v>
      </c>
    </row>
    <row r="81" spans="1:8" x14ac:dyDescent="0.2">
      <c r="A81" s="5" t="s">
        <v>131</v>
      </c>
      <c r="B81" s="5" t="s">
        <v>133</v>
      </c>
      <c r="C81" s="3">
        <v>51.69</v>
      </c>
      <c r="D81" s="3"/>
      <c r="E81" s="8">
        <v>4209088</v>
      </c>
      <c r="F81" s="7">
        <f t="shared" si="26"/>
        <v>0.36040069485924714</v>
      </c>
      <c r="G81" s="6">
        <v>13.968855</v>
      </c>
      <c r="H81" s="9">
        <f t="shared" si="27"/>
        <v>0.29837737754385429</v>
      </c>
    </row>
    <row r="82" spans="1:8" x14ac:dyDescent="0.2">
      <c r="A82" s="5" t="s">
        <v>131</v>
      </c>
      <c r="B82" s="5" t="s">
        <v>134</v>
      </c>
      <c r="C82" s="3">
        <v>63.15</v>
      </c>
      <c r="D82" s="3"/>
      <c r="E82" s="8">
        <v>2329532</v>
      </c>
      <c r="F82" s="7">
        <f t="shared" si="26"/>
        <v>0.19946481316067799</v>
      </c>
      <c r="G82" s="6">
        <v>17.040521999999999</v>
      </c>
      <c r="H82" s="9">
        <f t="shared" si="27"/>
        <v>0.36398876402814367</v>
      </c>
    </row>
    <row r="83" spans="1:8" x14ac:dyDescent="0.2">
      <c r="A83" s="5" t="s">
        <v>131</v>
      </c>
      <c r="B83" s="5" t="s">
        <v>135</v>
      </c>
      <c r="C83" s="3">
        <v>63.2</v>
      </c>
      <c r="D83" s="3"/>
      <c r="E83" s="8">
        <v>2329532</v>
      </c>
      <c r="F83" s="7">
        <f t="shared" si="26"/>
        <v>0.19946481316067799</v>
      </c>
      <c r="G83" s="6">
        <v>13.968857</v>
      </c>
      <c r="H83" s="9">
        <f t="shared" si="27"/>
        <v>0.29837742026423153</v>
      </c>
    </row>
    <row r="84" spans="1:8" x14ac:dyDescent="0.2">
      <c r="A84" s="5" t="s">
        <v>136</v>
      </c>
      <c r="B84" s="5" t="s">
        <v>57</v>
      </c>
      <c r="C84" s="3">
        <v>77.099999999999994</v>
      </c>
      <c r="D84" s="3"/>
      <c r="E84" s="8">
        <v>25502912</v>
      </c>
      <c r="F84" s="7">
        <f>E84/25502912</f>
        <v>1</v>
      </c>
      <c r="G84" s="6">
        <v>102.49232499999999</v>
      </c>
      <c r="H84" s="9">
        <f>G84/102.492325</f>
        <v>1</v>
      </c>
    </row>
    <row r="85" spans="1:8" x14ac:dyDescent="0.2">
      <c r="A85" s="5" t="s">
        <v>136</v>
      </c>
      <c r="B85" s="5" t="s">
        <v>116</v>
      </c>
      <c r="C85" s="3">
        <v>77.11</v>
      </c>
      <c r="D85" s="3"/>
      <c r="E85" s="8">
        <v>25502912</v>
      </c>
      <c r="F85" s="7">
        <f t="shared" ref="F85:F91" si="28">E85/25502912</f>
        <v>1</v>
      </c>
      <c r="G85" s="6">
        <v>96.348668000000004</v>
      </c>
      <c r="H85" s="9">
        <f t="shared" ref="H85:H91" si="29">G85/102.492325</f>
        <v>0.94005739454149384</v>
      </c>
    </row>
    <row r="86" spans="1:8" x14ac:dyDescent="0.2">
      <c r="A86" s="5" t="s">
        <v>136</v>
      </c>
      <c r="B86" s="5" t="s">
        <v>115</v>
      </c>
      <c r="C86" s="3">
        <v>75.599999999999994</v>
      </c>
      <c r="D86" s="3"/>
      <c r="E86" s="8">
        <v>5108133</v>
      </c>
      <c r="F86" s="7">
        <f t="shared" si="28"/>
        <v>0.20029606815096251</v>
      </c>
      <c r="G86" s="6">
        <v>102.49232499999999</v>
      </c>
      <c r="H86" s="9">
        <f t="shared" si="29"/>
        <v>1</v>
      </c>
    </row>
    <row r="87" spans="1:8" x14ac:dyDescent="0.2">
      <c r="A87" s="5" t="s">
        <v>136</v>
      </c>
      <c r="B87" s="5" t="s">
        <v>138</v>
      </c>
      <c r="C87" s="3">
        <v>51.99</v>
      </c>
      <c r="D87" s="3"/>
      <c r="E87" s="8">
        <v>11678912</v>
      </c>
      <c r="F87" s="7">
        <f t="shared" si="28"/>
        <v>0.45794425358170865</v>
      </c>
      <c r="G87" s="6">
        <v>46.816056000000003</v>
      </c>
      <c r="H87" s="9">
        <f t="shared" si="29"/>
        <v>0.45677621226760157</v>
      </c>
    </row>
    <row r="88" spans="1:8" x14ac:dyDescent="0.2">
      <c r="A88" s="5" t="s">
        <v>136</v>
      </c>
      <c r="B88" s="5" t="s">
        <v>117</v>
      </c>
      <c r="C88" s="3">
        <v>75.58</v>
      </c>
      <c r="D88" s="3"/>
      <c r="E88" s="8">
        <v>5108133</v>
      </c>
      <c r="F88" s="7">
        <f t="shared" si="28"/>
        <v>0.20029606815096251</v>
      </c>
      <c r="G88" s="6">
        <v>96.348668000000004</v>
      </c>
      <c r="H88" s="9">
        <f t="shared" si="29"/>
        <v>0.94005739454149384</v>
      </c>
    </row>
    <row r="89" spans="1:8" x14ac:dyDescent="0.2">
      <c r="A89" s="5" t="s">
        <v>136</v>
      </c>
      <c r="B89" s="5" t="s">
        <v>139</v>
      </c>
      <c r="C89" s="3">
        <v>51.99</v>
      </c>
      <c r="D89" s="3"/>
      <c r="E89" s="8">
        <v>11678912</v>
      </c>
      <c r="F89" s="7">
        <f t="shared" si="28"/>
        <v>0.45794425358170865</v>
      </c>
      <c r="G89" s="6">
        <v>45.280405000000002</v>
      </c>
      <c r="H89" s="9">
        <f t="shared" si="29"/>
        <v>0.44179312938798104</v>
      </c>
    </row>
    <row r="90" spans="1:8" x14ac:dyDescent="0.2">
      <c r="A90" s="5" t="s">
        <v>136</v>
      </c>
      <c r="B90" s="5" t="s">
        <v>140</v>
      </c>
      <c r="C90" s="3">
        <v>58.92</v>
      </c>
      <c r="D90" s="3"/>
      <c r="E90" s="8">
        <v>4680578</v>
      </c>
      <c r="F90" s="7">
        <f t="shared" si="28"/>
        <v>0.18353111989721016</v>
      </c>
      <c r="G90" s="6">
        <v>46.816056000000003</v>
      </c>
      <c r="H90" s="9">
        <f t="shared" si="29"/>
        <v>0.45677621226760157</v>
      </c>
    </row>
    <row r="91" spans="1:8" x14ac:dyDescent="0.2">
      <c r="A91" s="5" t="s">
        <v>136</v>
      </c>
      <c r="B91" s="5" t="s">
        <v>141</v>
      </c>
      <c r="C91" s="3">
        <v>58.86</v>
      </c>
      <c r="D91" s="3"/>
      <c r="E91" s="8">
        <v>4680578</v>
      </c>
      <c r="F91" s="7">
        <f t="shared" si="28"/>
        <v>0.18353111989721016</v>
      </c>
      <c r="G91" s="6">
        <v>45.280405000000002</v>
      </c>
      <c r="H91" s="9">
        <f t="shared" si="29"/>
        <v>0.44179312938798104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4D41B-105B-4DAA-B61F-0A8D089385A4}">
  <dimension ref="A1:K96"/>
  <sheetViews>
    <sheetView workbookViewId="0">
      <selection sqref="A1:XFD1048576"/>
    </sheetView>
  </sheetViews>
  <sheetFormatPr defaultRowHeight="14.25" x14ac:dyDescent="0.2"/>
  <cols>
    <col min="1" max="1" width="54.125" style="1" customWidth="1"/>
    <col min="3" max="4" width="13" customWidth="1"/>
    <col min="5" max="5" width="16.375" style="1" customWidth="1"/>
    <col min="6" max="6" width="22.25" style="1" customWidth="1"/>
    <col min="7" max="7" width="16.25" style="3" customWidth="1"/>
    <col min="9" max="9" width="26" style="1" customWidth="1"/>
    <col min="10" max="10" width="24.125" style="1" customWidth="1"/>
    <col min="11" max="11" width="50.5" style="13" customWidth="1"/>
    <col min="12" max="16384" width="9" style="1"/>
  </cols>
  <sheetData>
    <row r="1" spans="1:11" x14ac:dyDescent="0.2">
      <c r="C1" t="s">
        <v>1</v>
      </c>
      <c r="E1" s="1" t="s">
        <v>1</v>
      </c>
      <c r="F1" s="1" t="s">
        <v>4</v>
      </c>
      <c r="G1" s="3" t="s">
        <v>5</v>
      </c>
      <c r="H1" s="3" t="s">
        <v>191</v>
      </c>
      <c r="I1" s="1" t="s">
        <v>0</v>
      </c>
      <c r="J1" s="1" t="s">
        <v>2</v>
      </c>
      <c r="K1" s="13" t="s">
        <v>150</v>
      </c>
    </row>
    <row r="2" spans="1:11" ht="71.25" x14ac:dyDescent="0.2">
      <c r="A2" s="1" t="s">
        <v>186</v>
      </c>
      <c r="C2" s="1" t="s">
        <v>258</v>
      </c>
      <c r="D2" s="1" t="s">
        <v>257</v>
      </c>
      <c r="E2" s="1" t="s">
        <v>28</v>
      </c>
      <c r="F2" s="1" t="s">
        <v>53</v>
      </c>
      <c r="I2" s="1" t="s">
        <v>54</v>
      </c>
      <c r="J2" s="1" t="s">
        <v>29</v>
      </c>
    </row>
    <row r="3" spans="1:11" x14ac:dyDescent="0.2">
      <c r="A3" s="1" t="s">
        <v>3</v>
      </c>
      <c r="C3" t="s">
        <v>275</v>
      </c>
      <c r="E3" s="1" t="s">
        <v>225</v>
      </c>
      <c r="F3" s="1">
        <v>14715584</v>
      </c>
      <c r="G3" s="3">
        <v>58.884934999999999</v>
      </c>
      <c r="H3">
        <v>88.03</v>
      </c>
      <c r="I3" s="1">
        <v>5.9476129665606198E-2</v>
      </c>
      <c r="J3" s="1">
        <v>28.097815000000001</v>
      </c>
      <c r="K3" s="11" t="s">
        <v>279</v>
      </c>
    </row>
    <row r="4" spans="1:11" x14ac:dyDescent="0.2">
      <c r="A4" s="1" t="s">
        <v>30</v>
      </c>
      <c r="C4" t="s">
        <v>276</v>
      </c>
      <c r="E4" s="2" t="s">
        <v>226</v>
      </c>
      <c r="F4" s="1">
        <v>3909166</v>
      </c>
      <c r="G4" s="3">
        <v>38.786489000000003</v>
      </c>
      <c r="H4">
        <v>89.56</v>
      </c>
      <c r="I4" s="1">
        <v>4.8596707707415698E-2</v>
      </c>
      <c r="J4" s="1">
        <v>26.804995999999999</v>
      </c>
      <c r="K4" s="11" t="s">
        <v>280</v>
      </c>
    </row>
    <row r="5" spans="1:11" x14ac:dyDescent="0.2">
      <c r="A5" s="1" t="s">
        <v>31</v>
      </c>
      <c r="E5" s="1" t="s">
        <v>233</v>
      </c>
      <c r="F5" s="1">
        <v>14715584</v>
      </c>
      <c r="G5" s="3">
        <v>58.868802000000002</v>
      </c>
      <c r="H5">
        <v>88.04</v>
      </c>
      <c r="I5" s="1">
        <v>5.9297892036732601E-2</v>
      </c>
      <c r="J5" s="1">
        <v>29.024611</v>
      </c>
      <c r="K5" s="11" t="s">
        <v>282</v>
      </c>
    </row>
    <row r="6" spans="1:11" x14ac:dyDescent="0.2">
      <c r="A6" s="1" t="s">
        <v>32</v>
      </c>
      <c r="E6" s="2" t="s">
        <v>235</v>
      </c>
      <c r="F6" s="1">
        <v>3909166</v>
      </c>
      <c r="G6" s="3">
        <v>38.770350000000001</v>
      </c>
      <c r="H6">
        <v>89.59</v>
      </c>
      <c r="I6" s="1">
        <v>4.82896469235383E-2</v>
      </c>
      <c r="J6" s="1">
        <v>26.645790000000002</v>
      </c>
      <c r="K6" s="11" t="s">
        <v>283</v>
      </c>
    </row>
    <row r="7" spans="1:11" x14ac:dyDescent="0.2">
      <c r="A7" s="1" t="s">
        <v>187</v>
      </c>
      <c r="C7" t="s">
        <v>277</v>
      </c>
      <c r="E7" s="1" t="s">
        <v>227</v>
      </c>
      <c r="F7" s="1">
        <v>9222848</v>
      </c>
      <c r="G7" s="3">
        <v>36.906025999999997</v>
      </c>
      <c r="H7">
        <v>84.51</v>
      </c>
      <c r="I7" s="1">
        <v>9.3647690841792794E-2</v>
      </c>
      <c r="J7" s="1">
        <v>26.799779000000001</v>
      </c>
      <c r="K7" s="11" t="s">
        <v>281</v>
      </c>
    </row>
    <row r="8" spans="1:11" x14ac:dyDescent="0.2">
      <c r="A8" s="1" t="s">
        <v>188</v>
      </c>
      <c r="E8" s="2" t="s">
        <v>236</v>
      </c>
      <c r="F8" s="1">
        <v>9222848</v>
      </c>
      <c r="G8" s="3">
        <v>36.890360999999999</v>
      </c>
      <c r="H8">
        <v>84.55</v>
      </c>
      <c r="I8" s="1">
        <v>9.3732865100774498E-2</v>
      </c>
      <c r="J8" s="1">
        <v>25.554449999999999</v>
      </c>
      <c r="K8" s="11" t="s">
        <v>284</v>
      </c>
    </row>
    <row r="9" spans="1:11" x14ac:dyDescent="0.2">
      <c r="A9" s="1" t="s">
        <v>189</v>
      </c>
      <c r="C9" t="s">
        <v>278</v>
      </c>
      <c r="E9" s="2" t="s">
        <v>228</v>
      </c>
      <c r="F9" s="1">
        <v>2189460</v>
      </c>
      <c r="G9" s="3">
        <v>18.688288</v>
      </c>
      <c r="H9">
        <v>87.51</v>
      </c>
      <c r="I9" s="1">
        <v>5.5442673095730102E-2</v>
      </c>
      <c r="J9" s="1">
        <v>25.503758000000001</v>
      </c>
      <c r="K9" s="11" t="s">
        <v>285</v>
      </c>
    </row>
    <row r="10" spans="1:11" x14ac:dyDescent="0.2">
      <c r="A10" s="1" t="s">
        <v>190</v>
      </c>
      <c r="E10" s="2" t="s">
        <v>237</v>
      </c>
      <c r="F10" s="1">
        <v>2189460</v>
      </c>
      <c r="G10" s="3">
        <v>18.672626999999999</v>
      </c>
      <c r="H10">
        <v>87.44</v>
      </c>
      <c r="I10" s="1">
        <v>5.5589927145122203E-2</v>
      </c>
      <c r="J10" s="1">
        <v>26.960750000000001</v>
      </c>
      <c r="K10" s="11" t="s">
        <v>286</v>
      </c>
    </row>
    <row r="11" spans="1:11" x14ac:dyDescent="0.2">
      <c r="E11" s="2"/>
      <c r="K11" s="11"/>
    </row>
    <row r="12" spans="1:11" x14ac:dyDescent="0.2">
      <c r="A12" s="1" t="s">
        <v>185</v>
      </c>
      <c r="C12" s="1"/>
      <c r="D12" s="1"/>
    </row>
    <row r="13" spans="1:11" x14ac:dyDescent="0.2">
      <c r="A13" s="1" t="s">
        <v>3</v>
      </c>
      <c r="C13" t="s">
        <v>259</v>
      </c>
      <c r="E13" s="2" t="s">
        <v>229</v>
      </c>
      <c r="F13" s="1">
        <v>2237552</v>
      </c>
      <c r="G13" s="3">
        <v>9.0574069999999995</v>
      </c>
      <c r="H13">
        <v>95.94</v>
      </c>
      <c r="I13" s="1">
        <v>2.6770132610803299E-2</v>
      </c>
      <c r="J13" s="1">
        <v>33.362285</v>
      </c>
      <c r="K13" s="11" t="s">
        <v>287</v>
      </c>
    </row>
    <row r="14" spans="1:11" x14ac:dyDescent="0.2">
      <c r="A14" s="1" t="s">
        <v>288</v>
      </c>
      <c r="C14" t="s">
        <v>260</v>
      </c>
      <c r="E14" s="2" t="s">
        <v>230</v>
      </c>
      <c r="F14" s="1">
        <v>671841</v>
      </c>
      <c r="G14" s="3">
        <v>9.0550829999999998</v>
      </c>
      <c r="H14">
        <v>95.69</v>
      </c>
      <c r="I14" s="1">
        <v>3.53650957866651E-2</v>
      </c>
      <c r="J14" s="1">
        <v>31.943598999999999</v>
      </c>
      <c r="K14" s="11" t="s">
        <v>291</v>
      </c>
    </row>
    <row r="15" spans="1:11" x14ac:dyDescent="0.2">
      <c r="A15" s="1" t="s">
        <v>31</v>
      </c>
      <c r="E15" s="1" t="s">
        <v>238</v>
      </c>
      <c r="F15" s="1">
        <v>2237552</v>
      </c>
      <c r="G15" s="3">
        <v>9.0452069999999996</v>
      </c>
      <c r="H15">
        <v>95.91</v>
      </c>
      <c r="I15" s="1">
        <v>2.6609960541120602E-2</v>
      </c>
      <c r="J15" s="1">
        <v>38.287545000000001</v>
      </c>
      <c r="K15" s="11" t="s">
        <v>293</v>
      </c>
    </row>
    <row r="16" spans="1:11" x14ac:dyDescent="0.2">
      <c r="A16" s="1" t="s">
        <v>32</v>
      </c>
      <c r="E16" s="2" t="s">
        <v>239</v>
      </c>
      <c r="F16" s="1">
        <v>671841</v>
      </c>
      <c r="G16" s="3">
        <v>9.0428850000000001</v>
      </c>
      <c r="H16">
        <v>95.69</v>
      </c>
      <c r="I16" s="1">
        <v>3.52886667359366E-2</v>
      </c>
      <c r="J16" s="1">
        <v>38.506022000000002</v>
      </c>
      <c r="K16" s="11" t="s">
        <v>292</v>
      </c>
    </row>
    <row r="17" spans="1:11" x14ac:dyDescent="0.2">
      <c r="A17" s="1" t="s">
        <v>294</v>
      </c>
      <c r="C17" t="s">
        <v>274</v>
      </c>
      <c r="E17" s="2" t="s">
        <v>231</v>
      </c>
      <c r="F17" s="1">
        <v>657968</v>
      </c>
      <c r="G17" s="3">
        <v>2.7120380000000002</v>
      </c>
      <c r="H17">
        <v>80.67</v>
      </c>
      <c r="I17" s="1">
        <v>9.3126848974933105E-2</v>
      </c>
      <c r="J17" s="1">
        <v>29.246917</v>
      </c>
      <c r="K17" s="11" t="s">
        <v>295</v>
      </c>
    </row>
    <row r="18" spans="1:11" x14ac:dyDescent="0.2">
      <c r="A18" s="1" t="s">
        <v>218</v>
      </c>
      <c r="E18" s="2" t="s">
        <v>240</v>
      </c>
      <c r="F18" s="1">
        <v>657968</v>
      </c>
      <c r="G18" s="3">
        <v>2.701276</v>
      </c>
      <c r="H18">
        <v>80.7</v>
      </c>
      <c r="I18" s="1">
        <v>9.3678385980972098E-2</v>
      </c>
      <c r="J18" s="1">
        <v>30.244634000000001</v>
      </c>
      <c r="K18" s="11" t="s">
        <v>296</v>
      </c>
    </row>
    <row r="19" spans="1:11" x14ac:dyDescent="0.2">
      <c r="A19" s="1" t="s">
        <v>219</v>
      </c>
      <c r="C19" t="s">
        <v>261</v>
      </c>
      <c r="E19" s="2" t="s">
        <v>232</v>
      </c>
      <c r="F19" s="1">
        <v>271148</v>
      </c>
      <c r="G19" s="3">
        <v>2.2975599999999998</v>
      </c>
      <c r="H19">
        <v>87.98</v>
      </c>
      <c r="I19" s="1">
        <v>6.6968350733760798E-2</v>
      </c>
      <c r="J19" s="1">
        <v>29.200002000000001</v>
      </c>
      <c r="K19" s="11" t="s">
        <v>289</v>
      </c>
    </row>
    <row r="20" spans="1:11" x14ac:dyDescent="0.2">
      <c r="A20" s="1" t="s">
        <v>220</v>
      </c>
      <c r="E20" s="2" t="s">
        <v>241</v>
      </c>
      <c r="F20" s="1">
        <v>271148</v>
      </c>
      <c r="G20" s="3">
        <v>2.2867999999999999</v>
      </c>
      <c r="H20">
        <v>88</v>
      </c>
      <c r="I20" s="1">
        <v>6.6938777999004398E-2</v>
      </c>
      <c r="J20" s="1">
        <v>26.211791999999999</v>
      </c>
      <c r="K20" s="11" t="s">
        <v>290</v>
      </c>
    </row>
    <row r="22" spans="1:11" x14ac:dyDescent="0.2">
      <c r="A22" s="1" t="s">
        <v>33</v>
      </c>
      <c r="C22" s="1"/>
      <c r="D22" s="1"/>
    </row>
    <row r="23" spans="1:11" x14ac:dyDescent="0.2">
      <c r="A23" s="1" t="s">
        <v>3</v>
      </c>
      <c r="C23" s="12" t="s">
        <v>273</v>
      </c>
      <c r="D23" s="12" t="s">
        <v>242</v>
      </c>
      <c r="E23" s="1" t="s">
        <v>6</v>
      </c>
      <c r="F23" s="1">
        <v>270896</v>
      </c>
      <c r="G23" s="3">
        <v>1.116668</v>
      </c>
      <c r="H23" s="3">
        <v>83.32</v>
      </c>
      <c r="I23" s="1">
        <v>6.9734926686704099E-2</v>
      </c>
      <c r="J23" s="1">
        <v>9.9248010000000004</v>
      </c>
      <c r="K23" s="11" t="s">
        <v>151</v>
      </c>
    </row>
    <row r="24" spans="1:11" x14ac:dyDescent="0.2">
      <c r="A24" s="1" t="s">
        <v>30</v>
      </c>
      <c r="C24" s="12" t="s">
        <v>262</v>
      </c>
      <c r="D24" s="12" t="s">
        <v>243</v>
      </c>
      <c r="E24" s="2" t="s">
        <v>7</v>
      </c>
      <c r="F24" s="1">
        <v>120000</v>
      </c>
      <c r="G24" s="3">
        <v>0.92543200000000003</v>
      </c>
      <c r="H24" s="3">
        <v>83.32</v>
      </c>
      <c r="I24" s="1">
        <v>5.69943856884167E-2</v>
      </c>
      <c r="J24" s="1">
        <v>8.3052390000000003</v>
      </c>
      <c r="K24" s="11" t="s">
        <v>152</v>
      </c>
    </row>
    <row r="25" spans="1:11" x14ac:dyDescent="0.2">
      <c r="A25" s="1" t="s">
        <v>31</v>
      </c>
      <c r="D25" s="12" t="s">
        <v>244</v>
      </c>
      <c r="E25" s="1" t="s">
        <v>6</v>
      </c>
      <c r="F25" s="1">
        <v>270896</v>
      </c>
      <c r="G25" s="3">
        <v>1.1150789999999999</v>
      </c>
      <c r="H25" s="3">
        <v>89.08</v>
      </c>
      <c r="I25" s="1">
        <v>7.06509731001633E-2</v>
      </c>
      <c r="J25" s="1">
        <v>10.030422</v>
      </c>
      <c r="K25" s="11" t="s">
        <v>152</v>
      </c>
    </row>
    <row r="26" spans="1:11" x14ac:dyDescent="0.2">
      <c r="A26" s="1" t="s">
        <v>32</v>
      </c>
      <c r="D26" s="12" t="s">
        <v>245</v>
      </c>
      <c r="E26" s="2" t="s">
        <v>8</v>
      </c>
      <c r="F26" s="1">
        <v>120000</v>
      </c>
      <c r="G26" s="3">
        <v>0.92384699999999997</v>
      </c>
      <c r="H26" s="5">
        <v>89.16</v>
      </c>
      <c r="I26" s="1">
        <v>5.6782391636844502E-2</v>
      </c>
      <c r="J26" s="1">
        <v>8.4986969999999999</v>
      </c>
      <c r="K26" s="11" t="s">
        <v>192</v>
      </c>
    </row>
    <row r="27" spans="1:11" x14ac:dyDescent="0.2">
      <c r="A27" s="1" t="s">
        <v>221</v>
      </c>
      <c r="C27" s="12" t="s">
        <v>271</v>
      </c>
      <c r="D27" s="12" t="s">
        <v>246</v>
      </c>
      <c r="E27" s="2" t="s">
        <v>61</v>
      </c>
      <c r="F27" s="1">
        <v>28500</v>
      </c>
      <c r="G27" s="3">
        <v>0.115411</v>
      </c>
      <c r="H27" s="5">
        <v>72.290000000000006</v>
      </c>
      <c r="I27" s="1">
        <v>0.12207657432939301</v>
      </c>
      <c r="J27" s="1">
        <v>2.269269</v>
      </c>
      <c r="K27" s="11" t="s">
        <v>155</v>
      </c>
    </row>
    <row r="28" spans="1:11" x14ac:dyDescent="0.2">
      <c r="A28" s="1" t="s">
        <v>222</v>
      </c>
      <c r="C28" s="12"/>
      <c r="D28" s="12" t="s">
        <v>247</v>
      </c>
      <c r="E28" s="2" t="s">
        <v>62</v>
      </c>
      <c r="F28" s="1">
        <v>28500</v>
      </c>
      <c r="G28" s="3">
        <v>0.109725</v>
      </c>
      <c r="H28" s="3">
        <v>72.209999999999994</v>
      </c>
      <c r="I28" s="1">
        <v>0.122460156785788</v>
      </c>
      <c r="J28" s="1">
        <v>2.3896959999999998</v>
      </c>
      <c r="K28" s="11" t="s">
        <v>193</v>
      </c>
    </row>
    <row r="29" spans="1:11" x14ac:dyDescent="0.2">
      <c r="A29" s="1" t="s">
        <v>223</v>
      </c>
      <c r="C29" s="12" t="s">
        <v>272</v>
      </c>
      <c r="D29" s="12" t="s">
        <v>248</v>
      </c>
      <c r="E29" s="2" t="s">
        <v>63</v>
      </c>
      <c r="F29" s="1">
        <v>13450</v>
      </c>
      <c r="G29" s="3">
        <v>6.1318999999999999E-2</v>
      </c>
      <c r="H29" s="3">
        <v>69.63</v>
      </c>
      <c r="I29" s="1">
        <v>0.112280942283185</v>
      </c>
      <c r="J29" s="1">
        <v>2.120196</v>
      </c>
      <c r="K29" s="11" t="s">
        <v>156</v>
      </c>
    </row>
    <row r="30" spans="1:11" x14ac:dyDescent="0.2">
      <c r="A30" s="1" t="s">
        <v>224</v>
      </c>
      <c r="C30" s="12"/>
      <c r="D30" s="12" t="s">
        <v>249</v>
      </c>
      <c r="E30" s="2" t="s">
        <v>64</v>
      </c>
      <c r="F30" s="1">
        <v>13450</v>
      </c>
      <c r="G30" s="3">
        <v>5.8624999999999997E-2</v>
      </c>
      <c r="H30" s="3">
        <v>69.53</v>
      </c>
      <c r="I30" s="1">
        <v>0.110153574612901</v>
      </c>
      <c r="J30" s="1">
        <v>8.6140760000000007</v>
      </c>
      <c r="K30" s="11" t="s">
        <v>194</v>
      </c>
    </row>
    <row r="32" spans="1:11" x14ac:dyDescent="0.2">
      <c r="A32" s="1" t="s">
        <v>59</v>
      </c>
    </row>
    <row r="33" spans="1:11" x14ac:dyDescent="0.2">
      <c r="A33" s="1" t="s">
        <v>3</v>
      </c>
      <c r="C33" s="12" t="s">
        <v>270</v>
      </c>
      <c r="D33" s="12" t="s">
        <v>250</v>
      </c>
      <c r="E33" s="2" t="s">
        <v>9</v>
      </c>
      <c r="F33" s="1">
        <v>657968</v>
      </c>
      <c r="G33" s="3">
        <v>2.7028509999999999</v>
      </c>
      <c r="H33" s="1">
        <v>87.38</v>
      </c>
      <c r="I33" s="1">
        <v>4.9084009616167198E-2</v>
      </c>
      <c r="J33" s="1">
        <v>20.946403</v>
      </c>
      <c r="K33" s="11" t="s">
        <v>153</v>
      </c>
    </row>
    <row r="34" spans="1:11" x14ac:dyDescent="0.2">
      <c r="A34" s="1" t="s">
        <v>31</v>
      </c>
      <c r="C34" s="12"/>
      <c r="D34" s="12" t="s">
        <v>251</v>
      </c>
      <c r="E34" s="2" t="s">
        <v>10</v>
      </c>
      <c r="F34" s="1">
        <v>657968</v>
      </c>
      <c r="G34" s="3">
        <v>2.7012779999999998</v>
      </c>
      <c r="H34" s="1">
        <v>87.49</v>
      </c>
      <c r="I34" s="1">
        <v>6.3413642065410503E-2</v>
      </c>
      <c r="J34" s="1">
        <v>21.966231000000001</v>
      </c>
      <c r="K34" s="11" t="s">
        <v>154</v>
      </c>
    </row>
    <row r="35" spans="1:11" x14ac:dyDescent="0.2">
      <c r="A35" s="1" t="s">
        <v>30</v>
      </c>
      <c r="C35" s="12" t="s">
        <v>269</v>
      </c>
      <c r="D35" s="12" t="s">
        <v>252</v>
      </c>
      <c r="E35" s="2" t="s">
        <v>11</v>
      </c>
      <c r="F35" s="1">
        <v>271148</v>
      </c>
      <c r="G35" s="3">
        <v>2.2883770000000001</v>
      </c>
      <c r="H35" s="1">
        <v>89.12</v>
      </c>
      <c r="I35" s="1">
        <v>5.59299561952269E-2</v>
      </c>
      <c r="J35" s="1">
        <v>18.002445000000002</v>
      </c>
      <c r="K35" s="11" t="s">
        <v>154</v>
      </c>
    </row>
    <row r="36" spans="1:11" x14ac:dyDescent="0.2">
      <c r="A36" s="1" t="s">
        <v>32</v>
      </c>
      <c r="E36" s="2" t="s">
        <v>12</v>
      </c>
      <c r="F36" s="1">
        <v>271148</v>
      </c>
      <c r="G36" s="3">
        <v>2.2867959999999998</v>
      </c>
      <c r="H36" s="1">
        <v>89.15</v>
      </c>
      <c r="I36" s="1">
        <v>5.5485583713249298E-2</v>
      </c>
      <c r="J36" s="1">
        <v>18.160620999999999</v>
      </c>
      <c r="K36" s="11" t="s">
        <v>195</v>
      </c>
    </row>
    <row r="37" spans="1:11" x14ac:dyDescent="0.2">
      <c r="A37" s="1" t="s">
        <v>34</v>
      </c>
      <c r="C37" s="12" t="s">
        <v>268</v>
      </c>
      <c r="D37" s="12" t="s">
        <v>253</v>
      </c>
      <c r="E37" s="2" t="s">
        <v>13</v>
      </c>
      <c r="F37" s="1">
        <v>270896</v>
      </c>
      <c r="G37" s="3">
        <v>1.116662</v>
      </c>
      <c r="H37" s="1">
        <v>85.36</v>
      </c>
      <c r="I37" s="1">
        <v>9.0237686140547696E-2</v>
      </c>
      <c r="J37" s="1">
        <v>9.9305280000000007</v>
      </c>
      <c r="K37" s="11" t="s">
        <v>157</v>
      </c>
    </row>
    <row r="38" spans="1:11" ht="15" customHeight="1" x14ac:dyDescent="0.2">
      <c r="A38" s="1" t="s">
        <v>35</v>
      </c>
      <c r="C38" s="12"/>
      <c r="D38" s="12" t="s">
        <v>254</v>
      </c>
      <c r="E38" s="2" t="s">
        <v>14</v>
      </c>
      <c r="F38" s="1">
        <v>270896</v>
      </c>
      <c r="G38" s="3">
        <v>1.115083</v>
      </c>
      <c r="H38" s="1">
        <v>85.33</v>
      </c>
      <c r="I38" s="1">
        <v>9.0063366581535201E-2</v>
      </c>
      <c r="J38" s="1">
        <v>10.019786</v>
      </c>
      <c r="K38" s="11" t="s">
        <v>196</v>
      </c>
    </row>
    <row r="39" spans="1:11" x14ac:dyDescent="0.2">
      <c r="A39" s="1" t="s">
        <v>36</v>
      </c>
      <c r="C39" s="12" t="s">
        <v>267</v>
      </c>
      <c r="D39" s="12" t="s">
        <v>256</v>
      </c>
      <c r="E39" s="2" t="s">
        <v>15</v>
      </c>
      <c r="F39" s="1">
        <v>120000</v>
      </c>
      <c r="G39" s="3">
        <v>0.92542599999999997</v>
      </c>
      <c r="H39" s="1">
        <v>89.24</v>
      </c>
      <c r="I39" s="1">
        <v>4.9084009616167198E-2</v>
      </c>
      <c r="J39" s="1">
        <v>8.3240409999999994</v>
      </c>
      <c r="K39" s="11" t="s">
        <v>162</v>
      </c>
    </row>
    <row r="40" spans="1:11" x14ac:dyDescent="0.2">
      <c r="A40" s="1" t="s">
        <v>37</v>
      </c>
      <c r="C40" s="12"/>
      <c r="D40" s="12" t="s">
        <v>255</v>
      </c>
      <c r="E40" s="2" t="s">
        <v>149</v>
      </c>
      <c r="F40" s="1">
        <v>120000</v>
      </c>
      <c r="G40" s="3">
        <v>0.92384699999999997</v>
      </c>
      <c r="H40" s="1">
        <v>89.22</v>
      </c>
      <c r="I40" s="1">
        <v>4.92215400002885E-2</v>
      </c>
      <c r="J40" s="1">
        <v>8.6140760000000007</v>
      </c>
      <c r="K40" s="11" t="s">
        <v>197</v>
      </c>
    </row>
    <row r="41" spans="1:11" x14ac:dyDescent="0.2">
      <c r="A41" s="1" t="s">
        <v>65</v>
      </c>
      <c r="C41" t="s">
        <v>263</v>
      </c>
      <c r="E41" s="2" t="s">
        <v>78</v>
      </c>
      <c r="F41" s="1">
        <v>464432</v>
      </c>
      <c r="G41" s="3">
        <v>1.909734</v>
      </c>
      <c r="H41" s="1">
        <v>86.8</v>
      </c>
      <c r="I41" s="1">
        <v>7.3426153378751899E-2</v>
      </c>
      <c r="J41" s="3">
        <v>16.776167000000001</v>
      </c>
      <c r="K41" s="11" t="s">
        <v>158</v>
      </c>
    </row>
    <row r="42" spans="1:11" x14ac:dyDescent="0.2">
      <c r="A42" s="1" t="s">
        <v>66</v>
      </c>
      <c r="E42" s="2" t="s">
        <v>77</v>
      </c>
      <c r="F42" s="1">
        <v>464432</v>
      </c>
      <c r="G42" s="3">
        <v>1.9081509999999999</v>
      </c>
      <c r="H42" s="1">
        <v>86.82</v>
      </c>
      <c r="I42" s="1">
        <v>7.3541552879987496E-2</v>
      </c>
      <c r="J42" s="1">
        <v>16.864172</v>
      </c>
      <c r="K42" s="11" t="s">
        <v>198</v>
      </c>
    </row>
    <row r="43" spans="1:11" x14ac:dyDescent="0.2">
      <c r="A43" s="1" t="s">
        <v>67</v>
      </c>
      <c r="C43" t="s">
        <v>264</v>
      </c>
      <c r="E43" s="2" t="s">
        <v>86</v>
      </c>
      <c r="F43" s="1">
        <v>208476</v>
      </c>
      <c r="G43" s="3">
        <v>1.6068739999999999</v>
      </c>
      <c r="H43" s="1">
        <v>89.59</v>
      </c>
      <c r="I43" s="1">
        <v>5.1864149467623501E-2</v>
      </c>
      <c r="J43" s="1">
        <v>14.022741999999999</v>
      </c>
      <c r="K43" s="11" t="s">
        <v>163</v>
      </c>
    </row>
    <row r="44" spans="1:11" x14ac:dyDescent="0.2">
      <c r="A44" s="1" t="s">
        <v>68</v>
      </c>
      <c r="E44" s="2" t="s">
        <v>87</v>
      </c>
      <c r="F44" s="1">
        <v>208476</v>
      </c>
      <c r="G44" s="3">
        <v>1.6052949999999999</v>
      </c>
      <c r="H44" s="1">
        <v>89.61</v>
      </c>
      <c r="I44" s="1">
        <v>5.2060445637739199E-2</v>
      </c>
      <c r="J44" s="1">
        <v>14.004538999999999</v>
      </c>
      <c r="K44" s="11" t="s">
        <v>199</v>
      </c>
    </row>
    <row r="45" spans="1:11" x14ac:dyDescent="0.2">
      <c r="A45" s="1" t="s">
        <v>234</v>
      </c>
      <c r="C45" t="s">
        <v>265</v>
      </c>
      <c r="E45" s="2" t="s">
        <v>82</v>
      </c>
      <c r="F45" s="1">
        <v>367664</v>
      </c>
      <c r="G45" s="3">
        <v>1.5132019999999999</v>
      </c>
      <c r="H45" s="1">
        <v>86</v>
      </c>
      <c r="I45" s="1">
        <v>9.2760983177195694E-2</v>
      </c>
      <c r="J45" s="1">
        <v>13.804232000000001</v>
      </c>
      <c r="K45" s="11" t="s">
        <v>159</v>
      </c>
    </row>
    <row r="46" spans="1:11" x14ac:dyDescent="0.2">
      <c r="A46" s="1" t="s">
        <v>79</v>
      </c>
      <c r="E46" s="2" t="s">
        <v>83</v>
      </c>
      <c r="F46" s="1">
        <v>367664</v>
      </c>
      <c r="G46" s="3">
        <v>1.511619</v>
      </c>
      <c r="H46" s="1">
        <v>85.98</v>
      </c>
      <c r="I46" s="1">
        <v>9.2977201506605794E-2</v>
      </c>
      <c r="J46" s="1">
        <v>13.812071</v>
      </c>
      <c r="K46" s="11" t="s">
        <v>200</v>
      </c>
    </row>
    <row r="47" spans="1:11" x14ac:dyDescent="0.2">
      <c r="A47" s="1" t="s">
        <v>80</v>
      </c>
      <c r="C47" t="s">
        <v>266</v>
      </c>
      <c r="E47" s="2" t="s">
        <v>85</v>
      </c>
      <c r="F47" s="1">
        <v>151336</v>
      </c>
      <c r="G47" s="3">
        <v>1.2661519999999999</v>
      </c>
      <c r="H47" s="1">
        <v>89.33</v>
      </c>
      <c r="I47" s="1">
        <v>5.8414125004146E-2</v>
      </c>
      <c r="J47" s="1">
        <v>11.645421000000001</v>
      </c>
      <c r="K47" s="11" t="s">
        <v>164</v>
      </c>
    </row>
    <row r="48" spans="1:11" x14ac:dyDescent="0.2">
      <c r="A48" s="1" t="s">
        <v>81</v>
      </c>
      <c r="E48" s="2" t="s">
        <v>84</v>
      </c>
      <c r="F48" s="1">
        <v>151336</v>
      </c>
      <c r="G48" s="3">
        <v>1.264567</v>
      </c>
      <c r="H48" s="1">
        <v>89.33</v>
      </c>
      <c r="I48" s="1">
        <v>5.8465459888724002E-2</v>
      </c>
      <c r="J48" s="1">
        <v>11.266840999999999</v>
      </c>
      <c r="K48" s="11" t="s">
        <v>201</v>
      </c>
    </row>
    <row r="49" spans="1:11" x14ac:dyDescent="0.2">
      <c r="A49" s="1" t="s">
        <v>69</v>
      </c>
      <c r="E49" s="2" t="s">
        <v>88</v>
      </c>
      <c r="F49" s="1">
        <v>174128</v>
      </c>
      <c r="G49" s="3">
        <v>0.72013199999999999</v>
      </c>
      <c r="H49" s="1">
        <v>85.95</v>
      </c>
      <c r="I49" s="1">
        <v>8.5309143706873494E-2</v>
      </c>
      <c r="J49" s="1">
        <v>7.7266199999999996</v>
      </c>
      <c r="K49" s="11" t="s">
        <v>160</v>
      </c>
    </row>
    <row r="50" spans="1:11" x14ac:dyDescent="0.2">
      <c r="A50" s="1" t="s">
        <v>70</v>
      </c>
      <c r="E50" s="2" t="s">
        <v>89</v>
      </c>
      <c r="F50" s="1">
        <v>174128</v>
      </c>
      <c r="G50" s="3">
        <v>0.71854099999999999</v>
      </c>
      <c r="H50" s="1">
        <v>85.91</v>
      </c>
      <c r="I50" s="1">
        <v>8.5324615440094398E-2</v>
      </c>
      <c r="J50" s="1">
        <v>7.4747440000000003</v>
      </c>
      <c r="K50" s="11" t="s">
        <v>202</v>
      </c>
    </row>
    <row r="51" spans="1:11" x14ac:dyDescent="0.2">
      <c r="A51" s="1" t="s">
        <v>71</v>
      </c>
      <c r="E51" s="2" t="s">
        <v>91</v>
      </c>
      <c r="F51" s="1">
        <v>108017</v>
      </c>
      <c r="G51" s="3">
        <v>0.58470800000000001</v>
      </c>
      <c r="H51" s="1">
        <v>87.8</v>
      </c>
      <c r="I51" s="1">
        <v>5.2935810185544503E-2</v>
      </c>
      <c r="J51" s="1">
        <v>6.3952920000000004</v>
      </c>
      <c r="K51" s="11" t="s">
        <v>165</v>
      </c>
    </row>
    <row r="52" spans="1:11" x14ac:dyDescent="0.2">
      <c r="A52" s="1" t="s">
        <v>72</v>
      </c>
      <c r="E52" s="2" t="s">
        <v>90</v>
      </c>
      <c r="F52" s="1">
        <v>108017</v>
      </c>
      <c r="G52" s="3">
        <v>0.583121</v>
      </c>
      <c r="H52" s="1">
        <v>87.77</v>
      </c>
      <c r="I52" s="1">
        <v>5.33142570050451E-2</v>
      </c>
      <c r="J52" s="1">
        <v>6.3420810000000003</v>
      </c>
      <c r="K52" s="11" t="s">
        <v>203</v>
      </c>
    </row>
    <row r="53" spans="1:11" x14ac:dyDescent="0.2">
      <c r="A53" s="1" t="s">
        <v>73</v>
      </c>
      <c r="E53" s="2" t="s">
        <v>92</v>
      </c>
      <c r="F53" s="1">
        <v>77360</v>
      </c>
      <c r="G53" s="3">
        <v>0.24398</v>
      </c>
      <c r="H53" s="1">
        <v>82.65</v>
      </c>
      <c r="I53" s="1">
        <v>7.9778756570906703E-2</v>
      </c>
      <c r="J53" s="1">
        <v>3.7664900000000001</v>
      </c>
      <c r="K53" s="11" t="s">
        <v>161</v>
      </c>
    </row>
    <row r="54" spans="1:11" x14ac:dyDescent="0.2">
      <c r="A54" s="1" t="s">
        <v>74</v>
      </c>
      <c r="E54" s="2" t="s">
        <v>93</v>
      </c>
      <c r="F54" s="1">
        <v>77360</v>
      </c>
      <c r="G54" s="3">
        <v>0.242399</v>
      </c>
      <c r="H54" s="1">
        <v>82.65</v>
      </c>
      <c r="I54" s="1">
        <v>8.0512421401917805E-2</v>
      </c>
      <c r="J54" s="1">
        <v>3.7241949999999999</v>
      </c>
      <c r="K54" s="11" t="s">
        <v>204</v>
      </c>
    </row>
    <row r="55" spans="1:11" x14ac:dyDescent="0.2">
      <c r="A55" s="1" t="s">
        <v>75</v>
      </c>
      <c r="E55" s="2" t="s">
        <v>94</v>
      </c>
      <c r="F55" s="1">
        <v>25073</v>
      </c>
      <c r="G55" s="3">
        <v>0.3236</v>
      </c>
      <c r="H55" s="1">
        <v>81.48</v>
      </c>
      <c r="I55" s="1">
        <v>7.9337002716260902E-2</v>
      </c>
      <c r="J55" s="1">
        <v>4.3323140000000002</v>
      </c>
      <c r="K55" s="11" t="s">
        <v>166</v>
      </c>
    </row>
    <row r="56" spans="1:11" x14ac:dyDescent="0.2">
      <c r="A56" s="1" t="s">
        <v>76</v>
      </c>
      <c r="E56" s="2" t="s">
        <v>94</v>
      </c>
      <c r="F56" s="1">
        <v>25073</v>
      </c>
      <c r="G56" s="3">
        <v>0.322015</v>
      </c>
      <c r="H56" s="1">
        <v>81.44</v>
      </c>
      <c r="I56" s="1">
        <v>7.98175419315829E-2</v>
      </c>
      <c r="J56" s="3">
        <v>4.4862919999999997</v>
      </c>
      <c r="K56" s="11" t="s">
        <v>205</v>
      </c>
    </row>
    <row r="58" spans="1:11" x14ac:dyDescent="0.2">
      <c r="A58" s="1" t="s">
        <v>55</v>
      </c>
    </row>
    <row r="59" spans="1:11" x14ac:dyDescent="0.2">
      <c r="A59" s="1" t="s">
        <v>3</v>
      </c>
      <c r="E59" s="2" t="s">
        <v>16</v>
      </c>
      <c r="F59" s="1">
        <v>26000</v>
      </c>
      <c r="G59" s="3">
        <v>0.105419</v>
      </c>
      <c r="H59" s="1">
        <v>98.82</v>
      </c>
      <c r="I59" s="1">
        <v>8.6485078856387201E-3</v>
      </c>
      <c r="J59" s="1">
        <v>1.2237389999999999</v>
      </c>
      <c r="K59" s="11" t="s">
        <v>178</v>
      </c>
    </row>
    <row r="60" spans="1:11" x14ac:dyDescent="0.2">
      <c r="A60" s="1" t="s">
        <v>30</v>
      </c>
      <c r="E60" s="2" t="s">
        <v>18</v>
      </c>
      <c r="F60" s="1">
        <v>4250</v>
      </c>
      <c r="G60" s="3">
        <v>5.4375E-2</v>
      </c>
      <c r="H60" s="1">
        <v>98.62</v>
      </c>
      <c r="I60" s="1">
        <v>5.8218386494567204E-3</v>
      </c>
      <c r="J60" s="1">
        <v>1.1038809999999999</v>
      </c>
      <c r="K60" s="11" t="s">
        <v>179</v>
      </c>
    </row>
    <row r="61" spans="1:11" x14ac:dyDescent="0.2">
      <c r="A61" s="1" t="s">
        <v>31</v>
      </c>
      <c r="E61" s="2" t="s">
        <v>19</v>
      </c>
      <c r="F61" s="1">
        <v>26000</v>
      </c>
      <c r="G61" s="3">
        <v>0.104223</v>
      </c>
      <c r="H61" s="1">
        <v>98.79</v>
      </c>
      <c r="I61" s="1">
        <v>9.0671430856920105E-3</v>
      </c>
      <c r="J61" s="1">
        <v>1.2610079999999999</v>
      </c>
      <c r="K61" s="11" t="s">
        <v>179</v>
      </c>
    </row>
    <row r="62" spans="1:11" x14ac:dyDescent="0.2">
      <c r="A62" s="1" t="s">
        <v>32</v>
      </c>
      <c r="E62" s="2" t="s">
        <v>20</v>
      </c>
      <c r="F62" s="1">
        <v>4250</v>
      </c>
      <c r="G62" s="3">
        <v>5.3180999999999999E-2</v>
      </c>
      <c r="H62" s="1">
        <v>98.63</v>
      </c>
      <c r="I62" s="1">
        <v>5.8009353020417997E-3</v>
      </c>
      <c r="J62" s="1">
        <v>1.1283540000000001</v>
      </c>
      <c r="K62" s="11" t="s">
        <v>206</v>
      </c>
    </row>
    <row r="64" spans="1:11" x14ac:dyDescent="0.2">
      <c r="A64" s="1" t="s">
        <v>56</v>
      </c>
    </row>
    <row r="65" spans="1:11" x14ac:dyDescent="0.2">
      <c r="A65" s="1" t="s">
        <v>3</v>
      </c>
      <c r="E65" s="2" t="s">
        <v>21</v>
      </c>
      <c r="F65" s="1">
        <v>430500</v>
      </c>
      <c r="G65" s="3">
        <v>1.7256480000000001</v>
      </c>
      <c r="H65" s="1">
        <v>99.16</v>
      </c>
      <c r="I65" s="1">
        <v>3.5601117196856699E-3</v>
      </c>
      <c r="J65" s="1">
        <v>1.5371889999999999</v>
      </c>
      <c r="K65" s="11" t="s">
        <v>174</v>
      </c>
    </row>
    <row r="66" spans="1:11" x14ac:dyDescent="0.2">
      <c r="A66" s="1" t="s">
        <v>31</v>
      </c>
      <c r="E66" s="2" t="s">
        <v>22</v>
      </c>
      <c r="F66" s="1">
        <v>430500</v>
      </c>
      <c r="G66" s="3">
        <v>0.51116700000000004</v>
      </c>
      <c r="H66" s="1">
        <v>99.13</v>
      </c>
      <c r="I66" s="1">
        <v>3.8375351290622101E-3</v>
      </c>
      <c r="J66" s="1">
        <v>1.7159580000000001</v>
      </c>
      <c r="K66" s="11" t="s">
        <v>175</v>
      </c>
    </row>
    <row r="67" spans="1:11" x14ac:dyDescent="0.2">
      <c r="A67" s="1" t="s">
        <v>30</v>
      </c>
      <c r="E67" s="2" t="s">
        <v>17</v>
      </c>
      <c r="F67" s="1">
        <v>206500</v>
      </c>
      <c r="G67" s="3">
        <v>1.674606</v>
      </c>
      <c r="H67" s="1">
        <v>99.18</v>
      </c>
      <c r="I67" s="1">
        <v>3.8574034118390201E-3</v>
      </c>
      <c r="J67" s="1">
        <v>1.3895949999999999</v>
      </c>
      <c r="K67" s="11" t="s">
        <v>175</v>
      </c>
    </row>
    <row r="68" spans="1:11" x14ac:dyDescent="0.2">
      <c r="A68" s="1" t="s">
        <v>32</v>
      </c>
      <c r="E68" s="2" t="s">
        <v>23</v>
      </c>
      <c r="F68" s="1">
        <v>206500</v>
      </c>
      <c r="G68" s="3">
        <v>0.46012700000000001</v>
      </c>
      <c r="H68" s="1">
        <v>99.19</v>
      </c>
      <c r="I68" s="1">
        <v>3.5255642920640601E-3</v>
      </c>
      <c r="J68" s="1">
        <v>1.830317</v>
      </c>
      <c r="K68" s="11" t="s">
        <v>207</v>
      </c>
    </row>
    <row r="69" spans="1:11" x14ac:dyDescent="0.2">
      <c r="A69" s="1" t="s">
        <v>60</v>
      </c>
      <c r="E69" s="2" t="s">
        <v>24</v>
      </c>
      <c r="F69" s="1">
        <v>26000</v>
      </c>
      <c r="G69" s="3">
        <v>0.105419</v>
      </c>
      <c r="H69" s="1">
        <v>98.59</v>
      </c>
      <c r="I69" s="1">
        <v>1.15464722906572E-2</v>
      </c>
      <c r="J69" s="1">
        <v>1.095572</v>
      </c>
      <c r="K69" s="11" t="s">
        <v>176</v>
      </c>
    </row>
    <row r="70" spans="1:11" x14ac:dyDescent="0.2">
      <c r="A70" s="1" t="s">
        <v>38</v>
      </c>
      <c r="E70" s="2" t="s">
        <v>25</v>
      </c>
      <c r="F70" s="1">
        <v>26000</v>
      </c>
      <c r="G70" s="3">
        <v>0.104223</v>
      </c>
      <c r="H70" s="1">
        <v>98.57</v>
      </c>
      <c r="I70" s="1">
        <v>1.16085921834968E-2</v>
      </c>
      <c r="J70" s="1">
        <v>1.253695</v>
      </c>
      <c r="K70" s="11" t="s">
        <v>208</v>
      </c>
    </row>
    <row r="71" spans="1:11" x14ac:dyDescent="0.2">
      <c r="A71" s="1" t="s">
        <v>167</v>
      </c>
      <c r="E71" s="1" t="s">
        <v>26</v>
      </c>
      <c r="F71" s="1">
        <v>4250</v>
      </c>
      <c r="G71" s="3">
        <v>5.4375E-2</v>
      </c>
      <c r="H71" s="1">
        <v>98.75</v>
      </c>
      <c r="I71" s="1">
        <v>4.2026482421618902E-3</v>
      </c>
      <c r="J71" s="1">
        <v>0.96425799999999995</v>
      </c>
      <c r="K71" s="11" t="s">
        <v>177</v>
      </c>
    </row>
    <row r="72" spans="1:11" x14ac:dyDescent="0.2">
      <c r="A72" s="1" t="s">
        <v>168</v>
      </c>
      <c r="E72" s="1" t="s">
        <v>27</v>
      </c>
      <c r="F72" s="1">
        <v>4250</v>
      </c>
      <c r="G72" s="3">
        <v>5.3183000000000001E-2</v>
      </c>
      <c r="H72" s="1">
        <v>98.76</v>
      </c>
      <c r="I72" s="1">
        <v>4.5172598747641396E-3</v>
      </c>
      <c r="J72" s="1">
        <v>1.029093</v>
      </c>
      <c r="K72" s="11" t="s">
        <v>209</v>
      </c>
    </row>
    <row r="74" spans="1:11" x14ac:dyDescent="0.2">
      <c r="A74" s="1" t="s">
        <v>39</v>
      </c>
    </row>
    <row r="75" spans="1:11" x14ac:dyDescent="0.2">
      <c r="A75" s="1" t="s">
        <v>3</v>
      </c>
      <c r="E75" s="1" t="s">
        <v>40</v>
      </c>
      <c r="F75" s="1">
        <v>11678912</v>
      </c>
      <c r="G75" s="3">
        <v>46.816065999999999</v>
      </c>
      <c r="H75" s="1">
        <v>70.42</v>
      </c>
      <c r="I75" s="1">
        <v>0.21851480634433099</v>
      </c>
      <c r="J75" s="4">
        <v>2.7016203703703703E-3</v>
      </c>
      <c r="K75" s="11" t="s">
        <v>171</v>
      </c>
    </row>
    <row r="76" spans="1:11" ht="15.75" customHeight="1" x14ac:dyDescent="0.2">
      <c r="A76" s="1" t="s">
        <v>30</v>
      </c>
      <c r="E76" s="1" t="s">
        <v>41</v>
      </c>
      <c r="F76" s="1">
        <v>4680578</v>
      </c>
      <c r="G76" s="3">
        <v>46.816065999999999</v>
      </c>
      <c r="H76" s="1">
        <v>70.27</v>
      </c>
      <c r="I76" s="1">
        <v>0.21413630213618401</v>
      </c>
      <c r="J76" s="4">
        <v>2.7006944444444448E-3</v>
      </c>
      <c r="K76" s="11" t="s">
        <v>172</v>
      </c>
    </row>
    <row r="77" spans="1:11" x14ac:dyDescent="0.2">
      <c r="A77" s="1" t="s">
        <v>31</v>
      </c>
      <c r="E77" s="1" t="s">
        <v>40</v>
      </c>
      <c r="F77" s="1">
        <v>11678912</v>
      </c>
      <c r="G77" s="3">
        <v>45.280406999999997</v>
      </c>
      <c r="H77" s="1">
        <v>70.48</v>
      </c>
      <c r="I77" s="1">
        <v>0.217732426371541</v>
      </c>
      <c r="J77" s="4">
        <v>2.6709490740740743E-3</v>
      </c>
      <c r="K77" s="11" t="s">
        <v>172</v>
      </c>
    </row>
    <row r="78" spans="1:11" x14ac:dyDescent="0.2">
      <c r="A78" s="1" t="s">
        <v>32</v>
      </c>
      <c r="E78" s="1" t="s">
        <v>41</v>
      </c>
      <c r="F78" s="1">
        <v>4680578</v>
      </c>
      <c r="G78" s="3">
        <v>45.280405000000002</v>
      </c>
      <c r="H78" s="1">
        <v>70.209999999999994</v>
      </c>
      <c r="I78" s="1">
        <v>0.21532358301717699</v>
      </c>
      <c r="J78" s="4">
        <v>2.6855324074074073E-3</v>
      </c>
      <c r="K78" s="11" t="s">
        <v>210</v>
      </c>
    </row>
    <row r="79" spans="1:11" x14ac:dyDescent="0.2">
      <c r="A79" s="1" t="s">
        <v>95</v>
      </c>
      <c r="E79" s="2" t="s">
        <v>109</v>
      </c>
      <c r="F79" s="3">
        <v>4209088</v>
      </c>
      <c r="G79" s="3">
        <v>17.040520000000001</v>
      </c>
      <c r="H79" s="1">
        <v>51.72</v>
      </c>
      <c r="I79" s="1">
        <v>0.25277799049636801</v>
      </c>
      <c r="J79" s="4">
        <v>3.6650925925925926E-3</v>
      </c>
      <c r="K79" s="11" t="s">
        <v>173</v>
      </c>
    </row>
    <row r="80" spans="1:11" x14ac:dyDescent="0.2">
      <c r="A80" s="1" t="s">
        <v>105</v>
      </c>
      <c r="E80" s="2" t="s">
        <v>109</v>
      </c>
      <c r="F80" s="1">
        <v>4209088</v>
      </c>
      <c r="G80" s="3">
        <v>13.968855</v>
      </c>
      <c r="H80" s="1">
        <v>51.69</v>
      </c>
      <c r="I80" s="1">
        <v>0.25331285731124298</v>
      </c>
      <c r="J80" s="4">
        <v>3.7202083333333336E-3</v>
      </c>
      <c r="K80" s="11" t="s">
        <v>211</v>
      </c>
    </row>
    <row r="81" spans="1:11" x14ac:dyDescent="0.2">
      <c r="A81" s="1" t="s">
        <v>106</v>
      </c>
      <c r="E81" s="2" t="s">
        <v>108</v>
      </c>
      <c r="F81" s="1">
        <v>2329532</v>
      </c>
      <c r="G81" s="3">
        <v>17.040521999999999</v>
      </c>
      <c r="H81" s="1">
        <v>63.15</v>
      </c>
      <c r="I81" s="1">
        <v>0.23315852895724901</v>
      </c>
      <c r="J81" s="4">
        <v>3.8203240740740745E-3</v>
      </c>
      <c r="K81" s="11" t="s">
        <v>170</v>
      </c>
    </row>
    <row r="82" spans="1:11" x14ac:dyDescent="0.2">
      <c r="A82" s="1" t="s">
        <v>107</v>
      </c>
      <c r="E82" s="2" t="s">
        <v>108</v>
      </c>
      <c r="F82" s="1">
        <v>2329532</v>
      </c>
      <c r="G82" s="3">
        <v>13.968857</v>
      </c>
      <c r="H82" s="1">
        <v>63.2</v>
      </c>
      <c r="I82" s="1">
        <v>0.23374172001788299</v>
      </c>
      <c r="J82" s="4">
        <v>3.7037037037037034E-3</v>
      </c>
      <c r="K82" s="11" t="s">
        <v>212</v>
      </c>
    </row>
    <row r="84" spans="1:11" ht="15" customHeight="1" x14ac:dyDescent="0.2">
      <c r="A84" s="1" t="s">
        <v>58</v>
      </c>
    </row>
    <row r="85" spans="1:11" x14ac:dyDescent="0.2">
      <c r="A85" s="1" t="s">
        <v>3</v>
      </c>
      <c r="E85" s="2" t="s">
        <v>42</v>
      </c>
      <c r="F85" s="1">
        <v>25502912</v>
      </c>
      <c r="G85" s="3">
        <v>102.49232499999999</v>
      </c>
      <c r="H85" s="1">
        <v>77.099999999999994</v>
      </c>
      <c r="I85" s="1">
        <v>0.201744460687976</v>
      </c>
      <c r="J85" s="4">
        <v>8.0555555555555554E-3</v>
      </c>
      <c r="K85" s="11" t="s">
        <v>180</v>
      </c>
    </row>
    <row r="86" spans="1:11" x14ac:dyDescent="0.2">
      <c r="A86" s="1" t="s">
        <v>31</v>
      </c>
      <c r="E86" s="2" t="s">
        <v>43</v>
      </c>
      <c r="F86" s="1">
        <v>25502912</v>
      </c>
      <c r="G86" s="3">
        <v>96.348668000000004</v>
      </c>
      <c r="H86" s="1">
        <v>77.11</v>
      </c>
      <c r="I86" s="1">
        <v>0.201319795073719</v>
      </c>
      <c r="J86" s="4">
        <v>8.1613541666666675E-3</v>
      </c>
      <c r="K86" s="11" t="s">
        <v>181</v>
      </c>
    </row>
    <row r="87" spans="1:11" x14ac:dyDescent="0.2">
      <c r="A87" s="1" t="s">
        <v>30</v>
      </c>
      <c r="E87" s="2" t="s">
        <v>44</v>
      </c>
      <c r="F87" s="1">
        <v>5108133</v>
      </c>
      <c r="G87" s="3">
        <v>102.49232499999999</v>
      </c>
      <c r="H87" s="1">
        <v>75.599999999999994</v>
      </c>
      <c r="I87" s="1">
        <v>0.203720688485965</v>
      </c>
      <c r="J87" s="4">
        <v>7.962303240740742E-3</v>
      </c>
      <c r="K87" s="11" t="s">
        <v>181</v>
      </c>
    </row>
    <row r="88" spans="1:11" x14ac:dyDescent="0.2">
      <c r="A88" s="1" t="s">
        <v>32</v>
      </c>
      <c r="E88" s="2" t="s">
        <v>45</v>
      </c>
      <c r="F88" s="1">
        <v>5108133</v>
      </c>
      <c r="G88" s="3">
        <v>96.348668000000004</v>
      </c>
      <c r="H88" s="1">
        <v>75.58</v>
      </c>
      <c r="I88" s="1">
        <v>0.20269442819875499</v>
      </c>
      <c r="J88" s="4">
        <v>8.3157407407407399E-3</v>
      </c>
      <c r="K88" s="11" t="s">
        <v>213</v>
      </c>
    </row>
    <row r="89" spans="1:11" x14ac:dyDescent="0.2">
      <c r="A89" s="1" t="s">
        <v>46</v>
      </c>
      <c r="E89" s="2" t="s">
        <v>49</v>
      </c>
      <c r="F89" s="1">
        <v>11678912</v>
      </c>
      <c r="G89" s="3">
        <v>46.816056000000003</v>
      </c>
      <c r="H89" s="1">
        <v>51.99</v>
      </c>
      <c r="I89" s="1">
        <v>0.25332565652245498</v>
      </c>
      <c r="J89" s="4">
        <v>2.7436342592592595E-3</v>
      </c>
      <c r="K89" s="11" t="s">
        <v>182</v>
      </c>
    </row>
    <row r="90" spans="1:11" x14ac:dyDescent="0.2">
      <c r="A90" s="1" t="s">
        <v>96</v>
      </c>
      <c r="E90" s="2" t="s">
        <v>50</v>
      </c>
      <c r="F90" s="1">
        <v>11678912</v>
      </c>
      <c r="G90" s="3">
        <v>45.280405000000002</v>
      </c>
      <c r="H90" s="1">
        <v>51.99</v>
      </c>
      <c r="I90" s="1">
        <v>0.25302520592167499</v>
      </c>
      <c r="J90" s="4">
        <v>2.6890046296296297E-3</v>
      </c>
      <c r="K90" s="11" t="s">
        <v>214</v>
      </c>
    </row>
    <row r="91" spans="1:11" x14ac:dyDescent="0.2">
      <c r="A91" s="1" t="s">
        <v>48</v>
      </c>
      <c r="E91" s="2" t="s">
        <v>51</v>
      </c>
      <c r="F91" s="1">
        <v>4680578</v>
      </c>
      <c r="G91" s="3">
        <v>46.816056000000003</v>
      </c>
      <c r="H91" s="1">
        <v>58.92</v>
      </c>
      <c r="I91" s="1">
        <v>0.240339215088964</v>
      </c>
      <c r="J91" s="4">
        <v>2.6802083333333335E-3</v>
      </c>
      <c r="K91" s="11" t="s">
        <v>169</v>
      </c>
    </row>
    <row r="92" spans="1:11" ht="15" customHeight="1" x14ac:dyDescent="0.2">
      <c r="A92" s="1" t="s">
        <v>47</v>
      </c>
      <c r="E92" s="2" t="s">
        <v>52</v>
      </c>
      <c r="F92" s="1">
        <v>4680578</v>
      </c>
      <c r="G92" s="3">
        <v>45.280405000000002</v>
      </c>
      <c r="H92" s="1">
        <v>58.86</v>
      </c>
      <c r="I92" s="1">
        <v>0.240743430230384</v>
      </c>
      <c r="J92" s="4">
        <v>2.6906249999999999E-3</v>
      </c>
      <c r="K92" s="11" t="s">
        <v>215</v>
      </c>
    </row>
    <row r="93" spans="1:11" x14ac:dyDescent="0.2">
      <c r="A93" s="1" t="s">
        <v>97</v>
      </c>
      <c r="E93" s="2" t="s">
        <v>101</v>
      </c>
      <c r="F93" s="1">
        <v>21779648</v>
      </c>
      <c r="G93" s="3">
        <v>87.294079999999994</v>
      </c>
      <c r="H93" s="1">
        <v>47.92</v>
      </c>
      <c r="I93" s="1">
        <v>0.254144438088374</v>
      </c>
      <c r="J93" s="4">
        <v>4.6412037037037038E-3</v>
      </c>
      <c r="K93" s="11" t="s">
        <v>183</v>
      </c>
    </row>
    <row r="94" spans="1:11" x14ac:dyDescent="0.2">
      <c r="A94" s="1" t="s">
        <v>98</v>
      </c>
      <c r="E94" s="2" t="s">
        <v>102</v>
      </c>
      <c r="F94" s="1">
        <v>21779648</v>
      </c>
      <c r="G94" s="3">
        <v>85.758416999999994</v>
      </c>
      <c r="H94" s="1">
        <v>47.9</v>
      </c>
      <c r="I94" s="1">
        <v>0.25502562827750402</v>
      </c>
      <c r="J94" s="4">
        <v>5.1597222222222218E-3</v>
      </c>
      <c r="K94" s="11" t="s">
        <v>216</v>
      </c>
    </row>
    <row r="95" spans="1:11" x14ac:dyDescent="0.2">
      <c r="A95" s="1" t="s">
        <v>99</v>
      </c>
      <c r="E95" s="2" t="s">
        <v>104</v>
      </c>
      <c r="F95" s="1">
        <v>4363472</v>
      </c>
      <c r="G95" s="3">
        <v>87.294079999999994</v>
      </c>
      <c r="H95" s="1">
        <v>58.33</v>
      </c>
      <c r="I95" s="3">
        <v>0.24002845269050399</v>
      </c>
      <c r="J95" s="4">
        <v>5.7175925925925927E-3</v>
      </c>
      <c r="K95" s="11" t="s">
        <v>184</v>
      </c>
    </row>
    <row r="96" spans="1:11" ht="15" customHeight="1" x14ac:dyDescent="0.2">
      <c r="A96" s="1" t="s">
        <v>100</v>
      </c>
      <c r="E96" s="2" t="s">
        <v>103</v>
      </c>
      <c r="F96" s="1">
        <v>4363472</v>
      </c>
      <c r="G96" s="3">
        <v>85.758416999999994</v>
      </c>
      <c r="H96" s="1">
        <v>58.3</v>
      </c>
      <c r="I96" s="1">
        <v>0.24002845269050399</v>
      </c>
      <c r="J96" s="4">
        <v>6.053240740740741E-3</v>
      </c>
      <c r="K96" s="11" t="s">
        <v>217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results</vt:lpstr>
      <vt:lpstr>quantization-result</vt:lpstr>
      <vt:lpstr>summary</vt:lpstr>
      <vt:lpstr>back_up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夏沐天</dc:creator>
  <cp:lastModifiedBy>夏沐天</cp:lastModifiedBy>
  <dcterms:created xsi:type="dcterms:W3CDTF">2015-06-05T18:19:34Z</dcterms:created>
  <dcterms:modified xsi:type="dcterms:W3CDTF">2021-01-31T09:46:55Z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ab4441e4-b814-403d-befb-789faa7738e7</vt:lpwstr>
  </property>
</Properties>
</file>