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dataArchive\analysedData\"/>
    </mc:Choice>
  </mc:AlternateContent>
  <bookViews>
    <workbookView xWindow="630" yWindow="810" windowWidth="19575" windowHeight="7080"/>
  </bookViews>
  <sheets>
    <sheet name="Log - A" sheetId="4" r:id="rId1"/>
    <sheet name="Log - B" sheetId="5" r:id="rId2"/>
    <sheet name="Log - C" sheetId="6" r:id="rId3"/>
  </sheets>
  <definedNames>
    <definedName name="solver_adj" localSheetId="0" hidden="1">'Log - A'!$L$4:$L$5</definedName>
    <definedName name="solver_adj" localSheetId="1" hidden="1">'Log - B'!$L$4:$L$5</definedName>
    <definedName name="solver_adj" localSheetId="2" hidden="1">'Log - C'!$M$4:$M$5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'Log - A'!$I$33</definedName>
    <definedName name="solver_lhs1" localSheetId="1" hidden="1">'Log - B'!$I$37</definedName>
    <definedName name="solver_lhs1" localSheetId="2" hidden="1">'Log - C'!$I$47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'Log - A'!$I$33</definedName>
    <definedName name="solver_opt" localSheetId="1" hidden="1">'Log - B'!$I$37</definedName>
    <definedName name="solver_opt" localSheetId="2" hidden="1">'Log - C'!$L$38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L50" i="6" l="1"/>
  <c r="L49" i="6"/>
  <c r="L51" i="6"/>
  <c r="L48" i="6"/>
  <c r="L47" i="6"/>
  <c r="J40" i="6"/>
  <c r="J26" i="6"/>
  <c r="I5" i="4" l="1"/>
  <c r="I10" i="4"/>
  <c r="I6" i="4"/>
  <c r="I7" i="4"/>
  <c r="I8" i="4"/>
  <c r="I9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6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5" i="5"/>
  <c r="I33" i="4" l="1"/>
  <c r="I37" i="5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C5" i="6"/>
  <c r="C6" i="6"/>
  <c r="C7" i="6"/>
  <c r="I7" i="6" s="1"/>
  <c r="C8" i="6"/>
  <c r="C9" i="6"/>
  <c r="C10" i="6"/>
  <c r="C11" i="6"/>
  <c r="I11" i="6" s="1"/>
  <c r="C12" i="6"/>
  <c r="C13" i="6"/>
  <c r="C14" i="6"/>
  <c r="C15" i="6"/>
  <c r="I15" i="6" s="1"/>
  <c r="C16" i="6"/>
  <c r="C17" i="6"/>
  <c r="C18" i="6"/>
  <c r="C19" i="6"/>
  <c r="I19" i="6" s="1"/>
  <c r="C20" i="6"/>
  <c r="C21" i="6"/>
  <c r="C22" i="6"/>
  <c r="C23" i="6"/>
  <c r="I23" i="6" s="1"/>
  <c r="C24" i="6"/>
  <c r="C25" i="6"/>
  <c r="C26" i="6"/>
  <c r="C27" i="6"/>
  <c r="I27" i="6" s="1"/>
  <c r="C28" i="6"/>
  <c r="C29" i="6"/>
  <c r="C30" i="6"/>
  <c r="C31" i="6"/>
  <c r="I31" i="6" s="1"/>
  <c r="C32" i="6"/>
  <c r="C33" i="6"/>
  <c r="C34" i="6"/>
  <c r="C35" i="6"/>
  <c r="I35" i="6" s="1"/>
  <c r="C36" i="6"/>
  <c r="C37" i="6"/>
  <c r="C38" i="6"/>
  <c r="C39" i="6"/>
  <c r="C40" i="6"/>
  <c r="C41" i="6"/>
  <c r="C42" i="6"/>
  <c r="C43" i="6"/>
  <c r="C44" i="6"/>
  <c r="C45" i="6"/>
  <c r="C46" i="6"/>
  <c r="C4" i="6"/>
  <c r="H5" i="6" s="1"/>
  <c r="J5" i="6" s="1"/>
  <c r="E4" i="6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5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5" i="4"/>
  <c r="H43" i="6" l="1"/>
  <c r="J43" i="6" s="1"/>
  <c r="I42" i="6"/>
  <c r="H45" i="6"/>
  <c r="J45" i="6" s="1"/>
  <c r="I44" i="6"/>
  <c r="H41" i="6"/>
  <c r="J41" i="6" s="1"/>
  <c r="I40" i="6"/>
  <c r="H44" i="6"/>
  <c r="J44" i="6" s="1"/>
  <c r="I43" i="6"/>
  <c r="H40" i="6"/>
  <c r="I39" i="6"/>
  <c r="I46" i="6"/>
  <c r="H39" i="6"/>
  <c r="J39" i="6" s="1"/>
  <c r="I38" i="6"/>
  <c r="H46" i="6"/>
  <c r="J46" i="6" s="1"/>
  <c r="I45" i="6"/>
  <c r="H42" i="6"/>
  <c r="J42" i="6" s="1"/>
  <c r="I41" i="6"/>
  <c r="H38" i="6"/>
  <c r="J38" i="6" s="1"/>
  <c r="I37" i="6"/>
  <c r="I33" i="6"/>
  <c r="I29" i="6"/>
  <c r="I25" i="6"/>
  <c r="I21" i="6"/>
  <c r="I17" i="6"/>
  <c r="I13" i="6"/>
  <c r="I9" i="6"/>
  <c r="I5" i="6"/>
  <c r="H36" i="6"/>
  <c r="J36" i="6" s="1"/>
  <c r="H32" i="6"/>
  <c r="J32" i="6" s="1"/>
  <c r="H28" i="6"/>
  <c r="J28" i="6" s="1"/>
  <c r="H24" i="6"/>
  <c r="J24" i="6" s="1"/>
  <c r="H20" i="6"/>
  <c r="J20" i="6" s="1"/>
  <c r="H16" i="6"/>
  <c r="J16" i="6" s="1"/>
  <c r="H12" i="6"/>
  <c r="J12" i="6" s="1"/>
  <c r="H8" i="6"/>
  <c r="J8" i="6" s="1"/>
  <c r="I34" i="6"/>
  <c r="I30" i="6"/>
  <c r="I26" i="6"/>
  <c r="I22" i="6"/>
  <c r="I18" i="6"/>
  <c r="I14" i="6"/>
  <c r="I10" i="6"/>
  <c r="I6" i="6"/>
  <c r="H35" i="6"/>
  <c r="J35" i="6" s="1"/>
  <c r="H31" i="6"/>
  <c r="J31" i="6" s="1"/>
  <c r="H27" i="6"/>
  <c r="J27" i="6" s="1"/>
  <c r="H23" i="6"/>
  <c r="J23" i="6" s="1"/>
  <c r="H19" i="6"/>
  <c r="J19" i="6" s="1"/>
  <c r="H15" i="6"/>
  <c r="J15" i="6" s="1"/>
  <c r="H11" i="6"/>
  <c r="J11" i="6" s="1"/>
  <c r="H7" i="6"/>
  <c r="J7" i="6" s="1"/>
  <c r="H34" i="6"/>
  <c r="J34" i="6" s="1"/>
  <c r="H30" i="6"/>
  <c r="J30" i="6" s="1"/>
  <c r="H26" i="6"/>
  <c r="H22" i="6"/>
  <c r="J22" i="6" s="1"/>
  <c r="H18" i="6"/>
  <c r="J18" i="6" s="1"/>
  <c r="H14" i="6"/>
  <c r="J14" i="6" s="1"/>
  <c r="H10" i="6"/>
  <c r="J10" i="6" s="1"/>
  <c r="H6" i="6"/>
  <c r="J6" i="6" s="1"/>
  <c r="I36" i="6"/>
  <c r="I32" i="6"/>
  <c r="I28" i="6"/>
  <c r="I24" i="6"/>
  <c r="I20" i="6"/>
  <c r="I16" i="6"/>
  <c r="I12" i="6"/>
  <c r="I8" i="6"/>
  <c r="H37" i="6"/>
  <c r="J37" i="6" s="1"/>
  <c r="H33" i="6"/>
  <c r="J33" i="6" s="1"/>
  <c r="H29" i="6"/>
  <c r="J29" i="6" s="1"/>
  <c r="H25" i="6"/>
  <c r="J25" i="6" s="1"/>
  <c r="H21" i="6"/>
  <c r="J21" i="6" s="1"/>
  <c r="H17" i="6"/>
  <c r="J17" i="6" s="1"/>
  <c r="H13" i="6"/>
  <c r="J13" i="6" s="1"/>
  <c r="H9" i="6"/>
  <c r="J9" i="6" s="1"/>
  <c r="I47" i="6" l="1"/>
</calcChain>
</file>

<file path=xl/sharedStrings.xml><?xml version="1.0" encoding="utf-8"?>
<sst xmlns="http://schemas.openxmlformats.org/spreadsheetml/2006/main" count="41" uniqueCount="20">
  <si>
    <t xml:space="preserve">Date: </t>
  </si>
  <si>
    <t>I</t>
  </si>
  <si>
    <t>OP</t>
  </si>
  <si>
    <t>PV</t>
  </si>
  <si>
    <t>Thu Nov 05 14:55:51 2015</t>
  </si>
  <si>
    <t>Thu Nov 05 15:16:32 2015</t>
  </si>
  <si>
    <t>Thu Nov 05 15:39:07 2015</t>
  </si>
  <si>
    <t>PV (m)</t>
  </si>
  <si>
    <t>α</t>
  </si>
  <si>
    <t>β</t>
  </si>
  <si>
    <t>Date:</t>
  </si>
  <si>
    <t>PV (O)</t>
  </si>
  <si>
    <t>OP (O)</t>
  </si>
  <si>
    <t>a</t>
  </si>
  <si>
    <t>b</t>
  </si>
  <si>
    <t>mean</t>
  </si>
  <si>
    <t>median</t>
  </si>
  <si>
    <t>range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</si>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</sst>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</a:t>
            </a:r>
            <a:r>
              <a:rPr lang="en-GB" baseline="0"/>
              <a:t> Step Test 35 - 37.5%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- A'!$C$3</c:f>
              <c:strCache>
                <c:ptCount val="1"/>
                <c:pt idx="0">
                  <c:v>PV</c:v>
                </c:pt>
              </c:strCache>
            </c:strRef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A'!$C$4:$C$32</c:f>
              <c:numCache>
                <c:formatCode>General</c:formatCode>
                <c:ptCount val="29"/>
                <c:pt idx="0">
                  <c:v>8.4</c:v>
                </c:pt>
                <c:pt idx="1">
                  <c:v>8.4</c:v>
                </c:pt>
                <c:pt idx="2">
                  <c:v>8.9</c:v>
                </c:pt>
                <c:pt idx="3">
                  <c:v>8.6</c:v>
                </c:pt>
                <c:pt idx="4">
                  <c:v>9</c:v>
                </c:pt>
                <c:pt idx="5">
                  <c:v>8.6</c:v>
                </c:pt>
                <c:pt idx="6">
                  <c:v>9.6</c:v>
                </c:pt>
                <c:pt idx="7">
                  <c:v>11.1</c:v>
                </c:pt>
                <c:pt idx="8">
                  <c:v>12</c:v>
                </c:pt>
                <c:pt idx="9">
                  <c:v>13.3</c:v>
                </c:pt>
                <c:pt idx="10">
                  <c:v>13.8</c:v>
                </c:pt>
                <c:pt idx="11">
                  <c:v>14.7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17.7</c:v>
                </c:pt>
                <c:pt idx="15">
                  <c:v>19.100000000000001</c:v>
                </c:pt>
                <c:pt idx="16">
                  <c:v>19.7</c:v>
                </c:pt>
                <c:pt idx="17">
                  <c:v>20.100000000000001</c:v>
                </c:pt>
                <c:pt idx="18">
                  <c:v>20.9</c:v>
                </c:pt>
                <c:pt idx="19">
                  <c:v>21</c:v>
                </c:pt>
                <c:pt idx="20">
                  <c:v>22.5</c:v>
                </c:pt>
                <c:pt idx="21">
                  <c:v>23.2</c:v>
                </c:pt>
                <c:pt idx="22">
                  <c:v>23.6</c:v>
                </c:pt>
                <c:pt idx="23">
                  <c:v>23.8</c:v>
                </c:pt>
                <c:pt idx="24">
                  <c:v>24.3</c:v>
                </c:pt>
                <c:pt idx="25">
                  <c:v>25.6</c:v>
                </c:pt>
                <c:pt idx="26">
                  <c:v>25.7</c:v>
                </c:pt>
                <c:pt idx="27">
                  <c:v>26.1</c:v>
                </c:pt>
                <c:pt idx="28">
                  <c:v>26.4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 - A'!$E$3</c:f>
              <c:strCache>
                <c:ptCount val="1"/>
                <c:pt idx="0">
                  <c:v>OP</c:v>
                </c:pt>
              </c:strCache>
            </c:strRef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A'!$E$4:$E$32</c:f>
              <c:numCache>
                <c:formatCode>General</c:formatCode>
                <c:ptCount val="2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37.5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37.5</c:v>
                </c:pt>
                <c:pt idx="17">
                  <c:v>37.5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</c:numCache>
            </c:numRef>
          </c:yVal>
          <c:smooth val="0"/>
        </c:ser>
        <c:ser>
          <c:idx val="2"/>
          <c:order val="2"/>
          <c:tx>
            <c:v>PV model</c:v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A'!$H$5:$H$32</c:f>
              <c:numCache>
                <c:formatCode>0.0</c:formatCode>
                <c:ptCount val="28"/>
                <c:pt idx="0">
                  <c:v>8.3860465116215632</c:v>
                </c:pt>
                <c:pt idx="1">
                  <c:v>8.3999938730433286</c:v>
                </c:pt>
                <c:pt idx="2">
                  <c:v>8.6185494282324964</c:v>
                </c:pt>
                <c:pt idx="3">
                  <c:v>8.7631918134126074</c:v>
                </c:pt>
                <c:pt idx="4">
                  <c:v>8.6955877757102122</c:v>
                </c:pt>
                <c:pt idx="5">
                  <c:v>8.8971736116686202</c:v>
                </c:pt>
                <c:pt idx="6">
                  <c:v>9.8584156774690967</c:v>
                </c:pt>
                <c:pt idx="7">
                  <c:v>9.4700515741876661</c:v>
                </c:pt>
                <c:pt idx="8">
                  <c:v>8.3916441774134967</c:v>
                </c:pt>
                <c:pt idx="9">
                  <c:v>8.0154606975726992</c:v>
                </c:pt>
                <c:pt idx="10">
                  <c:v>13.748967769607475</c:v>
                </c:pt>
                <c:pt idx="11">
                  <c:v>14.609585592685328</c:v>
                </c:pt>
                <c:pt idx="12">
                  <c:v>17.978102126719413</c:v>
                </c:pt>
                <c:pt idx="13">
                  <c:v>17.359204552703932</c:v>
                </c:pt>
                <c:pt idx="14">
                  <c:v>18.12801105465627</c:v>
                </c:pt>
                <c:pt idx="15">
                  <c:v>20.085283065874748</c:v>
                </c:pt>
                <c:pt idx="16">
                  <c:v>20.090221225123194</c:v>
                </c:pt>
                <c:pt idx="17">
                  <c:v>20.36008864700306</c:v>
                </c:pt>
                <c:pt idx="18">
                  <c:v>21.472769772254598</c:v>
                </c:pt>
                <c:pt idx="19">
                  <c:v>21.0720790393156</c:v>
                </c:pt>
                <c:pt idx="20">
                  <c:v>23.816433874736276</c:v>
                </c:pt>
                <c:pt idx="21">
                  <c:v>23.818869273942713</c:v>
                </c:pt>
                <c:pt idx="22">
                  <c:v>23.945907285576055</c:v>
                </c:pt>
                <c:pt idx="23">
                  <c:v>23.973256614796369</c:v>
                </c:pt>
                <c:pt idx="24">
                  <c:v>24.746860117775675</c:v>
                </c:pt>
                <c:pt idx="25">
                  <c:v>26.750060783069969</c:v>
                </c:pt>
                <c:pt idx="26">
                  <c:v>25.780827489424311</c:v>
                </c:pt>
                <c:pt idx="27">
                  <c:v>26.421833616420983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4080"/>
        <c:axId val="337084640"/>
      </c:scatterChart>
      <c:valAx>
        <c:axId val="337084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7084640"/>
        <c:crosses val="autoZero"/>
        <c:crossBetween val="midCat"/>
      </c:valAx>
      <c:valAx>
        <c:axId val="33708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PV,OP &amp; PV Model (%)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708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Predicted</a:t>
            </a:r>
            <a:r>
              <a:rPr lang="en-GB" baseline="0"/>
              <a:t>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GB" baseline="0"/>
              <a:t> &amp; </a:t>
            </a:r>
            <a:r>
              <a:rPr lang="el-GR" sz="1800" b="1" i="0" u="none" strike="noStrike" baseline="0">
                <a:effectLst/>
              </a:rPr>
              <a:t>β</a:t>
            </a:r>
            <a:r>
              <a:rPr lang="en-GB" baseline="0"/>
              <a:t> during a 35 to 37.5% step test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A'!$F$4:$F$32</c:f>
              <c:numCache>
                <c:formatCode>0.00</c:formatCode>
                <c:ptCount val="29"/>
                <c:pt idx="0">
                  <c:v>0.10465116277008057</c:v>
                </c:pt>
                <c:pt idx="1">
                  <c:v>0.10454011422481913</c:v>
                </c:pt>
                <c:pt idx="2">
                  <c:v>-0.54419671500021471</c:v>
                </c:pt>
                <c:pt idx="3">
                  <c:v>-0.54403763174901476</c:v>
                </c:pt>
                <c:pt idx="4">
                  <c:v>-0.74399313997617034</c:v>
                </c:pt>
                <c:pt idx="5">
                  <c:v>-0.74308885130908053</c:v>
                </c:pt>
                <c:pt idx="6">
                  <c:v>-1.0756713779045812</c:v>
                </c:pt>
                <c:pt idx="7">
                  <c:v>-1.087196671638927</c:v>
                </c:pt>
                <c:pt idx="8">
                  <c:v>-4.0192495478354351</c:v>
                </c:pt>
                <c:pt idx="9">
                  <c:v>-4.0652548524130179</c:v>
                </c:pt>
                <c:pt idx="10">
                  <c:v>-9.1406199167737512E-2</c:v>
                </c:pt>
                <c:pt idx="11">
                  <c:v>-0.10049841912611784</c:v>
                </c:pt>
                <c:pt idx="12">
                  <c:v>0.63941697831406863</c:v>
                </c:pt>
                <c:pt idx="13">
                  <c:v>0.64806040498502016</c:v>
                </c:pt>
                <c:pt idx="14">
                  <c:v>0.71342605020645045</c:v>
                </c:pt>
                <c:pt idx="15">
                  <c:v>0.70375983927050234</c:v>
                </c:pt>
                <c:pt idx="16">
                  <c:v>0.65032045843491793</c:v>
                </c:pt>
                <c:pt idx="17">
                  <c:v>0.65022121833257029</c:v>
                </c:pt>
                <c:pt idx="18">
                  <c:v>0.71600260876158717</c:v>
                </c:pt>
                <c:pt idx="19">
                  <c:v>0.72086040686080755</c:v>
                </c:pt>
                <c:pt idx="20">
                  <c:v>0.87766996334363367</c:v>
                </c:pt>
                <c:pt idx="21">
                  <c:v>0.88411060625064097</c:v>
                </c:pt>
                <c:pt idx="22">
                  <c:v>0.86474976725626562</c:v>
                </c:pt>
                <c:pt idx="23">
                  <c:v>0.86629207767154515</c:v>
                </c:pt>
                <c:pt idx="24">
                  <c:v>0.89374028737101552</c:v>
                </c:pt>
                <c:pt idx="25">
                  <c:v>0.8846543635936005</c:v>
                </c:pt>
                <c:pt idx="26">
                  <c:v>0.80802604532974598</c:v>
                </c:pt>
                <c:pt idx="27">
                  <c:v>0.80457526486279496</c:v>
                </c:pt>
                <c:pt idx="28">
                  <c:v>0.80303799545249566</c:v>
                </c:pt>
              </c:numCache>
            </c:numRef>
          </c:yVal>
          <c:smooth val="1"/>
        </c:ser>
        <c:ser>
          <c:idx val="1"/>
          <c:order val="1"/>
          <c:tx>
            <c:v>β</c:v>
          </c:tx>
          <c:xVal>
            <c:numRef>
              <c:f>'Log - A'!$A$4:$A$32</c:f>
              <c:numCache>
                <c:formatCode>General</c:formatCode>
                <c:ptCount val="29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</c:numCache>
            </c:numRef>
          </c:xVal>
          <c:yVal>
            <c:numRef>
              <c:f>'Log - A'!$G$4:$G$32</c:f>
              <c:numCache>
                <c:formatCode>0.00</c:formatCode>
                <c:ptCount val="29"/>
                <c:pt idx="0">
                  <c:v>0.21448504983865391</c:v>
                </c:pt>
                <c:pt idx="1">
                  <c:v>0.21491019753013849</c:v>
                </c:pt>
                <c:pt idx="2">
                  <c:v>0.38462571976384025</c:v>
                </c:pt>
                <c:pt idx="3">
                  <c:v>0.3840547270415467</c:v>
                </c:pt>
                <c:pt idx="4">
                  <c:v>0.4397578867284499</c:v>
                </c:pt>
                <c:pt idx="5">
                  <c:v>0.43679250665504887</c:v>
                </c:pt>
                <c:pt idx="6">
                  <c:v>0.53826295747608199</c:v>
                </c:pt>
                <c:pt idx="7">
                  <c:v>0.57434492345012678</c:v>
                </c:pt>
                <c:pt idx="8">
                  <c:v>1.509937033371699</c:v>
                </c:pt>
                <c:pt idx="9">
                  <c:v>1.6555560062577557</c:v>
                </c:pt>
                <c:pt idx="10">
                  <c:v>0.4002766218165934</c:v>
                </c:pt>
                <c:pt idx="11">
                  <c:v>0.42898432943571363</c:v>
                </c:pt>
                <c:pt idx="12">
                  <c:v>0.19466236236998577</c:v>
                </c:pt>
                <c:pt idx="13">
                  <c:v>0.16739657673226899</c:v>
                </c:pt>
                <c:pt idx="14">
                  <c:v>0.14667653242672254</c:v>
                </c:pt>
                <c:pt idx="15">
                  <c:v>0.1771592036215508</c:v>
                </c:pt>
                <c:pt idx="16">
                  <c:v>0.19410421850547499</c:v>
                </c:pt>
                <c:pt idx="17">
                  <c:v>0.19441712422715723</c:v>
                </c:pt>
                <c:pt idx="18">
                  <c:v>0.17355507331033135</c:v>
                </c:pt>
                <c:pt idx="19">
                  <c:v>0.15824027987303044</c:v>
                </c:pt>
                <c:pt idx="20">
                  <c:v>0.10850292532012054</c:v>
                </c:pt>
                <c:pt idx="21">
                  <c:v>8.8200085571409181E-2</c:v>
                </c:pt>
                <c:pt idx="22">
                  <c:v>9.4341674088751645E-2</c:v>
                </c:pt>
                <c:pt idx="23">
                  <c:v>8.9480137765695814E-2</c:v>
                </c:pt>
                <c:pt idx="24">
                  <c:v>8.0772563590933294E-2</c:v>
                </c:pt>
                <c:pt idx="25">
                  <c:v>0.10941090866863457</c:v>
                </c:pt>
                <c:pt idx="26">
                  <c:v>0.13372154998532906</c:v>
                </c:pt>
                <c:pt idx="27">
                  <c:v>0.14459784542672091</c:v>
                </c:pt>
                <c:pt idx="28">
                  <c:v>0.14508556807985784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01632"/>
        <c:axId val="336901072"/>
      </c:scatterChart>
      <c:valAx>
        <c:axId val="3369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901072"/>
        <c:crosses val="autoZero"/>
        <c:crossBetween val="midCat"/>
      </c:valAx>
      <c:valAx>
        <c:axId val="336901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690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</a:t>
            </a:r>
            <a:r>
              <a:rPr lang="en-GB" baseline="0"/>
              <a:t> Step Test 37.5 - 40%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- B'!$C$3</c:f>
              <c:strCache>
                <c:ptCount val="1"/>
                <c:pt idx="0">
                  <c:v>PV</c:v>
                </c:pt>
              </c:strCache>
            </c:strRef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B'!$C$4:$C$36</c:f>
              <c:numCache>
                <c:formatCode>General</c:formatCode>
                <c:ptCount val="33"/>
                <c:pt idx="0">
                  <c:v>29.6</c:v>
                </c:pt>
                <c:pt idx="1">
                  <c:v>29.5</c:v>
                </c:pt>
                <c:pt idx="2">
                  <c:v>29.8</c:v>
                </c:pt>
                <c:pt idx="3">
                  <c:v>30.3</c:v>
                </c:pt>
                <c:pt idx="4">
                  <c:v>29.8</c:v>
                </c:pt>
                <c:pt idx="5">
                  <c:v>30.8</c:v>
                </c:pt>
                <c:pt idx="6">
                  <c:v>30</c:v>
                </c:pt>
                <c:pt idx="7">
                  <c:v>30.9</c:v>
                </c:pt>
                <c:pt idx="8">
                  <c:v>31.8</c:v>
                </c:pt>
                <c:pt idx="9">
                  <c:v>32.6</c:v>
                </c:pt>
                <c:pt idx="10">
                  <c:v>32.700000000000003</c:v>
                </c:pt>
                <c:pt idx="11">
                  <c:v>34.1</c:v>
                </c:pt>
                <c:pt idx="12">
                  <c:v>35</c:v>
                </c:pt>
                <c:pt idx="13">
                  <c:v>35.799999999999997</c:v>
                </c:pt>
                <c:pt idx="14">
                  <c:v>36</c:v>
                </c:pt>
                <c:pt idx="15">
                  <c:v>36.700000000000003</c:v>
                </c:pt>
                <c:pt idx="16">
                  <c:v>37.4</c:v>
                </c:pt>
                <c:pt idx="17">
                  <c:v>38.6</c:v>
                </c:pt>
                <c:pt idx="18">
                  <c:v>38.799999999999997</c:v>
                </c:pt>
                <c:pt idx="19">
                  <c:v>39.4</c:v>
                </c:pt>
                <c:pt idx="20">
                  <c:v>39.6</c:v>
                </c:pt>
                <c:pt idx="21">
                  <c:v>40.6</c:v>
                </c:pt>
                <c:pt idx="22">
                  <c:v>41.5</c:v>
                </c:pt>
                <c:pt idx="23">
                  <c:v>41.7</c:v>
                </c:pt>
                <c:pt idx="24">
                  <c:v>42.1</c:v>
                </c:pt>
                <c:pt idx="25">
                  <c:v>42.4</c:v>
                </c:pt>
                <c:pt idx="26">
                  <c:v>42.5</c:v>
                </c:pt>
                <c:pt idx="27">
                  <c:v>43.3</c:v>
                </c:pt>
                <c:pt idx="28">
                  <c:v>43.5</c:v>
                </c:pt>
                <c:pt idx="29">
                  <c:v>44.4</c:v>
                </c:pt>
                <c:pt idx="30">
                  <c:v>44.1</c:v>
                </c:pt>
                <c:pt idx="31">
                  <c:v>45</c:v>
                </c:pt>
                <c:pt idx="32">
                  <c:v>45.1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 - B'!$E$3</c:f>
              <c:strCache>
                <c:ptCount val="1"/>
                <c:pt idx="0">
                  <c:v>OP</c:v>
                </c:pt>
              </c:strCache>
            </c:strRef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B'!$E$4:$E$36</c:f>
              <c:numCache>
                <c:formatCode>General</c:formatCode>
                <c:ptCount val="33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</c:numCache>
            </c:numRef>
          </c:yVal>
          <c:smooth val="0"/>
        </c:ser>
        <c:ser>
          <c:idx val="2"/>
          <c:order val="2"/>
          <c:tx>
            <c:v>PV model</c:v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B'!$H$5:$H$36</c:f>
              <c:numCache>
                <c:formatCode>0.0</c:formatCode>
                <c:ptCount val="32"/>
                <c:pt idx="0">
                  <c:v>29.900000000365459</c:v>
                </c:pt>
                <c:pt idx="1">
                  <c:v>29.55394261889322</c:v>
                </c:pt>
                <c:pt idx="2">
                  <c:v>29.624349618080888</c:v>
                </c:pt>
                <c:pt idx="3">
                  <c:v>30.00848751932547</c:v>
                </c:pt>
                <c:pt idx="4">
                  <c:v>30.051207157880842</c:v>
                </c:pt>
                <c:pt idx="5">
                  <c:v>30.248931395519655</c:v>
                </c:pt>
                <c:pt idx="6">
                  <c:v>30.296141174488376</c:v>
                </c:pt>
                <c:pt idx="7">
                  <c:v>30.527247967592057</c:v>
                </c:pt>
                <c:pt idx="8">
                  <c:v>35.887311935373241</c:v>
                </c:pt>
                <c:pt idx="9">
                  <c:v>31.387151612390497</c:v>
                </c:pt>
                <c:pt idx="10">
                  <c:v>32.460832918674058</c:v>
                </c:pt>
                <c:pt idx="11">
                  <c:v>30.226854419076261</c:v>
                </c:pt>
                <c:pt idx="12">
                  <c:v>39.171476904266669</c:v>
                </c:pt>
                <c:pt idx="13">
                  <c:v>39.776875750060952</c:v>
                </c:pt>
                <c:pt idx="14">
                  <c:v>36.657014614685977</c:v>
                </c:pt>
                <c:pt idx="15">
                  <c:v>38.96674461055656</c:v>
                </c:pt>
                <c:pt idx="16">
                  <c:v>39.310259672531849</c:v>
                </c:pt>
                <c:pt idx="17">
                  <c:v>41.954990384507411</c:v>
                </c:pt>
                <c:pt idx="18">
                  <c:v>39.233540291139093</c:v>
                </c:pt>
                <c:pt idx="19">
                  <c:v>40.683556818562977</c:v>
                </c:pt>
                <c:pt idx="20">
                  <c:v>39.990600857114551</c:v>
                </c:pt>
                <c:pt idx="21">
                  <c:v>42.473829675494464</c:v>
                </c:pt>
                <c:pt idx="22">
                  <c:v>43.060305043663007</c:v>
                </c:pt>
                <c:pt idx="23">
                  <c:v>42.091250933994147</c:v>
                </c:pt>
                <c:pt idx="24">
                  <c:v>42.884057644140171</c:v>
                </c:pt>
                <c:pt idx="25">
                  <c:v>43.014587239760075</c:v>
                </c:pt>
                <c:pt idx="26">
                  <c:v>42.699160216858665</c:v>
                </c:pt>
                <c:pt idx="27">
                  <c:v>44.797124817412694</c:v>
                </c:pt>
                <c:pt idx="28">
                  <c:v>43.847559799492906</c:v>
                </c:pt>
                <c:pt idx="29">
                  <c:v>45.840054188908937</c:v>
                </c:pt>
                <c:pt idx="30">
                  <c:v>43.668894648462341</c:v>
                </c:pt>
                <c:pt idx="31">
                  <c:v>45.946852533765757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22096"/>
        <c:axId val="340822656"/>
      </c:scatterChart>
      <c:valAx>
        <c:axId val="340822096"/>
        <c:scaling>
          <c:orientation val="minMax"/>
          <c:max val="1000"/>
        </c:scaling>
        <c:delete val="0"/>
        <c:axPos val="b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822656"/>
        <c:crosses val="autoZero"/>
        <c:crossBetween val="midCat"/>
      </c:valAx>
      <c:valAx>
        <c:axId val="340822656"/>
        <c:scaling>
          <c:orientation val="minMax"/>
          <c:min val="2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PV,OP &amp; PV Model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82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Predicted</a:t>
            </a:r>
            <a:r>
              <a:rPr lang="en-GB" baseline="0"/>
              <a:t>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GB" baseline="0"/>
              <a:t> &amp; </a:t>
            </a:r>
            <a:r>
              <a:rPr lang="el-GR" sz="1800" b="1" i="0" u="none" strike="noStrike" baseline="0">
                <a:effectLst/>
              </a:rPr>
              <a:t>β</a:t>
            </a:r>
            <a:r>
              <a:rPr lang="en-GB" baseline="0"/>
              <a:t> during a 37.5 to 40% step test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B'!$F$4:$F$36</c:f>
              <c:numCache>
                <c:formatCode>0.00</c:formatCode>
                <c:ptCount val="33"/>
                <c:pt idx="0">
                  <c:v>-0.50000000078085827</c:v>
                </c:pt>
                <c:pt idx="1">
                  <c:v>-0.47209493781941397</c:v>
                </c:pt>
                <c:pt idx="2">
                  <c:v>-0.55634579325538636</c:v>
                </c:pt>
                <c:pt idx="3">
                  <c:v>-0.60774890726761721</c:v>
                </c:pt>
                <c:pt idx="4">
                  <c:v>-0.50925136782749114</c:v>
                </c:pt>
                <c:pt idx="5">
                  <c:v>-0.56440353288169987</c:v>
                </c:pt>
                <c:pt idx="6">
                  <c:v>-0.37464574286138069</c:v>
                </c:pt>
                <c:pt idx="7">
                  <c:v>-0.41807144009177377</c:v>
                </c:pt>
                <c:pt idx="8">
                  <c:v>-1.6760374458493719</c:v>
                </c:pt>
                <c:pt idx="9">
                  <c:v>-1.4615469302889452</c:v>
                </c:pt>
                <c:pt idx="10">
                  <c:v>-2.659560234730141</c:v>
                </c:pt>
                <c:pt idx="11">
                  <c:v>-2.7683996907074921</c:v>
                </c:pt>
                <c:pt idx="12">
                  <c:v>4.7053218047059939</c:v>
                </c:pt>
                <c:pt idx="13">
                  <c:v>4.9735626337854333</c:v>
                </c:pt>
                <c:pt idx="14">
                  <c:v>3.2419009428170567</c:v>
                </c:pt>
                <c:pt idx="15">
                  <c:v>3.2381765001848151</c:v>
                </c:pt>
                <c:pt idx="16">
                  <c:v>2.7259469930306883</c:v>
                </c:pt>
                <c:pt idx="17">
                  <c:v>2.7960748522126098</c:v>
                </c:pt>
                <c:pt idx="18">
                  <c:v>2.1582296431331476</c:v>
                </c:pt>
                <c:pt idx="19">
                  <c:v>2.1391523006218272</c:v>
                </c:pt>
                <c:pt idx="20">
                  <c:v>1.9504929837352538</c:v>
                </c:pt>
                <c:pt idx="21">
                  <c:v>1.8735925439183336</c:v>
                </c:pt>
                <c:pt idx="22">
                  <c:v>1.7333131343743102</c:v>
                </c:pt>
                <c:pt idx="23">
                  <c:v>1.959061854792729</c:v>
                </c:pt>
                <c:pt idx="24">
                  <c:v>1.9601496886511942</c:v>
                </c:pt>
                <c:pt idx="25">
                  <c:v>2.0493208145044415</c:v>
                </c:pt>
                <c:pt idx="26">
                  <c:v>1.9904739762173358</c:v>
                </c:pt>
                <c:pt idx="27">
                  <c:v>1.8710691062715317</c:v>
                </c:pt>
                <c:pt idx="28">
                  <c:v>1.7366099666354982</c:v>
                </c:pt>
                <c:pt idx="29">
                  <c:v>1.5997459665507825</c:v>
                </c:pt>
                <c:pt idx="30">
                  <c:v>1.4378894799737865</c:v>
                </c:pt>
                <c:pt idx="31">
                  <c:v>1.0512133856138284</c:v>
                </c:pt>
                <c:pt idx="32">
                  <c:v>0.97663640297849375</c:v>
                </c:pt>
              </c:numCache>
            </c:numRef>
          </c:yVal>
          <c:smooth val="1"/>
        </c:ser>
        <c:ser>
          <c:idx val="1"/>
          <c:order val="1"/>
          <c:tx>
            <c:v>β</c:v>
          </c:tx>
          <c:xVal>
            <c:numRef>
              <c:f>'Log - B'!$A$4:$A$36</c:f>
              <c:numCache>
                <c:formatCode>General</c:formatCode>
                <c:ptCount val="3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</c:numCache>
            </c:numRef>
          </c:xVal>
          <c:yVal>
            <c:numRef>
              <c:f>'Log - B'!$G$4:$G$36</c:f>
              <c:numCache>
                <c:formatCode>0.00</c:formatCode>
                <c:ptCount val="33"/>
                <c:pt idx="0">
                  <c:v>1.1920000006261031</c:v>
                </c:pt>
                <c:pt idx="1">
                  <c:v>1.1594864875884248</c:v>
                </c:pt>
                <c:pt idx="2">
                  <c:v>1.2320921135224374</c:v>
                </c:pt>
                <c:pt idx="3">
                  <c:v>1.291287450920914</c:v>
                </c:pt>
                <c:pt idx="4">
                  <c:v>1.2060506111770688</c:v>
                </c:pt>
                <c:pt idx="5">
                  <c:v>1.2702016055540271</c:v>
                </c:pt>
                <c:pt idx="6">
                  <c:v>1.1076136922754611</c:v>
                </c:pt>
                <c:pt idx="7">
                  <c:v>1.1585508124380763</c:v>
                </c:pt>
                <c:pt idx="8">
                  <c:v>2.2296325678345816</c:v>
                </c:pt>
                <c:pt idx="9">
                  <c:v>1.975839538495253</c:v>
                </c:pt>
                <c:pt idx="10">
                  <c:v>2.985711314858742</c:v>
                </c:pt>
                <c:pt idx="11">
                  <c:v>3.1157320968050439</c:v>
                </c:pt>
                <c:pt idx="12">
                  <c:v>-3.1378696565110782</c:v>
                </c:pt>
                <c:pt idx="13">
                  <c:v>-3.4569166634864388</c:v>
                </c:pt>
                <c:pt idx="14">
                  <c:v>-2.0012854831682017</c:v>
                </c:pt>
                <c:pt idx="15">
                  <c:v>-1.9968583236556541</c:v>
                </c:pt>
                <c:pt idx="16">
                  <c:v>-1.5660039466703972</c:v>
                </c:pt>
                <c:pt idx="17">
                  <c:v>-1.6493374727724832</c:v>
                </c:pt>
                <c:pt idx="18">
                  <c:v>-1.1126442465606758</c:v>
                </c:pt>
                <c:pt idx="19">
                  <c:v>-1.0899760956484255</c:v>
                </c:pt>
                <c:pt idx="20">
                  <c:v>-0.93122303247003746</c:v>
                </c:pt>
                <c:pt idx="21">
                  <c:v>-0.83985069018974712</c:v>
                </c:pt>
                <c:pt idx="22">
                  <c:v>-0.72180475082177142</c:v>
                </c:pt>
                <c:pt idx="23">
                  <c:v>-0.99004071027156648</c:v>
                </c:pt>
                <c:pt idx="24">
                  <c:v>-0.99095610620187768</c:v>
                </c:pt>
                <c:pt idx="25">
                  <c:v>-1.0969153823807059</c:v>
                </c:pt>
                <c:pt idx="26">
                  <c:v>-1.0473995943094527</c:v>
                </c:pt>
                <c:pt idx="27">
                  <c:v>-0.90550418710361569</c:v>
                </c:pt>
                <c:pt idx="28">
                  <c:v>-0.79237434372878168</c:v>
                </c:pt>
                <c:pt idx="29">
                  <c:v>-0.62971666814864524</c:v>
                </c:pt>
                <c:pt idx="30">
                  <c:v>-0.49355078545954112</c:v>
                </c:pt>
                <c:pt idx="31">
                  <c:v>-3.3943745471413045E-2</c:v>
                </c:pt>
                <c:pt idx="32">
                  <c:v>2.8786922906184356E-2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26016"/>
        <c:axId val="340826576"/>
      </c:scatterChart>
      <c:valAx>
        <c:axId val="340826016"/>
        <c:scaling>
          <c:orientation val="minMax"/>
          <c:max val="1000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40826576"/>
        <c:crosses val="autoZero"/>
        <c:crossBetween val="midCat"/>
      </c:valAx>
      <c:valAx>
        <c:axId val="340826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082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Analysis</a:t>
            </a:r>
            <a:r>
              <a:rPr lang="en-GB" baseline="0"/>
              <a:t> of RLS performance during a 40.0-42.5%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- C'!$C$3</c:f>
              <c:strCache>
                <c:ptCount val="1"/>
                <c:pt idx="0">
                  <c:v>PV</c:v>
                </c:pt>
              </c:strCache>
            </c:strRef>
          </c:tx>
          <c:marker>
            <c:symbol val="none"/>
          </c:marker>
          <c:xVal>
            <c:numRef>
              <c:f>'Log - C'!$A$4:$A$37</c:f>
              <c:numCache>
                <c:formatCode>General</c:formatCode>
                <c:ptCount val="3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xVal>
          <c:yVal>
            <c:numRef>
              <c:f>'Log - C'!$C$4:$C$37</c:f>
              <c:numCache>
                <c:formatCode>General</c:formatCode>
                <c:ptCount val="34"/>
                <c:pt idx="0">
                  <c:v>47.3</c:v>
                </c:pt>
                <c:pt idx="1">
                  <c:v>47.4</c:v>
                </c:pt>
                <c:pt idx="2">
                  <c:v>48.3</c:v>
                </c:pt>
                <c:pt idx="3">
                  <c:v>48.3</c:v>
                </c:pt>
                <c:pt idx="4">
                  <c:v>48.1</c:v>
                </c:pt>
                <c:pt idx="5">
                  <c:v>48.3</c:v>
                </c:pt>
                <c:pt idx="6">
                  <c:v>48.2</c:v>
                </c:pt>
                <c:pt idx="7">
                  <c:v>48.5</c:v>
                </c:pt>
                <c:pt idx="8">
                  <c:v>48.3</c:v>
                </c:pt>
                <c:pt idx="9">
                  <c:v>48.3</c:v>
                </c:pt>
                <c:pt idx="10">
                  <c:v>48.5</c:v>
                </c:pt>
                <c:pt idx="11">
                  <c:v>49.2</c:v>
                </c:pt>
                <c:pt idx="12">
                  <c:v>50</c:v>
                </c:pt>
                <c:pt idx="13">
                  <c:v>50.3</c:v>
                </c:pt>
                <c:pt idx="14">
                  <c:v>51.2</c:v>
                </c:pt>
                <c:pt idx="15">
                  <c:v>51.3</c:v>
                </c:pt>
                <c:pt idx="16">
                  <c:v>51.5</c:v>
                </c:pt>
                <c:pt idx="17">
                  <c:v>52.3</c:v>
                </c:pt>
                <c:pt idx="18">
                  <c:v>53.8</c:v>
                </c:pt>
                <c:pt idx="19">
                  <c:v>54.5</c:v>
                </c:pt>
                <c:pt idx="20">
                  <c:v>55.2</c:v>
                </c:pt>
                <c:pt idx="21">
                  <c:v>55.5</c:v>
                </c:pt>
                <c:pt idx="22">
                  <c:v>57.1</c:v>
                </c:pt>
                <c:pt idx="23">
                  <c:v>57.2</c:v>
                </c:pt>
                <c:pt idx="24">
                  <c:v>57.7</c:v>
                </c:pt>
                <c:pt idx="25">
                  <c:v>57.8</c:v>
                </c:pt>
                <c:pt idx="26">
                  <c:v>57.8</c:v>
                </c:pt>
                <c:pt idx="27">
                  <c:v>58.3</c:v>
                </c:pt>
                <c:pt idx="28">
                  <c:v>58.7</c:v>
                </c:pt>
                <c:pt idx="29">
                  <c:v>58.8</c:v>
                </c:pt>
                <c:pt idx="30">
                  <c:v>60.3</c:v>
                </c:pt>
                <c:pt idx="31">
                  <c:v>60.5</c:v>
                </c:pt>
                <c:pt idx="32">
                  <c:v>60.6</c:v>
                </c:pt>
                <c:pt idx="33">
                  <c:v>60.5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'Log - C'!$E$3</c:f>
              <c:strCache>
                <c:ptCount val="1"/>
                <c:pt idx="0">
                  <c:v>OP</c:v>
                </c:pt>
              </c:strCache>
            </c:strRef>
          </c:tx>
          <c:marker>
            <c:symbol val="none"/>
          </c:marker>
          <c:xVal>
            <c:numRef>
              <c:f>'Log - C'!$A$4:$A$37</c:f>
              <c:numCache>
                <c:formatCode>General</c:formatCode>
                <c:ptCount val="3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</c:numCache>
            </c:numRef>
          </c:xVal>
          <c:yVal>
            <c:numRef>
              <c:f>'Log - C'!$E$4:$E$37</c:f>
              <c:numCache>
                <c:formatCode>General</c:formatCode>
                <c:ptCount val="3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42.5</c:v>
                </c:pt>
                <c:pt idx="5">
                  <c:v>42.5</c:v>
                </c:pt>
                <c:pt idx="6">
                  <c:v>42.5</c:v>
                </c:pt>
                <c:pt idx="7">
                  <c:v>42.5</c:v>
                </c:pt>
                <c:pt idx="8">
                  <c:v>42.5</c:v>
                </c:pt>
                <c:pt idx="9">
                  <c:v>42.5</c:v>
                </c:pt>
                <c:pt idx="10">
                  <c:v>42.5</c:v>
                </c:pt>
                <c:pt idx="11">
                  <c:v>42.5</c:v>
                </c:pt>
                <c:pt idx="12">
                  <c:v>42.5</c:v>
                </c:pt>
                <c:pt idx="13">
                  <c:v>42.5</c:v>
                </c:pt>
                <c:pt idx="14">
                  <c:v>42.5</c:v>
                </c:pt>
                <c:pt idx="15">
                  <c:v>42.5</c:v>
                </c:pt>
                <c:pt idx="16">
                  <c:v>42.5</c:v>
                </c:pt>
                <c:pt idx="17">
                  <c:v>42.5</c:v>
                </c:pt>
                <c:pt idx="18">
                  <c:v>42.5</c:v>
                </c:pt>
                <c:pt idx="19">
                  <c:v>42.5</c:v>
                </c:pt>
                <c:pt idx="20">
                  <c:v>42.5</c:v>
                </c:pt>
                <c:pt idx="21">
                  <c:v>42.5</c:v>
                </c:pt>
                <c:pt idx="22">
                  <c:v>42.5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42.5</c:v>
                </c:pt>
                <c:pt idx="29">
                  <c:v>42.5</c:v>
                </c:pt>
                <c:pt idx="30">
                  <c:v>42.5</c:v>
                </c:pt>
                <c:pt idx="31">
                  <c:v>42.5</c:v>
                </c:pt>
                <c:pt idx="32">
                  <c:v>42.5</c:v>
                </c:pt>
                <c:pt idx="33">
                  <c:v>42.5</c:v>
                </c:pt>
              </c:numCache>
            </c:numRef>
          </c:yVal>
          <c:smooth val="0"/>
        </c:ser>
        <c:ser>
          <c:idx val="2"/>
          <c:order val="2"/>
          <c:tx>
            <c:v>PV model</c:v>
          </c:tx>
          <c:marker>
            <c:symbol val="none"/>
          </c:marker>
          <c:xVal>
            <c:numRef>
              <c:f>'Log - C'!$A$5:$A$39</c:f>
              <c:numCache>
                <c:formatCode>General</c:formatCode>
                <c:ptCount val="35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>
                  <c:v>130</c:v>
                </c:pt>
                <c:pt idx="4">
                  <c:v>160</c:v>
                </c:pt>
                <c:pt idx="5">
                  <c:v>190</c:v>
                </c:pt>
                <c:pt idx="6">
                  <c:v>220</c:v>
                </c:pt>
                <c:pt idx="7">
                  <c:v>250</c:v>
                </c:pt>
                <c:pt idx="8">
                  <c:v>280</c:v>
                </c:pt>
                <c:pt idx="9">
                  <c:v>310</c:v>
                </c:pt>
                <c:pt idx="10">
                  <c:v>340</c:v>
                </c:pt>
                <c:pt idx="11">
                  <c:v>370</c:v>
                </c:pt>
                <c:pt idx="12">
                  <c:v>400</c:v>
                </c:pt>
                <c:pt idx="13">
                  <c:v>430</c:v>
                </c:pt>
                <c:pt idx="14">
                  <c:v>460</c:v>
                </c:pt>
                <c:pt idx="15">
                  <c:v>490</c:v>
                </c:pt>
                <c:pt idx="16">
                  <c:v>520</c:v>
                </c:pt>
                <c:pt idx="17">
                  <c:v>550</c:v>
                </c:pt>
                <c:pt idx="18">
                  <c:v>580</c:v>
                </c:pt>
                <c:pt idx="19">
                  <c:v>610</c:v>
                </c:pt>
                <c:pt idx="20">
                  <c:v>640</c:v>
                </c:pt>
                <c:pt idx="21">
                  <c:v>670</c:v>
                </c:pt>
                <c:pt idx="22">
                  <c:v>700</c:v>
                </c:pt>
                <c:pt idx="23">
                  <c:v>730</c:v>
                </c:pt>
                <c:pt idx="24">
                  <c:v>760</c:v>
                </c:pt>
                <c:pt idx="25">
                  <c:v>790</c:v>
                </c:pt>
                <c:pt idx="26">
                  <c:v>820</c:v>
                </c:pt>
                <c:pt idx="27">
                  <c:v>850</c:v>
                </c:pt>
                <c:pt idx="28">
                  <c:v>880</c:v>
                </c:pt>
                <c:pt idx="29">
                  <c:v>910</c:v>
                </c:pt>
                <c:pt idx="30">
                  <c:v>940</c:v>
                </c:pt>
                <c:pt idx="31">
                  <c:v>970</c:v>
                </c:pt>
                <c:pt idx="32">
                  <c:v>1000</c:v>
                </c:pt>
                <c:pt idx="33">
                  <c:v>1030</c:v>
                </c:pt>
                <c:pt idx="34">
                  <c:v>1060</c:v>
                </c:pt>
              </c:numCache>
            </c:numRef>
          </c:xVal>
          <c:yVal>
            <c:numRef>
              <c:f>'Log - C'!$H$5:$H$38</c:f>
              <c:numCache>
                <c:formatCode>0.0</c:formatCode>
                <c:ptCount val="34"/>
                <c:pt idx="0">
                  <c:v>47.171428572581014</c:v>
                </c:pt>
                <c:pt idx="1">
                  <c:v>47.495740214049619</c:v>
                </c:pt>
                <c:pt idx="2">
                  <c:v>49.338410038519129</c:v>
                </c:pt>
                <c:pt idx="3">
                  <c:v>48.303999385542873</c:v>
                </c:pt>
                <c:pt idx="4">
                  <c:v>47.843601580823758</c:v>
                </c:pt>
                <c:pt idx="5">
                  <c:v>48.513624768219636</c:v>
                </c:pt>
                <c:pt idx="6">
                  <c:v>48.105515530055321</c:v>
                </c:pt>
                <c:pt idx="7">
                  <c:v>48.794223664015732</c:v>
                </c:pt>
                <c:pt idx="8">
                  <c:v>48.141091652395076</c:v>
                </c:pt>
                <c:pt idx="9">
                  <c:v>48.300119443928878</c:v>
                </c:pt>
                <c:pt idx="10">
                  <c:v>48.678658929691338</c:v>
                </c:pt>
                <c:pt idx="11">
                  <c:v>49.863162189192018</c:v>
                </c:pt>
                <c:pt idx="12">
                  <c:v>50.792084051380066</c:v>
                </c:pt>
                <c:pt idx="13">
                  <c:v>50.582190209370481</c:v>
                </c:pt>
                <c:pt idx="14">
                  <c:v>52.185107591186146</c:v>
                </c:pt>
                <c:pt idx="15">
                  <c:v>51.405791173008581</c:v>
                </c:pt>
                <c:pt idx="16">
                  <c:v>51.705898170994267</c:v>
                </c:pt>
                <c:pt idx="17">
                  <c:v>53.164338881319971</c:v>
                </c:pt>
                <c:pt idx="18">
                  <c:v>55.571922962946502</c:v>
                </c:pt>
                <c:pt idx="19">
                  <c:v>55.276193136215021</c:v>
                </c:pt>
                <c:pt idx="20">
                  <c:v>55.96956646704092</c:v>
                </c:pt>
                <c:pt idx="21">
                  <c:v>55.821045521693954</c:v>
                </c:pt>
                <c:pt idx="22">
                  <c:v>59.024893392276191</c:v>
                </c:pt>
                <c:pt idx="23">
                  <c:v>57.310365287995452</c:v>
                </c:pt>
                <c:pt idx="24">
                  <c:v>58.267556560649972</c:v>
                </c:pt>
                <c:pt idx="25">
                  <c:v>57.911053129808288</c:v>
                </c:pt>
                <c:pt idx="26">
                  <c:v>57.800025643214568</c:v>
                </c:pt>
                <c:pt idx="27">
                  <c:v>58.863725817108822</c:v>
                </c:pt>
                <c:pt idx="28">
                  <c:v>59.14577819664828</c:v>
                </c:pt>
                <c:pt idx="29">
                  <c:v>58.909691127256416</c:v>
                </c:pt>
                <c:pt idx="30">
                  <c:v>62.106431263767028</c:v>
                </c:pt>
                <c:pt idx="31">
                  <c:v>60.725712570452004</c:v>
                </c:pt>
                <c:pt idx="32">
                  <c:v>60.71193973030983</c:v>
                </c:pt>
                <c:pt idx="33">
                  <c:v>60.389091807182226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42688"/>
        <c:axId val="340843248"/>
      </c:scatterChart>
      <c:valAx>
        <c:axId val="340842688"/>
        <c:scaling>
          <c:orientation val="minMax"/>
          <c:max val="1000"/>
        </c:scaling>
        <c:delete val="0"/>
        <c:axPos val="b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843248"/>
        <c:crosses val="autoZero"/>
        <c:crossBetween val="midCat"/>
      </c:valAx>
      <c:valAx>
        <c:axId val="340843248"/>
        <c:scaling>
          <c:orientation val="minMax"/>
          <c:max val="65"/>
          <c:min val="3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PV,OP &amp; PV Model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84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GB" baseline="0"/>
              <a:t> &amp; </a:t>
            </a:r>
            <a:r>
              <a:rPr lang="el-GR" sz="1800" b="1" i="0" u="none" strike="noStrike" baseline="0">
                <a:effectLst/>
              </a:rPr>
              <a:t>β</a:t>
            </a:r>
            <a:r>
              <a:rPr lang="en-GB" baseline="0"/>
              <a:t> during 40 to 42.5% step test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α</c:v>
          </c:tx>
          <c:marker>
            <c:symbol val="none"/>
          </c:marker>
          <c:xVal>
            <c:numRef>
              <c:f>'Log - C'!$A$4:$A$46</c:f>
              <c:numCache>
                <c:formatCode>General</c:formatCode>
                <c:ptCount val="4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  <c:pt idx="34">
                  <c:v>1030</c:v>
                </c:pt>
                <c:pt idx="35">
                  <c:v>1060</c:v>
                </c:pt>
                <c:pt idx="36">
                  <c:v>1090</c:v>
                </c:pt>
                <c:pt idx="37">
                  <c:v>1120</c:v>
                </c:pt>
                <c:pt idx="38">
                  <c:v>1150</c:v>
                </c:pt>
                <c:pt idx="39">
                  <c:v>1180</c:v>
                </c:pt>
                <c:pt idx="40">
                  <c:v>1210</c:v>
                </c:pt>
                <c:pt idx="41">
                  <c:v>1240</c:v>
                </c:pt>
                <c:pt idx="42">
                  <c:v>1270</c:v>
                </c:pt>
              </c:numCache>
            </c:numRef>
          </c:xVal>
          <c:yVal>
            <c:numRef>
              <c:f>'Log - C'!$F$4:$F$46</c:f>
              <c:numCache>
                <c:formatCode>0.00</c:formatCode>
                <c:ptCount val="43"/>
                <c:pt idx="0">
                  <c:v>0.92857142472871779</c:v>
                </c:pt>
                <c:pt idx="1">
                  <c:v>0.95088540958612677</c:v>
                </c:pt>
                <c:pt idx="2">
                  <c:v>1.1455965735727462</c:v>
                </c:pt>
                <c:pt idx="3">
                  <c:v>1.0542791245936975</c:v>
                </c:pt>
                <c:pt idx="4">
                  <c:v>1.0142640218843182</c:v>
                </c:pt>
                <c:pt idx="5">
                  <c:v>1.0664856425419726</c:v>
                </c:pt>
                <c:pt idx="6">
                  <c:v>0.93526787621873753</c:v>
                </c:pt>
                <c:pt idx="7">
                  <c:v>0.97978035271039821</c:v>
                </c:pt>
                <c:pt idx="8">
                  <c:v>0.78691327348067019</c:v>
                </c:pt>
                <c:pt idx="9">
                  <c:v>0.80459829894243484</c:v>
                </c:pt>
                <c:pt idx="10">
                  <c:v>0.89017003875673517</c:v>
                </c:pt>
                <c:pt idx="11">
                  <c:v>0.94678286422418056</c:v>
                </c:pt>
                <c:pt idx="12">
                  <c:v>0.98950762154266303</c:v>
                </c:pt>
                <c:pt idx="13">
                  <c:v>0.94362929911603777</c:v>
                </c:pt>
                <c:pt idx="14">
                  <c:v>1.0893936654701344</c:v>
                </c:pt>
                <c:pt idx="15">
                  <c:v>1.0159049164197076</c:v>
                </c:pt>
                <c:pt idx="16">
                  <c:v>1.0336273969999548</c:v>
                </c:pt>
                <c:pt idx="17">
                  <c:v>1.0821773049010197</c:v>
                </c:pt>
                <c:pt idx="18">
                  <c:v>1.1821801075377252</c:v>
                </c:pt>
                <c:pt idx="19">
                  <c:v>1.1082102704415182</c:v>
                </c:pt>
                <c:pt idx="20">
                  <c:v>1.0993139193913914</c:v>
                </c:pt>
                <c:pt idx="21">
                  <c:v>1.0697507641219477</c:v>
                </c:pt>
                <c:pt idx="22">
                  <c:v>1.203401810613153</c:v>
                </c:pt>
                <c:pt idx="23">
                  <c:v>1.1007547267953468</c:v>
                </c:pt>
                <c:pt idx="24">
                  <c:v>1.1353207235173528</c:v>
                </c:pt>
                <c:pt idx="25">
                  <c:v>1.1098762048799973</c:v>
                </c:pt>
                <c:pt idx="26">
                  <c:v>1.1005241866026712</c:v>
                </c:pt>
                <c:pt idx="27">
                  <c:v>1.1275889818163165</c:v>
                </c:pt>
                <c:pt idx="28">
                  <c:v>1.1143609377512305</c:v>
                </c:pt>
                <c:pt idx="29">
                  <c:v>1.0965105500371548</c:v>
                </c:pt>
                <c:pt idx="30">
                  <c:v>1.2044598716754737</c:v>
                </c:pt>
                <c:pt idx="31">
                  <c:v>1.1278491952426477</c:v>
                </c:pt>
                <c:pt idx="32">
                  <c:v>1.1192273533504871</c:v>
                </c:pt>
                <c:pt idx="33">
                  <c:v>1.1092618572006565</c:v>
                </c:pt>
                <c:pt idx="34">
                  <c:v>1.1374404626986887</c:v>
                </c:pt>
                <c:pt idx="35">
                  <c:v>1.1168881040204619</c:v>
                </c:pt>
                <c:pt idx="36">
                  <c:v>0.90858563409684501</c:v>
                </c:pt>
                <c:pt idx="37">
                  <c:v>0.90230511360343268</c:v>
                </c:pt>
                <c:pt idx="38">
                  <c:v>0.90613292380727428</c:v>
                </c:pt>
                <c:pt idx="39">
                  <c:v>0.89033784962684581</c:v>
                </c:pt>
                <c:pt idx="40">
                  <c:v>0.88916222527746736</c:v>
                </c:pt>
                <c:pt idx="41">
                  <c:v>0.8775682804326318</c:v>
                </c:pt>
                <c:pt idx="42">
                  <c:v>0.89305116209418722</c:v>
                </c:pt>
              </c:numCache>
            </c:numRef>
          </c:yVal>
          <c:smooth val="0"/>
        </c:ser>
        <c:ser>
          <c:idx val="1"/>
          <c:order val="1"/>
          <c:tx>
            <c:v>β</c:v>
          </c:tx>
          <c:marker>
            <c:symbol val="none"/>
          </c:marker>
          <c:xVal>
            <c:numRef>
              <c:f>'Log - C'!$A$4:$A$46</c:f>
              <c:numCache>
                <c:formatCode>General</c:formatCode>
                <c:ptCount val="43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  <c:pt idx="34">
                  <c:v>1030</c:v>
                </c:pt>
                <c:pt idx="35">
                  <c:v>1060</c:v>
                </c:pt>
                <c:pt idx="36">
                  <c:v>1090</c:v>
                </c:pt>
                <c:pt idx="37">
                  <c:v>1120</c:v>
                </c:pt>
                <c:pt idx="38">
                  <c:v>1150</c:v>
                </c:pt>
                <c:pt idx="39">
                  <c:v>1180</c:v>
                </c:pt>
                <c:pt idx="40">
                  <c:v>1210</c:v>
                </c:pt>
                <c:pt idx="41">
                  <c:v>1240</c:v>
                </c:pt>
                <c:pt idx="42">
                  <c:v>1270</c:v>
                </c:pt>
              </c:numCache>
            </c:numRef>
          </c:xVal>
          <c:yVal>
            <c:numRef>
              <c:f>'Log - C'!$G$4:$G$46</c:f>
              <c:numCache>
                <c:formatCode>0.00</c:formatCode>
                <c:ptCount val="43"/>
                <c:pt idx="0">
                  <c:v>8.1250004572816614E-2</c:v>
                </c:pt>
                <c:pt idx="1">
                  <c:v>6.0594294991680224E-2</c:v>
                </c:pt>
                <c:pt idx="2">
                  <c:v>-0.14984761162611274</c:v>
                </c:pt>
                <c:pt idx="3">
                  <c:v>-6.5442058308317827E-2</c:v>
                </c:pt>
                <c:pt idx="4">
                  <c:v>-2.2176420513222231E-2</c:v>
                </c:pt>
                <c:pt idx="5">
                  <c:v>-7.0532512154297372E-2</c:v>
                </c:pt>
                <c:pt idx="6">
                  <c:v>7.1190679913227473E-2</c:v>
                </c:pt>
                <c:pt idx="7">
                  <c:v>2.9997095472033407E-2</c:v>
                </c:pt>
                <c:pt idx="8">
                  <c:v>0.23842777748891061</c:v>
                </c:pt>
                <c:pt idx="9">
                  <c:v>0.22207109658845348</c:v>
                </c:pt>
                <c:pt idx="10">
                  <c:v>0.12953910705858077</c:v>
                </c:pt>
                <c:pt idx="11">
                  <c:v>7.7210476926172486E-2</c:v>
                </c:pt>
                <c:pt idx="12">
                  <c:v>3.0981246452868635E-2</c:v>
                </c:pt>
                <c:pt idx="13">
                  <c:v>7.3356152090206711E-2</c:v>
                </c:pt>
                <c:pt idx="14">
                  <c:v>-8.4514072491405662E-2</c:v>
                </c:pt>
                <c:pt idx="15">
                  <c:v>-1.6708965631115721E-2</c:v>
                </c:pt>
                <c:pt idx="16">
                  <c:v>-3.5903829988315344E-2</c:v>
                </c:pt>
                <c:pt idx="17">
                  <c:v>-8.078903917654956E-2</c:v>
                </c:pt>
                <c:pt idx="18">
                  <c:v>-0.18892627817842608</c:v>
                </c:pt>
                <c:pt idx="19">
                  <c:v>-0.12050039065524047</c:v>
                </c:pt>
                <c:pt idx="20">
                  <c:v>-0.11088380902032677</c:v>
                </c:pt>
                <c:pt idx="21">
                  <c:v>-8.3532279695862188E-2</c:v>
                </c:pt>
                <c:pt idx="22">
                  <c:v>-0.22798470573493748</c:v>
                </c:pt>
                <c:pt idx="23">
                  <c:v>-0.13300717846349144</c:v>
                </c:pt>
                <c:pt idx="24">
                  <c:v>-0.17036351026591262</c:v>
                </c:pt>
                <c:pt idx="25">
                  <c:v>-0.14681862381777785</c:v>
                </c:pt>
                <c:pt idx="26">
                  <c:v>-0.1367122904098782</c:v>
                </c:pt>
                <c:pt idx="27">
                  <c:v>-0.16175792524193933</c:v>
                </c:pt>
                <c:pt idx="28">
                  <c:v>-0.14746373763173987</c:v>
                </c:pt>
                <c:pt idx="29">
                  <c:v>-0.13094421682184196</c:v>
                </c:pt>
                <c:pt idx="30">
                  <c:v>-0.24758821172385959</c:v>
                </c:pt>
                <c:pt idx="31">
                  <c:v>-0.17668620568772211</c:v>
                </c:pt>
                <c:pt idx="32">
                  <c:v>-0.16737030312305137</c:v>
                </c:pt>
                <c:pt idx="33">
                  <c:v>-0.15814707184605878</c:v>
                </c:pt>
                <c:pt idx="34">
                  <c:v>-0.18859302439168721</c:v>
                </c:pt>
                <c:pt idx="35">
                  <c:v>-0.16957083212574645</c:v>
                </c:pt>
                <c:pt idx="36">
                  <c:v>5.5487852176064528E-2</c:v>
                </c:pt>
                <c:pt idx="37">
                  <c:v>6.1300777403434474E-2</c:v>
                </c:pt>
                <c:pt idx="38">
                  <c:v>5.7165061717037127E-2</c:v>
                </c:pt>
                <c:pt idx="39">
                  <c:v>7.1784202541383485E-2</c:v>
                </c:pt>
                <c:pt idx="40">
                  <c:v>7.3054389864752656E-2</c:v>
                </c:pt>
                <c:pt idx="41">
                  <c:v>8.3785199289953288E-2</c:v>
                </c:pt>
                <c:pt idx="42">
                  <c:v>6.7056972753435931E-2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46608"/>
        <c:axId val="340847168"/>
      </c:scatterChart>
      <c:valAx>
        <c:axId val="340846608"/>
        <c:scaling>
          <c:orientation val="minMax"/>
          <c:max val="1000"/>
        </c:scaling>
        <c:delete val="0"/>
        <c:axPos val="b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>
            <c:manualLayout>
              <c:xMode val="edge"/>
              <c:yMode val="edge"/>
              <c:x val="0.46934706154431427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0847168"/>
        <c:crosses val="autoZero"/>
        <c:crossBetween val="midCat"/>
      </c:valAx>
      <c:valAx>
        <c:axId val="34084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</a:t>
                </a:r>
                <a:r>
                  <a:rPr lang="en-GB"/>
                  <a:t>,</a:t>
                </a:r>
                <a:r>
                  <a:rPr lang="en-GB" baseline="0"/>
                  <a:t> </a:t>
                </a:r>
                <a:r>
                  <a:rPr lang="el-GR"/>
                  <a:t>β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4084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9524</xdr:rowOff>
    </xdr:from>
    <xdr:to>
      <xdr:col>28</xdr:col>
      <xdr:colOff>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95251</xdr:colOff>
      <xdr:row>25</xdr:row>
      <xdr:rowOff>180975</xdr:rowOff>
    </xdr:from>
    <xdr:to>
      <xdr:col>28</xdr:col>
      <xdr:colOff>95251</xdr:colOff>
      <xdr:row>40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</xdr:row>
      <xdr:rowOff>0</xdr:rowOff>
    </xdr:from>
    <xdr:to>
      <xdr:col>26</xdr:col>
      <xdr:colOff>600074</xdr:colOff>
      <xdr:row>24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25</xdr:row>
      <xdr:rowOff>76201</xdr:rowOff>
    </xdr:from>
    <xdr:to>
      <xdr:col>26</xdr:col>
      <xdr:colOff>600075</xdr:colOff>
      <xdr:row>39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1</xdr:row>
      <xdr:rowOff>171450</xdr:rowOff>
    </xdr:from>
    <xdr:to>
      <xdr:col>28</xdr:col>
      <xdr:colOff>561974</xdr:colOff>
      <xdr:row>24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447674</xdr:colOff>
      <xdr:row>27</xdr:row>
      <xdr:rowOff>47626</xdr:rowOff>
    </xdr:from>
    <xdr:to>
      <xdr:col>28</xdr:col>
      <xdr:colOff>438149</xdr:colOff>
      <xdr:row>41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L7" sqref="L7"/>
    </sheetView>
  </sheetViews>
  <sheetFormatPr defaultRowHeight="15" x14ac:dyDescent="0.25"/>
  <sheetData>
    <row r="1" spans="1:12" x14ac:dyDescent="0.25">
      <c r="A1" t="s">
        <v>0</v>
      </c>
      <c r="B1" t="s">
        <v>4</v>
      </c>
    </row>
    <row r="2" spans="1:12" x14ac:dyDescent="0.25">
      <c r="J2" s="1"/>
    </row>
    <row r="3" spans="1:12" x14ac:dyDescent="0.25">
      <c r="A3" t="s">
        <v>1</v>
      </c>
      <c r="B3" t="s">
        <v>11</v>
      </c>
      <c r="C3" t="s">
        <v>3</v>
      </c>
      <c r="D3" t="s">
        <v>12</v>
      </c>
      <c r="E3" t="s">
        <v>2</v>
      </c>
      <c r="F3" s="3" t="s">
        <v>8</v>
      </c>
      <c r="G3" t="s">
        <v>9</v>
      </c>
      <c r="H3" t="s">
        <v>7</v>
      </c>
      <c r="J3" s="1"/>
      <c r="K3" s="1"/>
    </row>
    <row r="4" spans="1:12" x14ac:dyDescent="0.25">
      <c r="A4">
        <v>10</v>
      </c>
      <c r="B4">
        <v>84</v>
      </c>
      <c r="C4">
        <v>8.4</v>
      </c>
      <c r="D4">
        <v>350</v>
      </c>
      <c r="E4">
        <v>35</v>
      </c>
      <c r="F4" s="2">
        <v>0.10465116277008057</v>
      </c>
      <c r="G4" s="2">
        <v>0.21448504983865391</v>
      </c>
      <c r="J4" s="1"/>
      <c r="K4" s="4" t="s">
        <v>13</v>
      </c>
      <c r="L4">
        <v>1.0065792964778373</v>
      </c>
    </row>
    <row r="5" spans="1:12" x14ac:dyDescent="0.25">
      <c r="A5">
        <v>40</v>
      </c>
      <c r="B5">
        <v>84</v>
      </c>
      <c r="C5">
        <v>8.4</v>
      </c>
      <c r="D5">
        <v>350</v>
      </c>
      <c r="E5">
        <v>35</v>
      </c>
      <c r="F5" s="2">
        <v>0.10454011422481913</v>
      </c>
      <c r="G5" s="2">
        <v>0.21491019753013849</v>
      </c>
      <c r="H5" s="1">
        <f>(C4*F4)+(E4*G4)</f>
        <v>8.3860465116215632</v>
      </c>
      <c r="I5" s="1">
        <f>C5-((C4*$L$4)+(E4*$L$5))</f>
        <v>-0.55861353883996046</v>
      </c>
      <c r="J5" s="1"/>
      <c r="K5" s="1" t="s">
        <v>14</v>
      </c>
      <c r="L5">
        <v>1.4381355669317957E-2</v>
      </c>
    </row>
    <row r="6" spans="1:12" x14ac:dyDescent="0.25">
      <c r="A6">
        <v>70</v>
      </c>
      <c r="B6">
        <v>89</v>
      </c>
      <c r="C6">
        <v>8.9</v>
      </c>
      <c r="D6">
        <v>350</v>
      </c>
      <c r="E6">
        <v>35</v>
      </c>
      <c r="F6" s="2">
        <v>-0.54419671500021471</v>
      </c>
      <c r="G6" s="2">
        <v>0.38462571976384025</v>
      </c>
      <c r="H6" s="1">
        <f t="shared" ref="H6:H32" si="0">(C5*F5)+(E5*G5)</f>
        <v>8.3999938730433286</v>
      </c>
      <c r="I6" s="1">
        <f t="shared" ref="I6:I32" si="1">C6-((C5*$L$4)+(E5*$L$5))</f>
        <v>-5.8613538839960455E-2</v>
      </c>
      <c r="J6" s="1"/>
      <c r="K6" s="1"/>
    </row>
    <row r="7" spans="1:12" x14ac:dyDescent="0.25">
      <c r="A7">
        <v>100</v>
      </c>
      <c r="B7">
        <v>86</v>
      </c>
      <c r="C7">
        <v>8.6</v>
      </c>
      <c r="D7">
        <v>350</v>
      </c>
      <c r="E7">
        <v>35</v>
      </c>
      <c r="F7" s="2">
        <v>-0.54403763174901476</v>
      </c>
      <c r="G7" s="2">
        <v>0.3840547270415467</v>
      </c>
      <c r="H7" s="1">
        <f t="shared" si="0"/>
        <v>8.6185494282324964</v>
      </c>
      <c r="I7" s="1">
        <f t="shared" si="1"/>
        <v>-0.86190318707888025</v>
      </c>
      <c r="J7" s="1"/>
      <c r="K7" s="1"/>
    </row>
    <row r="8" spans="1:12" x14ac:dyDescent="0.25">
      <c r="A8">
        <v>130</v>
      </c>
      <c r="B8">
        <v>90</v>
      </c>
      <c r="C8">
        <v>9</v>
      </c>
      <c r="D8">
        <v>350</v>
      </c>
      <c r="E8">
        <v>35</v>
      </c>
      <c r="F8" s="2">
        <v>-0.74399313997617034</v>
      </c>
      <c r="G8" s="2">
        <v>0.4397578867284499</v>
      </c>
      <c r="H8" s="1">
        <f t="shared" si="0"/>
        <v>8.7631918134126074</v>
      </c>
      <c r="I8" s="1">
        <f t="shared" si="1"/>
        <v>-0.15992939813552809</v>
      </c>
      <c r="J8" s="1"/>
      <c r="K8" s="1"/>
    </row>
    <row r="9" spans="1:12" x14ac:dyDescent="0.25">
      <c r="A9">
        <v>160</v>
      </c>
      <c r="B9">
        <v>86</v>
      </c>
      <c r="C9">
        <v>8.6</v>
      </c>
      <c r="D9">
        <v>350</v>
      </c>
      <c r="E9">
        <v>35</v>
      </c>
      <c r="F9" s="2">
        <v>-0.74308885130908053</v>
      </c>
      <c r="G9" s="2">
        <v>0.43679250665504887</v>
      </c>
      <c r="H9" s="1">
        <f t="shared" si="0"/>
        <v>8.6955877757102122</v>
      </c>
      <c r="I9" s="1">
        <f t="shared" si="1"/>
        <v>-0.96256111672666478</v>
      </c>
      <c r="J9" s="1"/>
      <c r="K9" s="1"/>
    </row>
    <row r="10" spans="1:12" x14ac:dyDescent="0.25">
      <c r="A10">
        <v>190</v>
      </c>
      <c r="B10">
        <v>96</v>
      </c>
      <c r="C10">
        <v>9.6</v>
      </c>
      <c r="D10">
        <v>375</v>
      </c>
      <c r="E10">
        <v>37.5</v>
      </c>
      <c r="F10" s="2">
        <v>-1.0756713779045812</v>
      </c>
      <c r="G10" s="2">
        <v>0.53826295747608199</v>
      </c>
      <c r="H10" s="1">
        <f t="shared" si="0"/>
        <v>8.8971736116686202</v>
      </c>
      <c r="I10" s="1">
        <f>C10-((C9*$L$4)+(E9*$L$5))</f>
        <v>0.44007060186447156</v>
      </c>
      <c r="J10" s="1"/>
      <c r="K10" s="1"/>
    </row>
    <row r="11" spans="1:12" x14ac:dyDescent="0.25">
      <c r="A11">
        <v>220</v>
      </c>
      <c r="B11">
        <v>111</v>
      </c>
      <c r="C11">
        <v>11.1</v>
      </c>
      <c r="D11">
        <v>375</v>
      </c>
      <c r="E11">
        <v>37.5</v>
      </c>
      <c r="F11" s="2">
        <v>-1.087196671638927</v>
      </c>
      <c r="G11" s="2">
        <v>0.57434492345012678</v>
      </c>
      <c r="H11" s="1">
        <f t="shared" si="0"/>
        <v>9.8584156774690967</v>
      </c>
      <c r="I11" s="1">
        <f t="shared" si="1"/>
        <v>0.89753791621333789</v>
      </c>
      <c r="J11" s="1"/>
      <c r="K11" s="1"/>
    </row>
    <row r="12" spans="1:12" x14ac:dyDescent="0.25">
      <c r="A12">
        <v>250</v>
      </c>
      <c r="B12">
        <v>120</v>
      </c>
      <c r="C12">
        <v>12</v>
      </c>
      <c r="D12">
        <v>375</v>
      </c>
      <c r="E12">
        <v>37.5</v>
      </c>
      <c r="F12" s="2">
        <v>-4.0192495478354351</v>
      </c>
      <c r="G12" s="2">
        <v>1.509937033371699</v>
      </c>
      <c r="H12" s="1">
        <f t="shared" si="0"/>
        <v>9.4700515741876661</v>
      </c>
      <c r="I12" s="1">
        <f t="shared" si="1"/>
        <v>0.28766897149658277</v>
      </c>
      <c r="J12" s="1"/>
      <c r="K12" s="1"/>
    </row>
    <row r="13" spans="1:12" x14ac:dyDescent="0.25">
      <c r="A13">
        <v>280</v>
      </c>
      <c r="B13">
        <v>133</v>
      </c>
      <c r="C13">
        <v>13.3</v>
      </c>
      <c r="D13">
        <v>375</v>
      </c>
      <c r="E13">
        <v>37.5</v>
      </c>
      <c r="F13" s="2">
        <v>-4.0652548524130179</v>
      </c>
      <c r="G13" s="2">
        <v>1.6555560062577557</v>
      </c>
      <c r="H13" s="1">
        <f t="shared" si="0"/>
        <v>8.3916441774134967</v>
      </c>
      <c r="I13" s="1">
        <f t="shared" si="1"/>
        <v>0.68174760466652984</v>
      </c>
      <c r="J13" s="1"/>
      <c r="K13" s="1"/>
    </row>
    <row r="14" spans="1:12" x14ac:dyDescent="0.25">
      <c r="A14">
        <v>310</v>
      </c>
      <c r="B14">
        <v>138</v>
      </c>
      <c r="C14">
        <v>13.8</v>
      </c>
      <c r="D14">
        <v>375</v>
      </c>
      <c r="E14">
        <v>37.5</v>
      </c>
      <c r="F14" s="2">
        <v>-9.1406199167737512E-2</v>
      </c>
      <c r="G14" s="2">
        <v>0.4002766218165934</v>
      </c>
      <c r="H14" s="1">
        <f t="shared" si="0"/>
        <v>8.0154606975726992</v>
      </c>
      <c r="I14" s="1">
        <f t="shared" si="1"/>
        <v>-0.12680548075466014</v>
      </c>
      <c r="J14" s="1"/>
      <c r="K14" s="1"/>
    </row>
    <row r="15" spans="1:12" x14ac:dyDescent="0.25">
      <c r="A15">
        <v>340</v>
      </c>
      <c r="B15">
        <v>147</v>
      </c>
      <c r="C15">
        <v>14.7</v>
      </c>
      <c r="D15">
        <v>375</v>
      </c>
      <c r="E15">
        <v>37.5</v>
      </c>
      <c r="F15" s="2">
        <v>-0.10049841912611784</v>
      </c>
      <c r="G15" s="2">
        <v>0.42898432943571363</v>
      </c>
      <c r="H15" s="1">
        <f t="shared" si="0"/>
        <v>13.748967769607475</v>
      </c>
      <c r="I15" s="1">
        <f t="shared" si="1"/>
        <v>0.26990487100642113</v>
      </c>
      <c r="J15" s="1"/>
      <c r="K15" s="1"/>
    </row>
    <row r="16" spans="1:12" x14ac:dyDescent="0.25">
      <c r="A16">
        <v>370</v>
      </c>
      <c r="B16">
        <v>167</v>
      </c>
      <c r="C16">
        <v>16.7</v>
      </c>
      <c r="D16">
        <v>375</v>
      </c>
      <c r="E16">
        <v>37.5</v>
      </c>
      <c r="F16" s="2">
        <v>0.63941697831406863</v>
      </c>
      <c r="G16" s="2">
        <v>0.19466236236998577</v>
      </c>
      <c r="H16" s="1">
        <f t="shared" si="0"/>
        <v>14.609585592685328</v>
      </c>
      <c r="I16" s="1">
        <f t="shared" si="1"/>
        <v>1.3639835041763693</v>
      </c>
      <c r="J16" s="1"/>
      <c r="K16" s="1"/>
    </row>
    <row r="17" spans="1:11" x14ac:dyDescent="0.25">
      <c r="A17">
        <v>400</v>
      </c>
      <c r="B17">
        <v>171</v>
      </c>
      <c r="C17">
        <v>17.100000000000001</v>
      </c>
      <c r="D17">
        <v>375</v>
      </c>
      <c r="E17">
        <v>37.5</v>
      </c>
      <c r="F17" s="2">
        <v>0.64806040498502016</v>
      </c>
      <c r="G17" s="2">
        <v>0.16739657673226899</v>
      </c>
      <c r="H17" s="1">
        <f t="shared" si="0"/>
        <v>17.978102126719413</v>
      </c>
      <c r="I17" s="1">
        <f t="shared" si="1"/>
        <v>-0.24917508877930317</v>
      </c>
      <c r="J17" s="1"/>
      <c r="K17" s="1"/>
    </row>
    <row r="18" spans="1:11" x14ac:dyDescent="0.25">
      <c r="A18">
        <v>430</v>
      </c>
      <c r="B18">
        <v>177</v>
      </c>
      <c r="C18">
        <v>17.7</v>
      </c>
      <c r="D18">
        <v>375</v>
      </c>
      <c r="E18">
        <v>37.5</v>
      </c>
      <c r="F18" s="2">
        <v>0.71342605020645045</v>
      </c>
      <c r="G18" s="2">
        <v>0.14667653242672254</v>
      </c>
      <c r="H18" s="1">
        <f t="shared" si="0"/>
        <v>17.359204552703932</v>
      </c>
      <c r="I18" s="1">
        <f t="shared" si="1"/>
        <v>-5.1806807370443408E-2</v>
      </c>
      <c r="J18" s="1"/>
      <c r="K18" s="1"/>
    </row>
    <row r="19" spans="1:11" x14ac:dyDescent="0.25">
      <c r="A19">
        <v>460</v>
      </c>
      <c r="B19">
        <v>191</v>
      </c>
      <c r="C19">
        <v>19.100000000000001</v>
      </c>
      <c r="D19">
        <v>375</v>
      </c>
      <c r="E19">
        <v>37.5</v>
      </c>
      <c r="F19" s="2">
        <v>0.70375983927050234</v>
      </c>
      <c r="G19" s="2">
        <v>0.1771592036215508</v>
      </c>
      <c r="H19" s="1">
        <f t="shared" si="0"/>
        <v>18.12801105465627</v>
      </c>
      <c r="I19" s="1">
        <f t="shared" si="1"/>
        <v>0.74424561474285866</v>
      </c>
      <c r="J19" s="1"/>
      <c r="K19" s="1"/>
    </row>
    <row r="20" spans="1:11" x14ac:dyDescent="0.25">
      <c r="A20">
        <v>490</v>
      </c>
      <c r="B20">
        <v>197</v>
      </c>
      <c r="C20">
        <v>19.7</v>
      </c>
      <c r="D20">
        <v>375</v>
      </c>
      <c r="E20">
        <v>37.5</v>
      </c>
      <c r="F20" s="2">
        <v>0.65032045843491793</v>
      </c>
      <c r="G20" s="2">
        <v>0.19410421850547499</v>
      </c>
      <c r="H20" s="1">
        <f t="shared" si="0"/>
        <v>20.085283065874748</v>
      </c>
      <c r="I20" s="1">
        <f t="shared" si="1"/>
        <v>-6.4965400326116196E-2</v>
      </c>
      <c r="J20" s="1"/>
      <c r="K20" s="1"/>
    </row>
    <row r="21" spans="1:11" x14ac:dyDescent="0.25">
      <c r="A21">
        <v>520</v>
      </c>
      <c r="B21">
        <v>201</v>
      </c>
      <c r="C21">
        <v>20.100000000000001</v>
      </c>
      <c r="D21">
        <v>375</v>
      </c>
      <c r="E21">
        <v>37.5</v>
      </c>
      <c r="F21" s="2">
        <v>0.65022121833257029</v>
      </c>
      <c r="G21" s="2">
        <v>0.19441712422715723</v>
      </c>
      <c r="H21" s="1">
        <f t="shared" si="0"/>
        <v>20.090221225123194</v>
      </c>
      <c r="I21" s="1">
        <f t="shared" si="1"/>
        <v>-0.26891297821281412</v>
      </c>
      <c r="J21" s="1"/>
      <c r="K21" s="1"/>
    </row>
    <row r="22" spans="1:11" x14ac:dyDescent="0.25">
      <c r="A22">
        <v>550</v>
      </c>
      <c r="B22">
        <v>209</v>
      </c>
      <c r="C22">
        <v>20.9</v>
      </c>
      <c r="D22">
        <v>375</v>
      </c>
      <c r="E22">
        <v>37.5</v>
      </c>
      <c r="F22" s="2">
        <v>0.71600260876158717</v>
      </c>
      <c r="G22" s="2">
        <v>0.17355507331033135</v>
      </c>
      <c r="H22" s="1">
        <f t="shared" si="0"/>
        <v>20.36008864700306</v>
      </c>
      <c r="I22" s="1">
        <f t="shared" si="1"/>
        <v>0.12845530319604492</v>
      </c>
      <c r="J22" s="1"/>
      <c r="K22" s="1"/>
    </row>
    <row r="23" spans="1:11" x14ac:dyDescent="0.25">
      <c r="A23">
        <v>580</v>
      </c>
      <c r="B23">
        <v>210</v>
      </c>
      <c r="C23">
        <v>21</v>
      </c>
      <c r="D23">
        <v>375</v>
      </c>
      <c r="E23">
        <v>37.5</v>
      </c>
      <c r="F23" s="2">
        <v>0.72086040686080755</v>
      </c>
      <c r="G23" s="2">
        <v>0.15824027987303044</v>
      </c>
      <c r="H23" s="1">
        <f t="shared" si="0"/>
        <v>21.472769772254598</v>
      </c>
      <c r="I23" s="1">
        <f t="shared" si="1"/>
        <v>-0.57680813398622277</v>
      </c>
      <c r="J23" s="1"/>
      <c r="K23" s="1"/>
    </row>
    <row r="24" spans="1:11" x14ac:dyDescent="0.25">
      <c r="A24">
        <v>610</v>
      </c>
      <c r="B24">
        <v>225</v>
      </c>
      <c r="C24">
        <v>22.5</v>
      </c>
      <c r="D24">
        <v>375</v>
      </c>
      <c r="E24">
        <v>37.5</v>
      </c>
      <c r="F24" s="2">
        <v>0.87766996334363367</v>
      </c>
      <c r="G24" s="2">
        <v>0.10850292532012054</v>
      </c>
      <c r="H24" s="1">
        <f t="shared" si="0"/>
        <v>21.0720790393156</v>
      </c>
      <c r="I24" s="1">
        <f t="shared" si="1"/>
        <v>0.8225339363659927</v>
      </c>
      <c r="J24" s="1"/>
      <c r="K24" s="1"/>
    </row>
    <row r="25" spans="1:11" x14ac:dyDescent="0.25">
      <c r="A25">
        <v>640</v>
      </c>
      <c r="B25">
        <v>232</v>
      </c>
      <c r="C25">
        <v>23.2</v>
      </c>
      <c r="D25">
        <v>375</v>
      </c>
      <c r="E25">
        <v>37.5</v>
      </c>
      <c r="F25" s="2">
        <v>0.88411060625064097</v>
      </c>
      <c r="G25" s="2">
        <v>8.8200085571409181E-2</v>
      </c>
      <c r="H25" s="1">
        <f t="shared" si="0"/>
        <v>23.816433874736276</v>
      </c>
      <c r="I25" s="1">
        <f t="shared" si="1"/>
        <v>1.2664991649238289E-2</v>
      </c>
      <c r="J25" s="1"/>
      <c r="K25" s="1"/>
    </row>
    <row r="26" spans="1:11" x14ac:dyDescent="0.25">
      <c r="A26">
        <v>670</v>
      </c>
      <c r="B26">
        <v>236</v>
      </c>
      <c r="C26">
        <v>23.6</v>
      </c>
      <c r="D26">
        <v>375</v>
      </c>
      <c r="E26">
        <v>37.5</v>
      </c>
      <c r="F26" s="2">
        <v>0.86474976725626562</v>
      </c>
      <c r="G26" s="2">
        <v>9.4341674088751645E-2</v>
      </c>
      <c r="H26" s="1">
        <f t="shared" si="0"/>
        <v>23.818869273942713</v>
      </c>
      <c r="I26" s="1">
        <f t="shared" si="1"/>
        <v>-0.29194051588524772</v>
      </c>
      <c r="J26" s="1"/>
      <c r="K26" s="1"/>
    </row>
    <row r="27" spans="1:11" x14ac:dyDescent="0.25">
      <c r="A27">
        <v>700</v>
      </c>
      <c r="B27">
        <v>238</v>
      </c>
      <c r="C27">
        <v>23.8</v>
      </c>
      <c r="D27">
        <v>375</v>
      </c>
      <c r="E27">
        <v>37.5</v>
      </c>
      <c r="F27" s="2">
        <v>0.86629207767154515</v>
      </c>
      <c r="G27" s="2">
        <v>8.9480137765695814E-2</v>
      </c>
      <c r="H27" s="1">
        <f t="shared" si="0"/>
        <v>23.945907285576055</v>
      </c>
      <c r="I27" s="1">
        <f t="shared" si="1"/>
        <v>-0.49457223447638299</v>
      </c>
      <c r="J27" s="1"/>
      <c r="K27" s="1"/>
    </row>
    <row r="28" spans="1:11" x14ac:dyDescent="0.25">
      <c r="A28">
        <v>730</v>
      </c>
      <c r="B28">
        <v>243</v>
      </c>
      <c r="C28">
        <v>24.3</v>
      </c>
      <c r="D28">
        <v>375</v>
      </c>
      <c r="E28">
        <v>37.5</v>
      </c>
      <c r="F28" s="2">
        <v>0.89374028737101552</v>
      </c>
      <c r="G28" s="2">
        <v>8.0772563590933294E-2</v>
      </c>
      <c r="H28" s="1">
        <f t="shared" si="0"/>
        <v>23.973256614796369</v>
      </c>
      <c r="I28" s="1">
        <f t="shared" si="1"/>
        <v>-0.19588809377195204</v>
      </c>
      <c r="J28" s="1"/>
      <c r="K28" s="1"/>
    </row>
    <row r="29" spans="1:11" x14ac:dyDescent="0.25">
      <c r="A29">
        <v>760</v>
      </c>
      <c r="B29">
        <v>256</v>
      </c>
      <c r="C29">
        <v>25.6</v>
      </c>
      <c r="D29">
        <v>375</v>
      </c>
      <c r="E29">
        <v>37.5</v>
      </c>
      <c r="F29" s="2">
        <v>0.8846543635936005</v>
      </c>
      <c r="G29" s="2">
        <v>0.10941090866863457</v>
      </c>
      <c r="H29" s="1">
        <f t="shared" si="0"/>
        <v>24.746860117775675</v>
      </c>
      <c r="I29" s="1">
        <f t="shared" si="1"/>
        <v>0.60082225798912958</v>
      </c>
      <c r="J29" s="1"/>
      <c r="K29" s="1"/>
    </row>
    <row r="30" spans="1:11" x14ac:dyDescent="0.25">
      <c r="A30">
        <v>790</v>
      </c>
      <c r="B30">
        <v>257</v>
      </c>
      <c r="C30">
        <v>25.7</v>
      </c>
      <c r="D30">
        <v>375</v>
      </c>
      <c r="E30">
        <v>37.5</v>
      </c>
      <c r="F30" s="2">
        <v>0.80802604532974598</v>
      </c>
      <c r="G30" s="2">
        <v>0.13372154998532906</v>
      </c>
      <c r="H30" s="1">
        <f t="shared" si="0"/>
        <v>26.750060783069969</v>
      </c>
      <c r="I30" s="1">
        <f t="shared" si="1"/>
        <v>-0.60773082743206075</v>
      </c>
      <c r="J30" s="1"/>
      <c r="K30" s="1"/>
    </row>
    <row r="31" spans="1:11" x14ac:dyDescent="0.25">
      <c r="A31">
        <v>820</v>
      </c>
      <c r="B31">
        <v>261</v>
      </c>
      <c r="C31">
        <v>26.1</v>
      </c>
      <c r="D31">
        <v>375</v>
      </c>
      <c r="E31">
        <v>37.5</v>
      </c>
      <c r="F31" s="2">
        <v>0.80457526486279496</v>
      </c>
      <c r="G31" s="2">
        <v>0.14459784542672091</v>
      </c>
      <c r="H31" s="1">
        <f t="shared" si="0"/>
        <v>25.780827489424311</v>
      </c>
      <c r="I31" s="1">
        <f t="shared" si="1"/>
        <v>-0.30838875707983959</v>
      </c>
      <c r="J31" s="1"/>
      <c r="K31" s="1"/>
    </row>
    <row r="32" spans="1:11" x14ac:dyDescent="0.25">
      <c r="A32">
        <v>850</v>
      </c>
      <c r="B32">
        <v>264</v>
      </c>
      <c r="C32">
        <v>26.4</v>
      </c>
      <c r="D32">
        <v>375</v>
      </c>
      <c r="E32">
        <v>37.5</v>
      </c>
      <c r="F32" s="2">
        <v>0.80303799545249566</v>
      </c>
      <c r="G32" s="2">
        <v>0.14508556807985784</v>
      </c>
      <c r="H32" s="1">
        <f t="shared" si="0"/>
        <v>26.421833616420983</v>
      </c>
      <c r="I32" s="1">
        <f t="shared" si="1"/>
        <v>-0.41102047567098055</v>
      </c>
      <c r="J32" s="1"/>
      <c r="K32" s="1"/>
    </row>
    <row r="33" spans="9:11" x14ac:dyDescent="0.25">
      <c r="I33" s="5">
        <f>SUM(I5:I32)</f>
        <v>-4.0856207306205761E-14</v>
      </c>
      <c r="J33" s="1"/>
      <c r="K33" s="1"/>
    </row>
    <row r="34" spans="9:11" x14ac:dyDescent="0.25">
      <c r="I34" s="1"/>
    </row>
    <row r="35" spans="9:11" x14ac:dyDescent="0.25">
      <c r="I35" s="1"/>
    </row>
    <row r="36" spans="9:11" x14ac:dyDescent="0.25">
      <c r="I3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K8" sqref="K8"/>
    </sheetView>
  </sheetViews>
  <sheetFormatPr defaultRowHeight="15" x14ac:dyDescent="0.25"/>
  <cols>
    <col min="9" max="9" width="15.42578125" customWidth="1"/>
  </cols>
  <sheetData>
    <row r="1" spans="1:12" x14ac:dyDescent="0.25">
      <c r="A1" t="s">
        <v>10</v>
      </c>
      <c r="D1" t="s">
        <v>5</v>
      </c>
    </row>
    <row r="3" spans="1:12" x14ac:dyDescent="0.25">
      <c r="A3" t="s">
        <v>1</v>
      </c>
      <c r="B3" t="s">
        <v>11</v>
      </c>
      <c r="C3" t="s">
        <v>3</v>
      </c>
      <c r="D3" t="s">
        <v>12</v>
      </c>
      <c r="E3" t="s">
        <v>2</v>
      </c>
      <c r="F3" s="3" t="s">
        <v>8</v>
      </c>
      <c r="G3" t="s">
        <v>9</v>
      </c>
      <c r="H3" t="s">
        <v>7</v>
      </c>
    </row>
    <row r="4" spans="1:12" x14ac:dyDescent="0.25">
      <c r="A4">
        <v>10</v>
      </c>
      <c r="B4">
        <v>296</v>
      </c>
      <c r="C4">
        <f>B4/10</f>
        <v>29.6</v>
      </c>
      <c r="D4">
        <v>375</v>
      </c>
      <c r="E4">
        <f>D4/10</f>
        <v>37.5</v>
      </c>
      <c r="F4" s="2">
        <v>-0.50000000078085827</v>
      </c>
      <c r="G4" s="2">
        <v>1.1920000006261031</v>
      </c>
      <c r="K4" s="4" t="s">
        <v>13</v>
      </c>
      <c r="L4">
        <v>0.96944093732869707</v>
      </c>
    </row>
    <row r="5" spans="1:12" x14ac:dyDescent="0.25">
      <c r="A5">
        <v>40</v>
      </c>
      <c r="B5">
        <v>295</v>
      </c>
      <c r="C5">
        <f t="shared" ref="C5:C36" si="0">B5/10</f>
        <v>29.5</v>
      </c>
      <c r="D5">
        <v>375</v>
      </c>
      <c r="E5">
        <f t="shared" ref="E5:E36" si="1">D5/10</f>
        <v>37.5</v>
      </c>
      <c r="F5" s="2">
        <v>-0.47209493781941397</v>
      </c>
      <c r="G5" s="2">
        <v>1.1594864875884248</v>
      </c>
      <c r="H5" s="1">
        <f>(C4*F4)+(E4*G4)</f>
        <v>29.900000000365459</v>
      </c>
      <c r="I5" s="1">
        <f>C5-((C4*$L$4)+(E4*$L$5))</f>
        <v>-0.73023929465976067</v>
      </c>
      <c r="J5" s="1"/>
      <c r="K5" s="1" t="s">
        <v>14</v>
      </c>
      <c r="L5">
        <v>4.0927667992808642E-2</v>
      </c>
    </row>
    <row r="6" spans="1:12" x14ac:dyDescent="0.25">
      <c r="A6">
        <v>70</v>
      </c>
      <c r="B6">
        <v>298</v>
      </c>
      <c r="C6">
        <f t="shared" si="0"/>
        <v>29.8</v>
      </c>
      <c r="D6">
        <v>375</v>
      </c>
      <c r="E6">
        <f t="shared" si="1"/>
        <v>37.5</v>
      </c>
      <c r="F6" s="2">
        <v>-0.55634579325538636</v>
      </c>
      <c r="G6" s="2">
        <v>1.2320921135224374</v>
      </c>
      <c r="H6" s="1">
        <f t="shared" ref="H6:H36" si="2">(C5*F5)+(E5*G5)</f>
        <v>29.55394261889322</v>
      </c>
      <c r="I6" s="1">
        <f t="shared" ref="I6:I35" si="3">C6-((C5*$L$4)+(E5*$L$5))</f>
        <v>-0.33329520092688725</v>
      </c>
      <c r="J6" s="1"/>
      <c r="K6" s="1"/>
    </row>
    <row r="7" spans="1:12" x14ac:dyDescent="0.25">
      <c r="A7">
        <v>100</v>
      </c>
      <c r="B7">
        <v>303</v>
      </c>
      <c r="C7">
        <f t="shared" si="0"/>
        <v>30.3</v>
      </c>
      <c r="D7">
        <v>375</v>
      </c>
      <c r="E7">
        <f t="shared" si="1"/>
        <v>37.5</v>
      </c>
      <c r="F7" s="2">
        <v>-0.60774890726761721</v>
      </c>
      <c r="G7" s="2">
        <v>1.291287450920914</v>
      </c>
      <c r="H7" s="1">
        <f t="shared" si="2"/>
        <v>29.624349618080888</v>
      </c>
      <c r="I7" s="1">
        <f t="shared" si="3"/>
        <v>-0.12412748212549829</v>
      </c>
      <c r="J7" s="1"/>
      <c r="K7" s="1"/>
    </row>
    <row r="8" spans="1:12" x14ac:dyDescent="0.25">
      <c r="A8">
        <v>130</v>
      </c>
      <c r="B8">
        <v>298</v>
      </c>
      <c r="C8">
        <f t="shared" si="0"/>
        <v>29.8</v>
      </c>
      <c r="D8">
        <v>375</v>
      </c>
      <c r="E8">
        <f t="shared" si="1"/>
        <v>37.5</v>
      </c>
      <c r="F8" s="2">
        <v>-0.50925136782749114</v>
      </c>
      <c r="G8" s="2">
        <v>1.2060506111770688</v>
      </c>
      <c r="H8" s="1">
        <f t="shared" si="2"/>
        <v>30.00848751932547</v>
      </c>
      <c r="I8" s="1">
        <f t="shared" si="3"/>
        <v>-1.1088479507898477</v>
      </c>
      <c r="J8" s="1"/>
      <c r="K8" s="1"/>
    </row>
    <row r="9" spans="1:12" x14ac:dyDescent="0.25">
      <c r="A9">
        <v>160</v>
      </c>
      <c r="B9">
        <v>308</v>
      </c>
      <c r="C9">
        <f t="shared" si="0"/>
        <v>30.8</v>
      </c>
      <c r="D9">
        <v>375</v>
      </c>
      <c r="E9">
        <f t="shared" si="1"/>
        <v>37.5</v>
      </c>
      <c r="F9" s="2">
        <v>-0.56440353288169987</v>
      </c>
      <c r="G9" s="2">
        <v>1.2702016055540271</v>
      </c>
      <c r="H9" s="1">
        <f t="shared" si="2"/>
        <v>30.051207157880842</v>
      </c>
      <c r="I9" s="1">
        <f t="shared" si="3"/>
        <v>0.37587251787450171</v>
      </c>
      <c r="J9" s="1"/>
      <c r="K9" s="1"/>
    </row>
    <row r="10" spans="1:12" x14ac:dyDescent="0.25">
      <c r="A10">
        <v>190</v>
      </c>
      <c r="B10">
        <v>300</v>
      </c>
      <c r="C10">
        <f t="shared" si="0"/>
        <v>30</v>
      </c>
      <c r="D10">
        <v>375</v>
      </c>
      <c r="E10">
        <f t="shared" si="1"/>
        <v>37.5</v>
      </c>
      <c r="F10" s="2">
        <v>-0.37464574286138069</v>
      </c>
      <c r="G10" s="2">
        <v>1.1076136922754611</v>
      </c>
      <c r="H10" s="1">
        <f t="shared" si="2"/>
        <v>30.248931395519655</v>
      </c>
      <c r="I10" s="1">
        <f t="shared" si="3"/>
        <v>-1.3935684194541942</v>
      </c>
      <c r="J10" s="1"/>
      <c r="K10" s="1"/>
    </row>
    <row r="11" spans="1:12" x14ac:dyDescent="0.25">
      <c r="A11">
        <v>220</v>
      </c>
      <c r="B11">
        <v>309</v>
      </c>
      <c r="C11">
        <f t="shared" si="0"/>
        <v>30.9</v>
      </c>
      <c r="D11">
        <v>375</v>
      </c>
      <c r="E11">
        <f t="shared" si="1"/>
        <v>37.5</v>
      </c>
      <c r="F11" s="2">
        <v>-0.41807144009177377</v>
      </c>
      <c r="G11" s="2">
        <v>1.1585508124380763</v>
      </c>
      <c r="H11" s="1">
        <f t="shared" si="2"/>
        <v>30.296141174488376</v>
      </c>
      <c r="I11" s="1">
        <f t="shared" si="3"/>
        <v>0.28198433040876125</v>
      </c>
      <c r="J11" s="1"/>
      <c r="K11" s="1"/>
    </row>
    <row r="12" spans="1:12" x14ac:dyDescent="0.25">
      <c r="A12">
        <v>250</v>
      </c>
      <c r="B12">
        <v>318</v>
      </c>
      <c r="C12">
        <f t="shared" si="0"/>
        <v>31.8</v>
      </c>
      <c r="D12">
        <v>400</v>
      </c>
      <c r="E12">
        <f t="shared" si="1"/>
        <v>40</v>
      </c>
      <c r="F12" s="2">
        <v>-1.6760374458493719</v>
      </c>
      <c r="G12" s="2">
        <v>2.2296325678345816</v>
      </c>
      <c r="H12" s="1">
        <f t="shared" si="2"/>
        <v>30.527247967592057</v>
      </c>
      <c r="I12" s="1">
        <f t="shared" si="3"/>
        <v>0.30948748681293736</v>
      </c>
      <c r="J12" s="1"/>
      <c r="K12" s="1"/>
    </row>
    <row r="13" spans="1:12" x14ac:dyDescent="0.25">
      <c r="A13">
        <v>280</v>
      </c>
      <c r="B13">
        <v>326</v>
      </c>
      <c r="C13">
        <f t="shared" si="0"/>
        <v>32.6</v>
      </c>
      <c r="D13">
        <v>400</v>
      </c>
      <c r="E13">
        <f t="shared" si="1"/>
        <v>40</v>
      </c>
      <c r="F13" s="2">
        <v>-1.4615469302889452</v>
      </c>
      <c r="G13" s="2">
        <v>1.975839538495253</v>
      </c>
      <c r="H13" s="1">
        <f t="shared" si="2"/>
        <v>35.887311935373241</v>
      </c>
      <c r="I13" s="1">
        <f t="shared" si="3"/>
        <v>0.13467147323508755</v>
      </c>
      <c r="J13" s="1"/>
      <c r="K13" s="1"/>
    </row>
    <row r="14" spans="1:12" x14ac:dyDescent="0.25">
      <c r="A14">
        <v>310</v>
      </c>
      <c r="B14">
        <v>327</v>
      </c>
      <c r="C14">
        <f t="shared" si="0"/>
        <v>32.700000000000003</v>
      </c>
      <c r="D14">
        <v>400</v>
      </c>
      <c r="E14">
        <f t="shared" si="1"/>
        <v>40</v>
      </c>
      <c r="F14" s="2">
        <v>-2.659560234730141</v>
      </c>
      <c r="G14" s="2">
        <v>2.985711314858742</v>
      </c>
      <c r="H14" s="1">
        <f t="shared" si="2"/>
        <v>31.387151612390497</v>
      </c>
      <c r="I14" s="1">
        <f t="shared" si="3"/>
        <v>-0.54088127662786434</v>
      </c>
      <c r="J14" s="1"/>
      <c r="K14" s="1"/>
    </row>
    <row r="15" spans="1:12" x14ac:dyDescent="0.25">
      <c r="A15">
        <v>340</v>
      </c>
      <c r="B15">
        <v>341</v>
      </c>
      <c r="C15">
        <f t="shared" si="0"/>
        <v>34.1</v>
      </c>
      <c r="D15">
        <v>400</v>
      </c>
      <c r="E15">
        <f t="shared" si="1"/>
        <v>40</v>
      </c>
      <c r="F15" s="2">
        <v>-2.7683996907074921</v>
      </c>
      <c r="G15" s="2">
        <v>3.1157320968050439</v>
      </c>
      <c r="H15" s="1">
        <f t="shared" si="2"/>
        <v>32.460832918674058</v>
      </c>
      <c r="I15" s="1">
        <f t="shared" si="3"/>
        <v>0.76217462963926152</v>
      </c>
      <c r="J15" s="1"/>
      <c r="K15" s="1"/>
    </row>
    <row r="16" spans="1:12" x14ac:dyDescent="0.25">
      <c r="A16">
        <v>370</v>
      </c>
      <c r="B16">
        <v>350</v>
      </c>
      <c r="C16">
        <f t="shared" si="0"/>
        <v>35</v>
      </c>
      <c r="D16">
        <v>400</v>
      </c>
      <c r="E16">
        <f t="shared" si="1"/>
        <v>40</v>
      </c>
      <c r="F16" s="2">
        <v>4.7053218047059939</v>
      </c>
      <c r="G16" s="2">
        <v>-3.1378696565110782</v>
      </c>
      <c r="H16" s="1">
        <f t="shared" si="2"/>
        <v>30.226854419076261</v>
      </c>
      <c r="I16" s="1">
        <f t="shared" si="3"/>
        <v>0.30495731737908471</v>
      </c>
      <c r="J16" s="1"/>
      <c r="K16" s="1"/>
    </row>
    <row r="17" spans="1:11" x14ac:dyDescent="0.25">
      <c r="A17">
        <v>400</v>
      </c>
      <c r="B17">
        <v>358</v>
      </c>
      <c r="C17">
        <f t="shared" si="0"/>
        <v>35.799999999999997</v>
      </c>
      <c r="D17">
        <v>400</v>
      </c>
      <c r="E17">
        <f t="shared" si="1"/>
        <v>40</v>
      </c>
      <c r="F17" s="2">
        <v>4.9735626337854333</v>
      </c>
      <c r="G17" s="2">
        <v>-3.4569166634864388</v>
      </c>
      <c r="H17" s="1">
        <f t="shared" si="2"/>
        <v>39.171476904266669</v>
      </c>
      <c r="I17" s="1">
        <f t="shared" si="3"/>
        <v>0.23246047378325585</v>
      </c>
      <c r="J17" s="1"/>
      <c r="K17" s="1"/>
    </row>
    <row r="18" spans="1:11" x14ac:dyDescent="0.25">
      <c r="A18">
        <v>430</v>
      </c>
      <c r="B18">
        <v>360</v>
      </c>
      <c r="C18">
        <f t="shared" si="0"/>
        <v>36</v>
      </c>
      <c r="D18">
        <v>400</v>
      </c>
      <c r="E18">
        <f t="shared" si="1"/>
        <v>40</v>
      </c>
      <c r="F18" s="2">
        <v>3.2419009428170567</v>
      </c>
      <c r="G18" s="2">
        <v>-2.0012854831682017</v>
      </c>
      <c r="H18" s="1">
        <f t="shared" si="2"/>
        <v>39.776875750060952</v>
      </c>
      <c r="I18" s="1">
        <f t="shared" si="3"/>
        <v>-0.34309227607969461</v>
      </c>
      <c r="J18" s="1"/>
      <c r="K18" s="1"/>
    </row>
    <row r="19" spans="1:11" x14ac:dyDescent="0.25">
      <c r="A19">
        <v>460</v>
      </c>
      <c r="B19">
        <v>367</v>
      </c>
      <c r="C19">
        <f t="shared" si="0"/>
        <v>36.700000000000003</v>
      </c>
      <c r="D19">
        <v>400</v>
      </c>
      <c r="E19">
        <f t="shared" si="1"/>
        <v>40</v>
      </c>
      <c r="F19" s="2">
        <v>3.2381765001848151</v>
      </c>
      <c r="G19" s="2">
        <v>-1.9968583236556541</v>
      </c>
      <c r="H19" s="1">
        <f t="shared" si="2"/>
        <v>36.657014614685977</v>
      </c>
      <c r="I19" s="1">
        <f t="shared" si="3"/>
        <v>0.1630195364545628</v>
      </c>
      <c r="J19" s="1"/>
      <c r="K19" s="1"/>
    </row>
    <row r="20" spans="1:11" x14ac:dyDescent="0.25">
      <c r="A20">
        <v>490</v>
      </c>
      <c r="B20">
        <v>374</v>
      </c>
      <c r="C20">
        <f t="shared" si="0"/>
        <v>37.4</v>
      </c>
      <c r="D20">
        <v>400</v>
      </c>
      <c r="E20">
        <f t="shared" si="1"/>
        <v>40</v>
      </c>
      <c r="F20" s="2">
        <v>2.7259469930306883</v>
      </c>
      <c r="G20" s="2">
        <v>-1.5660039466703972</v>
      </c>
      <c r="H20" s="1">
        <f t="shared" si="2"/>
        <v>38.96674461055656</v>
      </c>
      <c r="I20" s="1">
        <f t="shared" si="3"/>
        <v>0.18441088032447084</v>
      </c>
      <c r="J20" s="1"/>
      <c r="K20" s="1"/>
    </row>
    <row r="21" spans="1:11" x14ac:dyDescent="0.25">
      <c r="A21">
        <v>520</v>
      </c>
      <c r="B21">
        <v>386</v>
      </c>
      <c r="C21">
        <f t="shared" si="0"/>
        <v>38.6</v>
      </c>
      <c r="D21">
        <v>400</v>
      </c>
      <c r="E21">
        <f t="shared" si="1"/>
        <v>40</v>
      </c>
      <c r="F21" s="2">
        <v>2.7960748522126098</v>
      </c>
      <c r="G21" s="2">
        <v>-1.6493374727724832</v>
      </c>
      <c r="H21" s="1">
        <f t="shared" si="2"/>
        <v>39.310259672531849</v>
      </c>
      <c r="I21" s="1">
        <f t="shared" si="3"/>
        <v>0.70580222419439309</v>
      </c>
      <c r="J21" s="1"/>
      <c r="K21" s="1"/>
    </row>
    <row r="22" spans="1:11" x14ac:dyDescent="0.25">
      <c r="A22">
        <v>550</v>
      </c>
      <c r="B22">
        <v>388</v>
      </c>
      <c r="C22">
        <f t="shared" si="0"/>
        <v>38.799999999999997</v>
      </c>
      <c r="D22">
        <v>400</v>
      </c>
      <c r="E22">
        <f t="shared" si="1"/>
        <v>40</v>
      </c>
      <c r="F22" s="2">
        <v>2.1582296431331476</v>
      </c>
      <c r="G22" s="2">
        <v>-1.1126442465606758</v>
      </c>
      <c r="H22" s="1">
        <f t="shared" si="2"/>
        <v>41.954990384507411</v>
      </c>
      <c r="I22" s="1">
        <f t="shared" si="3"/>
        <v>-0.25752690060005534</v>
      </c>
      <c r="J22" s="1"/>
      <c r="K22" s="1"/>
    </row>
    <row r="23" spans="1:11" x14ac:dyDescent="0.25">
      <c r="A23">
        <v>580</v>
      </c>
      <c r="B23">
        <v>394</v>
      </c>
      <c r="C23">
        <f t="shared" si="0"/>
        <v>39.4</v>
      </c>
      <c r="D23">
        <v>400</v>
      </c>
      <c r="E23">
        <f t="shared" si="1"/>
        <v>40</v>
      </c>
      <c r="F23" s="2">
        <v>2.1391523006218272</v>
      </c>
      <c r="G23" s="2">
        <v>-1.0899760956484255</v>
      </c>
      <c r="H23" s="1">
        <f t="shared" si="2"/>
        <v>39.233540291139093</v>
      </c>
      <c r="I23" s="1">
        <f t="shared" si="3"/>
        <v>0.14858491193421486</v>
      </c>
      <c r="J23" s="1"/>
      <c r="K23" s="1"/>
    </row>
    <row r="24" spans="1:11" x14ac:dyDescent="0.25">
      <c r="A24">
        <v>610</v>
      </c>
      <c r="B24">
        <v>396</v>
      </c>
      <c r="C24">
        <f t="shared" si="0"/>
        <v>39.6</v>
      </c>
      <c r="D24">
        <v>400</v>
      </c>
      <c r="E24">
        <f t="shared" si="1"/>
        <v>40</v>
      </c>
      <c r="F24" s="2">
        <v>1.9504929837352538</v>
      </c>
      <c r="G24" s="2">
        <v>-0.93122303247003746</v>
      </c>
      <c r="H24" s="1">
        <f t="shared" si="2"/>
        <v>40.683556818562977</v>
      </c>
      <c r="I24" s="1">
        <f t="shared" si="3"/>
        <v>-0.23307965046300438</v>
      </c>
      <c r="J24" s="1"/>
      <c r="K24" s="1"/>
    </row>
    <row r="25" spans="1:11" x14ac:dyDescent="0.25">
      <c r="A25">
        <v>640</v>
      </c>
      <c r="B25">
        <v>406</v>
      </c>
      <c r="C25">
        <f t="shared" si="0"/>
        <v>40.6</v>
      </c>
      <c r="D25">
        <v>400</v>
      </c>
      <c r="E25">
        <f t="shared" si="1"/>
        <v>40</v>
      </c>
      <c r="F25" s="2">
        <v>1.8735925439183336</v>
      </c>
      <c r="G25" s="2">
        <v>-0.83985069018974712</v>
      </c>
      <c r="H25" s="1">
        <f t="shared" si="2"/>
        <v>39.990600857114551</v>
      </c>
      <c r="I25" s="1">
        <f t="shared" si="3"/>
        <v>0.57303216207125018</v>
      </c>
      <c r="J25" s="1"/>
      <c r="K25" s="1"/>
    </row>
    <row r="26" spans="1:11" x14ac:dyDescent="0.25">
      <c r="A26">
        <v>670</v>
      </c>
      <c r="B26">
        <v>415</v>
      </c>
      <c r="C26">
        <f t="shared" si="0"/>
        <v>41.5</v>
      </c>
      <c r="D26">
        <v>400</v>
      </c>
      <c r="E26">
        <f t="shared" si="1"/>
        <v>40</v>
      </c>
      <c r="F26" s="2">
        <v>1.7333131343743102</v>
      </c>
      <c r="G26" s="2">
        <v>-0.72180475082177142</v>
      </c>
      <c r="H26" s="1">
        <f t="shared" si="2"/>
        <v>42.473829675494464</v>
      </c>
      <c r="I26" s="1">
        <f t="shared" si="3"/>
        <v>0.50359122474255713</v>
      </c>
      <c r="J26" s="1"/>
      <c r="K26" s="1"/>
    </row>
    <row r="27" spans="1:11" x14ac:dyDescent="0.25">
      <c r="A27">
        <v>700</v>
      </c>
      <c r="B27">
        <v>417</v>
      </c>
      <c r="C27">
        <f t="shared" si="0"/>
        <v>41.7</v>
      </c>
      <c r="D27">
        <v>400</v>
      </c>
      <c r="E27">
        <f t="shared" si="1"/>
        <v>40</v>
      </c>
      <c r="F27" s="2">
        <v>1.959061854792729</v>
      </c>
      <c r="G27" s="2">
        <v>-0.99004071027156648</v>
      </c>
      <c r="H27" s="1">
        <f t="shared" si="2"/>
        <v>43.060305043663007</v>
      </c>
      <c r="I27" s="1">
        <f t="shared" si="3"/>
        <v>-0.16890561885326605</v>
      </c>
      <c r="J27" s="1"/>
      <c r="K27" s="1"/>
    </row>
    <row r="28" spans="1:11" x14ac:dyDescent="0.25">
      <c r="A28">
        <v>730</v>
      </c>
      <c r="B28">
        <v>421</v>
      </c>
      <c r="C28">
        <f t="shared" si="0"/>
        <v>42.1</v>
      </c>
      <c r="D28">
        <v>400</v>
      </c>
      <c r="E28">
        <f t="shared" si="1"/>
        <v>40</v>
      </c>
      <c r="F28" s="2">
        <v>1.9601496886511942</v>
      </c>
      <c r="G28" s="2">
        <v>-0.99095610620187768</v>
      </c>
      <c r="H28" s="1">
        <f t="shared" si="2"/>
        <v>42.091250933994147</v>
      </c>
      <c r="I28" s="1">
        <f t="shared" si="3"/>
        <v>3.7206193680987099E-2</v>
      </c>
      <c r="J28" s="1"/>
      <c r="K28" s="1"/>
    </row>
    <row r="29" spans="1:11" x14ac:dyDescent="0.25">
      <c r="A29">
        <v>760</v>
      </c>
      <c r="B29">
        <v>424</v>
      </c>
      <c r="C29">
        <f t="shared" si="0"/>
        <v>42.4</v>
      </c>
      <c r="D29">
        <v>400</v>
      </c>
      <c r="E29">
        <f t="shared" si="1"/>
        <v>40</v>
      </c>
      <c r="F29" s="2">
        <v>2.0493208145044415</v>
      </c>
      <c r="G29" s="2">
        <v>-1.0969153823807059</v>
      </c>
      <c r="H29" s="1">
        <f t="shared" si="2"/>
        <v>42.884057644140171</v>
      </c>
      <c r="I29" s="1">
        <f t="shared" si="3"/>
        <v>-5.0570181250492396E-2</v>
      </c>
      <c r="J29" s="1"/>
      <c r="K29" s="1"/>
    </row>
    <row r="30" spans="1:11" x14ac:dyDescent="0.25">
      <c r="A30">
        <v>790</v>
      </c>
      <c r="B30">
        <v>425</v>
      </c>
      <c r="C30">
        <f t="shared" si="0"/>
        <v>42.5</v>
      </c>
      <c r="D30">
        <v>400</v>
      </c>
      <c r="E30">
        <f t="shared" si="1"/>
        <v>40</v>
      </c>
      <c r="F30" s="2">
        <v>1.9904739762173358</v>
      </c>
      <c r="G30" s="2">
        <v>-1.0473995943094527</v>
      </c>
      <c r="H30" s="1">
        <f t="shared" si="2"/>
        <v>43.014587239760075</v>
      </c>
      <c r="I30" s="1">
        <f t="shared" si="3"/>
        <v>-0.24140246244909491</v>
      </c>
      <c r="J30" s="1"/>
      <c r="K30" s="1"/>
    </row>
    <row r="31" spans="1:11" x14ac:dyDescent="0.25">
      <c r="A31">
        <v>820</v>
      </c>
      <c r="B31">
        <v>433</v>
      </c>
      <c r="C31">
        <f t="shared" si="0"/>
        <v>43.3</v>
      </c>
      <c r="D31">
        <v>400</v>
      </c>
      <c r="E31">
        <f t="shared" si="1"/>
        <v>40</v>
      </c>
      <c r="F31" s="2">
        <v>1.8710691062715317</v>
      </c>
      <c r="G31" s="2">
        <v>-0.90550418710361569</v>
      </c>
      <c r="H31" s="1">
        <f t="shared" si="2"/>
        <v>42.699160216858665</v>
      </c>
      <c r="I31" s="1">
        <f t="shared" si="3"/>
        <v>0.46165344381802953</v>
      </c>
      <c r="J31" s="1"/>
      <c r="K31" s="1"/>
    </row>
    <row r="32" spans="1:11" x14ac:dyDescent="0.25">
      <c r="A32">
        <v>850</v>
      </c>
      <c r="B32">
        <v>435</v>
      </c>
      <c r="C32">
        <f t="shared" si="0"/>
        <v>43.5</v>
      </c>
      <c r="D32">
        <v>400</v>
      </c>
      <c r="E32">
        <f t="shared" si="1"/>
        <v>40</v>
      </c>
      <c r="F32" s="2">
        <v>1.7366099666354982</v>
      </c>
      <c r="G32" s="2">
        <v>-0.79237434372878168</v>
      </c>
      <c r="H32" s="1">
        <f t="shared" si="2"/>
        <v>44.797124817412694</v>
      </c>
      <c r="I32" s="1">
        <f t="shared" si="3"/>
        <v>-0.11389930604492093</v>
      </c>
      <c r="J32" s="1"/>
      <c r="K32" s="1"/>
    </row>
    <row r="33" spans="1:11" x14ac:dyDescent="0.25">
      <c r="A33">
        <v>880</v>
      </c>
      <c r="B33">
        <v>444</v>
      </c>
      <c r="C33">
        <f t="shared" si="0"/>
        <v>44.4</v>
      </c>
      <c r="D33">
        <v>400</v>
      </c>
      <c r="E33">
        <f t="shared" si="1"/>
        <v>40</v>
      </c>
      <c r="F33" s="2">
        <v>1.5997459665507825</v>
      </c>
      <c r="G33" s="2">
        <v>-0.62971666814864524</v>
      </c>
      <c r="H33" s="1">
        <f t="shared" si="2"/>
        <v>43.847559799492906</v>
      </c>
      <c r="I33" s="1">
        <f t="shared" si="3"/>
        <v>0.59221250648933221</v>
      </c>
      <c r="J33" s="1"/>
      <c r="K33" s="1"/>
    </row>
    <row r="34" spans="1:11" x14ac:dyDescent="0.25">
      <c r="A34">
        <v>910</v>
      </c>
      <c r="B34">
        <v>441</v>
      </c>
      <c r="C34">
        <f t="shared" si="0"/>
        <v>44.1</v>
      </c>
      <c r="D34">
        <v>400</v>
      </c>
      <c r="E34">
        <f t="shared" si="1"/>
        <v>40</v>
      </c>
      <c r="F34" s="2">
        <v>1.4378894799737865</v>
      </c>
      <c r="G34" s="2">
        <v>-0.49355078545954112</v>
      </c>
      <c r="H34" s="1">
        <f t="shared" si="2"/>
        <v>45.840054188908937</v>
      </c>
      <c r="I34" s="1">
        <f t="shared" si="3"/>
        <v>-0.58028433710649097</v>
      </c>
      <c r="J34" s="1"/>
      <c r="K34" s="1"/>
    </row>
    <row r="35" spans="1:11" x14ac:dyDescent="0.25">
      <c r="A35">
        <v>940</v>
      </c>
      <c r="B35">
        <v>450</v>
      </c>
      <c r="C35">
        <f t="shared" si="0"/>
        <v>45</v>
      </c>
      <c r="D35">
        <v>400</v>
      </c>
      <c r="E35">
        <f t="shared" si="1"/>
        <v>40</v>
      </c>
      <c r="F35" s="2">
        <v>1.0512133856138284</v>
      </c>
      <c r="G35" s="2">
        <v>-3.3943745471413045E-2</v>
      </c>
      <c r="H35" s="1">
        <f t="shared" si="2"/>
        <v>43.668894648462341</v>
      </c>
      <c r="I35" s="1">
        <f t="shared" si="3"/>
        <v>0.61054794409211866</v>
      </c>
      <c r="J35" s="1"/>
      <c r="K35" s="1"/>
    </row>
    <row r="36" spans="1:11" x14ac:dyDescent="0.25">
      <c r="A36">
        <v>970</v>
      </c>
      <c r="B36">
        <v>451</v>
      </c>
      <c r="C36">
        <f t="shared" si="0"/>
        <v>45.1</v>
      </c>
      <c r="D36">
        <v>400</v>
      </c>
      <c r="E36">
        <f t="shared" si="1"/>
        <v>40</v>
      </c>
      <c r="F36" s="2">
        <v>0.97663640297849375</v>
      </c>
      <c r="G36" s="2">
        <v>2.8786922906184356E-2</v>
      </c>
      <c r="H36" s="1">
        <f t="shared" si="2"/>
        <v>45.946852533765757</v>
      </c>
      <c r="I36" s="1">
        <f>C36-((C35*$L$4)+(E35*$L$5))</f>
        <v>-0.16194889950370595</v>
      </c>
      <c r="J36" s="1"/>
      <c r="K36" s="1"/>
    </row>
    <row r="37" spans="1:11" x14ac:dyDescent="0.25">
      <c r="I37" s="5">
        <f>SUM(I5:I36)</f>
        <v>2.8421709430404007E-14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N15" sqref="N15"/>
    </sheetView>
  </sheetViews>
  <sheetFormatPr defaultRowHeight="15" x14ac:dyDescent="0.25"/>
  <sheetData>
    <row r="1" spans="1:13" x14ac:dyDescent="0.25">
      <c r="A1" t="s">
        <v>0</v>
      </c>
      <c r="B1" t="s">
        <v>6</v>
      </c>
    </row>
    <row r="3" spans="1:13" x14ac:dyDescent="0.25">
      <c r="A3" t="s">
        <v>1</v>
      </c>
      <c r="B3" t="s">
        <v>11</v>
      </c>
      <c r="C3" t="s">
        <v>3</v>
      </c>
      <c r="D3" t="s">
        <v>12</v>
      </c>
      <c r="E3" t="s">
        <v>2</v>
      </c>
      <c r="F3" s="3" t="s">
        <v>8</v>
      </c>
      <c r="G3" t="s">
        <v>9</v>
      </c>
      <c r="H3" t="s">
        <v>7</v>
      </c>
    </row>
    <row r="4" spans="1:13" x14ac:dyDescent="0.25">
      <c r="A4">
        <v>10</v>
      </c>
      <c r="B4">
        <v>473</v>
      </c>
      <c r="C4">
        <f>B4/10</f>
        <v>47.3</v>
      </c>
      <c r="D4">
        <v>400</v>
      </c>
      <c r="E4">
        <f>D4/10</f>
        <v>40</v>
      </c>
      <c r="F4" s="2">
        <v>0.92857142472871779</v>
      </c>
      <c r="G4" s="2">
        <v>8.1250004572816614E-2</v>
      </c>
      <c r="L4" s="4" t="s">
        <v>13</v>
      </c>
      <c r="M4">
        <v>0.91186695680459018</v>
      </c>
    </row>
    <row r="5" spans="1:13" x14ac:dyDescent="0.25">
      <c r="A5">
        <v>40</v>
      </c>
      <c r="B5">
        <v>474</v>
      </c>
      <c r="C5">
        <f t="shared" ref="C5:C46" si="0">B5/10</f>
        <v>47.4</v>
      </c>
      <c r="D5">
        <v>400</v>
      </c>
      <c r="E5">
        <f t="shared" ref="E5:E46" si="1">D5/10</f>
        <v>40</v>
      </c>
      <c r="F5" s="2">
        <v>0.95088540958612677</v>
      </c>
      <c r="G5" s="2">
        <v>6.0594294991680224E-2</v>
      </c>
      <c r="H5" s="1">
        <f t="shared" ref="H5:H46" si="2">(C4*F4)+(E4*G4)</f>
        <v>47.171428572581014</v>
      </c>
      <c r="I5" s="1">
        <f>C5-((C4*$M$4)+(E4*$M$5))</f>
        <v>0.26280093612264466</v>
      </c>
      <c r="J5" s="1">
        <f t="shared" ref="J5:J46" si="3">H5-C5</f>
        <v>-0.22857142741898429</v>
      </c>
      <c r="K5" s="1"/>
      <c r="L5" s="1" t="s">
        <v>14</v>
      </c>
      <c r="M5">
        <v>0.10014730017550608</v>
      </c>
    </row>
    <row r="6" spans="1:13" x14ac:dyDescent="0.25">
      <c r="A6">
        <v>70</v>
      </c>
      <c r="B6">
        <v>483</v>
      </c>
      <c r="C6">
        <f t="shared" si="0"/>
        <v>48.3</v>
      </c>
      <c r="D6">
        <v>400</v>
      </c>
      <c r="E6">
        <f t="shared" si="1"/>
        <v>40</v>
      </c>
      <c r="F6" s="2">
        <v>1.1455965735727462</v>
      </c>
      <c r="G6" s="2">
        <v>-0.14984761162611274</v>
      </c>
      <c r="H6" s="1">
        <f t="shared" si="2"/>
        <v>47.495740214049619</v>
      </c>
      <c r="I6" s="1">
        <f t="shared" ref="I6:I35" si="4">C6-((C5*$M$4)+(E5*$M$5))</f>
        <v>1.0716142404421802</v>
      </c>
      <c r="J6" s="1">
        <f t="shared" si="3"/>
        <v>-0.80425978595037861</v>
      </c>
      <c r="K6" s="1"/>
      <c r="L6" s="1"/>
    </row>
    <row r="7" spans="1:13" x14ac:dyDescent="0.25">
      <c r="A7">
        <v>100</v>
      </c>
      <c r="B7">
        <v>483</v>
      </c>
      <c r="C7">
        <f t="shared" si="0"/>
        <v>48.3</v>
      </c>
      <c r="D7">
        <v>400</v>
      </c>
      <c r="E7">
        <f t="shared" si="1"/>
        <v>40</v>
      </c>
      <c r="F7" s="2">
        <v>1.0542791245936975</v>
      </c>
      <c r="G7" s="2">
        <v>-6.5442058308317827E-2</v>
      </c>
      <c r="H7" s="1">
        <f t="shared" si="2"/>
        <v>49.338410038519129</v>
      </c>
      <c r="I7" s="1">
        <f t="shared" si="4"/>
        <v>0.25093397931804873</v>
      </c>
      <c r="J7" s="1">
        <f t="shared" si="3"/>
        <v>1.0384100385191317</v>
      </c>
      <c r="K7" s="1"/>
      <c r="L7" s="1"/>
    </row>
    <row r="8" spans="1:13" x14ac:dyDescent="0.25">
      <c r="A8">
        <v>130</v>
      </c>
      <c r="B8">
        <v>481</v>
      </c>
      <c r="C8">
        <f t="shared" si="0"/>
        <v>48.1</v>
      </c>
      <c r="D8">
        <v>425</v>
      </c>
      <c r="E8">
        <f t="shared" si="1"/>
        <v>42.5</v>
      </c>
      <c r="F8" s="2">
        <v>1.0142640218843182</v>
      </c>
      <c r="G8" s="2">
        <v>-2.2176420513222231E-2</v>
      </c>
      <c r="H8" s="1">
        <f t="shared" si="2"/>
        <v>48.303999385542873</v>
      </c>
      <c r="I8" s="1">
        <f t="shared" si="4"/>
        <v>5.0933979318052991E-2</v>
      </c>
      <c r="J8" s="1">
        <f t="shared" si="3"/>
        <v>0.20399938554287189</v>
      </c>
      <c r="K8" s="1"/>
      <c r="L8" s="1"/>
    </row>
    <row r="9" spans="1:13" x14ac:dyDescent="0.25">
      <c r="A9">
        <v>160</v>
      </c>
      <c r="B9">
        <v>483</v>
      </c>
      <c r="C9">
        <f t="shared" si="0"/>
        <v>48.3</v>
      </c>
      <c r="D9">
        <v>425</v>
      </c>
      <c r="E9">
        <f t="shared" si="1"/>
        <v>42.5</v>
      </c>
      <c r="F9" s="2">
        <v>1.0664856425419726</v>
      </c>
      <c r="G9" s="2">
        <v>-7.0532512154297372E-2</v>
      </c>
      <c r="H9" s="1">
        <f t="shared" si="2"/>
        <v>47.843601580823758</v>
      </c>
      <c r="I9" s="1">
        <f t="shared" si="4"/>
        <v>0.18293912024020642</v>
      </c>
      <c r="J9" s="1">
        <f t="shared" si="3"/>
        <v>-0.45639841917623869</v>
      </c>
      <c r="K9" s="1"/>
      <c r="L9" s="1"/>
    </row>
    <row r="10" spans="1:13" x14ac:dyDescent="0.25">
      <c r="A10">
        <v>190</v>
      </c>
      <c r="B10">
        <v>482</v>
      </c>
      <c r="C10">
        <f t="shared" si="0"/>
        <v>48.2</v>
      </c>
      <c r="D10">
        <v>425</v>
      </c>
      <c r="E10">
        <f t="shared" si="1"/>
        <v>42.5</v>
      </c>
      <c r="F10" s="2">
        <v>0.93526787621873753</v>
      </c>
      <c r="G10" s="2">
        <v>7.1190679913227473E-2</v>
      </c>
      <c r="H10" s="1">
        <f t="shared" si="2"/>
        <v>48.513624768219636</v>
      </c>
      <c r="I10" s="1">
        <f t="shared" si="4"/>
        <v>-9.9434271120713902E-2</v>
      </c>
      <c r="J10" s="1">
        <f t="shared" si="3"/>
        <v>0.3136247682196327</v>
      </c>
      <c r="K10" s="1"/>
      <c r="L10" s="1"/>
    </row>
    <row r="11" spans="1:13" x14ac:dyDescent="0.25">
      <c r="A11">
        <v>220</v>
      </c>
      <c r="B11">
        <v>485</v>
      </c>
      <c r="C11">
        <f t="shared" si="0"/>
        <v>48.5</v>
      </c>
      <c r="D11">
        <v>425</v>
      </c>
      <c r="E11">
        <f t="shared" si="1"/>
        <v>42.5</v>
      </c>
      <c r="F11" s="2">
        <v>0.97978035271039821</v>
      </c>
      <c r="G11" s="2">
        <v>2.9997095472033407E-2</v>
      </c>
      <c r="H11" s="1">
        <f t="shared" si="2"/>
        <v>48.105515530055321</v>
      </c>
      <c r="I11" s="1">
        <f t="shared" si="4"/>
        <v>0.29175242455974626</v>
      </c>
      <c r="J11" s="1">
        <f t="shared" si="3"/>
        <v>-0.39448446994467901</v>
      </c>
      <c r="K11" s="1"/>
      <c r="L11" s="1"/>
    </row>
    <row r="12" spans="1:13" x14ac:dyDescent="0.25">
      <c r="A12">
        <v>250</v>
      </c>
      <c r="B12">
        <v>483</v>
      </c>
      <c r="C12">
        <f t="shared" si="0"/>
        <v>48.3</v>
      </c>
      <c r="D12">
        <v>425</v>
      </c>
      <c r="E12">
        <f t="shared" si="1"/>
        <v>42.5</v>
      </c>
      <c r="F12" s="2">
        <v>0.78691327348067019</v>
      </c>
      <c r="G12" s="2">
        <v>0.23842777748891061</v>
      </c>
      <c r="H12" s="1">
        <f t="shared" si="2"/>
        <v>48.794223664015732</v>
      </c>
      <c r="I12" s="1">
        <f t="shared" si="4"/>
        <v>-0.18180766248163138</v>
      </c>
      <c r="J12" s="1">
        <f t="shared" si="3"/>
        <v>0.4942236640157347</v>
      </c>
      <c r="K12" s="1"/>
      <c r="L12" s="1"/>
    </row>
    <row r="13" spans="1:13" x14ac:dyDescent="0.25">
      <c r="A13">
        <v>280</v>
      </c>
      <c r="B13">
        <v>483</v>
      </c>
      <c r="C13">
        <f t="shared" si="0"/>
        <v>48.3</v>
      </c>
      <c r="D13">
        <v>425</v>
      </c>
      <c r="E13">
        <f t="shared" si="1"/>
        <v>42.5</v>
      </c>
      <c r="F13" s="2">
        <v>0.80459829894243484</v>
      </c>
      <c r="G13" s="2">
        <v>0.22207109658845348</v>
      </c>
      <c r="H13" s="1">
        <f t="shared" si="2"/>
        <v>48.141091652395076</v>
      </c>
      <c r="I13" s="1">
        <f t="shared" si="4"/>
        <v>5.6572887928041382E-4</v>
      </c>
      <c r="J13" s="1">
        <f t="shared" si="3"/>
        <v>-0.15890834760492112</v>
      </c>
      <c r="K13" s="1"/>
      <c r="L13" s="1"/>
    </row>
    <row r="14" spans="1:13" x14ac:dyDescent="0.25">
      <c r="A14">
        <v>310</v>
      </c>
      <c r="B14">
        <v>485</v>
      </c>
      <c r="C14">
        <f t="shared" si="0"/>
        <v>48.5</v>
      </c>
      <c r="D14">
        <v>425</v>
      </c>
      <c r="E14">
        <f t="shared" si="1"/>
        <v>42.5</v>
      </c>
      <c r="F14" s="2">
        <v>0.89017003875673517</v>
      </c>
      <c r="G14" s="2">
        <v>0.12953910705858077</v>
      </c>
      <c r="H14" s="1">
        <f t="shared" si="2"/>
        <v>48.300119443928878</v>
      </c>
      <c r="I14" s="1">
        <f t="shared" si="4"/>
        <v>0.20056572887928326</v>
      </c>
      <c r="J14" s="1">
        <f t="shared" si="3"/>
        <v>-0.19988055607112187</v>
      </c>
      <c r="K14" s="1"/>
      <c r="L14" s="1"/>
    </row>
    <row r="15" spans="1:13" x14ac:dyDescent="0.25">
      <c r="A15">
        <v>340</v>
      </c>
      <c r="B15">
        <v>492</v>
      </c>
      <c r="C15">
        <f t="shared" si="0"/>
        <v>49.2</v>
      </c>
      <c r="D15">
        <v>425</v>
      </c>
      <c r="E15">
        <f t="shared" si="1"/>
        <v>42.5</v>
      </c>
      <c r="F15" s="2">
        <v>0.94678286422418056</v>
      </c>
      <c r="G15" s="2">
        <v>7.7210476926172486E-2</v>
      </c>
      <c r="H15" s="1">
        <f t="shared" si="2"/>
        <v>48.678658929691338</v>
      </c>
      <c r="I15" s="1">
        <f t="shared" si="4"/>
        <v>0.7181923375183743</v>
      </c>
      <c r="J15" s="1">
        <f t="shared" si="3"/>
        <v>-0.52134107030866517</v>
      </c>
      <c r="K15" s="1"/>
      <c r="L15" s="1"/>
    </row>
    <row r="16" spans="1:13" x14ac:dyDescent="0.25">
      <c r="A16">
        <v>370</v>
      </c>
      <c r="B16">
        <v>500</v>
      </c>
      <c r="C16">
        <f t="shared" si="0"/>
        <v>50</v>
      </c>
      <c r="D16">
        <v>425</v>
      </c>
      <c r="E16">
        <f t="shared" si="1"/>
        <v>42.5</v>
      </c>
      <c r="F16" s="2">
        <v>0.98950762154266303</v>
      </c>
      <c r="G16" s="2">
        <v>3.0981246452868635E-2</v>
      </c>
      <c r="H16" s="1">
        <f t="shared" si="2"/>
        <v>49.863162189192018</v>
      </c>
      <c r="I16" s="1">
        <f t="shared" si="4"/>
        <v>0.87988546775515886</v>
      </c>
      <c r="J16" s="1">
        <f t="shared" si="3"/>
        <v>-0.13683781080798241</v>
      </c>
      <c r="K16" s="1"/>
      <c r="L16" s="1"/>
    </row>
    <row r="17" spans="1:12" x14ac:dyDescent="0.25">
      <c r="A17">
        <v>400</v>
      </c>
      <c r="B17">
        <v>503</v>
      </c>
      <c r="C17">
        <f t="shared" si="0"/>
        <v>50.3</v>
      </c>
      <c r="D17">
        <v>425</v>
      </c>
      <c r="E17">
        <f t="shared" si="1"/>
        <v>42.5</v>
      </c>
      <c r="F17" s="2">
        <v>0.94362929911603777</v>
      </c>
      <c r="G17" s="2">
        <v>7.3356152090206711E-2</v>
      </c>
      <c r="H17" s="1">
        <f t="shared" si="2"/>
        <v>50.792084051380066</v>
      </c>
      <c r="I17" s="1">
        <f t="shared" si="4"/>
        <v>0.45039190231148041</v>
      </c>
      <c r="J17" s="1">
        <f t="shared" si="3"/>
        <v>0.49208405138006839</v>
      </c>
      <c r="K17" s="1"/>
      <c r="L17" s="1"/>
    </row>
    <row r="18" spans="1:12" x14ac:dyDescent="0.25">
      <c r="A18">
        <v>430</v>
      </c>
      <c r="B18">
        <v>512</v>
      </c>
      <c r="C18">
        <f t="shared" si="0"/>
        <v>51.2</v>
      </c>
      <c r="D18">
        <v>425</v>
      </c>
      <c r="E18">
        <f t="shared" si="1"/>
        <v>42.5</v>
      </c>
      <c r="F18" s="2">
        <v>1.0893936654701344</v>
      </c>
      <c r="G18" s="2">
        <v>-8.4514072491405662E-2</v>
      </c>
      <c r="H18" s="1">
        <f t="shared" si="2"/>
        <v>50.582190209370481</v>
      </c>
      <c r="I18" s="1">
        <f t="shared" si="4"/>
        <v>1.0768318152701113</v>
      </c>
      <c r="J18" s="1">
        <f t="shared" si="3"/>
        <v>-0.61780979062952213</v>
      </c>
      <c r="K18" s="1"/>
      <c r="L18" s="1"/>
    </row>
    <row r="19" spans="1:12" x14ac:dyDescent="0.25">
      <c r="A19">
        <v>460</v>
      </c>
      <c r="B19">
        <v>513</v>
      </c>
      <c r="C19">
        <f t="shared" si="0"/>
        <v>51.3</v>
      </c>
      <c r="D19">
        <v>425</v>
      </c>
      <c r="E19">
        <f t="shared" si="1"/>
        <v>42.5</v>
      </c>
      <c r="F19" s="2">
        <v>1.0159049164197076</v>
      </c>
      <c r="G19" s="2">
        <v>-1.6708965631115721E-2</v>
      </c>
      <c r="H19" s="1">
        <f t="shared" si="2"/>
        <v>52.185107591186146</v>
      </c>
      <c r="I19" s="1">
        <f t="shared" si="4"/>
        <v>0.356151554145967</v>
      </c>
      <c r="J19" s="1">
        <f t="shared" si="3"/>
        <v>0.88510759118614857</v>
      </c>
      <c r="K19" s="1"/>
      <c r="L19" s="1"/>
    </row>
    <row r="20" spans="1:12" x14ac:dyDescent="0.25">
      <c r="A20">
        <v>490</v>
      </c>
      <c r="B20">
        <v>515</v>
      </c>
      <c r="C20">
        <f t="shared" si="0"/>
        <v>51.5</v>
      </c>
      <c r="D20">
        <v>425</v>
      </c>
      <c r="E20">
        <f t="shared" si="1"/>
        <v>42.5</v>
      </c>
      <c r="F20" s="2">
        <v>1.0336273969999548</v>
      </c>
      <c r="G20" s="2">
        <v>-3.5903829988315344E-2</v>
      </c>
      <c r="H20" s="1">
        <f t="shared" si="2"/>
        <v>51.405791173008581</v>
      </c>
      <c r="I20" s="1">
        <f t="shared" si="4"/>
        <v>0.46496485846552105</v>
      </c>
      <c r="J20" s="1">
        <f t="shared" si="3"/>
        <v>-9.4208826991419414E-2</v>
      </c>
      <c r="K20" s="1"/>
      <c r="L20" s="1"/>
    </row>
    <row r="21" spans="1:12" x14ac:dyDescent="0.25">
      <c r="A21">
        <v>520</v>
      </c>
      <c r="B21">
        <v>523</v>
      </c>
      <c r="C21">
        <f t="shared" si="0"/>
        <v>52.3</v>
      </c>
      <c r="D21">
        <v>425</v>
      </c>
      <c r="E21">
        <f t="shared" si="1"/>
        <v>42.5</v>
      </c>
      <c r="F21" s="2">
        <v>1.0821773049010197</v>
      </c>
      <c r="G21" s="2">
        <v>-8.078903917654956E-2</v>
      </c>
      <c r="H21" s="1">
        <f t="shared" si="2"/>
        <v>51.705898170994267</v>
      </c>
      <c r="I21" s="1">
        <f t="shared" si="4"/>
        <v>1.0825914671045922</v>
      </c>
      <c r="J21" s="1">
        <f t="shared" si="3"/>
        <v>-0.59410182900573005</v>
      </c>
      <c r="K21" s="1"/>
      <c r="L21" s="1"/>
    </row>
    <row r="22" spans="1:12" x14ac:dyDescent="0.25">
      <c r="A22">
        <v>550</v>
      </c>
      <c r="B22">
        <v>538</v>
      </c>
      <c r="C22">
        <f t="shared" si="0"/>
        <v>53.8</v>
      </c>
      <c r="D22">
        <v>425</v>
      </c>
      <c r="E22">
        <f t="shared" si="1"/>
        <v>42.5</v>
      </c>
      <c r="F22" s="2">
        <v>1.1821801075377252</v>
      </c>
      <c r="G22" s="2">
        <v>-0.18892627817842608</v>
      </c>
      <c r="H22" s="1">
        <f t="shared" si="2"/>
        <v>53.164338881319971</v>
      </c>
      <c r="I22" s="1">
        <f t="shared" si="4"/>
        <v>1.8530979016609308</v>
      </c>
      <c r="J22" s="1">
        <f t="shared" si="3"/>
        <v>-0.6356611186800265</v>
      </c>
      <c r="K22" s="1"/>
      <c r="L22" s="1"/>
    </row>
    <row r="23" spans="1:12" x14ac:dyDescent="0.25">
      <c r="A23">
        <v>580</v>
      </c>
      <c r="B23">
        <v>545</v>
      </c>
      <c r="C23">
        <f t="shared" si="0"/>
        <v>54.5</v>
      </c>
      <c r="D23">
        <v>425</v>
      </c>
      <c r="E23">
        <f t="shared" si="1"/>
        <v>42.5</v>
      </c>
      <c r="F23" s="2">
        <v>1.1082102704415182</v>
      </c>
      <c r="G23" s="2">
        <v>-0.12050039065524047</v>
      </c>
      <c r="H23" s="1">
        <f t="shared" si="2"/>
        <v>55.571922962946502</v>
      </c>
      <c r="I23" s="1">
        <f t="shared" si="4"/>
        <v>1.1852974664540454</v>
      </c>
      <c r="J23" s="1">
        <f t="shared" si="3"/>
        <v>1.0719229629465019</v>
      </c>
      <c r="K23" s="1"/>
      <c r="L23" s="1"/>
    </row>
    <row r="24" spans="1:12" x14ac:dyDescent="0.25">
      <c r="A24">
        <v>610</v>
      </c>
      <c r="B24">
        <v>552</v>
      </c>
      <c r="C24">
        <f t="shared" si="0"/>
        <v>55.2</v>
      </c>
      <c r="D24">
        <v>425</v>
      </c>
      <c r="E24">
        <f t="shared" si="1"/>
        <v>42.5</v>
      </c>
      <c r="F24" s="2">
        <v>1.0993139193913914</v>
      </c>
      <c r="G24" s="2">
        <v>-0.11088380902032677</v>
      </c>
      <c r="H24" s="1">
        <f t="shared" si="2"/>
        <v>55.276193136215021</v>
      </c>
      <c r="I24" s="1">
        <f t="shared" si="4"/>
        <v>1.2469905966908357</v>
      </c>
      <c r="J24" s="1">
        <f t="shared" si="3"/>
        <v>7.6193136215017887E-2</v>
      </c>
      <c r="K24" s="1"/>
      <c r="L24" s="1"/>
    </row>
    <row r="25" spans="1:12" x14ac:dyDescent="0.25">
      <c r="A25">
        <v>640</v>
      </c>
      <c r="B25">
        <v>555</v>
      </c>
      <c r="C25">
        <f t="shared" si="0"/>
        <v>55.5</v>
      </c>
      <c r="D25">
        <v>425</v>
      </c>
      <c r="E25">
        <f t="shared" si="1"/>
        <v>42.5</v>
      </c>
      <c r="F25" s="2">
        <v>1.0697507641219477</v>
      </c>
      <c r="G25" s="2">
        <v>-8.3532279695862188E-2</v>
      </c>
      <c r="H25" s="1">
        <f t="shared" si="2"/>
        <v>55.96956646704092</v>
      </c>
      <c r="I25" s="1">
        <f t="shared" si="4"/>
        <v>0.90868372692760602</v>
      </c>
      <c r="J25" s="1">
        <f t="shared" si="3"/>
        <v>0.46956646704092009</v>
      </c>
      <c r="K25" s="1"/>
      <c r="L25" s="1"/>
    </row>
    <row r="26" spans="1:12" x14ac:dyDescent="0.25">
      <c r="A26">
        <v>670</v>
      </c>
      <c r="B26">
        <v>571</v>
      </c>
      <c r="C26">
        <f t="shared" si="0"/>
        <v>57.1</v>
      </c>
      <c r="D26">
        <v>425</v>
      </c>
      <c r="E26">
        <f t="shared" si="1"/>
        <v>42.5</v>
      </c>
      <c r="F26" s="2">
        <v>1.203401810613153</v>
      </c>
      <c r="G26" s="2">
        <v>-0.22798470573493748</v>
      </c>
      <c r="H26" s="1">
        <f t="shared" si="2"/>
        <v>55.821045521693954</v>
      </c>
      <c r="I26" s="1">
        <f t="shared" si="4"/>
        <v>2.2351236398862326</v>
      </c>
      <c r="J26" s="1">
        <f t="shared" si="3"/>
        <v>-1.2789544783060478</v>
      </c>
      <c r="K26" s="1"/>
      <c r="L26" s="1"/>
    </row>
    <row r="27" spans="1:12" x14ac:dyDescent="0.25">
      <c r="A27">
        <v>700</v>
      </c>
      <c r="B27">
        <v>572</v>
      </c>
      <c r="C27">
        <f t="shared" si="0"/>
        <v>57.2</v>
      </c>
      <c r="D27">
        <v>425</v>
      </c>
      <c r="E27">
        <f t="shared" si="1"/>
        <v>42.5</v>
      </c>
      <c r="F27" s="2">
        <v>1.1007547267953468</v>
      </c>
      <c r="G27" s="2">
        <v>-0.13300717846349144</v>
      </c>
      <c r="H27" s="1">
        <f t="shared" si="2"/>
        <v>59.024893392276191</v>
      </c>
      <c r="I27" s="1">
        <f t="shared" si="4"/>
        <v>0.87613650899889706</v>
      </c>
      <c r="J27" s="1">
        <f t="shared" si="3"/>
        <v>1.8248933922761879</v>
      </c>
      <c r="K27" s="1"/>
      <c r="L27" s="1"/>
    </row>
    <row r="28" spans="1:12" x14ac:dyDescent="0.25">
      <c r="A28">
        <v>730</v>
      </c>
      <c r="B28">
        <v>577</v>
      </c>
      <c r="C28">
        <f t="shared" si="0"/>
        <v>57.7</v>
      </c>
      <c r="D28">
        <v>425</v>
      </c>
      <c r="E28">
        <f t="shared" si="1"/>
        <v>42.5</v>
      </c>
      <c r="F28" s="2">
        <v>1.1353207235173528</v>
      </c>
      <c r="G28" s="2">
        <v>-0.17036351026591262</v>
      </c>
      <c r="H28" s="1">
        <f t="shared" si="2"/>
        <v>57.310365287995452</v>
      </c>
      <c r="I28" s="1">
        <f t="shared" si="4"/>
        <v>1.2849498133184341</v>
      </c>
      <c r="J28" s="1">
        <f t="shared" si="3"/>
        <v>-0.38963471200455047</v>
      </c>
      <c r="K28" s="1"/>
      <c r="L28" s="1"/>
    </row>
    <row r="29" spans="1:12" x14ac:dyDescent="0.25">
      <c r="A29">
        <v>760</v>
      </c>
      <c r="B29">
        <v>578</v>
      </c>
      <c r="C29">
        <f t="shared" si="0"/>
        <v>57.8</v>
      </c>
      <c r="D29">
        <v>425</v>
      </c>
      <c r="E29">
        <f t="shared" si="1"/>
        <v>42.5</v>
      </c>
      <c r="F29" s="2">
        <v>1.1098762048799973</v>
      </c>
      <c r="G29" s="2">
        <v>-0.14681862381777785</v>
      </c>
      <c r="H29" s="1">
        <f t="shared" si="2"/>
        <v>58.267556560649972</v>
      </c>
      <c r="I29" s="1">
        <f t="shared" si="4"/>
        <v>0.92901633491612756</v>
      </c>
      <c r="J29" s="1">
        <f t="shared" si="3"/>
        <v>0.46755656064997453</v>
      </c>
      <c r="K29" s="1"/>
      <c r="L29" s="1"/>
    </row>
    <row r="30" spans="1:12" x14ac:dyDescent="0.25">
      <c r="A30">
        <v>790</v>
      </c>
      <c r="B30">
        <v>578</v>
      </c>
      <c r="C30">
        <f t="shared" si="0"/>
        <v>57.8</v>
      </c>
      <c r="D30">
        <v>425</v>
      </c>
      <c r="E30">
        <f t="shared" si="1"/>
        <v>42.5</v>
      </c>
      <c r="F30" s="2">
        <v>1.1005241866026712</v>
      </c>
      <c r="G30" s="2">
        <v>-0.1367122904098782</v>
      </c>
      <c r="H30" s="1">
        <f t="shared" si="2"/>
        <v>57.911053129808288</v>
      </c>
      <c r="I30" s="1">
        <f t="shared" si="4"/>
        <v>0.83782963923567877</v>
      </c>
      <c r="J30" s="1">
        <f t="shared" si="3"/>
        <v>0.11105312980829041</v>
      </c>
      <c r="K30" s="1"/>
      <c r="L30" s="1"/>
    </row>
    <row r="31" spans="1:12" x14ac:dyDescent="0.25">
      <c r="A31">
        <v>820</v>
      </c>
      <c r="B31">
        <v>583</v>
      </c>
      <c r="C31">
        <f t="shared" si="0"/>
        <v>58.3</v>
      </c>
      <c r="D31">
        <v>425</v>
      </c>
      <c r="E31">
        <f t="shared" si="1"/>
        <v>42.5</v>
      </c>
      <c r="F31" s="2">
        <v>1.1275889818163165</v>
      </c>
      <c r="G31" s="2">
        <v>-0.16175792524193933</v>
      </c>
      <c r="H31" s="1">
        <f t="shared" si="2"/>
        <v>57.800025643214568</v>
      </c>
      <c r="I31" s="1">
        <f t="shared" si="4"/>
        <v>1.3378296392356788</v>
      </c>
      <c r="J31" s="1">
        <f t="shared" si="3"/>
        <v>-0.49997435678542956</v>
      </c>
      <c r="K31" s="1"/>
      <c r="L31" s="1"/>
    </row>
    <row r="32" spans="1:12" x14ac:dyDescent="0.25">
      <c r="A32">
        <v>850</v>
      </c>
      <c r="B32">
        <v>587</v>
      </c>
      <c r="C32">
        <f t="shared" si="0"/>
        <v>58.7</v>
      </c>
      <c r="D32">
        <v>425</v>
      </c>
      <c r="E32">
        <f t="shared" si="1"/>
        <v>42.5</v>
      </c>
      <c r="F32" s="2">
        <v>1.1143609377512305</v>
      </c>
      <c r="G32" s="2">
        <v>-0.14746373763173987</v>
      </c>
      <c r="H32" s="1">
        <f t="shared" si="2"/>
        <v>58.863725817108822</v>
      </c>
      <c r="I32" s="1">
        <f t="shared" si="4"/>
        <v>1.2818961608333836</v>
      </c>
      <c r="J32" s="1">
        <f t="shared" si="3"/>
        <v>0.16372581710881917</v>
      </c>
      <c r="K32" s="1"/>
      <c r="L32" s="1"/>
    </row>
    <row r="33" spans="1:12" x14ac:dyDescent="0.25">
      <c r="A33">
        <v>880</v>
      </c>
      <c r="B33">
        <v>588</v>
      </c>
      <c r="C33">
        <f t="shared" si="0"/>
        <v>58.8</v>
      </c>
      <c r="D33">
        <v>425</v>
      </c>
      <c r="E33">
        <f t="shared" si="1"/>
        <v>42.5</v>
      </c>
      <c r="F33" s="2">
        <v>1.0965105500371548</v>
      </c>
      <c r="G33" s="2">
        <v>-0.13094421682184196</v>
      </c>
      <c r="H33" s="1">
        <f t="shared" si="2"/>
        <v>59.14577819664828</v>
      </c>
      <c r="I33" s="1">
        <f t="shared" si="4"/>
        <v>1.0171493781115402</v>
      </c>
      <c r="J33" s="1">
        <f t="shared" si="3"/>
        <v>0.34577819664828269</v>
      </c>
      <c r="K33" s="1"/>
      <c r="L33" s="1"/>
    </row>
    <row r="34" spans="1:12" x14ac:dyDescent="0.25">
      <c r="A34">
        <v>910</v>
      </c>
      <c r="B34">
        <v>603</v>
      </c>
      <c r="C34">
        <f t="shared" si="0"/>
        <v>60.3</v>
      </c>
      <c r="D34">
        <v>425</v>
      </c>
      <c r="E34">
        <f t="shared" si="1"/>
        <v>42.5</v>
      </c>
      <c r="F34" s="2">
        <v>1.2044598716754737</v>
      </c>
      <c r="G34" s="2">
        <v>-0.24758821172385959</v>
      </c>
      <c r="H34" s="1">
        <f t="shared" si="2"/>
        <v>58.909691127256416</v>
      </c>
      <c r="I34" s="1">
        <f t="shared" si="4"/>
        <v>2.4259626824310914</v>
      </c>
      <c r="J34" s="1">
        <f t="shared" si="3"/>
        <v>-1.3903088727435815</v>
      </c>
      <c r="K34" s="1"/>
      <c r="L34" s="1"/>
    </row>
    <row r="35" spans="1:12" x14ac:dyDescent="0.25">
      <c r="A35">
        <v>940</v>
      </c>
      <c r="B35">
        <v>605</v>
      </c>
      <c r="C35">
        <f t="shared" si="0"/>
        <v>60.5</v>
      </c>
      <c r="D35">
        <v>425</v>
      </c>
      <c r="E35">
        <f t="shared" si="1"/>
        <v>42.5</v>
      </c>
      <c r="F35" s="2">
        <v>1.1278491952426477</v>
      </c>
      <c r="G35" s="2">
        <v>-0.17668620568772211</v>
      </c>
      <c r="H35" s="1">
        <f t="shared" si="2"/>
        <v>62.106431263767028</v>
      </c>
      <c r="I35" s="1">
        <f t="shared" si="4"/>
        <v>1.258162247224206</v>
      </c>
      <c r="J35" s="1">
        <f t="shared" si="3"/>
        <v>1.6064312637670284</v>
      </c>
      <c r="K35" s="1"/>
      <c r="L35" s="1"/>
    </row>
    <row r="36" spans="1:12" x14ac:dyDescent="0.25">
      <c r="A36">
        <v>970</v>
      </c>
      <c r="B36">
        <v>606</v>
      </c>
      <c r="C36">
        <f t="shared" si="0"/>
        <v>60.6</v>
      </c>
      <c r="D36">
        <v>425</v>
      </c>
      <c r="E36">
        <f t="shared" si="1"/>
        <v>42.5</v>
      </c>
      <c r="F36" s="2">
        <v>1.1192273533504871</v>
      </c>
      <c r="G36" s="2">
        <v>-0.16737030312305137</v>
      </c>
      <c r="H36" s="1">
        <f t="shared" si="2"/>
        <v>60.725712570452004</v>
      </c>
      <c r="I36" s="1">
        <f>C36-((C35*$M$4)+(E35*$M$5))</f>
        <v>1.1757888558632814</v>
      </c>
      <c r="J36" s="1">
        <f t="shared" si="3"/>
        <v>0.12571257045200213</v>
      </c>
      <c r="K36" s="1"/>
      <c r="L36" s="1"/>
    </row>
    <row r="37" spans="1:12" x14ac:dyDescent="0.25">
      <c r="A37">
        <v>1000</v>
      </c>
      <c r="B37">
        <v>605</v>
      </c>
      <c r="C37">
        <f t="shared" si="0"/>
        <v>60.5</v>
      </c>
      <c r="D37">
        <v>425</v>
      </c>
      <c r="E37">
        <f t="shared" si="1"/>
        <v>42.5</v>
      </c>
      <c r="F37" s="2">
        <v>1.1092618572006565</v>
      </c>
      <c r="G37" s="2">
        <v>-0.15814707184605878</v>
      </c>
      <c r="H37" s="1">
        <f t="shared" si="2"/>
        <v>60.71193973030983</v>
      </c>
      <c r="I37" s="1">
        <f t="shared" ref="I37:I46" si="5">C37-((C36*$M$4)+(E36*$M$5))</f>
        <v>0.9846021601828312</v>
      </c>
      <c r="J37" s="1">
        <f t="shared" si="3"/>
        <v>0.2119397303098296</v>
      </c>
    </row>
    <row r="38" spans="1:12" x14ac:dyDescent="0.25">
      <c r="A38">
        <v>1030</v>
      </c>
      <c r="B38">
        <v>608</v>
      </c>
      <c r="C38">
        <f t="shared" si="0"/>
        <v>60.8</v>
      </c>
      <c r="D38">
        <v>425</v>
      </c>
      <c r="E38">
        <f t="shared" si="1"/>
        <v>42.5</v>
      </c>
      <c r="F38" s="2">
        <v>1.1374404626986887</v>
      </c>
      <c r="G38" s="2">
        <v>-0.18859302439168721</v>
      </c>
      <c r="H38" s="1">
        <f t="shared" si="2"/>
        <v>60.389091807182226</v>
      </c>
      <c r="I38" s="1">
        <f t="shared" si="5"/>
        <v>1.3757888558632771</v>
      </c>
      <c r="J38" s="1">
        <f t="shared" si="3"/>
        <v>-0.41090819281777158</v>
      </c>
      <c r="K38" s="1"/>
    </row>
    <row r="39" spans="1:12" x14ac:dyDescent="0.25">
      <c r="A39">
        <v>1060</v>
      </c>
      <c r="B39">
        <v>607</v>
      </c>
      <c r="C39">
        <f t="shared" si="0"/>
        <v>60.7</v>
      </c>
      <c r="D39">
        <v>1000</v>
      </c>
      <c r="E39">
        <f t="shared" si="1"/>
        <v>100</v>
      </c>
      <c r="F39" s="2">
        <v>1.1168881040204619</v>
      </c>
      <c r="G39" s="2">
        <v>-0.16957083212574645</v>
      </c>
      <c r="H39" s="1">
        <f t="shared" si="2"/>
        <v>61.141176595433564</v>
      </c>
      <c r="I39" s="1">
        <f t="shared" si="5"/>
        <v>1.002228768821908</v>
      </c>
      <c r="J39" s="1">
        <f t="shared" si="3"/>
        <v>0.44117659543356069</v>
      </c>
      <c r="K39" s="1"/>
    </row>
    <row r="40" spans="1:12" x14ac:dyDescent="0.25">
      <c r="A40">
        <v>1090</v>
      </c>
      <c r="B40">
        <v>607</v>
      </c>
      <c r="C40">
        <f t="shared" si="0"/>
        <v>60.7</v>
      </c>
      <c r="D40">
        <v>1000</v>
      </c>
      <c r="E40">
        <f t="shared" si="1"/>
        <v>100</v>
      </c>
      <c r="F40" s="2">
        <v>0.90858563409684501</v>
      </c>
      <c r="G40" s="2">
        <v>5.5487852176064528E-2</v>
      </c>
      <c r="H40" s="1">
        <f t="shared" si="2"/>
        <v>50.83802470146739</v>
      </c>
      <c r="I40" s="1">
        <f>C40-((C39*$M$4)+(E39*$M$5))</f>
        <v>-4.6650542955892291</v>
      </c>
      <c r="J40" s="1">
        <f t="shared" si="3"/>
        <v>-9.861975298532613</v>
      </c>
      <c r="K40" s="1"/>
    </row>
    <row r="41" spans="1:12" x14ac:dyDescent="0.25">
      <c r="A41">
        <v>1120</v>
      </c>
      <c r="B41">
        <v>609</v>
      </c>
      <c r="C41">
        <f t="shared" si="0"/>
        <v>60.9</v>
      </c>
      <c r="D41">
        <v>1000</v>
      </c>
      <c r="E41">
        <f t="shared" si="1"/>
        <v>100</v>
      </c>
      <c r="F41" s="2">
        <v>0.90230511360343268</v>
      </c>
      <c r="G41" s="2">
        <v>6.1300777403434474E-2</v>
      </c>
      <c r="H41" s="1">
        <f t="shared" si="2"/>
        <v>60.699933207284943</v>
      </c>
      <c r="I41" s="1">
        <f t="shared" si="5"/>
        <v>-4.4650542955892334</v>
      </c>
      <c r="J41" s="1">
        <f t="shared" si="3"/>
        <v>-0.2000667927150559</v>
      </c>
      <c r="K41" s="1"/>
    </row>
    <row r="42" spans="1:12" x14ac:dyDescent="0.25">
      <c r="A42">
        <v>1150</v>
      </c>
      <c r="B42">
        <v>609</v>
      </c>
      <c r="C42">
        <f t="shared" si="0"/>
        <v>60.9</v>
      </c>
      <c r="D42">
        <v>1000</v>
      </c>
      <c r="E42">
        <f t="shared" si="1"/>
        <v>100</v>
      </c>
      <c r="F42" s="2">
        <v>0.90613292380727428</v>
      </c>
      <c r="G42" s="2">
        <v>5.7165061717037127E-2</v>
      </c>
      <c r="H42" s="1">
        <f t="shared" si="2"/>
        <v>61.080459158792493</v>
      </c>
      <c r="I42" s="1">
        <f t="shared" si="5"/>
        <v>-4.6474276869501452</v>
      </c>
      <c r="J42" s="1">
        <f t="shared" si="3"/>
        <v>0.18045915879249463</v>
      </c>
      <c r="K42" s="1"/>
    </row>
    <row r="43" spans="1:12" x14ac:dyDescent="0.25">
      <c r="A43">
        <v>1180</v>
      </c>
      <c r="B43">
        <v>614</v>
      </c>
      <c r="C43">
        <f t="shared" si="0"/>
        <v>61.4</v>
      </c>
      <c r="D43">
        <v>1000</v>
      </c>
      <c r="E43">
        <f t="shared" si="1"/>
        <v>100</v>
      </c>
      <c r="F43" s="2">
        <v>0.89033784962684581</v>
      </c>
      <c r="G43" s="2">
        <v>7.1784202541383485E-2</v>
      </c>
      <c r="H43" s="1">
        <f t="shared" si="2"/>
        <v>60.900001231566719</v>
      </c>
      <c r="I43" s="1">
        <f t="shared" si="5"/>
        <v>-4.1474276869501452</v>
      </c>
      <c r="J43" s="1">
        <f t="shared" si="3"/>
        <v>-0.49999876843327939</v>
      </c>
      <c r="K43" s="1"/>
    </row>
    <row r="44" spans="1:12" x14ac:dyDescent="0.25">
      <c r="A44">
        <v>1210</v>
      </c>
      <c r="B44">
        <v>619</v>
      </c>
      <c r="C44">
        <f t="shared" si="0"/>
        <v>61.9</v>
      </c>
      <c r="D44">
        <v>1000</v>
      </c>
      <c r="E44">
        <f t="shared" si="1"/>
        <v>100</v>
      </c>
      <c r="F44" s="2">
        <v>0.88916222527746736</v>
      </c>
      <c r="G44" s="2">
        <v>7.3054389864752656E-2</v>
      </c>
      <c r="H44" s="1">
        <f t="shared" si="2"/>
        <v>61.845164221226682</v>
      </c>
      <c r="I44" s="1">
        <f t="shared" si="5"/>
        <v>-4.103361165352446</v>
      </c>
      <c r="J44" s="1">
        <f t="shared" si="3"/>
        <v>-5.483577877331669E-2</v>
      </c>
      <c r="K44" s="1"/>
    </row>
    <row r="45" spans="1:12" x14ac:dyDescent="0.25">
      <c r="A45">
        <v>1240</v>
      </c>
      <c r="B45">
        <v>627</v>
      </c>
      <c r="C45">
        <f t="shared" si="0"/>
        <v>62.7</v>
      </c>
      <c r="D45">
        <v>1000</v>
      </c>
      <c r="E45">
        <f t="shared" si="1"/>
        <v>100</v>
      </c>
      <c r="F45" s="2">
        <v>0.8775682804326318</v>
      </c>
      <c r="G45" s="2">
        <v>8.3785199289953288E-2</v>
      </c>
      <c r="H45" s="1">
        <f t="shared" si="2"/>
        <v>62.344580731150494</v>
      </c>
      <c r="I45" s="1">
        <f t="shared" si="5"/>
        <v>-3.7592946437547425</v>
      </c>
      <c r="J45" s="1">
        <f t="shared" si="3"/>
        <v>-0.35541926884950925</v>
      </c>
      <c r="K45" s="1"/>
    </row>
    <row r="46" spans="1:12" x14ac:dyDescent="0.25">
      <c r="A46">
        <v>1270</v>
      </c>
      <c r="B46">
        <v>627</v>
      </c>
      <c r="C46">
        <f t="shared" si="0"/>
        <v>62.7</v>
      </c>
      <c r="D46">
        <v>1000</v>
      </c>
      <c r="E46">
        <f t="shared" si="1"/>
        <v>100</v>
      </c>
      <c r="F46" s="2">
        <v>0.89305116209418722</v>
      </c>
      <c r="G46" s="2">
        <v>6.7056972753435931E-2</v>
      </c>
      <c r="H46" s="1">
        <f t="shared" si="2"/>
        <v>63.402051112121349</v>
      </c>
      <c r="I46" s="1">
        <f t="shared" si="5"/>
        <v>-4.4887882091984181</v>
      </c>
      <c r="J46" s="1">
        <f t="shared" si="3"/>
        <v>0.70205111212134597</v>
      </c>
      <c r="K46" s="1"/>
    </row>
    <row r="47" spans="1:12" x14ac:dyDescent="0.25">
      <c r="H47" s="1"/>
      <c r="I47" s="5">
        <f>SUM(I5:I46)</f>
        <v>-7.1054273576010019E-14</v>
      </c>
      <c r="J47" s="5"/>
      <c r="K47" s="1" t="s">
        <v>15</v>
      </c>
      <c r="L47" s="5">
        <f>AVERAGE(J5:J38)</f>
        <v>3.2058195907040954E-2</v>
      </c>
    </row>
    <row r="48" spans="1:12" x14ac:dyDescent="0.25">
      <c r="K48" s="4" t="s">
        <v>16</v>
      </c>
      <c r="L48" s="5">
        <f>MEDIAN(J5:J38)</f>
        <v>-9.0078453882007636E-3</v>
      </c>
    </row>
    <row r="49" spans="11:12" x14ac:dyDescent="0.25">
      <c r="K49" s="4" t="s">
        <v>17</v>
      </c>
      <c r="L49" s="5">
        <f>MAX(J5:J38)-MIN(J5:J38)</f>
        <v>3.2152022650197694</v>
      </c>
    </row>
    <row r="50" spans="11:12" x14ac:dyDescent="0.25">
      <c r="K50" s="1" t="s">
        <v>18</v>
      </c>
      <c r="L50" s="5">
        <f>MAX(J5:J38)</f>
        <v>1.8248933922761879</v>
      </c>
    </row>
    <row r="51" spans="11:12" x14ac:dyDescent="0.25">
      <c r="K51" s="1" t="s">
        <v>19</v>
      </c>
      <c r="L51" s="5">
        <f>MIN(J5:J38)</f>
        <v>-1.3903088727435815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 - A</vt:lpstr>
      <vt:lpstr>Log - B</vt:lpstr>
      <vt:lpstr>Log -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Alex</cp:lastModifiedBy>
  <cp:lastPrinted>2015-12-15T11:07:38Z</cp:lastPrinted>
  <dcterms:created xsi:type="dcterms:W3CDTF">2006-09-16T00:00:00Z</dcterms:created>
  <dcterms:modified xsi:type="dcterms:W3CDTF">2016-04-12T22:37:52Z</dcterms:modified>
  <cp:category/>
</cp:coreProperties>
</file>