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x\Documents\GitHub\researchProject\docs\analysis\"/>
    </mc:Choice>
  </mc:AlternateContent>
  <bookViews>
    <workbookView xWindow="0" yWindow="0" windowWidth="28800" windowHeight="12435" activeTab="1"/>
  </bookViews>
  <sheets>
    <sheet name="Non-Linearity" sheetId="1" r:id="rId1"/>
    <sheet name="PID Tuning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5" i="2" l="1"/>
  <c r="E14" i="2"/>
  <c r="B16" i="2"/>
  <c r="B9" i="2" l="1"/>
  <c r="B13" i="2" s="1"/>
  <c r="B15" i="2"/>
  <c r="B6" i="2"/>
  <c r="B5" i="2"/>
  <c r="B14" i="2"/>
  <c r="G16" i="2" l="1"/>
  <c r="E16" i="2" l="1"/>
  <c r="E15" i="2"/>
  <c r="F16" i="2"/>
</calcChain>
</file>

<file path=xl/sharedStrings.xml><?xml version="1.0" encoding="utf-8"?>
<sst xmlns="http://schemas.openxmlformats.org/spreadsheetml/2006/main" count="25" uniqueCount="24">
  <si>
    <t>K</t>
  </si>
  <si>
    <t>tau</t>
  </si>
  <si>
    <t>OP</t>
  </si>
  <si>
    <r>
      <t>τ</t>
    </r>
    <r>
      <rPr>
        <vertAlign val="subscript"/>
        <sz val="11"/>
        <color theme="1"/>
        <rFont val="Calibri"/>
        <family val="2"/>
      </rPr>
      <t>1</t>
    </r>
  </si>
  <si>
    <r>
      <t>τ</t>
    </r>
    <r>
      <rPr>
        <vertAlign val="subscript"/>
        <sz val="11"/>
        <color theme="1"/>
        <rFont val="Calibri"/>
        <family val="2"/>
      </rPr>
      <t>2</t>
    </r>
  </si>
  <si>
    <r>
      <t>τ</t>
    </r>
    <r>
      <rPr>
        <vertAlign val="subscript"/>
        <sz val="11"/>
        <color theme="1"/>
        <rFont val="Calibri"/>
        <family val="2"/>
      </rPr>
      <t>3</t>
    </r>
  </si>
  <si>
    <r>
      <t>τ</t>
    </r>
    <r>
      <rPr>
        <vertAlign val="subscript"/>
        <sz val="11"/>
        <color theme="1"/>
        <rFont val="Calibri"/>
        <family val="2"/>
      </rPr>
      <t>0</t>
    </r>
  </si>
  <si>
    <t>ΔY</t>
  </si>
  <si>
    <t>Δu</t>
  </si>
  <si>
    <r>
      <t>Y</t>
    </r>
    <r>
      <rPr>
        <vertAlign val="subscript"/>
        <sz val="11"/>
        <color theme="1"/>
        <rFont val="Calibri"/>
        <family val="2"/>
      </rPr>
      <t>@t2</t>
    </r>
  </si>
  <si>
    <r>
      <t>Y</t>
    </r>
    <r>
      <rPr>
        <vertAlign val="subscript"/>
        <sz val="11"/>
        <color theme="1"/>
        <rFont val="Calibri"/>
        <family val="2"/>
      </rPr>
      <t>@t3</t>
    </r>
  </si>
  <si>
    <t>τ</t>
  </si>
  <si>
    <r>
      <t>τ</t>
    </r>
    <r>
      <rPr>
        <vertAlign val="subscript"/>
        <sz val="11"/>
        <color theme="1"/>
        <rFont val="Calibri"/>
        <family val="2"/>
      </rPr>
      <t>Del</t>
    </r>
  </si>
  <si>
    <t>r</t>
  </si>
  <si>
    <t>P</t>
  </si>
  <si>
    <t>PI</t>
  </si>
  <si>
    <t>PID</t>
  </si>
  <si>
    <r>
      <t>τ</t>
    </r>
    <r>
      <rPr>
        <vertAlign val="subscript"/>
        <sz val="11"/>
        <color theme="1"/>
        <rFont val="Calibri"/>
        <family val="2"/>
      </rPr>
      <t>Int</t>
    </r>
  </si>
  <si>
    <r>
      <t>τ</t>
    </r>
    <r>
      <rPr>
        <vertAlign val="subscript"/>
        <sz val="11"/>
        <color theme="1"/>
        <rFont val="Calibri"/>
        <family val="2"/>
      </rPr>
      <t>Der</t>
    </r>
  </si>
  <si>
    <r>
      <t>K</t>
    </r>
    <r>
      <rPr>
        <vertAlign val="subscript"/>
        <sz val="11"/>
        <color theme="1"/>
        <rFont val="Calibri"/>
        <family val="2"/>
        <scheme val="minor"/>
      </rPr>
      <t>c</t>
    </r>
  </si>
  <si>
    <t>Step Data</t>
  </si>
  <si>
    <t>Fill In Green</t>
  </si>
  <si>
    <t>Tuning Parameters</t>
  </si>
  <si>
    <t>Calcs are Grey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</si>
</sst>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vertAlign val="subscript"/>
      <sz val="11"/>
      <color theme="1"/>
      <name val="Calibri"/>
      <family val="2"/>
    </font>
    <font>
      <vertAlign val="subscript"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9" tint="0.39997558519241921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/>
    <xf numFmtId="0" fontId="2" fillId="0" borderId="2" xfId="0" applyFont="1" applyBorder="1"/>
    <xf numFmtId="0" fontId="2" fillId="0" borderId="3" xfId="0" applyFont="1" applyBorder="1"/>
    <xf numFmtId="0" fontId="0" fillId="0" borderId="4" xfId="0" applyBorder="1"/>
    <xf numFmtId="2" fontId="0" fillId="0" borderId="0" xfId="0" applyNumberFormat="1" applyBorder="1"/>
    <xf numFmtId="2" fontId="0" fillId="0" borderId="5" xfId="0" applyNumberFormat="1" applyBorder="1"/>
    <xf numFmtId="0" fontId="0" fillId="0" borderId="6" xfId="0" applyBorder="1"/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2" fontId="0" fillId="2" borderId="0" xfId="0" applyNumberFormat="1" applyFill="1" applyBorder="1"/>
    <xf numFmtId="2" fontId="0" fillId="2" borderId="7" xfId="0" applyNumberFormat="1" applyFill="1" applyBorder="1"/>
    <xf numFmtId="2" fontId="0" fillId="2" borderId="8" xfId="0" applyNumberFormat="1" applyFill="1" applyBorder="1"/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/>
    </xf>
    <xf numFmtId="0" fontId="2" fillId="0" borderId="1" xfId="0" applyFont="1" applyBorder="1"/>
    <xf numFmtId="0" fontId="0" fillId="3" borderId="3" xfId="0" applyFill="1" applyBorder="1"/>
    <xf numFmtId="0" fontId="2" fillId="0" borderId="4" xfId="0" applyFont="1" applyBorder="1"/>
    <xf numFmtId="0" fontId="0" fillId="3" borderId="5" xfId="0" applyFill="1" applyBorder="1"/>
    <xf numFmtId="0" fontId="0" fillId="0" borderId="5" xfId="0" applyBorder="1"/>
    <xf numFmtId="164" fontId="0" fillId="2" borderId="5" xfId="0" applyNumberFormat="1" applyFill="1" applyBorder="1"/>
    <xf numFmtId="0" fontId="2" fillId="0" borderId="6" xfId="0" applyFont="1" applyBorder="1"/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/>
    </xf>
    <xf numFmtId="1" fontId="0" fillId="2" borderId="5" xfId="0" applyNumberFormat="1" applyFill="1" applyBorder="1"/>
    <xf numFmtId="11" fontId="0" fillId="2" borderId="8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Graph to depict the process non-linearity between 35% and</a:t>
            </a:r>
            <a:r>
              <a:rPr lang="en-GB" baseline="0"/>
              <a:t> 40% valve OP with a +2.5% step change</a:t>
            </a:r>
            <a:endParaRPr lang="en-GB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'Non-Linearity'!$B$1</c:f>
              <c:strCache>
                <c:ptCount val="1"/>
                <c:pt idx="0">
                  <c:v>K</c:v>
                </c:pt>
              </c:strCache>
            </c:strRef>
          </c:tx>
          <c:spPr>
            <a:ln w="19050" cap="rnd">
              <a:solidFill>
                <a:schemeClr val="dk1">
                  <a:tint val="885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dk1">
                  <a:tint val="88500"/>
                </a:schemeClr>
              </a:solidFill>
              <a:ln w="9525">
                <a:solidFill>
                  <a:schemeClr val="dk1">
                    <a:tint val="88500"/>
                  </a:schemeClr>
                </a:solidFill>
              </a:ln>
              <a:effectLst/>
            </c:spPr>
          </c:marker>
          <c:dPt>
            <c:idx val="0"/>
            <c:marker>
              <c:symbol val="circle"/>
              <c:size val="5"/>
              <c:spPr>
                <a:solidFill>
                  <a:schemeClr val="dk1">
                    <a:tint val="88500"/>
                  </a:schemeClr>
                </a:solidFill>
                <a:ln w="9525">
                  <a:solidFill>
                    <a:schemeClr val="dk1">
                      <a:tint val="88500"/>
                    </a:schemeClr>
                  </a:solidFill>
                </a:ln>
                <a:effectLst/>
              </c:spPr>
            </c:marker>
            <c:bubble3D val="0"/>
          </c:dPt>
          <c:dPt>
            <c:idx val="1"/>
            <c:marker>
              <c:symbol val="circle"/>
              <c:size val="5"/>
              <c:spPr>
                <a:solidFill>
                  <a:schemeClr val="dk1">
                    <a:tint val="88500"/>
                  </a:schemeClr>
                </a:solidFill>
                <a:ln w="9525">
                  <a:solidFill>
                    <a:schemeClr val="dk1">
                      <a:tint val="88500"/>
                    </a:schemeClr>
                  </a:solidFill>
                </a:ln>
                <a:effectLst/>
              </c:spPr>
            </c:marker>
            <c:bubble3D val="0"/>
          </c:dPt>
          <c:dPt>
            <c:idx val="2"/>
            <c:marker>
              <c:symbol val="circle"/>
              <c:size val="5"/>
              <c:spPr>
                <a:solidFill>
                  <a:schemeClr val="dk1">
                    <a:tint val="88500"/>
                  </a:schemeClr>
                </a:solidFill>
                <a:ln w="9525">
                  <a:solidFill>
                    <a:schemeClr val="dk1">
                      <a:tint val="88500"/>
                    </a:schemeClr>
                  </a:solidFill>
                </a:ln>
                <a:effectLst/>
              </c:spPr>
            </c:marker>
            <c:bubble3D val="0"/>
          </c:dPt>
          <c:dLbls>
            <c:dLbl>
              <c:idx val="0"/>
              <c:layout>
                <c:manualLayout>
                  <c:x val="-1.1607012865779702E-3"/>
                  <c:y val="3.234773561074976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"/>
              <c:layout>
                <c:manualLayout>
                  <c:x val="-1.1607012865779786E-2"/>
                  <c:y val="2.628253518373418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"/>
              <c:layout>
                <c:manualLayout>
                  <c:x val="-3.3660337310761304E-2"/>
                  <c:y val="2.426080170806217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'Non-Linearity'!$A$2:$A$4</c:f>
              <c:numCache>
                <c:formatCode>General</c:formatCode>
                <c:ptCount val="3"/>
                <c:pt idx="0">
                  <c:v>35</c:v>
                </c:pt>
                <c:pt idx="1">
                  <c:v>37.5</c:v>
                </c:pt>
                <c:pt idx="2">
                  <c:v>40</c:v>
                </c:pt>
              </c:numCache>
            </c:numRef>
          </c:xVal>
          <c:yVal>
            <c:numRef>
              <c:f>'Non-Linearity'!$B$2:$B$4</c:f>
              <c:numCache>
                <c:formatCode>General</c:formatCode>
                <c:ptCount val="3"/>
                <c:pt idx="0">
                  <c:v>8.4</c:v>
                </c:pt>
                <c:pt idx="1">
                  <c:v>7</c:v>
                </c:pt>
                <c:pt idx="2">
                  <c:v>5.8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8255712"/>
        <c:axId val="328256272"/>
      </c:scatterChart>
      <c:scatterChart>
        <c:scatterStyle val="lineMarker"/>
        <c:varyColors val="0"/>
        <c:ser>
          <c:idx val="1"/>
          <c:order val="1"/>
          <c:tx>
            <c:strRef>
              <c:f>'Non-Linearity'!$C$1</c:f>
              <c:strCache>
                <c:ptCount val="1"/>
                <c:pt idx="0">
                  <c:v>tau</c:v>
                </c:pt>
              </c:strCache>
            </c:strRef>
          </c:tx>
          <c:spPr>
            <a:ln w="19050" cap="rnd">
              <a:solidFill>
                <a:schemeClr val="dk1">
                  <a:tint val="55000"/>
                </a:schemeClr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chemeClr val="dk1">
                  <a:tint val="55000"/>
                </a:schemeClr>
              </a:solidFill>
              <a:ln w="9525">
                <a:solidFill>
                  <a:schemeClr val="dk1">
                    <a:tint val="55000"/>
                  </a:schemeClr>
                </a:solidFill>
              </a:ln>
              <a:effectLst/>
            </c:spPr>
          </c:marker>
          <c:dPt>
            <c:idx val="1"/>
            <c:marker>
              <c:symbol val="triangle"/>
              <c:size val="5"/>
              <c:spPr>
                <a:solidFill>
                  <a:schemeClr val="dk1">
                    <a:tint val="55000"/>
                  </a:schemeClr>
                </a:solidFill>
                <a:ln w="9525">
                  <a:solidFill>
                    <a:schemeClr val="dk1">
                      <a:tint val="55000"/>
                    </a:schemeClr>
                  </a:solidFill>
                </a:ln>
                <a:effectLst/>
              </c:spPr>
            </c:marker>
            <c:bubble3D val="0"/>
            <c:spPr>
              <a:ln w="19050" cap="rnd">
                <a:solidFill>
                  <a:schemeClr val="dk1">
                    <a:tint val="55000"/>
                  </a:schemeClr>
                </a:solidFill>
                <a:prstDash val="dash"/>
                <a:round/>
              </a:ln>
              <a:effectLst/>
            </c:spPr>
          </c:dPt>
          <c:dPt>
            <c:idx val="2"/>
            <c:marker>
              <c:symbol val="triangle"/>
              <c:size val="5"/>
              <c:spPr>
                <a:solidFill>
                  <a:schemeClr val="dk1">
                    <a:tint val="55000"/>
                  </a:schemeClr>
                </a:solidFill>
                <a:ln w="9525">
                  <a:solidFill>
                    <a:schemeClr val="dk1">
                      <a:tint val="55000"/>
                    </a:schemeClr>
                  </a:solidFill>
                </a:ln>
                <a:effectLst/>
              </c:spPr>
            </c:marker>
            <c:bubble3D val="0"/>
            <c:spPr>
              <a:ln w="19050" cap="rnd">
                <a:solidFill>
                  <a:schemeClr val="dk1">
                    <a:tint val="55000"/>
                  </a:schemeClr>
                </a:solidFill>
                <a:prstDash val="dash"/>
                <a:round/>
              </a:ln>
              <a:effectLst/>
            </c:spPr>
          </c:dPt>
          <c:dLbls>
            <c:dLbl>
              <c:idx val="0"/>
              <c:layout>
                <c:manualLayout>
                  <c:x val="-3.4821038597339106E-3"/>
                  <c:y val="-2.830426865940604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"/>
              <c:layout>
                <c:manualLayout>
                  <c:x val="-1.7410519298669554E-2"/>
                  <c:y val="-3.032600213507797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"/>
              <c:layout>
                <c:manualLayout>
                  <c:x val="-3.5981739883917077E-2"/>
                  <c:y val="-2.021733475671860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'Non-Linearity'!$A$2:$A$4</c:f>
              <c:numCache>
                <c:formatCode>General</c:formatCode>
                <c:ptCount val="3"/>
                <c:pt idx="0">
                  <c:v>35</c:v>
                </c:pt>
                <c:pt idx="1">
                  <c:v>37.5</c:v>
                </c:pt>
                <c:pt idx="2">
                  <c:v>40</c:v>
                </c:pt>
              </c:numCache>
            </c:numRef>
          </c:xVal>
          <c:yVal>
            <c:numRef>
              <c:f>'Non-Linearity'!$C$2:$C$4</c:f>
              <c:numCache>
                <c:formatCode>General</c:formatCode>
                <c:ptCount val="3"/>
                <c:pt idx="0">
                  <c:v>405</c:v>
                </c:pt>
                <c:pt idx="1">
                  <c:v>465</c:v>
                </c:pt>
                <c:pt idx="2">
                  <c:v>532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9829360"/>
        <c:axId val="419827680"/>
      </c:scatterChart>
      <c:valAx>
        <c:axId val="328255712"/>
        <c:scaling>
          <c:orientation val="minMax"/>
          <c:max val="40"/>
          <c:min val="3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Initial Valve Position</a:t>
                </a:r>
                <a:r>
                  <a:rPr lang="en-GB" baseline="0"/>
                  <a:t> Prior to +2.5% Step (%)</a:t>
                </a:r>
                <a:endParaRPr lang="en-GB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8256272"/>
        <c:crosses val="autoZero"/>
        <c:crossBetween val="midCat"/>
        <c:majorUnit val="0.5"/>
      </c:valAx>
      <c:valAx>
        <c:axId val="328256272"/>
        <c:scaling>
          <c:orientation val="minMax"/>
          <c:max val="10"/>
          <c:min val="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Process Gain</a:t>
                </a:r>
              </a:p>
            </c:rich>
          </c:tx>
          <c:layout>
            <c:manualLayout>
              <c:xMode val="edge"/>
              <c:yMode val="edge"/>
              <c:x val="1.0421189277425916E-2"/>
              <c:y val="0.407744958481235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8255712"/>
        <c:crosses val="autoZero"/>
        <c:crossBetween val="midCat"/>
      </c:valAx>
      <c:valAx>
        <c:axId val="419827680"/>
        <c:scaling>
          <c:orientation val="minMax"/>
          <c:max val="600"/>
          <c:min val="35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Process Time Constant (s)</a:t>
                </a:r>
              </a:p>
            </c:rich>
          </c:tx>
          <c:layout>
            <c:manualLayout>
              <c:xMode val="edge"/>
              <c:yMode val="edge"/>
              <c:x val="0.97197274480631812"/>
              <c:y val="0.3546844838164214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9829360"/>
        <c:crosses val="max"/>
        <c:crossBetween val="midCat"/>
      </c:valAx>
      <c:valAx>
        <c:axId val="41982936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19827680"/>
        <c:crossBetween val="midCat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14287</xdr:colOff>
      <xdr:row>0</xdr:row>
      <xdr:rowOff>166687</xdr:rowOff>
    </xdr:from>
    <xdr:to>
      <xdr:col>23</xdr:col>
      <xdr:colOff>9525</xdr:colOff>
      <xdr:row>33</xdr:row>
      <xdr:rowOff>161925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zoomScaleNormal="100" workbookViewId="0">
      <selection activeCell="E8" sqref="E8"/>
    </sheetView>
  </sheetViews>
  <sheetFormatPr defaultRowHeight="15" x14ac:dyDescent="0.25"/>
  <sheetData>
    <row r="1" spans="1:3" x14ac:dyDescent="0.25">
      <c r="A1" t="s">
        <v>2</v>
      </c>
      <c r="B1" s="1" t="s">
        <v>0</v>
      </c>
      <c r="C1" s="1" t="s">
        <v>1</v>
      </c>
    </row>
    <row r="2" spans="1:3" x14ac:dyDescent="0.25">
      <c r="A2">
        <v>35</v>
      </c>
      <c r="B2" s="1">
        <v>8.4</v>
      </c>
      <c r="C2" s="1">
        <v>405</v>
      </c>
    </row>
    <row r="3" spans="1:3" x14ac:dyDescent="0.25">
      <c r="A3">
        <v>37.5</v>
      </c>
      <c r="B3" s="1">
        <v>7</v>
      </c>
      <c r="C3" s="1">
        <v>465</v>
      </c>
    </row>
    <row r="4" spans="1:3" x14ac:dyDescent="0.25">
      <c r="A4">
        <v>40</v>
      </c>
      <c r="B4" s="1">
        <v>5.8</v>
      </c>
      <c r="C4" s="1">
        <v>532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H19" sqref="H19"/>
    </sheetView>
  </sheetViews>
  <sheetFormatPr defaultRowHeight="15" x14ac:dyDescent="0.25"/>
  <cols>
    <col min="4" max="4" width="9.140625" customWidth="1"/>
  </cols>
  <sheetData>
    <row r="1" spans="1:7" ht="15.75" thickBot="1" x14ac:dyDescent="0.3">
      <c r="A1" s="16" t="s">
        <v>20</v>
      </c>
      <c r="B1" s="17"/>
    </row>
    <row r="2" spans="1:7" x14ac:dyDescent="0.25">
      <c r="A2" s="18" t="s">
        <v>7</v>
      </c>
      <c r="B2" s="19">
        <v>165</v>
      </c>
      <c r="D2" s="25" t="s">
        <v>21</v>
      </c>
      <c r="E2" s="25"/>
    </row>
    <row r="3" spans="1:7" x14ac:dyDescent="0.25">
      <c r="A3" s="20" t="s">
        <v>8</v>
      </c>
      <c r="B3" s="21">
        <v>25</v>
      </c>
      <c r="D3" s="26" t="s">
        <v>23</v>
      </c>
      <c r="E3" s="26"/>
    </row>
    <row r="4" spans="1:7" x14ac:dyDescent="0.25">
      <c r="A4" s="6"/>
      <c r="B4" s="22"/>
    </row>
    <row r="5" spans="1:7" ht="18" x14ac:dyDescent="0.35">
      <c r="A5" s="20" t="s">
        <v>9</v>
      </c>
      <c r="B5" s="23">
        <f>0.5*B2</f>
        <v>82.5</v>
      </c>
    </row>
    <row r="6" spans="1:7" ht="18" x14ac:dyDescent="0.35">
      <c r="A6" s="20" t="s">
        <v>10</v>
      </c>
      <c r="B6" s="23">
        <f>0.632*B2</f>
        <v>104.28</v>
      </c>
    </row>
    <row r="7" spans="1:7" x14ac:dyDescent="0.25">
      <c r="A7" s="6"/>
      <c r="B7" s="22"/>
    </row>
    <row r="8" spans="1:7" ht="18" x14ac:dyDescent="0.35">
      <c r="A8" s="20" t="s">
        <v>6</v>
      </c>
      <c r="B8" s="21">
        <v>220</v>
      </c>
    </row>
    <row r="9" spans="1:7" ht="18" x14ac:dyDescent="0.35">
      <c r="A9" s="20" t="s">
        <v>3</v>
      </c>
      <c r="B9" s="27">
        <f>(B10-(LN(2)*B11))/(1-LN(2))</f>
        <v>229.89747219440477</v>
      </c>
    </row>
    <row r="10" spans="1:7" ht="18" x14ac:dyDescent="0.35">
      <c r="A10" s="20" t="s">
        <v>4</v>
      </c>
      <c r="B10" s="21">
        <v>510</v>
      </c>
    </row>
    <row r="11" spans="1:7" ht="18.75" thickBot="1" x14ac:dyDescent="0.4">
      <c r="A11" s="20" t="s">
        <v>5</v>
      </c>
      <c r="B11" s="21">
        <v>634</v>
      </c>
    </row>
    <row r="12" spans="1:7" ht="15" customHeight="1" thickBot="1" x14ac:dyDescent="0.3">
      <c r="A12" s="6"/>
      <c r="B12" s="22"/>
      <c r="D12" s="10" t="s">
        <v>22</v>
      </c>
      <c r="E12" s="11"/>
      <c r="F12" s="11"/>
      <c r="G12" s="12"/>
    </row>
    <row r="13" spans="1:7" ht="18" x14ac:dyDescent="0.35">
      <c r="A13" s="20" t="s">
        <v>11</v>
      </c>
      <c r="B13" s="23">
        <f>B11-B9</f>
        <v>404.10252780559523</v>
      </c>
      <c r="D13" s="2"/>
      <c r="E13" s="3" t="s">
        <v>19</v>
      </c>
      <c r="F13" s="4" t="s">
        <v>17</v>
      </c>
      <c r="G13" s="5" t="s">
        <v>18</v>
      </c>
    </row>
    <row r="14" spans="1:7" ht="18" x14ac:dyDescent="0.35">
      <c r="A14" s="20" t="s">
        <v>12</v>
      </c>
      <c r="B14" s="23">
        <f>B9-B8</f>
        <v>9.8974721944047701</v>
      </c>
      <c r="D14" s="6" t="s">
        <v>14</v>
      </c>
      <c r="E14" s="13">
        <f>(1/(B16*B15))*(1+(B16/3))</f>
        <v>6.2366962845388949</v>
      </c>
      <c r="F14" s="7"/>
      <c r="G14" s="8"/>
    </row>
    <row r="15" spans="1:7" x14ac:dyDescent="0.25">
      <c r="A15" s="20" t="s">
        <v>0</v>
      </c>
      <c r="B15" s="23">
        <f>B2/B3</f>
        <v>6.6</v>
      </c>
      <c r="D15" s="6" t="s">
        <v>15</v>
      </c>
      <c r="E15" s="13">
        <f>(1/(B16*B15))*(0.9+(B16/12))</f>
        <v>5.5801983732567226</v>
      </c>
      <c r="F15" s="13">
        <f>B14*((30+(3*B16))/(9+(20*B16)))</f>
        <v>31.365239767495424</v>
      </c>
      <c r="G15" s="8"/>
    </row>
    <row r="16" spans="1:7" ht="15.75" thickBot="1" x14ac:dyDescent="0.3">
      <c r="A16" s="24" t="s">
        <v>13</v>
      </c>
      <c r="B16" s="28">
        <f>B14/B13</f>
        <v>2.4492477807924587E-2</v>
      </c>
      <c r="D16" s="9" t="s">
        <v>16</v>
      </c>
      <c r="E16" s="14">
        <f>(1/(B16*B15))*((4/3)+(B16/4))</f>
        <v>8.286133766590579</v>
      </c>
      <c r="F16" s="14">
        <f>B14*((32+(6*B16))/(13+(8*B16)))</f>
        <v>24.111476424572881</v>
      </c>
      <c r="G16" s="15">
        <f>B14*(4/(11+(2*B16)))</f>
        <v>3.5831245075138596</v>
      </c>
    </row>
  </sheetData>
  <mergeCells count="4">
    <mergeCell ref="A1:B1"/>
    <mergeCell ref="D2:E2"/>
    <mergeCell ref="D3:E3"/>
    <mergeCell ref="D12:G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Non-Linearity</vt:lpstr>
      <vt:lpstr>PID Tuning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2016-03-31T13:57:15Z</dcterms:created>
  <dcterms:modified xsi:type="dcterms:W3CDTF">2016-03-31T17:38:18Z</dcterms:modified>
</cp:coreProperties>
</file>