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10_CoC\04_CoC_ETST\21_ST\302_Standard_TMO_Version_V3.0\E_10_IT_System_Interfaces\"/>
    </mc:Choice>
  </mc:AlternateContent>
  <bookViews>
    <workbookView xWindow="120" yWindow="30" windowWidth="20625" windowHeight="12150"/>
  </bookViews>
  <sheets>
    <sheet name="Prozess_Beschreibung" sheetId="4" r:id="rId1"/>
    <sheet name="APDM_Telegramm" sheetId="3" r:id="rId2"/>
    <sheet name="Fehlercodes" sheetId="7" r:id="rId3"/>
    <sheet name="Parameter" sheetId="6" r:id="rId4"/>
    <sheet name="Changes" sheetId="9" r:id="rId5"/>
  </sheets>
  <externalReferences>
    <externalReference r:id="rId6"/>
    <externalReference r:id="rId7"/>
  </externalReferences>
  <definedNames>
    <definedName name="Ablage" localSheetId="4">#REF!</definedName>
    <definedName name="Ablage">#REF!</definedName>
    <definedName name="Aktoren_Sensoren">#REF!</definedName>
    <definedName name="AKZ">Prozess_Beschreibung!$D$6</definedName>
    <definedName name="Anlagenteil">Prozess_Beschreibung!$D$7</definedName>
    <definedName name="AnzahlMesswerte">Prozess_Beschreibung!$G$61</definedName>
    <definedName name="Comment">Prozess_Beschreibung!$D$15</definedName>
    <definedName name="Datum">Prozess_Beschreibung!$I$1</definedName>
    <definedName name="Dokumentart" localSheetId="4">#REF!</definedName>
    <definedName name="Dokumentart">#REF!</definedName>
    <definedName name="Dokumentkategorie" localSheetId="4">#REF!</definedName>
    <definedName name="Dokumentkategorie">#REF!</definedName>
    <definedName name="_xlnm.Print_Area" localSheetId="1">APDM_Telegramm!$A$2:$G$429</definedName>
    <definedName name="_xlnm.Print_Area" localSheetId="4">Changes!$A$1:$E$16</definedName>
    <definedName name="FZS">Prozess_Beschreibung!$D$16</definedName>
    <definedName name="Komponenten">[1]Daten!$A$2:$A$500</definedName>
    <definedName name="Kurven">Prozess_Beschreibung!$C$61:$E$63</definedName>
    <definedName name="Ordner_Archive">#REF!</definedName>
    <definedName name="Prozesseinheiten">Prozess_Beschreibung!$H$27:$K$52</definedName>
    <definedName name="Prozessnummer" localSheetId="4">#REF!</definedName>
    <definedName name="Prozessnummer">#REF!</definedName>
    <definedName name="Prozesswerte">Prozess_Beschreibung!$D$27:$G$52</definedName>
    <definedName name="Prüfumfang">Prozess_Beschreibung!$D$8</definedName>
    <definedName name="Result">Prozess_Beschreibung!$D$17</definedName>
    <definedName name="ShortVIN">Prozess_Beschreibung!$D$14</definedName>
    <definedName name="SIMATC_TIA_Profinet_Gerätenamen">#REF!</definedName>
    <definedName name="Simatic">#REF!</definedName>
    <definedName name="Simatic_TIA_Adressvergaben">#REF!</definedName>
    <definedName name="Step">VALUE(MID(APDM_Telegramm!$C1,SEARCH("[",APDM_Telegramm!$C1)+1,SEARCH("]",APDM_Telegramm!$C1)-SEARCH("[",APDM_Telegramm!$C1)-1))</definedName>
    <definedName name="TCPIP_Namen">#REF!</definedName>
    <definedName name="Test">#REF!</definedName>
    <definedName name="TestDuration">Prozess_Beschreibung!$D$19</definedName>
    <definedName name="TestTime">Prozess_Beschreibung!$D$18</definedName>
    <definedName name="Titel">Prozess_Beschreibung!$B$1</definedName>
    <definedName name="Zugriffsbeschränkung" localSheetId="4">#REF!</definedName>
    <definedName name="Zugriffsbeschränkung">#REF!</definedName>
  </definedNames>
  <calcPr calcId="152511" calcMode="manual"/>
</workbook>
</file>

<file path=xl/calcChain.xml><?xml version="1.0" encoding="utf-8"?>
<calcChain xmlns="http://schemas.openxmlformats.org/spreadsheetml/2006/main">
  <c r="G384" i="3" l="1"/>
  <c r="I1" i="6" l="1"/>
  <c r="A1" i="6"/>
  <c r="I1" i="7"/>
  <c r="A1" i="7"/>
  <c r="G407" i="3" l="1"/>
  <c r="A1" i="3" l="1"/>
  <c r="H7" i="4" l="1"/>
  <c r="H8" i="4"/>
  <c r="D5" i="3"/>
  <c r="G135" i="3" l="1" a="1"/>
  <c r="G135" i="3" s="1"/>
  <c r="G133" i="3"/>
  <c r="C425" i="3"/>
  <c r="E425" i="3" s="1"/>
  <c r="C424" i="3"/>
  <c r="E424" i="3" s="1"/>
  <c r="C423" i="3"/>
  <c r="E423" i="3" s="1"/>
  <c r="C422" i="3"/>
  <c r="E422" i="3" s="1"/>
  <c r="C421" i="3"/>
  <c r="E421" i="3" s="1"/>
  <c r="C420" i="3"/>
  <c r="E420" i="3" s="1"/>
  <c r="C428" i="3"/>
  <c r="E428" i="3" s="1"/>
  <c r="C427" i="3"/>
  <c r="E427" i="3" s="1"/>
  <c r="C426" i="3"/>
  <c r="E426" i="3" s="1"/>
  <c r="C416" i="3"/>
  <c r="E416" i="3" s="1"/>
  <c r="C415" i="3"/>
  <c r="E415" i="3" s="1"/>
  <c r="C414" i="3"/>
  <c r="E414" i="3" s="1"/>
  <c r="C413" i="3"/>
  <c r="E413" i="3" s="1"/>
  <c r="C412" i="3"/>
  <c r="E412" i="3" s="1"/>
  <c r="C411" i="3"/>
  <c r="E411" i="3" s="1"/>
  <c r="C410" i="3"/>
  <c r="E410" i="3" s="1"/>
  <c r="C409" i="3"/>
  <c r="E409" i="3" s="1"/>
  <c r="C408" i="3"/>
  <c r="E408" i="3" s="1"/>
  <c r="F428" i="3"/>
  <c r="F427" i="3"/>
  <c r="F426" i="3"/>
  <c r="F425" i="3"/>
  <c r="F424" i="3"/>
  <c r="F423" i="3"/>
  <c r="F422" i="3"/>
  <c r="F421" i="3"/>
  <c r="F420" i="3"/>
  <c r="F416" i="3"/>
  <c r="F415" i="3"/>
  <c r="F414" i="3"/>
  <c r="F413" i="3"/>
  <c r="F412" i="3"/>
  <c r="F411" i="3"/>
  <c r="F410" i="3"/>
  <c r="F409" i="3"/>
  <c r="F408" i="3"/>
  <c r="G385" i="3"/>
  <c r="G383" i="3"/>
  <c r="G382" i="3"/>
  <c r="G376" i="3"/>
  <c r="G375" i="3"/>
  <c r="G374" i="3"/>
  <c r="G373" i="3"/>
  <c r="G367" i="3"/>
  <c r="G366" i="3"/>
  <c r="G365" i="3"/>
  <c r="G364" i="3"/>
  <c r="G358" i="3"/>
  <c r="G357" i="3"/>
  <c r="G356" i="3"/>
  <c r="G355" i="3"/>
  <c r="G349" i="3"/>
  <c r="G348" i="3"/>
  <c r="G347" i="3"/>
  <c r="G346" i="3"/>
  <c r="G340" i="3"/>
  <c r="G339" i="3"/>
  <c r="G338" i="3"/>
  <c r="G337" i="3"/>
  <c r="G331" i="3"/>
  <c r="G330" i="3"/>
  <c r="G329" i="3"/>
  <c r="G328" i="3"/>
  <c r="G322" i="3"/>
  <c r="G321" i="3"/>
  <c r="G320" i="3"/>
  <c r="G319" i="3"/>
  <c r="G313" i="3"/>
  <c r="G312" i="3"/>
  <c r="G311" i="3"/>
  <c r="G310" i="3"/>
  <c r="G304" i="3"/>
  <c r="G303" i="3"/>
  <c r="G302" i="3"/>
  <c r="G301" i="3"/>
  <c r="G295" i="3"/>
  <c r="G294" i="3"/>
  <c r="G293" i="3"/>
  <c r="G292" i="3"/>
  <c r="G286" i="3"/>
  <c r="G285" i="3"/>
  <c r="G284" i="3"/>
  <c r="G283" i="3"/>
  <c r="G277" i="3"/>
  <c r="G276" i="3"/>
  <c r="G275" i="3"/>
  <c r="G274" i="3"/>
  <c r="G268" i="3"/>
  <c r="G267" i="3"/>
  <c r="G266" i="3"/>
  <c r="G265" i="3"/>
  <c r="G259" i="3"/>
  <c r="G258" i="3"/>
  <c r="G257" i="3"/>
  <c r="G256" i="3"/>
  <c r="G250" i="3"/>
  <c r="G249" i="3"/>
  <c r="G248" i="3"/>
  <c r="G247" i="3"/>
  <c r="G241" i="3"/>
  <c r="G240" i="3"/>
  <c r="G239" i="3"/>
  <c r="G238" i="3"/>
  <c r="G232" i="3"/>
  <c r="G231" i="3"/>
  <c r="G230" i="3"/>
  <c r="G229" i="3"/>
  <c r="G223" i="3"/>
  <c r="G222" i="3"/>
  <c r="G221" i="3"/>
  <c r="G220" i="3"/>
  <c r="G214" i="3"/>
  <c r="G213" i="3"/>
  <c r="G212" i="3"/>
  <c r="G211" i="3"/>
  <c r="G205" i="3"/>
  <c r="G204" i="3"/>
  <c r="G203" i="3"/>
  <c r="G202" i="3"/>
  <c r="G196" i="3"/>
  <c r="G195" i="3"/>
  <c r="G194" i="3"/>
  <c r="G193" i="3"/>
  <c r="G187" i="3"/>
  <c r="G186" i="3"/>
  <c r="G185" i="3"/>
  <c r="G184" i="3"/>
  <c r="G178" i="3"/>
  <c r="G177" i="3"/>
  <c r="G176" i="3"/>
  <c r="G175" i="3"/>
  <c r="G169" i="3"/>
  <c r="G168" i="3"/>
  <c r="G167" i="3"/>
  <c r="G166" i="3"/>
  <c r="G160" i="3"/>
  <c r="G159" i="3"/>
  <c r="G158" i="3"/>
  <c r="G157" i="3"/>
  <c r="F187" i="3"/>
  <c r="F185" i="3"/>
  <c r="A187" i="3"/>
  <c r="A195" i="3"/>
  <c r="A184" i="3"/>
  <c r="A192" i="3"/>
  <c r="A189" i="3"/>
  <c r="A188" i="3"/>
  <c r="F178" i="3"/>
  <c r="F177" i="3"/>
  <c r="F176" i="3"/>
  <c r="F175" i="3"/>
  <c r="F169" i="3"/>
  <c r="F168" i="3"/>
  <c r="F167" i="3"/>
  <c r="F166" i="3"/>
  <c r="F160" i="3"/>
  <c r="F159" i="3"/>
  <c r="F158" i="3"/>
  <c r="F157" i="3"/>
  <c r="G116" i="3"/>
  <c r="G117" i="3"/>
  <c r="G118" i="3"/>
  <c r="G119" i="3"/>
  <c r="G120" i="3"/>
  <c r="G121" i="3"/>
  <c r="G122" i="3"/>
  <c r="G115"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61"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G44" i="3"/>
  <c r="G45" i="3"/>
  <c r="G46" i="3"/>
  <c r="G43" i="3"/>
  <c r="G48" i="3"/>
  <c r="G49" i="3"/>
  <c r="G50" i="3"/>
  <c r="G51" i="3"/>
  <c r="G52" i="3"/>
  <c r="G53" i="3"/>
  <c r="G54" i="3"/>
  <c r="G55" i="3"/>
  <c r="G56" i="3"/>
  <c r="G57" i="3"/>
  <c r="G58" i="3"/>
  <c r="G59" i="3"/>
  <c r="G60" i="3"/>
  <c r="G47" i="3"/>
  <c r="G36" i="3"/>
  <c r="G37" i="3"/>
  <c r="G38" i="3"/>
  <c r="G39" i="3"/>
  <c r="G40" i="3"/>
  <c r="G41" i="3"/>
  <c r="G42" i="3"/>
  <c r="G35" i="3"/>
  <c r="G20" i="3"/>
  <c r="G21" i="3"/>
  <c r="G22" i="3"/>
  <c r="G23" i="3"/>
  <c r="G24" i="3"/>
  <c r="G25" i="3"/>
  <c r="G26" i="3"/>
  <c r="G19" i="3"/>
  <c r="G12" i="3"/>
  <c r="G13" i="3"/>
  <c r="G14" i="3"/>
  <c r="G15" i="3"/>
  <c r="G16" i="3"/>
  <c r="G17" i="3"/>
  <c r="G18" i="3"/>
  <c r="G11" i="3"/>
  <c r="G28" i="3"/>
  <c r="G29" i="3"/>
  <c r="G30" i="3"/>
  <c r="G31" i="3"/>
  <c r="G32" i="3"/>
  <c r="G33" i="3"/>
  <c r="G34" i="3"/>
  <c r="G27" i="3"/>
  <c r="A186" i="3" l="1"/>
  <c r="A198" i="3"/>
  <c r="A194" i="3"/>
  <c r="F184" i="3"/>
  <c r="A185" i="3"/>
  <c r="F186" i="3"/>
  <c r="A203" i="3"/>
  <c r="A197" i="3"/>
  <c r="A199" i="3"/>
  <c r="A207" i="3"/>
  <c r="A200" i="3"/>
  <c r="A201" i="3"/>
  <c r="A190" i="3"/>
  <c r="F193" i="3"/>
  <c r="A191" i="3"/>
  <c r="F195" i="3"/>
  <c r="F204" i="3"/>
  <c r="F205" i="3"/>
  <c r="F194" i="3"/>
  <c r="F196" i="3"/>
  <c r="H18" i="4"/>
  <c r="H17" i="4"/>
  <c r="F203" i="3" l="1"/>
  <c r="F202" i="3"/>
  <c r="A216" i="3"/>
  <c r="A204" i="3"/>
  <c r="A196" i="3"/>
  <c r="A208" i="3"/>
  <c r="A193" i="3"/>
  <c r="F213" i="3"/>
  <c r="F211" i="3"/>
  <c r="A210" i="3"/>
  <c r="A206" i="3"/>
  <c r="A212" i="3"/>
  <c r="A209" i="3"/>
  <c r="H14" i="4"/>
  <c r="H15" i="4"/>
  <c r="H16" i="4"/>
  <c r="F214" i="3" l="1"/>
  <c r="F212" i="3"/>
  <c r="A221" i="3"/>
  <c r="F223" i="3"/>
  <c r="F222" i="3"/>
  <c r="F220" i="3"/>
  <c r="F221" i="3"/>
  <c r="A205" i="3"/>
  <c r="A218" i="3"/>
  <c r="A213" i="3"/>
  <c r="A215" i="3"/>
  <c r="A202" i="3"/>
  <c r="A219" i="3"/>
  <c r="A217" i="3"/>
  <c r="A225" i="3"/>
  <c r="H6" i="4"/>
  <c r="F240" i="3" l="1"/>
  <c r="F238" i="3"/>
  <c r="F241" i="3"/>
  <c r="F239" i="3"/>
  <c r="A243" i="3"/>
  <c r="A239" i="3"/>
  <c r="A224" i="3"/>
  <c r="A226" i="3"/>
  <c r="A222" i="3"/>
  <c r="A228" i="3"/>
  <c r="A227" i="3"/>
  <c r="F231" i="3"/>
  <c r="F229" i="3"/>
  <c r="F232" i="3"/>
  <c r="F230" i="3"/>
  <c r="A234" i="3"/>
  <c r="A214" i="3"/>
  <c r="A211" i="3"/>
  <c r="A230" i="3"/>
  <c r="A429" i="3"/>
  <c r="A428" i="3"/>
  <c r="A427" i="3"/>
  <c r="A426" i="3"/>
  <c r="A425" i="3"/>
  <c r="A424" i="3"/>
  <c r="A423" i="3"/>
  <c r="A422" i="3"/>
  <c r="A421" i="3"/>
  <c r="A420" i="3"/>
  <c r="A416" i="3"/>
  <c r="A415" i="3"/>
  <c r="A414" i="3"/>
  <c r="A413" i="3"/>
  <c r="A412" i="3"/>
  <c r="A411" i="3"/>
  <c r="A410" i="3"/>
  <c r="A409" i="3"/>
  <c r="A408" i="3"/>
  <c r="A407" i="3"/>
  <c r="A406" i="3"/>
  <c r="A405" i="3"/>
  <c r="A404" i="3"/>
  <c r="A403" i="3"/>
  <c r="A402" i="3"/>
  <c r="A401" i="3"/>
  <c r="A400" i="3"/>
  <c r="A399" i="3"/>
  <c r="A398" i="3"/>
  <c r="A397" i="3"/>
  <c r="A396" i="3"/>
  <c r="A395" i="3"/>
  <c r="A394" i="3"/>
  <c r="A393" i="3"/>
  <c r="A392" i="3"/>
  <c r="A391" i="3"/>
  <c r="A183" i="3"/>
  <c r="A182" i="3"/>
  <c r="A181" i="3"/>
  <c r="A180" i="3"/>
  <c r="A179" i="3"/>
  <c r="A178" i="3"/>
  <c r="A177" i="3"/>
  <c r="A176" i="3"/>
  <c r="A175" i="3"/>
  <c r="A174" i="3"/>
  <c r="A173" i="3"/>
  <c r="A172" i="3"/>
  <c r="A171" i="3"/>
  <c r="A170" i="3"/>
  <c r="A169" i="3"/>
  <c r="A168" i="3"/>
  <c r="A167" i="3"/>
  <c r="A166" i="3"/>
  <c r="A165" i="3"/>
  <c r="A164" i="3"/>
  <c r="A163" i="3"/>
  <c r="A162" i="3"/>
  <c r="A161" i="3"/>
  <c r="A160" i="3"/>
  <c r="A159" i="3"/>
  <c r="A158" i="3"/>
  <c r="A157" i="3"/>
  <c r="A156" i="3"/>
  <c r="A155" i="3"/>
  <c r="A154" i="3"/>
  <c r="A153" i="3"/>
  <c r="A152" i="3"/>
  <c r="A151" i="3"/>
  <c r="A150" i="3"/>
  <c r="A149" i="3"/>
  <c r="A148" i="3"/>
  <c r="A147" i="3"/>
  <c r="A146" i="3"/>
  <c r="A145" i="3"/>
  <c r="A144" i="3"/>
  <c r="A143" i="3"/>
  <c r="A142" i="3"/>
  <c r="A141" i="3"/>
  <c r="A140" i="3"/>
  <c r="A139" i="3"/>
  <c r="A138" i="3"/>
  <c r="A137" i="3"/>
  <c r="A136" i="3"/>
  <c r="A135" i="3"/>
  <c r="A134" i="3"/>
  <c r="A133" i="3"/>
  <c r="A132" i="3"/>
  <c r="A131" i="3"/>
  <c r="A130" i="3"/>
  <c r="A129" i="3"/>
  <c r="A128" i="3"/>
  <c r="A127" i="3"/>
  <c r="A126" i="3"/>
  <c r="A125" i="3"/>
  <c r="A124" i="3"/>
  <c r="A123" i="3"/>
  <c r="A122" i="3"/>
  <c r="A121" i="3"/>
  <c r="A120" i="3"/>
  <c r="A119" i="3"/>
  <c r="A118" i="3"/>
  <c r="A117" i="3"/>
  <c r="A116" i="3"/>
  <c r="A115" i="3"/>
  <c r="A114" i="3"/>
  <c r="A113" i="3"/>
  <c r="A112" i="3"/>
  <c r="A111" i="3"/>
  <c r="A110" i="3"/>
  <c r="A109" i="3"/>
  <c r="A108" i="3"/>
  <c r="A107" i="3"/>
  <c r="A106" i="3"/>
  <c r="A105" i="3"/>
  <c r="A104" i="3"/>
  <c r="A103" i="3"/>
  <c r="A102" i="3"/>
  <c r="A101" i="3"/>
  <c r="A100" i="3"/>
  <c r="A99" i="3"/>
  <c r="A98" i="3"/>
  <c r="A63" i="3"/>
  <c r="A62" i="3"/>
  <c r="A61" i="3"/>
  <c r="A60" i="3"/>
  <c r="A59" i="3"/>
  <c r="A58" i="3"/>
  <c r="A57" i="3"/>
  <c r="A56" i="3"/>
  <c r="A55" i="3"/>
  <c r="A54" i="3"/>
  <c r="A53" i="3"/>
  <c r="A52" i="3"/>
  <c r="A51" i="3"/>
  <c r="A50" i="3"/>
  <c r="A49" i="3"/>
  <c r="A48" i="3"/>
  <c r="A47" i="3"/>
  <c r="A46" i="3"/>
  <c r="A45" i="3"/>
  <c r="A44"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A13" i="3"/>
  <c r="A12" i="3"/>
  <c r="A11" i="3"/>
  <c r="A244" i="3" l="1"/>
  <c r="A242" i="3"/>
  <c r="A245" i="3"/>
  <c r="A246" i="3"/>
  <c r="A248" i="3"/>
  <c r="A240" i="3"/>
  <c r="A252" i="3"/>
  <c r="F249" i="3"/>
  <c r="F247" i="3"/>
  <c r="F248" i="3"/>
  <c r="F250" i="3"/>
  <c r="A237" i="3"/>
  <c r="A231" i="3"/>
  <c r="A233" i="3"/>
  <c r="A223" i="3"/>
  <c r="A235" i="3"/>
  <c r="A220" i="3"/>
  <c r="A236" i="3"/>
  <c r="A241" i="3" l="1"/>
  <c r="A255" i="3"/>
  <c r="A238" i="3"/>
  <c r="A249" i="3"/>
  <c r="A251" i="3"/>
  <c r="F258" i="3"/>
  <c r="F256" i="3"/>
  <c r="F259" i="3"/>
  <c r="F257" i="3"/>
  <c r="A257" i="3"/>
  <c r="A253" i="3"/>
  <c r="A261" i="3"/>
  <c r="A254" i="3"/>
  <c r="A232" i="3"/>
  <c r="A229" i="3"/>
  <c r="A260" i="3" l="1"/>
  <c r="A270" i="3"/>
  <c r="A250" i="3"/>
  <c r="A262" i="3"/>
  <c r="A258" i="3"/>
  <c r="F267" i="3"/>
  <c r="F265" i="3"/>
  <c r="F266" i="3"/>
  <c r="F268" i="3"/>
  <c r="A263" i="3"/>
  <c r="A266" i="3"/>
  <c r="A264" i="3"/>
  <c r="A247" i="3"/>
  <c r="A279" i="3" l="1"/>
  <c r="A271" i="3"/>
  <c r="A275" i="3"/>
  <c r="A272" i="3"/>
  <c r="A259" i="3"/>
  <c r="F274" i="3"/>
  <c r="F276" i="3"/>
  <c r="F275" i="3"/>
  <c r="F277" i="3"/>
  <c r="A256" i="3"/>
  <c r="A273" i="3"/>
  <c r="A267" i="3"/>
  <c r="A269" i="3"/>
  <c r="A282" i="3" l="1"/>
  <c r="A281" i="3"/>
  <c r="A284" i="3"/>
  <c r="A280" i="3"/>
  <c r="A265" i="3"/>
  <c r="A268" i="3"/>
  <c r="A278" i="3"/>
  <c r="F285" i="3"/>
  <c r="F283" i="3"/>
  <c r="F284" i="3"/>
  <c r="F286" i="3"/>
  <c r="A276" i="3"/>
  <c r="A288" i="3"/>
  <c r="A287" i="3" l="1"/>
  <c r="A293" i="3"/>
  <c r="A285" i="3"/>
  <c r="F294" i="3"/>
  <c r="F292" i="3"/>
  <c r="F295" i="3"/>
  <c r="F293" i="3"/>
  <c r="A289" i="3"/>
  <c r="A297" i="3"/>
  <c r="A277" i="3"/>
  <c r="A290" i="3"/>
  <c r="A274" i="3"/>
  <c r="A291" i="3"/>
  <c r="A299" i="3" l="1"/>
  <c r="A286" i="3"/>
  <c r="A294" i="3"/>
  <c r="A300" i="3"/>
  <c r="A296" i="3"/>
  <c r="A302" i="3"/>
  <c r="A306" i="3"/>
  <c r="A298" i="3"/>
  <c r="A283" i="3"/>
  <c r="F301" i="3"/>
  <c r="F303" i="3"/>
  <c r="F302" i="3"/>
  <c r="F304" i="3"/>
  <c r="A292" i="3" l="1"/>
  <c r="A305" i="3"/>
  <c r="A308" i="3"/>
  <c r="A307" i="3"/>
  <c r="A309" i="3"/>
  <c r="A303" i="3"/>
  <c r="A315" i="3"/>
  <c r="F312" i="3"/>
  <c r="F310" i="3"/>
  <c r="F313" i="3"/>
  <c r="F311" i="3"/>
  <c r="A311" i="3"/>
  <c r="A295" i="3"/>
  <c r="A316" i="3" l="1"/>
  <c r="A324" i="3"/>
  <c r="A317" i="3"/>
  <c r="A304" i="3"/>
  <c r="A318" i="3"/>
  <c r="A301" i="3"/>
  <c r="A312" i="3"/>
  <c r="A314" i="3"/>
  <c r="A320" i="3"/>
  <c r="F321" i="3"/>
  <c r="F319" i="3"/>
  <c r="F320" i="3"/>
  <c r="F322" i="3"/>
  <c r="A323" i="3" l="1"/>
  <c r="A313" i="3"/>
  <c r="A326" i="3"/>
  <c r="A310" i="3"/>
  <c r="A333" i="3"/>
  <c r="A321" i="3"/>
  <c r="F328" i="3"/>
  <c r="F330" i="3"/>
  <c r="F331" i="3"/>
  <c r="F329" i="3"/>
  <c r="A329" i="3"/>
  <c r="A327" i="3"/>
  <c r="A325" i="3"/>
  <c r="A319" i="3" l="1"/>
  <c r="A322" i="3"/>
  <c r="A336" i="3"/>
  <c r="A342" i="3"/>
  <c r="A332" i="3"/>
  <c r="A338" i="3"/>
  <c r="F337" i="3"/>
  <c r="F339" i="3"/>
  <c r="F340" i="3"/>
  <c r="F338" i="3"/>
  <c r="A335" i="3"/>
  <c r="A334" i="3"/>
  <c r="A330" i="3"/>
  <c r="A344" i="3" l="1"/>
  <c r="A351" i="3"/>
  <c r="F348" i="3"/>
  <c r="F346" i="3"/>
  <c r="F347" i="3"/>
  <c r="F349" i="3"/>
  <c r="A345" i="3"/>
  <c r="A339" i="3"/>
  <c r="A347" i="3"/>
  <c r="A331" i="3"/>
  <c r="A343" i="3"/>
  <c r="A341" i="3"/>
  <c r="A328" i="3"/>
  <c r="A340" i="3" l="1"/>
  <c r="A356" i="3"/>
  <c r="A350" i="3"/>
  <c r="A348" i="3"/>
  <c r="A352" i="3"/>
  <c r="F357" i="3"/>
  <c r="F355" i="3"/>
  <c r="F358" i="3"/>
  <c r="F356" i="3"/>
  <c r="A354" i="3"/>
  <c r="A360" i="3"/>
  <c r="A337" i="3"/>
  <c r="A353" i="3"/>
  <c r="A363" i="3" l="1"/>
  <c r="A359" i="3"/>
  <c r="A369" i="3"/>
  <c r="A357" i="3"/>
  <c r="F366" i="3"/>
  <c r="F364" i="3"/>
  <c r="F365" i="3"/>
  <c r="F367" i="3"/>
  <c r="A361" i="3"/>
  <c r="A365" i="3"/>
  <c r="A362" i="3"/>
  <c r="A346" i="3"/>
  <c r="A349" i="3"/>
  <c r="A366" i="3" l="1"/>
  <c r="A371" i="3"/>
  <c r="A374" i="3"/>
  <c r="A383" i="3"/>
  <c r="A378" i="3"/>
  <c r="A387" i="3"/>
  <c r="A358" i="3"/>
  <c r="F375" i="3"/>
  <c r="F373" i="3"/>
  <c r="F374" i="3"/>
  <c r="F376" i="3"/>
  <c r="A372" i="3"/>
  <c r="A370" i="3"/>
  <c r="A368" i="3"/>
  <c r="A355" i="3"/>
  <c r="A381" i="3" l="1"/>
  <c r="A390" i="3"/>
  <c r="F384" i="3"/>
  <c r="F382" i="3"/>
  <c r="F383" i="3"/>
  <c r="F385" i="3"/>
  <c r="A364" i="3"/>
  <c r="A389" i="3"/>
  <c r="A380" i="3"/>
  <c r="A379" i="3"/>
  <c r="A388" i="3"/>
  <c r="A377" i="3"/>
  <c r="A386" i="3"/>
  <c r="A367" i="3"/>
  <c r="A375" i="3"/>
  <c r="A384" i="3"/>
  <c r="A376" i="3" l="1"/>
  <c r="A385" i="3"/>
  <c r="A382" i="3"/>
  <c r="A373" i="3"/>
</calcChain>
</file>

<file path=xl/comments1.xml><?xml version="1.0" encoding="utf-8"?>
<comments xmlns="http://schemas.openxmlformats.org/spreadsheetml/2006/main">
  <authors>
    <author>Wegerer Alois</author>
  </authors>
  <commentList>
    <comment ref="H24" authorId="0" shapeId="0">
      <text>
        <r>
          <rPr>
            <b/>
            <sz val="8"/>
            <color indexed="81"/>
            <rFont val="Segoe UI"/>
            <family val="2"/>
          </rPr>
          <t>Einheiten mit Faktor /x 1,10,100… 
(-&gt; Nachkommastellen 0,1,2...)</t>
        </r>
      </text>
    </comment>
    <comment ref="E58" authorId="0" shapeId="0">
      <text>
        <r>
          <rPr>
            <sz val="8"/>
            <color indexed="81"/>
            <rFont val="Segoe UI"/>
            <family val="2"/>
          </rPr>
          <t xml:space="preserve">
Einheit mit Faktor x 1,10,100… 
(-&gt; Nachkommastellen)</t>
        </r>
      </text>
    </comment>
  </commentList>
</comments>
</file>

<file path=xl/sharedStrings.xml><?xml version="1.0" encoding="utf-8"?>
<sst xmlns="http://schemas.openxmlformats.org/spreadsheetml/2006/main" count="1370" uniqueCount="634">
  <si>
    <t>char</t>
  </si>
  <si>
    <t>int</t>
  </si>
  <si>
    <t>bool</t>
  </si>
  <si>
    <t>byte</t>
  </si>
  <si>
    <t>.</t>
  </si>
  <si>
    <t>TEL.end</t>
  </si>
  <si>
    <t>word</t>
  </si>
  <si>
    <t xml:space="preserve">Send.Header.Anlage_AKZ[5] := 'K'; </t>
  </si>
  <si>
    <t xml:space="preserve">Send.Header.Anlage_AKZ[7] := '0'; </t>
  </si>
  <si>
    <t xml:space="preserve">Send.Header.Anlage_AKZ[8] := '1'; </t>
  </si>
  <si>
    <t xml:space="preserve">Send.Header.Anlagenteil[1] := 'B'; </t>
  </si>
  <si>
    <t xml:space="preserve">Send.Header.Anlagenteil[2] := 'A'; </t>
  </si>
  <si>
    <t xml:space="preserve">Send.Header.Anlagenteil[3] := 'N'; </t>
  </si>
  <si>
    <t xml:space="preserve">Send.Header.Anlagenteil[4] := 'D'; </t>
  </si>
  <si>
    <t xml:space="preserve">Send.Header.Anlagenteil[5] := '6'; </t>
  </si>
  <si>
    <t xml:space="preserve">Send.Header.Anlagenteil[6] := '1'; </t>
  </si>
  <si>
    <t xml:space="preserve">Send.Header.Anlagenteil[7] := '_'; </t>
  </si>
  <si>
    <t xml:space="preserve">Send.Header.Anlagenteil[8] := '_'; </t>
  </si>
  <si>
    <t xml:space="preserve">Send.Header.Pruefumfang[1] := 'B'; </t>
  </si>
  <si>
    <t xml:space="preserve">Send.Header.Pruefumfang[2] := 'R'; </t>
  </si>
  <si>
    <t xml:space="preserve">Send.Header.Pruefumfang[3] := 'E'; </t>
  </si>
  <si>
    <t xml:space="preserve">Send.Header.Pruefumfang[4] := 'M'; </t>
  </si>
  <si>
    <t xml:space="preserve">Send.Header.Pruefumfang[5] := 'S'; </t>
  </si>
  <si>
    <t xml:space="preserve">Send.Header.Pruefumfang[6] := 'E'; </t>
  </si>
  <si>
    <t xml:space="preserve">Send.Header.Pruefumfang[7] := '_'; </t>
  </si>
  <si>
    <t xml:space="preserve">Send.Header.Pruefumfang[8] := '_'; </t>
  </si>
  <si>
    <t xml:space="preserve">TEL.Prozess.ShortVIN[1] := ' '; </t>
  </si>
  <si>
    <t xml:space="preserve">TEL.Prozess.ShortVIN[2] := ' '; </t>
  </si>
  <si>
    <t xml:space="preserve">TEL.Prozess.ShortVIN[3] := ' '; </t>
  </si>
  <si>
    <t xml:space="preserve">TEL.Prozess.ShortVIN[4] := ' '; </t>
  </si>
  <si>
    <t xml:space="preserve">TEL.Prozess.ShortVIN[5] := ' '; </t>
  </si>
  <si>
    <t xml:space="preserve">TEL.Prozess.ShortVIN[6] := ' '; </t>
  </si>
  <si>
    <t xml:space="preserve">TEL.Prozess.ShortVIN[7] := ' '; </t>
  </si>
  <si>
    <t xml:space="preserve">TEL.Prozess.ShortVIN[8] := ' '; </t>
  </si>
  <si>
    <t xml:space="preserve">TEL.Prozess.Result[1] := 'I'; </t>
  </si>
  <si>
    <t xml:space="preserve">TEL.Prozess.Result[2] := 'O'; </t>
  </si>
  <si>
    <t xml:space="preserve">TEL.Prozess.Result[3] := '_'; </t>
  </si>
  <si>
    <t xml:space="preserve">TEL.Prozess.Result[4] := '_'; </t>
  </si>
  <si>
    <t xml:space="preserve">TEL.Prozess.TestTime[1] := ' '; </t>
  </si>
  <si>
    <t xml:space="preserve">TEL.Prozess.TestTime[2] := ' '; </t>
  </si>
  <si>
    <t xml:space="preserve">TEL.Prozess.TestTime[3] := ' '; </t>
  </si>
  <si>
    <t xml:space="preserve">TEL.Prozess.TestTime[4] := ' '; </t>
  </si>
  <si>
    <t xml:space="preserve">TEL.Prozess.TestTime[5] := ' '; </t>
  </si>
  <si>
    <t xml:space="preserve">TEL.Prozess.TestTime[6] := ' '; </t>
  </si>
  <si>
    <t xml:space="preserve">TEL.Prozess.TestTime[7] := ' '; </t>
  </si>
  <si>
    <t xml:space="preserve">TEL.Prozess.TestTime[8] := ' '; </t>
  </si>
  <si>
    <t xml:space="preserve">TEL.Prozess.TestTime[9] := ' '; </t>
  </si>
  <si>
    <t xml:space="preserve">TEL.Prozess.TestTime[10] := ' '; </t>
  </si>
  <si>
    <t xml:space="preserve">TEL.Prozess.TestTime[11] := ' '; </t>
  </si>
  <si>
    <t xml:space="preserve">TEL.Prozess.TestTime[12] := ' '; </t>
  </si>
  <si>
    <t xml:space="preserve">TEL.Prozess.TestTime[13] := ' '; </t>
  </si>
  <si>
    <t xml:space="preserve">TEL.Prozess.TestTime[14] := ' '; </t>
  </si>
  <si>
    <t xml:space="preserve">TEL.Prozess.Comment[1] := ' '; </t>
  </si>
  <si>
    <t xml:space="preserve">TEL.Prozess.Comment[2] := ' '; </t>
  </si>
  <si>
    <t xml:space="preserve">TEL.Prozess.Comment[3] := ' '; </t>
  </si>
  <si>
    <t xml:space="preserve">TEL.Reserve[0] := B#16#0; </t>
  </si>
  <si>
    <t xml:space="preserve">TEL.Reserve[1] := B#16#0; </t>
  </si>
  <si>
    <t xml:space="preserve">TEL.Reserve[2] := B#16#0; </t>
  </si>
  <si>
    <t xml:space="preserve">TEL.Reserve[3] := B#16#0; </t>
  </si>
  <si>
    <t xml:space="preserve">TEL.Reserve[4] := B#16#0; </t>
  </si>
  <si>
    <t xml:space="preserve">TEL.Reserve[5] := B#16#0; </t>
  </si>
  <si>
    <t xml:space="preserve">TEL.Reserve[6] := B#16#0; </t>
  </si>
  <si>
    <t xml:space="preserve">TEL.Reserve[7] := B#16#0; </t>
  </si>
  <si>
    <t xml:space="preserve">TEL.Reserve[8] := B#16#0; </t>
  </si>
  <si>
    <t xml:space="preserve">TEL.Reserve[9] := B#16#0; </t>
  </si>
  <si>
    <t xml:space="preserve">TEL.Reserve[10] := B#16#0; </t>
  </si>
  <si>
    <t xml:space="preserve">TEL.Reserve[11] := B#16#0; </t>
  </si>
  <si>
    <t xml:space="preserve">TEL.Reserve[12] := B#16#0; </t>
  </si>
  <si>
    <t xml:space="preserve">TEL.Reserve[13] := B#16#0; </t>
  </si>
  <si>
    <t xml:space="preserve">TEL.Reserve[14] := B#16#0; </t>
  </si>
  <si>
    <t xml:space="preserve">TEL.Reserve[15] := B#16#0; </t>
  </si>
  <si>
    <t xml:space="preserve">TEL.BR_Messschritte := 0; </t>
  </si>
  <si>
    <t>.   Blockresult[1] .. [300] (Kurven)</t>
  </si>
  <si>
    <t>Telegramm
Byte_Pos</t>
  </si>
  <si>
    <t>DB542
APDM_SEND</t>
  </si>
  <si>
    <t>Datentyp</t>
  </si>
  <si>
    <t>Beschreibung</t>
  </si>
  <si>
    <t xml:space="preserve">TEL.TestStep[1].resultValue := 0; </t>
  </si>
  <si>
    <t xml:space="preserve">TEL.TestStep[1].desiredValue := 0; </t>
  </si>
  <si>
    <t xml:space="preserve">TEL.TestStep[1].duration := 0; </t>
  </si>
  <si>
    <t xml:space="preserve">TEL.TestStep[1].frei_0_3 := 0; </t>
  </si>
  <si>
    <t xml:space="preserve">TEL.TestStep[1].resultValueIsValid := FALSE; </t>
  </si>
  <si>
    <t xml:space="preserve">TEL.TestStep[1].desiredValueIsValid := FALSE; </t>
  </si>
  <si>
    <t xml:space="preserve">TEL.TestStep[1].result_IO_NIO := FALSE; </t>
  </si>
  <si>
    <t xml:space="preserve">TEL.TestStep[1].frei_1_2 := FALSE; </t>
  </si>
  <si>
    <t xml:space="preserve">TEL.TestStep[1].sequenceNrResult := B#16#0; </t>
  </si>
  <si>
    <t xml:space="preserve">TEL.TestStep[2].resultValue := 0; </t>
  </si>
  <si>
    <t xml:space="preserve">TEL.TestStep[2].desiredValue := 0; </t>
  </si>
  <si>
    <t xml:space="preserve">TEL.TestStep[2].duration := 0; </t>
  </si>
  <si>
    <t xml:space="preserve">TEL.TestStep[2].frei_0_3 := 0; </t>
  </si>
  <si>
    <t xml:space="preserve">TEL.TestStep[2].resultValueIsValid := FALSE; </t>
  </si>
  <si>
    <t xml:space="preserve">TEL.TestStep[2].desiredValueIsValid := FALSE; </t>
  </si>
  <si>
    <t xml:space="preserve">TEL.TestStep[2].result_IO_NIO := FALSE; </t>
  </si>
  <si>
    <t xml:space="preserve">TEL.TestStep[2].frei_1_2 := FALSE; </t>
  </si>
  <si>
    <t xml:space="preserve">TEL.TestStep[2].sequenceNrResult := B#16#0; </t>
  </si>
  <si>
    <t xml:space="preserve">TEL.TestStep[3].resultValue := 0; </t>
  </si>
  <si>
    <t xml:space="preserve">TEL.TestStep[3].desiredValue := 0; </t>
  </si>
  <si>
    <t xml:space="preserve">TEL.TestStep[3].duration := 0; </t>
  </si>
  <si>
    <t xml:space="preserve">TEL.TestStep[3].frei_0_3 := 0; </t>
  </si>
  <si>
    <t xml:space="preserve">TEL.TestStep[3].resultValueIsValid := FALSE; </t>
  </si>
  <si>
    <t xml:space="preserve">TEL.TestStep[3].desiredValueIsValid := FALSE; </t>
  </si>
  <si>
    <t xml:space="preserve">TEL.TestStep[3].result_IO_NIO := FALSE; </t>
  </si>
  <si>
    <t xml:space="preserve">TEL.TestStep[3].frei_1_2 := FALSE; </t>
  </si>
  <si>
    <t xml:space="preserve">TEL.TestStep[3].sequenceNrResult := B#16#0; </t>
  </si>
  <si>
    <t xml:space="preserve">TEL.TestStep[25].desiredValue := 0; </t>
  </si>
  <si>
    <t xml:space="preserve">TEL.TestStep[25].duration := 0; </t>
  </si>
  <si>
    <t xml:space="preserve">TEL.TestStep[25].frei_0_3 := 0; </t>
  </si>
  <si>
    <t xml:space="preserve">TEL.TestStep[25].sequenceNrResult := B#16#0; </t>
  </si>
  <si>
    <t xml:space="preserve">TEL.TestStep[26].desiredValue := 0; </t>
  </si>
  <si>
    <t xml:space="preserve">TEL.TestStep[26].duration := 0; </t>
  </si>
  <si>
    <t xml:space="preserve">TEL.TestStep[26].frei_0_3 := 0; </t>
  </si>
  <si>
    <t xml:space="preserve">TEL.TestStep[26].result_IO_NIO := FALSE; </t>
  </si>
  <si>
    <t xml:space="preserve">TEL.TestStep[26].frei_1_2 := FALSE; </t>
  </si>
  <si>
    <t xml:space="preserve">TEL.TestStep[26].sequenceNrResult := B#16#0; </t>
  </si>
  <si>
    <t xml:space="preserve">TEL.TestInfo.ResultFormatVersion[0] := ' '; </t>
  </si>
  <si>
    <t xml:space="preserve">TEL.TestInfo.ResultFormatVersion[1] := ' '; </t>
  </si>
  <si>
    <t xml:space="preserve">TEL.TestInfo.ResultFormatVersion[2] := ' '; </t>
  </si>
  <si>
    <t xml:space="preserve">TEL.TestInfo.ResultFormatVersion[3] := ' '; </t>
  </si>
  <si>
    <t xml:space="preserve">TEL.TestInfo.ResultFormatVersion[4] := ' '; </t>
  </si>
  <si>
    <t xml:space="preserve">TEL.TestInfo.ResultFormatVersion[5] := ' '; </t>
  </si>
  <si>
    <t xml:space="preserve">TEL.TestInfo.ResultFormatVersion[6] := ' '; </t>
  </si>
  <si>
    <t xml:space="preserve">TEL.TestInfo.ResultFormatVersion[7] := ' '; </t>
  </si>
  <si>
    <t xml:space="preserve">TEL.TestInfo.TestVersion[0] := ' '; </t>
  </si>
  <si>
    <t xml:space="preserve">TEL.TestInfo.TestVersion[1] := ' '; </t>
  </si>
  <si>
    <t xml:space="preserve">TEL.TestInfo.TestVersion[2] := ' '; </t>
  </si>
  <si>
    <t xml:space="preserve">TEL.TestInfo.TestVersion[3] := ' '; </t>
  </si>
  <si>
    <t xml:space="preserve">TEL.TestInfo.TestVersion[4] := ' '; </t>
  </si>
  <si>
    <t xml:space="preserve">TEL.TestInfo.FZS[1] := ' '; </t>
  </si>
  <si>
    <t xml:space="preserve">TEL.TestInfo.FZS[2] := ' '; </t>
  </si>
  <si>
    <t xml:space="preserve">TEL.TestInfo.FZS[3] := ' '; </t>
  </si>
  <si>
    <t xml:space="preserve">TEL.TestInfo.FZS[4] := ' '; </t>
  </si>
  <si>
    <t xml:space="preserve">TEL.TestInfo.FZS[5] := ' '; </t>
  </si>
  <si>
    <t xml:space="preserve">TEL.TestInfo.FZS[6] := ' '; </t>
  </si>
  <si>
    <t xml:space="preserve">TEL.TestInfo.FZS[7] := ' '; </t>
  </si>
  <si>
    <t xml:space="preserve">TEL.TestInfo.FZS[8] := ' '; </t>
  </si>
  <si>
    <t xml:space="preserve">TEL.TestInfo.FREI_1[0] := ' '; </t>
  </si>
  <si>
    <t xml:space="preserve">TEL.TestInfo.FREI_1[1] := ' '; </t>
  </si>
  <si>
    <t xml:space="preserve">TEL.TestInfo.OptParam1[0] := ' '; </t>
  </si>
  <si>
    <t xml:space="preserve">TEL.TestInfo.OptParam1[1] := ' '; </t>
  </si>
  <si>
    <t xml:space="preserve">TEL.TestInfo.OptParam1[2] := ' '; </t>
  </si>
  <si>
    <t xml:space="preserve">TEL.TestInfo.OptParam1[3] := ' '; </t>
  </si>
  <si>
    <t xml:space="preserve">TEL.TestInfo.OptParam2[0] := ' '; </t>
  </si>
  <si>
    <t xml:space="preserve">TEL.TestInfo.OptParam2[1] := ' '; </t>
  </si>
  <si>
    <t xml:space="preserve">TEL.TestInfo.OptParam2[2] := ' '; </t>
  </si>
  <si>
    <t xml:space="preserve">TEL.TestInfo.OptParam2[3] := ' '; </t>
  </si>
  <si>
    <t xml:space="preserve">TEL.TestInfo.TestDuration := 0; </t>
  </si>
  <si>
    <t xml:space="preserve">TEL.TestInfo.ErrorCount := 0; </t>
  </si>
  <si>
    <t xml:space="preserve">TEL.TestInfo.Complete := FALSE; </t>
  </si>
  <si>
    <t xml:space="preserve">TEL.TestInfo.PullDownEquipment := FALSE; </t>
  </si>
  <si>
    <t xml:space="preserve">TEL.TestInfo.frei_1_2 := FALSE; </t>
  </si>
  <si>
    <t xml:space="preserve">TEL.TestInfo.frei_1_3 := FALSE; </t>
  </si>
  <si>
    <t xml:space="preserve">TEL.TestInfo.frei_1_4 := FALSE; </t>
  </si>
  <si>
    <t xml:space="preserve">TEL.TestInfo.frei_1_5 := FALSE; </t>
  </si>
  <si>
    <t xml:space="preserve">TEL.TestInfo.frei_1_6 := FALSE; </t>
  </si>
  <si>
    <t xml:space="preserve">TEL.TestInfo.frei_1_7 := FALSE; </t>
  </si>
  <si>
    <t xml:space="preserve">TEL.TestInfo.frei1 := B#16#0; </t>
  </si>
  <si>
    <t xml:space="preserve">TEL.TestInfo.PDK_TelegrammVersionNr := B#16#0; </t>
  </si>
  <si>
    <t xml:space="preserve">TEL.TestInfo.PDK_TelegrammReleaseNr := B#16#0; </t>
  </si>
  <si>
    <t xml:space="preserve">TEL.TestInfo.TypeKey[0] := ' '; </t>
  </si>
  <si>
    <t xml:space="preserve">TEL.TestInfo.TypeKey[1] := ' '; </t>
  </si>
  <si>
    <t xml:space="preserve">TEL.TestInfo.TypeKey[2] := ' '; </t>
  </si>
  <si>
    <t xml:space="preserve">TEL.TestInfo.TypeKey[3] := ' '; </t>
  </si>
  <si>
    <t xml:space="preserve">TEL.TestInfo.frei[0] := B#16#0; </t>
  </si>
  <si>
    <t xml:space="preserve">TEL.TestInfo.frei[1] := B#16#0; </t>
  </si>
  <si>
    <t xml:space="preserve">TEL.TestInfo.frei[2] := B#16#0; </t>
  </si>
  <si>
    <t xml:space="preserve">TEL.TestInfo.frei[3] := B#16#0; </t>
  </si>
  <si>
    <t xml:space="preserve">TEL.TestInfo.frei[4] := B#16#0; </t>
  </si>
  <si>
    <t>Telegrammheader für APDM</t>
  </si>
  <si>
    <t>FZS = Fahrzeugsteuerschlüssel</t>
  </si>
  <si>
    <t>(kann optional an IPS_Q übertragen werden)</t>
  </si>
  <si>
    <t xml:space="preserve">Gesamtergebnis der Prozessausführung </t>
  </si>
  <si>
    <t>Version des vom PDK unterstützten XML-Ablageformats</t>
  </si>
  <si>
    <t xml:space="preserve">Version der PDK-SPS-SW </t>
  </si>
  <si>
    <t>Blanks</t>
  </si>
  <si>
    <t xml:space="preserve">optionaler Parameter 1 </t>
  </si>
  <si>
    <t xml:space="preserve">optionaler Parameter 2 </t>
  </si>
  <si>
    <t xml:space="preserve">Anzahl der während der BA detektierten Fehler </t>
  </si>
  <si>
    <t xml:space="preserve">TRUE &lt;=&gt; BA vollständig durchgeführt </t>
  </si>
  <si>
    <t>PDK: Versionsnummer der Prozessdaten-Telegrammstruktur</t>
  </si>
  <si>
    <t>PDK: Releasenummer der Prozessdaten-Telegrammstruktur</t>
  </si>
  <si>
    <t>Modellschlüssel des Fahrzeuges (4-stellig)</t>
  </si>
  <si>
    <t xml:space="preserve">Dauer der Prozessausführung </t>
  </si>
  <si>
    <t>RFC1006-Verbindung</t>
  </si>
  <si>
    <t>SPS</t>
  </si>
  <si>
    <t>MONTAPDM</t>
  </si>
  <si>
    <t>TSAP</t>
  </si>
  <si>
    <t>APDM</t>
  </si>
  <si>
    <t>SPS ist passiv</t>
  </si>
  <si>
    <t>APDM ist aktiv im Verbindungsaufbau</t>
  </si>
  <si>
    <t>Einheit</t>
  </si>
  <si>
    <t>Bemerkung</t>
  </si>
  <si>
    <t xml:space="preserve">TEL.Prozess.Comment[38] := ' '; </t>
  </si>
  <si>
    <t xml:space="preserve">TEL.Prozess.Comment[39] := ' '; </t>
  </si>
  <si>
    <t xml:space="preserve">TEL.Prozess.Comment[40] := ' '; </t>
  </si>
  <si>
    <r>
      <t xml:space="preserve">Es wird ein </t>
    </r>
    <r>
      <rPr>
        <i/>
        <sz val="10"/>
        <color theme="1"/>
        <rFont val="Arial"/>
        <family val="2"/>
      </rPr>
      <t>resultValue</t>
    </r>
    <r>
      <rPr>
        <sz val="10"/>
        <color theme="1"/>
        <rFont val="Arial"/>
        <family val="2"/>
      </rPr>
      <t xml:space="preserve"> geliefert, dass in APDM einzutragen ist</t>
    </r>
  </si>
  <si>
    <r>
      <t>Es wird ein desired</t>
    </r>
    <r>
      <rPr>
        <i/>
        <sz val="10"/>
        <color theme="1"/>
        <rFont val="Arial"/>
        <family val="2"/>
      </rPr>
      <t>Value</t>
    </r>
    <r>
      <rPr>
        <sz val="10"/>
        <color theme="1"/>
        <rFont val="Arial"/>
        <family val="2"/>
      </rPr>
      <t xml:space="preserve"> geliefert, dass in APDM einzutragen ist</t>
    </r>
  </si>
  <si>
    <t>sec</t>
  </si>
  <si>
    <t>Ergebnis des Befüllschrittes IO/NIO</t>
  </si>
  <si>
    <t>laufende Nummer des Befüllschrittes in der Schrittkette der SPS (Ablaufverfolgung)</t>
  </si>
  <si>
    <t>Istwert des Befüllschrittes</t>
  </si>
  <si>
    <t>Sollwert des Befüllschrittes</t>
  </si>
  <si>
    <t>Dauer des Befüllschrittes</t>
  </si>
  <si>
    <t>nicht verwendet</t>
  </si>
  <si>
    <t>Anzahl der gemessenen Werte, sekündlich.</t>
  </si>
  <si>
    <t>Maximale Zeit für BlockResult: 300 Sekunden</t>
  </si>
  <si>
    <t>AKZ = Anlagenkennzeichen</t>
  </si>
  <si>
    <t>Bezeichnung Anlagenteil</t>
  </si>
  <si>
    <t>Bezeichnung Prüfumfang oder Befüllumfang</t>
  </si>
  <si>
    <t>Bemerkung, Zusatztext 40 Zeichen (optional befüllt)</t>
  </si>
  <si>
    <t xml:space="preserve">Send.Header.Anlage_AKZ[1] := 'T'; </t>
  </si>
  <si>
    <t xml:space="preserve">Send.Header.Anlage_AKZ[2] := 'M'; </t>
  </si>
  <si>
    <t xml:space="preserve">Send.Header.Anlage_AKZ[3] := 'O'; </t>
  </si>
  <si>
    <t xml:space="preserve">Send.Header.Anlage_AKZ[4] := 'A'; </t>
  </si>
  <si>
    <t xml:space="preserve">Send.Header.Anlage_AKZ[6] := 'Z'; </t>
  </si>
  <si>
    <t>VIN = Fahrgestellnummer der Karosse</t>
  </si>
  <si>
    <t>Beschreibung / Bezeichnung</t>
  </si>
  <si>
    <t>Werte</t>
  </si>
  <si>
    <t>-</t>
  </si>
  <si>
    <t>Reserve - nicht verwendet</t>
  </si>
  <si>
    <t>Prozess-schritt</t>
  </si>
  <si>
    <t>Istwert</t>
  </si>
  <si>
    <t>Sollwert</t>
  </si>
  <si>
    <t>Dauer</t>
  </si>
  <si>
    <t>Kurven- nummer</t>
  </si>
  <si>
    <t>Zeitschritt</t>
  </si>
  <si>
    <t>Anzahl Werte</t>
  </si>
  <si>
    <t>max. 300</t>
  </si>
  <si>
    <t>Bezeichnung Prozessschritt</t>
  </si>
  <si>
    <t>(TestStep)</t>
  </si>
  <si>
    <t>Kopfdaten</t>
  </si>
  <si>
    <t>Name</t>
  </si>
  <si>
    <t>Wert</t>
  </si>
  <si>
    <t>Bezeichnung Prüfumfang / Befüllumfang</t>
  </si>
  <si>
    <t>BREMSE__</t>
  </si>
  <si>
    <t>Fehler1</t>
  </si>
  <si>
    <t>Fehler2</t>
  </si>
  <si>
    <t>IST_Zeitdauer</t>
  </si>
  <si>
    <t>Zusatzwert</t>
  </si>
  <si>
    <t>Anlagenklennzeichen AKZ</t>
  </si>
  <si>
    <t>Zeichen (max)</t>
  </si>
  <si>
    <t>01234567</t>
  </si>
  <si>
    <t>Prozesswerte nach Prozessschritten</t>
  </si>
  <si>
    <t>IstWerte</t>
  </si>
  <si>
    <t>APDM Telegrammstruktur aus der SPS</t>
  </si>
  <si>
    <t>1s</t>
  </si>
  <si>
    <t>Fehlercodes</t>
  </si>
  <si>
    <t>Parameter</t>
  </si>
  <si>
    <t xml:space="preserve">Fehlercodes siehe beiliegendes Sheet </t>
  </si>
  <si>
    <t>Programmnummer</t>
  </si>
  <si>
    <t>TestStep</t>
  </si>
  <si>
    <t xml:space="preserve">Parameter siehe beiliegendes Sheet </t>
  </si>
  <si>
    <t>Prozessinfo</t>
  </si>
  <si>
    <t>Gesamtergebnis -&gt; TEL.Prozess.Result</t>
  </si>
  <si>
    <t>Zeitstempel -&gt; TEL.Prozess.TestTime</t>
  </si>
  <si>
    <t>Gesamtprozesszeit -&gt;TEL.TestInfo.TestDuration</t>
  </si>
  <si>
    <t>Dauer [s]</t>
  </si>
  <si>
    <t>Kurven</t>
  </si>
  <si>
    <t>Kommentar -&gt; TEL.Prozess.Comment</t>
  </si>
  <si>
    <t>Fahrzeugsteuerschlüssel -&gt; TEL.TestInfo.FZS</t>
  </si>
  <si>
    <t>Fahrgestellnummer -&gt; TEL.Prozess.ShortVIN</t>
  </si>
  <si>
    <t>IO__</t>
  </si>
  <si>
    <t>NIO_</t>
  </si>
  <si>
    <t>25</t>
  </si>
  <si>
    <t>Zeitpunkt der Prozessausführung [JJJJMMDDhhmmss]</t>
  </si>
  <si>
    <t>20160524121055</t>
  </si>
  <si>
    <t>Einheiten / x</t>
  </si>
  <si>
    <t>Füllvolumen</t>
  </si>
  <si>
    <t>STOP durch Bediener</t>
  </si>
  <si>
    <t>keine Befüllung</t>
  </si>
  <si>
    <t>Reserve</t>
  </si>
  <si>
    <t>Klartext</t>
  </si>
  <si>
    <t>Codierung</t>
  </si>
  <si>
    <t>Aufzeichnung Füllvolumen</t>
  </si>
  <si>
    <t>Volumen</t>
  </si>
  <si>
    <t>automatisch</t>
  </si>
  <si>
    <t>manuell</t>
  </si>
  <si>
    <t>Übernahme Auftragsdaten von IPS-L (via EHB; LST; usw.)</t>
  </si>
  <si>
    <t>Übernahme Auftragsdaten durch Bediener (Taste; Visu; Handscanner; usw.)</t>
  </si>
  <si>
    <t>Programmwahl</t>
  </si>
  <si>
    <t>Name / Bezeichnung (mit Beispielwert)</t>
  </si>
  <si>
    <t xml:space="preserve">TEL.Prozess.Comment[4] := ' '; </t>
  </si>
  <si>
    <t xml:space="preserve">TEL.Prozess.Comment[5] := ' '; </t>
  </si>
  <si>
    <t xml:space="preserve">TEL.Prozess.Comment[6] := ' '; </t>
  </si>
  <si>
    <t xml:space="preserve">TEL.Prozess.Comment[7] := ' '; </t>
  </si>
  <si>
    <t xml:space="preserve">TEL.Prozess.Comment[8] := ' '; </t>
  </si>
  <si>
    <t xml:space="preserve">TEL.Prozess.Comment[9] := ' '; </t>
  </si>
  <si>
    <t xml:space="preserve">TEL.Prozess.Comment[10] := ' '; </t>
  </si>
  <si>
    <t xml:space="preserve">TEL.Prozess.Comment[11] := ' '; </t>
  </si>
  <si>
    <t xml:space="preserve">TEL.Prozess.Comment[12] := ' '; </t>
  </si>
  <si>
    <t xml:space="preserve">TEL.Prozess.Comment[13] := ' '; </t>
  </si>
  <si>
    <t xml:space="preserve">TEL.Prozess.Comment[14] := ' '; </t>
  </si>
  <si>
    <t xml:space="preserve">TEL.Prozess.Comment[15] := ' '; </t>
  </si>
  <si>
    <t xml:space="preserve">TEL.Prozess.Comment[16] := ' '; </t>
  </si>
  <si>
    <t xml:space="preserve">TEL.Prozess.Comment[17] := ' '; </t>
  </si>
  <si>
    <t xml:space="preserve">TEL.Prozess.Comment[18] := ' '; </t>
  </si>
  <si>
    <t xml:space="preserve">TEL.Prozess.Comment[19] := ' '; </t>
  </si>
  <si>
    <t xml:space="preserve">TEL.Prozess.Comment[20] := ' '; </t>
  </si>
  <si>
    <t xml:space="preserve">TEL.Prozess.Comment[21] := ' '; </t>
  </si>
  <si>
    <t xml:space="preserve">TEL.Prozess.Comment[22] := ' '; </t>
  </si>
  <si>
    <t xml:space="preserve">TEL.Prozess.Comment[23] := ' '; </t>
  </si>
  <si>
    <t xml:space="preserve">TEL.Prozess.Comment[24] := ' '; </t>
  </si>
  <si>
    <t xml:space="preserve">TEL.Prozess.Comment[25] := ' '; </t>
  </si>
  <si>
    <t xml:space="preserve">TEL.Prozess.Comment[26] := ' '; </t>
  </si>
  <si>
    <t xml:space="preserve">TEL.Prozess.Comment[27] := ' '; </t>
  </si>
  <si>
    <t xml:space="preserve">TEL.Prozess.Comment[28] := ' '; </t>
  </si>
  <si>
    <t xml:space="preserve">TEL.Prozess.Comment[29] := ' '; </t>
  </si>
  <si>
    <t xml:space="preserve">TEL.Prozess.Comment[30] := ' '; </t>
  </si>
  <si>
    <t xml:space="preserve">TEL.Prozess.Comment[31] := ' '; </t>
  </si>
  <si>
    <t xml:space="preserve">TEL.Prozess.Comment[32] := ' '; </t>
  </si>
  <si>
    <t xml:space="preserve">TEL.Prozess.Comment[33] := ' '; </t>
  </si>
  <si>
    <t xml:space="preserve">TEL.Prozess.Comment[34] := ' '; </t>
  </si>
  <si>
    <t xml:space="preserve">TEL.Prozess.Comment[35] := ' '; </t>
  </si>
  <si>
    <t xml:space="preserve">TEL.Prozess.Comment[36] := ' '; </t>
  </si>
  <si>
    <t xml:space="preserve">TEL.Prozess.Comment[37] := ' '; </t>
  </si>
  <si>
    <t>TEL.TestStep[4].resultValue := 0</t>
  </si>
  <si>
    <t xml:space="preserve">TEL.TestStep[4].desiredValue := 0; </t>
  </si>
  <si>
    <t xml:space="preserve">TEL.TestStep[4].duration := 0; </t>
  </si>
  <si>
    <t xml:space="preserve">TEL.TestStep[4].frei_0_3 := 0; </t>
  </si>
  <si>
    <t xml:space="preserve">TEL.TestStep[4].resultValueIsValid := FALSE; </t>
  </si>
  <si>
    <t xml:space="preserve">TEL.TestStep[4].desiredValueIsValid := FALSE; </t>
  </si>
  <si>
    <t xml:space="preserve">TEL.TestStep[4].result_IO_NIO := FALSE; </t>
  </si>
  <si>
    <t xml:space="preserve">TEL.TestStep[4].frei_1_2 := FALSE; </t>
  </si>
  <si>
    <t xml:space="preserve">TEL.TestStep[4].sequenceNrResult := B#16#0; </t>
  </si>
  <si>
    <t>TEL.TestStep[5].resultValue := 0</t>
  </si>
  <si>
    <t xml:space="preserve">TEL.TestStep[5].desiredValue := 0; </t>
  </si>
  <si>
    <t xml:space="preserve">TEL.TestStep[5].duration := 0; </t>
  </si>
  <si>
    <t xml:space="preserve">TEL.TestStep[5].frei_0_3 := 0; </t>
  </si>
  <si>
    <t xml:space="preserve">TEL.TestStep[5].resultValueIsValid := FALSE; </t>
  </si>
  <si>
    <t xml:space="preserve">TEL.TestStep[5].desiredValueIsValid := FALSE; </t>
  </si>
  <si>
    <t xml:space="preserve">TEL.TestStep[5].result_IO_NIO := FALSE; </t>
  </si>
  <si>
    <t xml:space="preserve">TEL.TestStep[5].frei_1_2 := FALSE; </t>
  </si>
  <si>
    <t xml:space="preserve">TEL.TestStep[5].sequenceNrResult := B#16#0; </t>
  </si>
  <si>
    <t>TEL.TestStep[6].resultValue := 0</t>
  </si>
  <si>
    <t xml:space="preserve">TEL.TestStep[6].desiredValue := 0; </t>
  </si>
  <si>
    <t xml:space="preserve">TEL.TestStep[6].duration := 0; </t>
  </si>
  <si>
    <t xml:space="preserve">TEL.TestStep[6].frei_0_3 := 0; </t>
  </si>
  <si>
    <t xml:space="preserve">TEL.TestStep[6].resultValueIsValid := FALSE; </t>
  </si>
  <si>
    <t xml:space="preserve">TEL.TestStep[6].desiredValueIsValid := FALSE; </t>
  </si>
  <si>
    <t xml:space="preserve">TEL.TestStep[6].result_IO_NIO := FALSE; </t>
  </si>
  <si>
    <t xml:space="preserve">TEL.TestStep[6].frei_1_2 := FALSE; </t>
  </si>
  <si>
    <t xml:space="preserve">TEL.TestStep[6].sequenceNrResult := B#16#0; </t>
  </si>
  <si>
    <t>TEL.TestStep[7].resultValue := 0</t>
  </si>
  <si>
    <t xml:space="preserve">TEL.TestStep[7].desiredValue := 0; </t>
  </si>
  <si>
    <t xml:space="preserve">TEL.TestStep[7].duration := 0; </t>
  </si>
  <si>
    <t xml:space="preserve">TEL.TestStep[7].frei_0_3 := 0; </t>
  </si>
  <si>
    <t xml:space="preserve">TEL.TestStep[7].resultValueIsValid := FALSE; </t>
  </si>
  <si>
    <t xml:space="preserve">TEL.TestStep[7].desiredValueIsValid := FALSE; </t>
  </si>
  <si>
    <t xml:space="preserve">TEL.TestStep[7].result_IO_NIO := FALSE; </t>
  </si>
  <si>
    <t xml:space="preserve">TEL.TestStep[7].frei_1_2 := FALSE; </t>
  </si>
  <si>
    <t xml:space="preserve">TEL.TestStep[7].sequenceNrResult := B#16#0; </t>
  </si>
  <si>
    <t>TEL.TestStep[8].resultValue := 0</t>
  </si>
  <si>
    <t xml:space="preserve">TEL.TestStep[8].desiredValue := 0; </t>
  </si>
  <si>
    <t xml:space="preserve">TEL.TestStep[8].duration := 0; </t>
  </si>
  <si>
    <t xml:space="preserve">TEL.TestStep[8].frei_0_3 := 0; </t>
  </si>
  <si>
    <t xml:space="preserve">TEL.TestStep[8].resultValueIsValid := FALSE; </t>
  </si>
  <si>
    <t xml:space="preserve">TEL.TestStep[8].desiredValueIsValid := FALSE; </t>
  </si>
  <si>
    <t xml:space="preserve">TEL.TestStep[8].result_IO_NIO := FALSE; </t>
  </si>
  <si>
    <t xml:space="preserve">TEL.TestStep[8].frei_1_2 := FALSE; </t>
  </si>
  <si>
    <t xml:space="preserve">TEL.TestStep[8].sequenceNrResult := B#16#0; </t>
  </si>
  <si>
    <t>TEL.TestStep[9].resultValue := 0</t>
  </si>
  <si>
    <t xml:space="preserve">TEL.TestStep[9].desiredValue := 0; </t>
  </si>
  <si>
    <t xml:space="preserve">TEL.TestStep[9].duration := 0; </t>
  </si>
  <si>
    <t xml:space="preserve">TEL.TestStep[9].frei_0_3 := 0; </t>
  </si>
  <si>
    <t xml:space="preserve">TEL.TestStep[9].resultValueIsValid := FALSE; </t>
  </si>
  <si>
    <t xml:space="preserve">TEL.TestStep[9].desiredValueIsValid := FALSE; </t>
  </si>
  <si>
    <t xml:space="preserve">TEL.TestStep[9].result_IO_NIO := FALSE; </t>
  </si>
  <si>
    <t xml:space="preserve">TEL.TestStep[9].frei_1_2 := FALSE; </t>
  </si>
  <si>
    <t xml:space="preserve">TEL.TestStep[9].sequenceNrResult := B#16#0; </t>
  </si>
  <si>
    <t>TEL.TestStep[10].resultValue := 0</t>
  </si>
  <si>
    <t xml:space="preserve">TEL.TestStep[10].desiredValue := 0; </t>
  </si>
  <si>
    <t xml:space="preserve">TEL.TestStep[10].duration := 0; </t>
  </si>
  <si>
    <t xml:space="preserve">TEL.TestStep[10].frei_0_3 := 0; </t>
  </si>
  <si>
    <t xml:space="preserve">TEL.TestStep[10].resultValueIsValid := FALSE; </t>
  </si>
  <si>
    <t xml:space="preserve">TEL.TestStep[10].desiredValueIsValid := FALSE; </t>
  </si>
  <si>
    <t xml:space="preserve">TEL.TestStep[10].result_IO_NIO := FALSE; </t>
  </si>
  <si>
    <t xml:space="preserve">TEL.TestStep[10].frei_1_2 := FALSE; </t>
  </si>
  <si>
    <t xml:space="preserve">TEL.TestStep[10].sequenceNrResult := B#16#0; </t>
  </si>
  <si>
    <t>TEL.TestStep[11].resultValue := 0</t>
  </si>
  <si>
    <t xml:space="preserve">TEL.TestStep[11].desiredValue := 0; </t>
  </si>
  <si>
    <t xml:space="preserve">TEL.TestStep[11].duration := 0; </t>
  </si>
  <si>
    <t xml:space="preserve">TEL.TestStep[11].frei_0_3 := 0; </t>
  </si>
  <si>
    <t xml:space="preserve">TEL.TestStep[11].resultValueIsValid := FALSE; </t>
  </si>
  <si>
    <t xml:space="preserve">TEL.TestStep[11].desiredValueIsValid := FALSE; </t>
  </si>
  <si>
    <t xml:space="preserve">TEL.TestStep[11].result_IO_NIO := FALSE; </t>
  </si>
  <si>
    <t xml:space="preserve">TEL.TestStep[11].frei_1_2 := FALSE; </t>
  </si>
  <si>
    <t xml:space="preserve">TEL.TestStep[11].sequenceNrResult := B#16#0; </t>
  </si>
  <si>
    <t>TEL.TestStep[12].resultValue := 0</t>
  </si>
  <si>
    <t xml:space="preserve">TEL.TestStep[12].desiredValue := 0; </t>
  </si>
  <si>
    <t xml:space="preserve">TEL.TestStep[12].duration := 0; </t>
  </si>
  <si>
    <t xml:space="preserve">TEL.TestStep[12].frei_0_3 := 0; </t>
  </si>
  <si>
    <t xml:space="preserve">TEL.TestStep[12].resultValueIsValid := FALSE; </t>
  </si>
  <si>
    <t xml:space="preserve">TEL.TestStep[12].desiredValueIsValid := FALSE; </t>
  </si>
  <si>
    <t xml:space="preserve">TEL.TestStep[12].result_IO_NIO := FALSE; </t>
  </si>
  <si>
    <t xml:space="preserve">TEL.TestStep[12].frei_1_2 := FALSE; </t>
  </si>
  <si>
    <t xml:space="preserve">TEL.TestStep[12].sequenceNrResult := B#16#0; </t>
  </si>
  <si>
    <t>TEL.TestStep[13].resultValue := 0</t>
  </si>
  <si>
    <t xml:space="preserve">TEL.TestStep[13].desiredValue := 0; </t>
  </si>
  <si>
    <t xml:space="preserve">TEL.TestStep[13].duration := 0; </t>
  </si>
  <si>
    <t xml:space="preserve">TEL.TestStep[13].frei_0_3 := 0; </t>
  </si>
  <si>
    <t xml:space="preserve">TEL.TestStep[13].resultValueIsValid := FALSE; </t>
  </si>
  <si>
    <t xml:space="preserve">TEL.TestStep[13].desiredValueIsValid := FALSE; </t>
  </si>
  <si>
    <t xml:space="preserve">TEL.TestStep[13].result_IO_NIO := FALSE; </t>
  </si>
  <si>
    <t xml:space="preserve">TEL.TestStep[13].frei_1_2 := FALSE; </t>
  </si>
  <si>
    <t xml:space="preserve">TEL.TestStep[13].sequenceNrResult := B#16#0; </t>
  </si>
  <si>
    <t>TEL.TestStep[14].resultValue := 0</t>
  </si>
  <si>
    <t xml:space="preserve">TEL.TestStep[14].desiredValue := 0; </t>
  </si>
  <si>
    <t xml:space="preserve">TEL.TestStep[14].duration := 0; </t>
  </si>
  <si>
    <t xml:space="preserve">TEL.TestStep[14].frei_0_3 := 0; </t>
  </si>
  <si>
    <t xml:space="preserve">TEL.TestStep[14].resultValueIsValid := FALSE; </t>
  </si>
  <si>
    <t xml:space="preserve">TEL.TestStep[14].desiredValueIsValid := FALSE; </t>
  </si>
  <si>
    <t xml:space="preserve">TEL.TestStep[14].result_IO_NIO := FALSE; </t>
  </si>
  <si>
    <t xml:space="preserve">TEL.TestStep[14].frei_1_2 := FALSE; </t>
  </si>
  <si>
    <t xml:space="preserve">TEL.TestStep[14].sequenceNrResult := B#16#0; </t>
  </si>
  <si>
    <t>TEL.TestStep[15].resultValue := 0</t>
  </si>
  <si>
    <t xml:space="preserve">TEL.TestStep[15].desiredValue := 0; </t>
  </si>
  <si>
    <t xml:space="preserve">TEL.TestStep[15].duration := 0; </t>
  </si>
  <si>
    <t xml:space="preserve">TEL.TestStep[15].frei_0_3 := 0; </t>
  </si>
  <si>
    <t xml:space="preserve">TEL.TestStep[15].resultValueIsValid := FALSE; </t>
  </si>
  <si>
    <t xml:space="preserve">TEL.TestStep[15].desiredValueIsValid := FALSE; </t>
  </si>
  <si>
    <t xml:space="preserve">TEL.TestStep[15].result_IO_NIO := FALSE; </t>
  </si>
  <si>
    <t xml:space="preserve">TEL.TestStep[15].frei_1_2 := FALSE; </t>
  </si>
  <si>
    <t xml:space="preserve">TEL.TestStep[15].sequenceNrResult := B#16#0; </t>
  </si>
  <si>
    <t>TEL.TestStep[16].resultValue := 0</t>
  </si>
  <si>
    <t xml:space="preserve">TEL.TestStep[16].desiredValue := 0; </t>
  </si>
  <si>
    <t xml:space="preserve">TEL.TestStep[16].duration := 0; </t>
  </si>
  <si>
    <t xml:space="preserve">TEL.TestStep[16].frei_0_3 := 0; </t>
  </si>
  <si>
    <t xml:space="preserve">TEL.TestStep[16].resultValueIsValid := FALSE; </t>
  </si>
  <si>
    <t xml:space="preserve">TEL.TestStep[16].desiredValueIsValid := FALSE; </t>
  </si>
  <si>
    <t xml:space="preserve">TEL.TestStep[16].result_IO_NIO := FALSE; </t>
  </si>
  <si>
    <t xml:space="preserve">TEL.TestStep[16].frei_1_2 := FALSE; </t>
  </si>
  <si>
    <t xml:space="preserve">TEL.TestStep[16].sequenceNrResult := B#16#0; </t>
  </si>
  <si>
    <t>TEL.TestStep[17].resultValue := 0</t>
  </si>
  <si>
    <t xml:space="preserve">TEL.TestStep[17].desiredValue := 0; </t>
  </si>
  <si>
    <t xml:space="preserve">TEL.TestStep[17].duration := 0; </t>
  </si>
  <si>
    <t xml:space="preserve">TEL.TestStep[17].frei_0_3 := 0; </t>
  </si>
  <si>
    <t xml:space="preserve">TEL.TestStep[17].resultValueIsValid := FALSE; </t>
  </si>
  <si>
    <t xml:space="preserve">TEL.TestStep[17].desiredValueIsValid := FALSE; </t>
  </si>
  <si>
    <t xml:space="preserve">TEL.TestStep[17].result_IO_NIO := FALSE; </t>
  </si>
  <si>
    <t xml:space="preserve">TEL.TestStep[17].frei_1_2 := FALSE; </t>
  </si>
  <si>
    <t xml:space="preserve">TEL.TestStep[17].sequenceNrResult := B#16#0; </t>
  </si>
  <si>
    <t>TEL.TestStep[18].resultValue := 0</t>
  </si>
  <si>
    <t xml:space="preserve">TEL.TestStep[18].desiredValue := 0; </t>
  </si>
  <si>
    <t xml:space="preserve">TEL.TestStep[18].duration := 0; </t>
  </si>
  <si>
    <t xml:space="preserve">TEL.TestStep[18].frei_0_3 := 0; </t>
  </si>
  <si>
    <t xml:space="preserve">TEL.TestStep[18].resultValueIsValid := FALSE; </t>
  </si>
  <si>
    <t xml:space="preserve">TEL.TestStep[18].desiredValueIsValid := FALSE; </t>
  </si>
  <si>
    <t xml:space="preserve">TEL.TestStep[18].result_IO_NIO := FALSE; </t>
  </si>
  <si>
    <t xml:space="preserve">TEL.TestStep[18].frei_1_2 := FALSE; </t>
  </si>
  <si>
    <t xml:space="preserve">TEL.TestStep[18].sequenceNrResult := B#16#0; </t>
  </si>
  <si>
    <t>TEL.TestStep[19].resultValue := 0</t>
  </si>
  <si>
    <t xml:space="preserve">TEL.TestStep[19].desiredValue := 0; </t>
  </si>
  <si>
    <t xml:space="preserve">TEL.TestStep[19].duration := 0; </t>
  </si>
  <si>
    <t xml:space="preserve">TEL.TestStep[19].frei_0_3 := 0; </t>
  </si>
  <si>
    <t xml:space="preserve">TEL.TestStep[19].resultValueIsValid := FALSE; </t>
  </si>
  <si>
    <t xml:space="preserve">TEL.TestStep[19].desiredValueIsValid := FALSE; </t>
  </si>
  <si>
    <t xml:space="preserve">TEL.TestStep[19].result_IO_NIO := FALSE; </t>
  </si>
  <si>
    <t xml:space="preserve">TEL.TestStep[19].frei_1_2 := FALSE; </t>
  </si>
  <si>
    <t xml:space="preserve">TEL.TestStep[19].sequenceNrResult := B#16#0; </t>
  </si>
  <si>
    <t>TEL.TestStep[20].resultValue := 0</t>
  </si>
  <si>
    <t xml:space="preserve">TEL.TestStep[20].desiredValue := 0; </t>
  </si>
  <si>
    <t xml:space="preserve">TEL.TestStep[20].duration := 0; </t>
  </si>
  <si>
    <t xml:space="preserve">TEL.TestStep[20].frei_0_3 := 0; </t>
  </si>
  <si>
    <t xml:space="preserve">TEL.TestStep[20].resultValueIsValid := FALSE; </t>
  </si>
  <si>
    <t xml:space="preserve">TEL.TestStep[20].desiredValueIsValid := FALSE; </t>
  </si>
  <si>
    <t xml:space="preserve">TEL.TestStep[20].result_IO_NIO := FALSE; </t>
  </si>
  <si>
    <t xml:space="preserve">TEL.TestStep[20].frei_1_2 := FALSE; </t>
  </si>
  <si>
    <t xml:space="preserve">TEL.TestStep[20].sequenceNrResult := B#16#0; </t>
  </si>
  <si>
    <t>TEL.TestStep[21].resultValue := 0</t>
  </si>
  <si>
    <t xml:space="preserve">TEL.TestStep[21].desiredValue := 0; </t>
  </si>
  <si>
    <t xml:space="preserve">TEL.TestStep[21].duration := 0; </t>
  </si>
  <si>
    <t xml:space="preserve">TEL.TestStep[21].frei_0_3 := 0; </t>
  </si>
  <si>
    <t xml:space="preserve">TEL.TestStep[21].resultValueIsValid := FALSE; </t>
  </si>
  <si>
    <t xml:space="preserve">TEL.TestStep[21].desiredValueIsValid := FALSE; </t>
  </si>
  <si>
    <t xml:space="preserve">TEL.TestStep[21].result_IO_NIO := FALSE; </t>
  </si>
  <si>
    <t xml:space="preserve">TEL.TestStep[21].frei_1_2 := FALSE; </t>
  </si>
  <si>
    <t xml:space="preserve">TEL.TestStep[21].sequenceNrResult := B#16#0; </t>
  </si>
  <si>
    <t>TEL.TestStep[22].resultValue := 0</t>
  </si>
  <si>
    <t xml:space="preserve">TEL.TestStep[22].desiredValue := 0; </t>
  </si>
  <si>
    <t xml:space="preserve">TEL.TestStep[22].duration := 0; </t>
  </si>
  <si>
    <t xml:space="preserve">TEL.TestStep[22].frei_0_3 := 0; </t>
  </si>
  <si>
    <t xml:space="preserve">TEL.TestStep[22].resultValueIsValid := FALSE; </t>
  </si>
  <si>
    <t xml:space="preserve">TEL.TestStep[22].desiredValueIsValid := FALSE; </t>
  </si>
  <si>
    <t xml:space="preserve">TEL.TestStep[22].result_IO_NIO := FALSE; </t>
  </si>
  <si>
    <t xml:space="preserve">TEL.TestStep[22].frei_1_2 := FALSE; </t>
  </si>
  <si>
    <t xml:space="preserve">TEL.TestStep[22].sequenceNrResult := B#16#0; </t>
  </si>
  <si>
    <t>TEL.TestStep[23].resultValue := 0</t>
  </si>
  <si>
    <t xml:space="preserve">TEL.TestStep[23].desiredValue := 0; </t>
  </si>
  <si>
    <t xml:space="preserve">TEL.TestStep[23].duration := 0; </t>
  </si>
  <si>
    <t xml:space="preserve">TEL.TestStep[23].frei_0_3 := 0; </t>
  </si>
  <si>
    <t xml:space="preserve">TEL.TestStep[23].resultValueIsValid := FALSE; </t>
  </si>
  <si>
    <t xml:space="preserve">TEL.TestStep[23].desiredValueIsValid := FALSE; </t>
  </si>
  <si>
    <t xml:space="preserve">TEL.TestStep[23].result_IO_NIO := FALSE; </t>
  </si>
  <si>
    <t xml:space="preserve">TEL.TestStep[23].frei_1_2 := FALSE; </t>
  </si>
  <si>
    <t xml:space="preserve">TEL.TestStep[23].sequenceNrResult := B#16#0; </t>
  </si>
  <si>
    <t>TEL.TestStep[24].resultValue := 0</t>
  </si>
  <si>
    <t xml:space="preserve">TEL.TestStep[24].desiredValue := 0; </t>
  </si>
  <si>
    <t xml:space="preserve">TEL.TestStep[24].duration := 0; </t>
  </si>
  <si>
    <t xml:space="preserve">TEL.TestStep[24].frei_0_3 := 0; </t>
  </si>
  <si>
    <t xml:space="preserve">TEL.TestStep[24].resultValueIsValid := FALSE; </t>
  </si>
  <si>
    <t xml:space="preserve">TEL.TestStep[24].desiredValueIsValid := FALSE; </t>
  </si>
  <si>
    <t xml:space="preserve">TEL.TestStep[24].result_IO_NIO := FALSE; </t>
  </si>
  <si>
    <t xml:space="preserve">TEL.TestStep[24].frei_1_2 := FALSE; </t>
  </si>
  <si>
    <t xml:space="preserve">TEL.TestStep[24].sequenceNrResult := B#16#0; </t>
  </si>
  <si>
    <t>TEL.TestStep[25].resultValue := 0</t>
  </si>
  <si>
    <t>TEL.TestStep[26].resultValue := 0</t>
  </si>
  <si>
    <t>IST_Druckaufbau</t>
  </si>
  <si>
    <t>SOLL_Druckaufbau</t>
  </si>
  <si>
    <t>Vakuum_Druck</t>
  </si>
  <si>
    <t>Druck</t>
  </si>
  <si>
    <t>s</t>
  </si>
  <si>
    <t>M9BF0G17</t>
  </si>
  <si>
    <t>HALLE_55</t>
  </si>
  <si>
    <t>10.246.4.174</t>
  </si>
  <si>
    <t>ml /1</t>
  </si>
  <si>
    <t>mbar /1</t>
  </si>
  <si>
    <t>Aufzeichnung Vakuum_Druckverlauf</t>
  </si>
  <si>
    <t>Aufzeichnung Füll_Druckverlauf</t>
  </si>
  <si>
    <t>Adapter spannen</t>
  </si>
  <si>
    <t>Druckaufbau</t>
  </si>
  <si>
    <t>Drucklecktest</t>
  </si>
  <si>
    <t>Druckausgleich</t>
  </si>
  <si>
    <t>Grobvakuum</t>
  </si>
  <si>
    <t>Feinvakuum</t>
  </si>
  <si>
    <t>Vakuumlecktest</t>
  </si>
  <si>
    <t>Nachvakuum</t>
  </si>
  <si>
    <t>Pause vor Füllen</t>
  </si>
  <si>
    <t>Adapter_spannen</t>
  </si>
  <si>
    <t>IST_Zeit</t>
  </si>
  <si>
    <t>Druckaufbau / System belüften</t>
  </si>
  <si>
    <t>Grobvakuum / Vorvakuum</t>
  </si>
  <si>
    <t>Feinvakuum / Endvakuum</t>
  </si>
  <si>
    <t>System Druckausgleich</t>
  </si>
  <si>
    <t>Fülldruck</t>
  </si>
  <si>
    <t>mbar/1</t>
  </si>
  <si>
    <t>IST_Drucklecktest</t>
  </si>
  <si>
    <t>SOLL_Drucklecktest</t>
  </si>
  <si>
    <t>IST_Druckausgleich</t>
  </si>
  <si>
    <t>SOLL_Druckausgleich</t>
  </si>
  <si>
    <t>SOLL_Grobvakuum</t>
  </si>
  <si>
    <t>IST_Feinvakuum</t>
  </si>
  <si>
    <t>SOLL_Feinvakuum</t>
  </si>
  <si>
    <t>IST_Grobvakuum</t>
  </si>
  <si>
    <t>IST_Vakuumlecktest</t>
  </si>
  <si>
    <t>SOLL_Vakuumlecktest</t>
  </si>
  <si>
    <t>IST_Nachvakuum</t>
  </si>
  <si>
    <t>SOLL_Nachvakuum</t>
  </si>
  <si>
    <t>IST_Füllen_Druck</t>
  </si>
  <si>
    <t>SOLL_Füllen_Druck</t>
  </si>
  <si>
    <t>ml/1</t>
  </si>
  <si>
    <t>IST_Füllen_Volumen</t>
  </si>
  <si>
    <t>SOLL_Füllen_Volumen</t>
  </si>
  <si>
    <t>Fehler bei Fehlerspeicher lesen</t>
  </si>
  <si>
    <t>Fehler bei Fehlerspeicher löschen</t>
  </si>
  <si>
    <t>Fülldruck n.i.O</t>
  </si>
  <si>
    <t>Fehler bei Ansteuerung Ventile EIN</t>
  </si>
  <si>
    <t>Fehler bei Ansteuerung Ventile AUS</t>
  </si>
  <si>
    <t>Fehler bei Steuergerät-Identifizierung</t>
  </si>
  <si>
    <t>ABS Fehler Steckverbindung</t>
  </si>
  <si>
    <t>Steuergerät antwortet nicht</t>
  </si>
  <si>
    <t>Funkadapter nicht gefunden</t>
  </si>
  <si>
    <t>Funkadapter antwortet nicht</t>
  </si>
  <si>
    <t>Keine Zündung</t>
  </si>
  <si>
    <t>Kommunikation PC-SPS System</t>
  </si>
  <si>
    <t>Feinleck Vakuum Grenzwert</t>
  </si>
  <si>
    <t>Grobleck Sollvakuum nicht erreicht</t>
  </si>
  <si>
    <t>Eingangsdruckcheck Druckluft</t>
  </si>
  <si>
    <t>Spülen (nur bei Nacharbeitsanlage)</t>
  </si>
  <si>
    <t>sonstiger Fehler</t>
  </si>
  <si>
    <t>Die Parameter sind nicht bekannt!!</t>
  </si>
  <si>
    <t>Programm_1</t>
  </si>
  <si>
    <t>Programm_2</t>
  </si>
  <si>
    <t>Programm_3</t>
  </si>
  <si>
    <t>Programm_4</t>
  </si>
  <si>
    <t>Programm_5</t>
  </si>
  <si>
    <t>mbar/10</t>
  </si>
  <si>
    <t>Dauer Rücksaugen auf Niveau</t>
  </si>
  <si>
    <t>Füllen Drucklecktest</t>
  </si>
  <si>
    <t>Länge = 2220 Byte (UDT543 + 24Byte Haeder)</t>
  </si>
  <si>
    <t>mit Kurven-Übertragung (Blockresult)</t>
  </si>
  <si>
    <t>Pause_vor_Fuellen</t>
  </si>
  <si>
    <t>Fuellen_bis_Druck_erreicht</t>
  </si>
  <si>
    <t>Fuellen_bis_Zaehlerstillstand</t>
  </si>
  <si>
    <t>Nivellieren_Ruecksaugen</t>
  </si>
  <si>
    <t>Fuell_Druck</t>
  </si>
  <si>
    <t>Fuellvolumen</t>
  </si>
  <si>
    <t xml:space="preserve">TEL.TestStep[25].resultValueIsValid =TRUE; </t>
  </si>
  <si>
    <t xml:space="preserve">TEL.TestStep[25].desiredValueIsValid =TRUE; </t>
  </si>
  <si>
    <t xml:space="preserve">TEL.TestStep[25].result_IO_NIO := FALSE; </t>
  </si>
  <si>
    <t xml:space="preserve">TEL.TestStep[25].frei_1_2 := FALSE; </t>
  </si>
  <si>
    <r>
      <t xml:space="preserve">Programmnummer in </t>
    </r>
    <r>
      <rPr>
        <i/>
        <sz val="10"/>
        <color theme="1"/>
        <rFont val="Arial"/>
        <family val="2"/>
      </rPr>
      <t>resultValue,</t>
    </r>
    <r>
      <rPr>
        <sz val="10"/>
        <color theme="1"/>
        <rFont val="Arial"/>
        <family val="2"/>
      </rPr>
      <t xml:space="preserve">  die in APDM einzutragen ist</t>
    </r>
  </si>
  <si>
    <r>
      <t>Programmanwahl   in desired</t>
    </r>
    <r>
      <rPr>
        <i/>
        <sz val="10"/>
        <color theme="1"/>
        <rFont val="Arial"/>
        <family val="2"/>
      </rPr>
      <t>Value</t>
    </r>
    <r>
      <rPr>
        <sz val="10"/>
        <color theme="1"/>
        <rFont val="Arial"/>
        <family val="2"/>
      </rPr>
      <t>, die in APDM einzutragen ist</t>
    </r>
  </si>
  <si>
    <t xml:space="preserve">TEL.TestStep[26].resultValueIsValid =TRUE; </t>
  </si>
  <si>
    <t xml:space="preserve">TEL.TestStep[26].desiredValueIsValid =TRUE; </t>
  </si>
  <si>
    <r>
      <t>Ausgleic</t>
    </r>
    <r>
      <rPr>
        <sz val="10"/>
        <rFont val="Arial"/>
        <family val="2"/>
      </rPr>
      <t>h_Fue</t>
    </r>
    <r>
      <rPr>
        <sz val="10"/>
        <color theme="1"/>
        <rFont val="Arial"/>
        <family val="2"/>
      </rPr>
      <t>lldruck</t>
    </r>
  </si>
  <si>
    <r>
      <t xml:space="preserve">Fehlercode_1 wird als </t>
    </r>
    <r>
      <rPr>
        <i/>
        <sz val="10"/>
        <color theme="1"/>
        <rFont val="Arial"/>
        <family val="2"/>
      </rPr>
      <t>resultValue</t>
    </r>
    <r>
      <rPr>
        <sz val="10"/>
        <color theme="1"/>
        <rFont val="Arial"/>
        <family val="2"/>
      </rPr>
      <t xml:space="preserve"> geliefert, der in APDM einzutragen ist. </t>
    </r>
  </si>
  <si>
    <r>
      <t>Fehlercode_2 wird als desired</t>
    </r>
    <r>
      <rPr>
        <i/>
        <sz val="10"/>
        <color theme="1"/>
        <rFont val="Arial"/>
        <family val="2"/>
      </rPr>
      <t>Value</t>
    </r>
    <r>
      <rPr>
        <sz val="10"/>
        <color theme="1"/>
        <rFont val="Arial"/>
        <family val="2"/>
      </rPr>
      <t xml:space="preserve"> geliefert, der in APDM einzutragen ist. </t>
    </r>
  </si>
  <si>
    <t>Flag setzen, wenn Fehlercode 1 vorhanden!</t>
  </si>
  <si>
    <t>Flag setzen, wenn Fehlercode 2 vorhanden!</t>
  </si>
  <si>
    <t>Flag setzen, wenn Fehlercode 3 vorhanden!</t>
  </si>
  <si>
    <t>Flag setzen, wenn Programmnummer vorhanden!</t>
  </si>
  <si>
    <t>Flag setzen, wenn Programmanwahl vorhanden!</t>
  </si>
  <si>
    <t>Fehler1 (von SPS)</t>
  </si>
  <si>
    <t>Fehler2 (ABS Code)</t>
  </si>
  <si>
    <t>Fehler3 (hier nicht vorhanden)</t>
  </si>
  <si>
    <r>
      <rPr>
        <b/>
        <u/>
        <sz val="10"/>
        <rFont val="Arial"/>
        <family val="2"/>
      </rPr>
      <t xml:space="preserve">Hinweise:
</t>
    </r>
    <r>
      <rPr>
        <b/>
        <sz val="10"/>
        <rFont val="Arial"/>
        <family val="2"/>
      </rPr>
      <t xml:space="preserve">allgemein: </t>
    </r>
    <r>
      <rPr>
        <sz val="10"/>
        <rFont val="Arial"/>
        <family val="2"/>
      </rPr>
      <t xml:space="preserve">nur hellblaue Felder sind auszufüllen
</t>
    </r>
    <r>
      <rPr>
        <b/>
        <sz val="10"/>
        <rFont val="Arial"/>
        <family val="2"/>
      </rPr>
      <t>Kopfdaten:</t>
    </r>
    <r>
      <rPr>
        <sz val="10"/>
        <rFont val="Arial"/>
        <family val="2"/>
      </rPr>
      <t xml:space="preserve"> maximale Anzahl an Zeichen beachten! Wichtig ist der Identbegriff 'ShortVIN' des Fahrzeuges. Weitere Fahrzeuginformationen wie Baureihe, Typschlüssel, Sonderaustattungen werden innerhalb APDM aus der Fahrzeugdatenbank dazu gemappt.
</t>
    </r>
    <r>
      <rPr>
        <b/>
        <sz val="10"/>
        <rFont val="Arial"/>
        <family val="2"/>
      </rPr>
      <t>Prozesswerte:</t>
    </r>
    <r>
      <rPr>
        <sz val="10"/>
        <rFont val="Arial"/>
        <family val="2"/>
      </rPr>
      <t xml:space="preserve"> 
"Bezeichnung Prozessschritt = TestStep" mit maximal 30 Zeichen; Worte mit Unterstrich getrennt. Umlaute und </t>
    </r>
    <r>
      <rPr>
        <b/>
        <i/>
        <sz val="10"/>
        <rFont val="Arial"/>
        <family val="2"/>
      </rPr>
      <t>ß</t>
    </r>
    <r>
      <rPr>
        <sz val="10"/>
        <rFont val="Arial"/>
        <family val="2"/>
      </rPr>
      <t xml:space="preserve"> sind zu ersetzen durch </t>
    </r>
    <r>
      <rPr>
        <b/>
        <i/>
        <sz val="10"/>
        <rFont val="Arial"/>
        <family val="2"/>
      </rPr>
      <t>ae</t>
    </r>
    <r>
      <rPr>
        <sz val="10"/>
        <rFont val="Arial"/>
        <family val="2"/>
      </rPr>
      <t xml:space="preserve">, </t>
    </r>
    <r>
      <rPr>
        <b/>
        <i/>
        <sz val="10"/>
        <rFont val="Arial"/>
        <family val="2"/>
      </rPr>
      <t>oe</t>
    </r>
    <r>
      <rPr>
        <sz val="10"/>
        <rFont val="Arial"/>
        <family val="2"/>
      </rPr>
      <t xml:space="preserve">, </t>
    </r>
    <r>
      <rPr>
        <b/>
        <i/>
        <sz val="10"/>
        <rFont val="Arial"/>
        <family val="2"/>
      </rPr>
      <t>ue</t>
    </r>
    <r>
      <rPr>
        <sz val="10"/>
        <rFont val="Arial"/>
        <family val="2"/>
      </rPr>
      <t xml:space="preserve"> und </t>
    </r>
    <r>
      <rPr>
        <b/>
        <i/>
        <sz val="10"/>
        <rFont val="Arial"/>
        <family val="2"/>
      </rPr>
      <t>ss</t>
    </r>
    <r>
      <rPr>
        <sz val="10"/>
        <rFont val="Arial"/>
        <family val="2"/>
      </rPr>
      <t xml:space="preserve">. Prozeßschrittnamen </t>
    </r>
    <r>
      <rPr>
        <b/>
        <sz val="10"/>
        <rFont val="Arial"/>
        <family val="2"/>
      </rPr>
      <t>müssen</t>
    </r>
    <r>
      <rPr>
        <sz val="10"/>
        <rFont val="Arial"/>
        <family val="2"/>
      </rPr>
      <t xml:space="preserve"> eindeutig sein (kein Merfachvorkommen).
"Werte":          Bei unbenutzten Werten "-" eintragen / Alle Ist-/Soll-Werte aus der SPS werden als Integer mit Faktor x für Nachkommastellen abgelegt. Das Mapping (IC) teilt durch diesen Faktor x und erzeugt somit die Nachkommastellen auf APDM. Dauer nur in [s].
"Parameter":    Im TestStep_25 werden Parameter für das Medium eingetragen. Die möglichen Werte sind im optinalen Excelsheet 'Parameter' zu dokumentieren.
                      Für diesen Prozeßschritt wird vom IC je im Datenprotokoll enthaltenen Parameter ein Result mit der </t>
    </r>
    <r>
      <rPr>
        <b/>
        <i/>
        <sz val="10"/>
        <rFont val="Arial"/>
        <family val="2"/>
      </rPr>
      <t>sequenceNrResult</t>
    </r>
    <r>
      <rPr>
        <sz val="10"/>
        <rFont val="Arial"/>
        <family val="2"/>
      </rPr>
      <t xml:space="preserve"> = </t>
    </r>
    <r>
      <rPr>
        <b/>
        <sz val="10"/>
        <rFont val="Arial"/>
        <family val="2"/>
      </rPr>
      <t>25</t>
    </r>
    <r>
      <rPr>
        <sz val="10"/>
        <rFont val="Arial"/>
        <family val="2"/>
      </rPr>
      <t xml:space="preserve"> und dem jeweiligen Parameternamen (z.B. </t>
    </r>
    <r>
      <rPr>
        <b/>
        <i/>
        <sz val="10"/>
        <rFont val="Arial"/>
        <family val="2"/>
      </rPr>
      <t>Programmnummer</t>
    </r>
    <r>
      <rPr>
        <sz val="10"/>
        <rFont val="Arial"/>
        <family val="2"/>
      </rPr>
      <t xml:space="preserve">) als Resultname erzeugt.
"Fehlercodes": Im TestStep_26 werden bis zu 3 Fehlernummern eingetragen. Die möglichen Werte sind im optinalen Excelsheet 'Fehlercodes' zu dokumentieren.
                      Für diesen Prozeßschritt wird vom IC je im Datenprotokoll enthaltenen Fehlercode ein Result mit der </t>
    </r>
    <r>
      <rPr>
        <b/>
        <i/>
        <sz val="10"/>
        <rFont val="Arial"/>
        <family val="2"/>
      </rPr>
      <t>sequenceNrResult</t>
    </r>
    <r>
      <rPr>
        <sz val="10"/>
        <rFont val="Arial"/>
        <family val="2"/>
      </rPr>
      <t xml:space="preserve"> = </t>
    </r>
    <r>
      <rPr>
        <b/>
        <sz val="10"/>
        <rFont val="Arial"/>
        <family val="2"/>
      </rPr>
      <t>26</t>
    </r>
    <r>
      <rPr>
        <sz val="10"/>
        <rFont val="Arial"/>
        <family val="2"/>
      </rPr>
      <t xml:space="preserve"> und dem jeweiligen Fehlercodenamen (z. B. </t>
    </r>
    <r>
      <rPr>
        <b/>
        <i/>
        <sz val="10"/>
        <rFont val="Arial"/>
        <family val="2"/>
      </rPr>
      <t>Fehler1</t>
    </r>
    <r>
      <rPr>
        <sz val="10"/>
        <rFont val="Arial"/>
        <family val="2"/>
      </rPr>
      <t xml:space="preserve">) als Resultname erzeugt.
          </t>
    </r>
    <r>
      <rPr>
        <b/>
        <u/>
        <sz val="10"/>
        <rFont val="Arial"/>
        <family val="2"/>
      </rPr>
      <t>Wichtig für Paramter und Fehlercodes</t>
    </r>
    <r>
      <rPr>
        <sz val="10"/>
        <rFont val="Arial"/>
        <family val="2"/>
      </rPr>
      <t>: Wenn im Protokoll ein Wert an der jeweiligen Position (</t>
    </r>
    <r>
      <rPr>
        <b/>
        <sz val="10"/>
        <rFont val="Arial"/>
        <family val="2"/>
      </rPr>
      <t>resultValue</t>
    </r>
    <r>
      <rPr>
        <sz val="10"/>
        <rFont val="Arial"/>
        <family val="2"/>
      </rPr>
      <t xml:space="preserve">, </t>
    </r>
    <r>
      <rPr>
        <b/>
        <sz val="10"/>
        <rFont val="Arial"/>
        <family val="2"/>
      </rPr>
      <t>desiredValue</t>
    </r>
    <r>
      <rPr>
        <sz val="10"/>
        <rFont val="Arial"/>
        <family val="2"/>
      </rPr>
      <t xml:space="preserve">, </t>
    </r>
    <r>
      <rPr>
        <b/>
        <sz val="10"/>
        <rFont val="Arial"/>
        <family val="2"/>
      </rPr>
      <t>duration</t>
    </r>
    <r>
      <rPr>
        <sz val="10"/>
        <rFont val="Arial"/>
        <family val="2"/>
      </rPr>
      <t xml:space="preserve"> oder </t>
    </r>
    <r>
      <rPr>
        <b/>
        <sz val="10"/>
        <rFont val="Arial"/>
        <family val="2"/>
      </rPr>
      <t>frei_0_3</t>
    </r>
    <r>
      <rPr>
        <sz val="10"/>
        <rFont val="Arial"/>
        <family val="2"/>
      </rPr>
      <t>) übermittelt wird,
                                                                        muß auch das jeweilige Flag (</t>
    </r>
    <r>
      <rPr>
        <b/>
        <i/>
        <sz val="10"/>
        <rFont val="Arial"/>
        <family val="2"/>
      </rPr>
      <t>resultValueIsValid</t>
    </r>
    <r>
      <rPr>
        <sz val="10"/>
        <rFont val="Arial"/>
        <family val="2"/>
      </rPr>
      <t xml:space="preserve">, </t>
    </r>
    <r>
      <rPr>
        <b/>
        <i/>
        <sz val="10"/>
        <rFont val="Arial"/>
        <family val="2"/>
      </rPr>
      <t>desiredValueIsValid</t>
    </r>
    <r>
      <rPr>
        <sz val="10"/>
        <rFont val="Arial"/>
        <family val="2"/>
      </rPr>
      <t xml:space="preserve">, </t>
    </r>
    <r>
      <rPr>
        <b/>
        <i/>
        <sz val="10"/>
        <rFont val="Arial"/>
        <family val="2"/>
      </rPr>
      <t>result_IO_NIO</t>
    </r>
    <r>
      <rPr>
        <sz val="10"/>
        <rFont val="Arial"/>
        <family val="2"/>
      </rPr>
      <t xml:space="preserve"> bzw. </t>
    </r>
    <r>
      <rPr>
        <b/>
        <i/>
        <sz val="10"/>
        <rFont val="Arial"/>
        <family val="2"/>
      </rPr>
      <t>frei_1_2</t>
    </r>
    <r>
      <rPr>
        <sz val="10"/>
        <rFont val="Arial"/>
        <family val="2"/>
      </rPr>
      <t>) gesetzt sein, damit der Wert vom IC ausgelesen wird!
                                                                        Unabhängig von der Herkunftsposition (</t>
    </r>
    <r>
      <rPr>
        <b/>
        <sz val="10"/>
        <rFont val="Arial"/>
        <family val="2"/>
      </rPr>
      <t>resultValue</t>
    </r>
    <r>
      <rPr>
        <sz val="10"/>
        <rFont val="Arial"/>
        <family val="2"/>
      </rPr>
      <t xml:space="preserve">, </t>
    </r>
    <r>
      <rPr>
        <b/>
        <sz val="10"/>
        <rFont val="Arial"/>
        <family val="2"/>
      </rPr>
      <t>desiredValue</t>
    </r>
    <r>
      <rPr>
        <sz val="10"/>
        <rFont val="Arial"/>
        <family val="2"/>
      </rPr>
      <t xml:space="preserve">, </t>
    </r>
    <r>
      <rPr>
        <b/>
        <sz val="10"/>
        <rFont val="Arial"/>
        <family val="2"/>
      </rPr>
      <t>duration</t>
    </r>
    <r>
      <rPr>
        <sz val="10"/>
        <rFont val="Arial"/>
        <family val="2"/>
      </rPr>
      <t xml:space="preserve"> oder </t>
    </r>
    <r>
      <rPr>
        <b/>
        <sz val="10"/>
        <rFont val="Arial"/>
        <family val="2"/>
      </rPr>
      <t>frei_0_3</t>
    </r>
    <r>
      <rPr>
        <sz val="10"/>
        <rFont val="Arial"/>
        <family val="2"/>
      </rPr>
      <t xml:space="preserve">) wird der Wert vom IC als </t>
    </r>
    <r>
      <rPr>
        <b/>
        <sz val="10"/>
        <rFont val="Arial"/>
        <family val="2"/>
      </rPr>
      <t>resultValue</t>
    </r>
    <r>
      <rPr>
        <sz val="10"/>
        <rFont val="Arial"/>
        <family val="2"/>
      </rPr>
      <t xml:space="preserve"> an APDM übermittelt.
                                                                        Vom IC werden für diese beiden Steps an APDM kein </t>
    </r>
    <r>
      <rPr>
        <b/>
        <sz val="10"/>
        <rFont val="Arial"/>
        <family val="2"/>
      </rPr>
      <t>Sollwert</t>
    </r>
    <r>
      <rPr>
        <sz val="10"/>
        <rFont val="Arial"/>
        <family val="2"/>
      </rPr>
      <t xml:space="preserve">, </t>
    </r>
    <r>
      <rPr>
        <b/>
        <sz val="10"/>
        <rFont val="Arial"/>
        <family val="2"/>
      </rPr>
      <t>Zeitdauer</t>
    </r>
    <r>
      <rPr>
        <sz val="10"/>
        <rFont val="Arial"/>
        <family val="2"/>
      </rPr>
      <t xml:space="preserve"> und </t>
    </r>
    <r>
      <rPr>
        <b/>
        <sz val="10"/>
        <rFont val="Arial"/>
        <family val="2"/>
      </rPr>
      <t>Einheit</t>
    </r>
    <r>
      <rPr>
        <sz val="10"/>
        <rFont val="Arial"/>
        <family val="2"/>
      </rPr>
      <t xml:space="preserve"> und für </t>
    </r>
    <r>
      <rPr>
        <b/>
        <i/>
        <sz val="10"/>
        <rFont val="Arial"/>
        <family val="2"/>
      </rPr>
      <t>testStepResult</t>
    </r>
    <r>
      <rPr>
        <sz val="10"/>
        <rFont val="Arial"/>
        <family val="2"/>
      </rPr>
      <t xml:space="preserve"> immer </t>
    </r>
    <r>
      <rPr>
        <b/>
        <i/>
        <sz val="10"/>
        <rFont val="Arial"/>
        <family val="2"/>
      </rPr>
      <t>OK</t>
    </r>
    <r>
      <rPr>
        <b/>
        <sz val="10"/>
        <rFont val="Arial"/>
        <family val="2"/>
      </rPr>
      <t xml:space="preserve"> übermittelt.</t>
    </r>
    <r>
      <rPr>
        <sz val="10"/>
        <rFont val="Arial"/>
        <family val="2"/>
      </rPr>
      <t xml:space="preserve">
</t>
    </r>
    <r>
      <rPr>
        <b/>
        <sz val="10"/>
        <rFont val="Arial"/>
        <family val="2"/>
      </rPr>
      <t>Kurven:</t>
    </r>
    <r>
      <rPr>
        <sz val="10"/>
        <rFont val="Arial"/>
        <family val="2"/>
      </rPr>
      <t xml:space="preserve"> maximale Anzahl Werte pro Kurve = 300; die Zeitschritte sind = 1s in der SPS fix eingestellt.</t>
    </r>
  </si>
  <si>
    <t>Template - Bremsen-Befüllung Nacharbeit in Halle 55, Werk 6.1 - Übertragung SPS an APDM</t>
  </si>
  <si>
    <t>Länge = 418 Byte (UDT544 + 24Byte Haeder)</t>
  </si>
  <si>
    <t>ohne Kurven-Übertragung</t>
  </si>
  <si>
    <t>1.0</t>
  </si>
  <si>
    <t>Ersterfassung</t>
  </si>
  <si>
    <t>Aktualisierung von kleinen Korrekturen</t>
  </si>
  <si>
    <t>Datum: 2016-09-27</t>
  </si>
  <si>
    <t>BMW Group</t>
  </si>
  <si>
    <r>
      <rPr>
        <b/>
        <sz val="10"/>
        <color theme="1"/>
        <rFont val="BMW Group Condensed"/>
        <family val="2"/>
      </rPr>
      <t>Unterlagenklasse / Class of documents :</t>
    </r>
    <r>
      <rPr>
        <sz val="10"/>
        <color theme="1"/>
        <rFont val="BMW Group Condensed"/>
        <family val="2"/>
      </rPr>
      <t xml:space="preserve"> 7.1</t>
    </r>
  </si>
  <si>
    <r>
      <rPr>
        <b/>
        <sz val="10"/>
        <color theme="1"/>
        <rFont val="BMW Group Condensed"/>
        <family val="2"/>
      </rPr>
      <t>Gültigkeitsbereich / Valid for:</t>
    </r>
    <r>
      <rPr>
        <sz val="10"/>
        <color theme="1"/>
        <rFont val="BMW Group Condensed"/>
        <family val="2"/>
      </rPr>
      <t xml:space="preserve"> Technologie Montage / technology final assembly</t>
    </r>
  </si>
  <si>
    <r>
      <rPr>
        <b/>
        <sz val="10"/>
        <color theme="1"/>
        <rFont val="BMW Group Condensed"/>
        <family val="2"/>
      </rPr>
      <t>Version / Revision:</t>
    </r>
    <r>
      <rPr>
        <sz val="10"/>
        <color theme="1"/>
        <rFont val="BMW Group Condensed"/>
        <family val="2"/>
      </rPr>
      <t xml:space="preserve"> 2.0              </t>
    </r>
  </si>
  <si>
    <r>
      <rPr>
        <b/>
        <sz val="10"/>
        <color theme="1"/>
        <rFont val="BMW Group Condensed"/>
        <family val="2"/>
      </rPr>
      <t>Status:</t>
    </r>
    <r>
      <rPr>
        <sz val="10"/>
        <color theme="1"/>
        <rFont val="BMW Group Condensed"/>
        <family val="2"/>
      </rPr>
      <t xml:space="preserve">
Valid</t>
    </r>
  </si>
  <si>
    <t>Beteiligte Personen/Fachstellen/Gremien :  
Involved persons/department/committees:</t>
  </si>
  <si>
    <t>Fachteam Steuerungstechnik</t>
  </si>
  <si>
    <t>Änderungshistorie / changes</t>
  </si>
  <si>
    <t>Version / Revision</t>
  </si>
  <si>
    <t>Bemerkung / Remarks</t>
  </si>
  <si>
    <t>Ersteller  / Written by
Kurzzeichen / Department
Datum / Date</t>
  </si>
  <si>
    <t>Prüfer / Validated by
Kurzzeichen / Department
Datum / Date</t>
  </si>
  <si>
    <t>Freigeber / Released on
Kurzzeichen / Department
Datum / Date</t>
  </si>
  <si>
    <t>2.0</t>
  </si>
  <si>
    <t>Lenkungsinformationen eingefügt</t>
  </si>
  <si>
    <t>S. Brauner, TP-412, 17.08.2017</t>
  </si>
  <si>
    <t>D. Hammerschmidt, TP-471, 17.08.2017</t>
  </si>
  <si>
    <t>H. Schwenk, TP-461, 17.08.2017</t>
  </si>
  <si>
    <r>
      <rPr>
        <b/>
        <sz val="10"/>
        <color theme="1"/>
        <rFont val="BMW Group Condensed"/>
        <family val="2"/>
      </rPr>
      <t>Nr.</t>
    </r>
    <r>
      <rPr>
        <sz val="10"/>
        <color theme="1"/>
        <rFont val="BMW Group Condensed"/>
        <family val="2"/>
      </rPr>
      <t>: E_10.06.1</t>
    </r>
  </si>
  <si>
    <t>1.1</t>
  </si>
  <si>
    <t>A. Wegerer, TR-413, 27.09.2016</t>
  </si>
  <si>
    <t>A. Wegerer, TR-413, 05.07.2016</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</si>
</sst>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0"/>
      <color theme="1"/>
      <name val="Courier New"/>
      <family val="2"/>
    </font>
    <font>
      <sz val="11"/>
      <color theme="1"/>
      <name val="Calibri"/>
      <family val="2"/>
      <scheme val="minor"/>
    </font>
    <font>
      <sz val="10"/>
      <color theme="1"/>
      <name val="Arial"/>
      <family val="2"/>
    </font>
    <font>
      <sz val="10"/>
      <color theme="1"/>
      <name val="Courier New"/>
      <family val="3"/>
    </font>
    <font>
      <b/>
      <sz val="10"/>
      <color theme="1"/>
      <name val="Arial"/>
      <family val="2"/>
    </font>
    <font>
      <i/>
      <sz val="10"/>
      <color theme="1"/>
      <name val="Arial"/>
      <family val="2"/>
    </font>
    <font>
      <b/>
      <sz val="10"/>
      <color theme="1"/>
      <name val="Courier New"/>
      <family val="3"/>
    </font>
    <font>
      <b/>
      <sz val="12"/>
      <color theme="1"/>
      <name val="Courier New"/>
      <family val="3"/>
    </font>
    <font>
      <b/>
      <sz val="11"/>
      <color theme="1"/>
      <name val="Arial"/>
      <family val="2"/>
    </font>
    <font>
      <b/>
      <sz val="12"/>
      <color theme="1"/>
      <name val="Arial"/>
      <family val="2"/>
    </font>
    <font>
      <b/>
      <i/>
      <sz val="10"/>
      <color theme="1"/>
      <name val="Arial"/>
      <family val="2"/>
    </font>
    <font>
      <b/>
      <sz val="10"/>
      <color rgb="FFFF0000"/>
      <name val="Courier New"/>
      <family val="3"/>
    </font>
    <font>
      <sz val="8"/>
      <color indexed="81"/>
      <name val="Segoe UI"/>
      <family val="2"/>
    </font>
    <font>
      <b/>
      <sz val="8"/>
      <color indexed="81"/>
      <name val="Segoe UI"/>
      <family val="2"/>
    </font>
    <font>
      <sz val="14"/>
      <color theme="1"/>
      <name val="Arial"/>
      <family val="2"/>
    </font>
    <font>
      <sz val="10"/>
      <name val="Courier New"/>
      <family val="3"/>
    </font>
    <font>
      <sz val="10"/>
      <color rgb="FFFF0000"/>
      <name val="Courier New"/>
      <family val="3"/>
    </font>
    <font>
      <sz val="10"/>
      <name val="Arial"/>
      <family val="2"/>
    </font>
    <font>
      <b/>
      <u/>
      <sz val="10"/>
      <name val="Arial"/>
      <family val="2"/>
    </font>
    <font>
      <b/>
      <sz val="10"/>
      <name val="Arial"/>
      <family val="2"/>
    </font>
    <font>
      <b/>
      <i/>
      <sz val="10"/>
      <name val="Arial"/>
      <family val="2"/>
    </font>
    <font>
      <sz val="10"/>
      <name val="Courier New"/>
      <family val="2"/>
    </font>
    <font>
      <sz val="10"/>
      <color theme="0" tint="-0.34998626667073579"/>
      <name val="Arial"/>
      <family val="2"/>
    </font>
    <font>
      <sz val="10"/>
      <color theme="1"/>
      <name val="Calibri"/>
      <family val="2"/>
      <scheme val="minor"/>
    </font>
    <font>
      <b/>
      <sz val="10"/>
      <color theme="1"/>
      <name val="BMW Group Condensed"/>
      <family val="2"/>
    </font>
    <font>
      <sz val="10"/>
      <color theme="1"/>
      <name val="BMW Group Condensed"/>
      <family val="2"/>
    </font>
    <font>
      <b/>
      <sz val="12"/>
      <color theme="1"/>
      <name val="BMW Group Condensed"/>
      <family val="2"/>
    </font>
    <font>
      <b/>
      <sz val="12"/>
      <color rgb="FF000000"/>
      <name val="BMW Group Condensed"/>
      <family val="2"/>
    </font>
    <font>
      <sz val="10"/>
      <color rgb="FF000000"/>
      <name val="BMW Group Condensed"/>
      <family val="2"/>
    </font>
    <font>
      <sz val="9"/>
      <color theme="1"/>
      <name val="BMW Group Condensed"/>
      <family val="2"/>
    </font>
  </fonts>
  <fills count="9">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2"/>
        <bgColor indexed="64"/>
      </patternFill>
    </fill>
    <fill>
      <patternFill patternType="solid">
        <fgColor theme="8" tint="0.39997558519241921"/>
        <bgColor indexed="64"/>
      </patternFill>
    </fill>
    <fill>
      <patternFill patternType="solid">
        <fgColor theme="8" tint="0.59999389629810485"/>
        <bgColor indexed="64"/>
      </patternFill>
    </fill>
  </fills>
  <borders count="45">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medium">
        <color indexed="64"/>
      </right>
      <top style="medium">
        <color indexed="64"/>
      </top>
      <bottom style="medium">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auto="1"/>
      </bottom>
      <diagonal/>
    </border>
    <border>
      <left style="thin">
        <color indexed="64"/>
      </left>
      <right style="medium">
        <color indexed="64"/>
      </right>
      <top style="medium">
        <color indexed="64"/>
      </top>
      <bottom style="medium">
        <color indexed="64"/>
      </bottom>
      <diagonal/>
    </border>
    <border>
      <left/>
      <right/>
      <top style="thin">
        <color auto="1"/>
      </top>
      <bottom/>
      <diagonal/>
    </border>
    <border>
      <left style="thin">
        <color auto="1"/>
      </left>
      <right/>
      <top/>
      <bottom/>
      <diagonal/>
    </border>
    <border>
      <left/>
      <right style="thin">
        <color auto="1"/>
      </right>
      <top/>
      <bottom/>
      <diagonal/>
    </border>
  </borders>
  <cellStyleXfs count="3">
    <xf numFmtId="0" fontId="0" fillId="0" borderId="0"/>
    <xf numFmtId="0" fontId="23" fillId="0" borderId="0"/>
    <xf numFmtId="0" fontId="1" fillId="0" borderId="0"/>
  </cellStyleXfs>
  <cellXfs count="185">
    <xf numFmtId="0" fontId="0" fillId="0" borderId="0" xfId="0"/>
    <xf numFmtId="0" fontId="2" fillId="0" borderId="0" xfId="0" applyFont="1"/>
    <xf numFmtId="0" fontId="3" fillId="0" borderId="0" xfId="0" applyFont="1" applyAlignment="1">
      <alignment horizontal="left" vertical="center"/>
    </xf>
    <xf numFmtId="0" fontId="2" fillId="4" borderId="0" xfId="0" applyFont="1" applyFill="1"/>
    <xf numFmtId="0" fontId="4" fillId="0" borderId="0" xfId="0" applyFont="1" applyAlignment="1">
      <alignment horizontal="right" wrapText="1"/>
    </xf>
    <xf numFmtId="0" fontId="4" fillId="0" borderId="0" xfId="0" applyFont="1"/>
    <xf numFmtId="0" fontId="5" fillId="0" borderId="0" xfId="0" applyFont="1"/>
    <xf numFmtId="0" fontId="2" fillId="4" borderId="0" xfId="0" applyFont="1" applyFill="1" applyAlignment="1">
      <alignment horizontal="left" vertical="center"/>
    </xf>
    <xf numFmtId="0" fontId="2" fillId="0" borderId="0" xfId="0" applyFont="1" applyAlignment="1">
      <alignment vertical="top"/>
    </xf>
    <xf numFmtId="0" fontId="5" fillId="0" borderId="0" xfId="0" applyFont="1" applyAlignment="1">
      <alignment vertical="top"/>
    </xf>
    <xf numFmtId="1" fontId="6" fillId="0" borderId="0" xfId="0" applyNumberFormat="1" applyFont="1" applyAlignment="1">
      <alignment horizontal="center" vertical="top"/>
    </xf>
    <xf numFmtId="49" fontId="0" fillId="0" borderId="0" xfId="0" applyNumberFormat="1" applyAlignment="1">
      <alignment horizontal="left" vertical="top" wrapText="1" indent="1"/>
    </xf>
    <xf numFmtId="0" fontId="0" fillId="0" borderId="0" xfId="0" applyAlignment="1">
      <alignment horizontal="left" vertical="top" indent="1"/>
    </xf>
    <xf numFmtId="0" fontId="7" fillId="0" borderId="0" xfId="0" applyFont="1" applyAlignment="1">
      <alignment horizontal="left" vertical="center" indent="1"/>
    </xf>
    <xf numFmtId="0" fontId="6" fillId="0" borderId="0" xfId="0" applyFont="1" applyAlignment="1">
      <alignment horizontal="left" vertical="top" indent="1"/>
    </xf>
    <xf numFmtId="0" fontId="9" fillId="0" borderId="0" xfId="0" applyFont="1" applyAlignment="1">
      <alignment horizontal="left" vertical="center" indent="1"/>
    </xf>
    <xf numFmtId="1" fontId="4" fillId="0" borderId="0" xfId="0" applyNumberFormat="1" applyFont="1" applyAlignment="1">
      <alignment horizontal="center" vertical="top"/>
    </xf>
    <xf numFmtId="49" fontId="2" fillId="0" borderId="0" xfId="0" applyNumberFormat="1" applyFont="1" applyAlignment="1">
      <alignment horizontal="left" vertical="top" wrapText="1" indent="1"/>
    </xf>
    <xf numFmtId="0" fontId="2" fillId="0" borderId="0" xfId="0" applyFont="1" applyAlignment="1">
      <alignment horizontal="left" vertical="top" indent="1"/>
    </xf>
    <xf numFmtId="0" fontId="4" fillId="0" borderId="0" xfId="0" applyFont="1" applyAlignment="1">
      <alignment horizontal="left" vertical="top" indent="1"/>
    </xf>
    <xf numFmtId="1" fontId="4" fillId="3" borderId="11" xfId="0" applyNumberFormat="1" applyFont="1" applyFill="1" applyBorder="1" applyAlignment="1">
      <alignment horizontal="center" vertical="top"/>
    </xf>
    <xf numFmtId="49" fontId="2" fillId="3" borderId="12" xfId="0" applyNumberFormat="1" applyFont="1" applyFill="1" applyBorder="1" applyAlignment="1">
      <alignment horizontal="left" vertical="top" wrapText="1" indent="1"/>
    </xf>
    <xf numFmtId="49" fontId="2" fillId="3" borderId="13" xfId="0" applyNumberFormat="1" applyFont="1" applyFill="1" applyBorder="1" applyAlignment="1">
      <alignment horizontal="left" vertical="top" wrapText="1" indent="1"/>
    </xf>
    <xf numFmtId="1" fontId="4" fillId="3" borderId="14" xfId="0" applyNumberFormat="1" applyFont="1" applyFill="1" applyBorder="1" applyAlignment="1">
      <alignment horizontal="center" vertical="top"/>
    </xf>
    <xf numFmtId="49" fontId="2" fillId="3" borderId="15" xfId="0" applyNumberFormat="1" applyFont="1" applyFill="1" applyBorder="1" applyAlignment="1">
      <alignment horizontal="left" vertical="top" wrapText="1" indent="1"/>
    </xf>
    <xf numFmtId="49" fontId="2" fillId="3" borderId="16" xfId="0" applyNumberFormat="1" applyFont="1" applyFill="1" applyBorder="1" applyAlignment="1">
      <alignment horizontal="left" vertical="top" wrapText="1" indent="1"/>
    </xf>
    <xf numFmtId="49" fontId="5" fillId="3" borderId="15" xfId="0" applyNumberFormat="1" applyFont="1" applyFill="1" applyBorder="1" applyAlignment="1">
      <alignment horizontal="left" vertical="top" wrapText="1" indent="1"/>
    </xf>
    <xf numFmtId="49" fontId="2" fillId="3" borderId="15" xfId="0" quotePrefix="1" applyNumberFormat="1" applyFont="1" applyFill="1" applyBorder="1" applyAlignment="1">
      <alignment horizontal="left" vertical="top" wrapText="1" indent="1"/>
    </xf>
    <xf numFmtId="49" fontId="2" fillId="3" borderId="18" xfId="0" applyNumberFormat="1" applyFont="1" applyFill="1" applyBorder="1" applyAlignment="1">
      <alignment horizontal="left" vertical="top" wrapText="1" indent="1"/>
    </xf>
    <xf numFmtId="1" fontId="4" fillId="3" borderId="8" xfId="0" applyNumberFormat="1" applyFont="1" applyFill="1" applyBorder="1" applyAlignment="1">
      <alignment horizontal="center" vertical="top"/>
    </xf>
    <xf numFmtId="49" fontId="2" fillId="3" borderId="9" xfId="0" applyNumberFormat="1" applyFont="1" applyFill="1" applyBorder="1" applyAlignment="1">
      <alignment horizontal="left" vertical="top" wrapText="1" indent="1"/>
    </xf>
    <xf numFmtId="49" fontId="2" fillId="3" borderId="10" xfId="0" applyNumberFormat="1" applyFont="1" applyFill="1" applyBorder="1" applyAlignment="1">
      <alignment horizontal="left" vertical="top" wrapText="1" indent="1"/>
    </xf>
    <xf numFmtId="1" fontId="8" fillId="3" borderId="14" xfId="0" applyNumberFormat="1" applyFont="1" applyFill="1" applyBorder="1" applyAlignment="1">
      <alignment horizontal="center" vertical="top"/>
    </xf>
    <xf numFmtId="49" fontId="8" fillId="6" borderId="6" xfId="0" applyNumberFormat="1" applyFont="1" applyFill="1" applyBorder="1" applyAlignment="1">
      <alignment vertical="top" wrapText="1"/>
    </xf>
    <xf numFmtId="49" fontId="2" fillId="6" borderId="9" xfId="0" applyNumberFormat="1" applyFont="1" applyFill="1" applyBorder="1" applyAlignment="1">
      <alignment horizontal="left" vertical="top" wrapText="1" indent="1"/>
    </xf>
    <xf numFmtId="49" fontId="2" fillId="6" borderId="12" xfId="0" applyNumberFormat="1" applyFont="1" applyFill="1" applyBorder="1" applyAlignment="1">
      <alignment horizontal="left" vertical="top" wrapText="1" indent="1"/>
    </xf>
    <xf numFmtId="49" fontId="2" fillId="6" borderId="15" xfId="0" applyNumberFormat="1" applyFont="1" applyFill="1" applyBorder="1" applyAlignment="1">
      <alignment horizontal="left" vertical="top" wrapText="1" indent="1"/>
    </xf>
    <xf numFmtId="0" fontId="9" fillId="0" borderId="0" xfId="0" applyFont="1" applyFill="1" applyBorder="1" applyAlignment="1">
      <alignment horizontal="left" vertical="center" indent="1"/>
    </xf>
    <xf numFmtId="0" fontId="10" fillId="0" borderId="0" xfId="0" applyFont="1" applyFill="1" applyBorder="1" applyAlignment="1">
      <alignment horizontal="right" vertical="center" indent="1"/>
    </xf>
    <xf numFmtId="49" fontId="2" fillId="7" borderId="9" xfId="0" applyNumberFormat="1" applyFont="1" applyFill="1" applyBorder="1" applyAlignment="1">
      <alignment horizontal="left" vertical="top" wrapText="1" indent="1"/>
    </xf>
    <xf numFmtId="49" fontId="2" fillId="7" borderId="10" xfId="0" applyNumberFormat="1" applyFont="1" applyFill="1" applyBorder="1" applyAlignment="1">
      <alignment horizontal="left" vertical="top" wrapText="1" indent="1"/>
    </xf>
    <xf numFmtId="1" fontId="2" fillId="7" borderId="8" xfId="0" applyNumberFormat="1" applyFont="1" applyFill="1" applyBorder="1" applyAlignment="1">
      <alignment horizontal="center" vertical="top"/>
    </xf>
    <xf numFmtId="1" fontId="4" fillId="7" borderId="11" xfId="0" applyNumberFormat="1" applyFont="1" applyFill="1" applyBorder="1" applyAlignment="1">
      <alignment horizontal="center" vertical="top"/>
    </xf>
    <xf numFmtId="1" fontId="4" fillId="7" borderId="14" xfId="0" applyNumberFormat="1" applyFont="1" applyFill="1" applyBorder="1" applyAlignment="1">
      <alignment horizontal="center" vertical="top"/>
    </xf>
    <xf numFmtId="1" fontId="4" fillId="7" borderId="17" xfId="0" applyNumberFormat="1" applyFont="1" applyFill="1" applyBorder="1" applyAlignment="1">
      <alignment horizontal="center" vertical="top"/>
    </xf>
    <xf numFmtId="1" fontId="4" fillId="7" borderId="8" xfId="0" applyNumberFormat="1" applyFont="1" applyFill="1" applyBorder="1" applyAlignment="1">
      <alignment horizontal="center" vertical="top"/>
    </xf>
    <xf numFmtId="1" fontId="8" fillId="7" borderId="5" xfId="0" applyNumberFormat="1" applyFont="1" applyFill="1" applyBorder="1" applyAlignment="1">
      <alignment horizontal="center" vertical="top" wrapText="1"/>
    </xf>
    <xf numFmtId="49" fontId="8" fillId="7" borderId="6" xfId="0" applyNumberFormat="1" applyFont="1" applyFill="1" applyBorder="1" applyAlignment="1">
      <alignment horizontal="left" vertical="top" wrapText="1" indent="1"/>
    </xf>
    <xf numFmtId="49" fontId="8" fillId="7" borderId="7" xfId="0" applyNumberFormat="1" applyFont="1" applyFill="1" applyBorder="1" applyAlignment="1">
      <alignment horizontal="left" vertical="top" wrapText="1" indent="1"/>
    </xf>
    <xf numFmtId="0" fontId="10" fillId="7" borderId="4" xfId="0" applyFont="1" applyFill="1" applyBorder="1" applyAlignment="1">
      <alignment horizontal="right" vertical="center" indent="1"/>
    </xf>
    <xf numFmtId="49" fontId="8" fillId="7" borderId="6" xfId="0" applyNumberFormat="1" applyFont="1" applyFill="1" applyBorder="1" applyAlignment="1">
      <alignment vertical="top" wrapText="1"/>
    </xf>
    <xf numFmtId="1" fontId="2" fillId="0" borderId="0" xfId="0" applyNumberFormat="1" applyFont="1" applyFill="1" applyBorder="1" applyAlignment="1">
      <alignment horizontal="center" vertical="top"/>
    </xf>
    <xf numFmtId="49" fontId="2" fillId="0" borderId="0" xfId="0" applyNumberFormat="1" applyFont="1" applyFill="1" applyBorder="1" applyAlignment="1">
      <alignment horizontal="center" vertical="top" wrapText="1"/>
    </xf>
    <xf numFmtId="49" fontId="2" fillId="0" borderId="0" xfId="0" applyNumberFormat="1" applyFont="1" applyFill="1" applyBorder="1" applyAlignment="1">
      <alignment horizontal="left" vertical="top" wrapText="1" indent="1"/>
    </xf>
    <xf numFmtId="0" fontId="9" fillId="7" borderId="3" xfId="0" applyFont="1" applyFill="1" applyBorder="1" applyAlignment="1">
      <alignment horizontal="left" vertical="center" indent="1"/>
    </xf>
    <xf numFmtId="1" fontId="2" fillId="7" borderId="23" xfId="0" applyNumberFormat="1" applyFont="1" applyFill="1" applyBorder="1" applyAlignment="1">
      <alignment horizontal="center" vertical="top" wrapText="1"/>
    </xf>
    <xf numFmtId="49" fontId="2" fillId="7" borderId="22" xfId="0" applyNumberFormat="1" applyFont="1" applyFill="1" applyBorder="1" applyAlignment="1">
      <alignment vertical="top" wrapText="1"/>
    </xf>
    <xf numFmtId="0" fontId="11" fillId="0" borderId="0" xfId="0" applyFont="1" applyAlignment="1">
      <alignment horizontal="left" vertical="center" indent="1"/>
    </xf>
    <xf numFmtId="0" fontId="2" fillId="7" borderId="23" xfId="0" applyNumberFormat="1" applyFont="1" applyFill="1" applyBorder="1" applyAlignment="1">
      <alignment horizontal="center" vertical="top" wrapText="1"/>
    </xf>
    <xf numFmtId="49" fontId="4" fillId="7" borderId="33" xfId="0" applyNumberFormat="1" applyFont="1" applyFill="1" applyBorder="1" applyAlignment="1">
      <alignment horizontal="center" vertical="top" wrapText="1"/>
    </xf>
    <xf numFmtId="49" fontId="3" fillId="2" borderId="15" xfId="0" applyNumberFormat="1" applyFont="1" applyFill="1" applyBorder="1" applyAlignment="1">
      <alignment horizontal="left" vertical="top" wrapText="1" indent="1"/>
    </xf>
    <xf numFmtId="0" fontId="9" fillId="0" borderId="0" xfId="0" applyFont="1" applyFill="1" applyBorder="1" applyAlignment="1">
      <alignment horizontal="left" vertical="top"/>
    </xf>
    <xf numFmtId="1" fontId="2" fillId="7" borderId="37" xfId="0" applyNumberFormat="1" applyFont="1" applyFill="1" applyBorder="1" applyAlignment="1">
      <alignment horizontal="right" vertical="top"/>
    </xf>
    <xf numFmtId="1" fontId="2" fillId="7" borderId="38" xfId="0" applyNumberFormat="1" applyFont="1" applyFill="1" applyBorder="1" applyAlignment="1">
      <alignment horizontal="right" vertical="top"/>
    </xf>
    <xf numFmtId="49" fontId="3" fillId="2" borderId="39" xfId="0" applyNumberFormat="1" applyFont="1" applyFill="1" applyBorder="1" applyAlignment="1">
      <alignment horizontal="left" vertical="top" wrapText="1"/>
    </xf>
    <xf numFmtId="49" fontId="3" fillId="2" borderId="38" xfId="0" applyNumberFormat="1" applyFont="1" applyFill="1" applyBorder="1" applyAlignment="1">
      <alignment horizontal="left" vertical="top" wrapText="1"/>
    </xf>
    <xf numFmtId="49" fontId="2" fillId="7" borderId="9" xfId="0" applyNumberFormat="1" applyFont="1" applyFill="1" applyBorder="1" applyAlignment="1">
      <alignment horizontal="center" vertical="top" wrapText="1"/>
    </xf>
    <xf numFmtId="0" fontId="0" fillId="0" borderId="0" xfId="0" applyAlignment="1">
      <alignment horizontal="center"/>
    </xf>
    <xf numFmtId="1" fontId="4" fillId="2" borderId="0" xfId="0" applyNumberFormat="1" applyFont="1" applyFill="1" applyBorder="1" applyAlignment="1">
      <alignment horizontal="left" vertical="top"/>
    </xf>
    <xf numFmtId="0" fontId="14" fillId="0" borderId="0" xfId="0" applyFont="1"/>
    <xf numFmtId="0" fontId="0" fillId="0" borderId="40" xfId="0" applyBorder="1" applyAlignment="1">
      <alignment horizontal="center"/>
    </xf>
    <xf numFmtId="49" fontId="2" fillId="3" borderId="15" xfId="0" applyNumberFormat="1" applyFont="1" applyFill="1" applyBorder="1" applyAlignment="1">
      <alignment horizontal="left" vertical="top" wrapText="1" indent="1"/>
    </xf>
    <xf numFmtId="49" fontId="2" fillId="3" borderId="16" xfId="0" applyNumberFormat="1" applyFont="1" applyFill="1" applyBorder="1" applyAlignment="1">
      <alignment horizontal="left" vertical="top" wrapText="1" indent="1"/>
    </xf>
    <xf numFmtId="0" fontId="7" fillId="0" borderId="0" xfId="0" applyFont="1" applyAlignment="1">
      <alignment horizontal="center" vertical="center"/>
    </xf>
    <xf numFmtId="0" fontId="0" fillId="0" borderId="0" xfId="0" applyAlignment="1">
      <alignment horizontal="center" vertical="top"/>
    </xf>
    <xf numFmtId="0" fontId="6" fillId="0" borderId="0" xfId="0" applyFont="1" applyAlignment="1">
      <alignment horizontal="center" vertical="top"/>
    </xf>
    <xf numFmtId="49" fontId="3" fillId="3" borderId="24" xfId="0" applyNumberFormat="1" applyFont="1" applyFill="1" applyBorder="1" applyAlignment="1">
      <alignment horizontal="left" vertical="top" wrapText="1"/>
    </xf>
    <xf numFmtId="49" fontId="3" fillId="3" borderId="27" xfId="0" applyNumberFormat="1" applyFont="1" applyFill="1" applyBorder="1" applyAlignment="1">
      <alignment horizontal="left" vertical="top" wrapText="1"/>
    </xf>
    <xf numFmtId="49" fontId="3" fillId="3" borderId="26" xfId="0" applyNumberFormat="1" applyFont="1" applyFill="1" applyBorder="1" applyAlignment="1">
      <alignment horizontal="left" vertical="top" wrapText="1"/>
    </xf>
    <xf numFmtId="49" fontId="3" fillId="3" borderId="19" xfId="0" applyNumberFormat="1" applyFont="1" applyFill="1" applyBorder="1" applyAlignment="1">
      <alignment horizontal="left" vertical="top" wrapText="1"/>
    </xf>
    <xf numFmtId="49" fontId="3" fillId="3" borderId="20" xfId="0" applyNumberFormat="1" applyFont="1" applyFill="1" applyBorder="1" applyAlignment="1">
      <alignment horizontal="left" vertical="top" wrapText="1"/>
    </xf>
    <xf numFmtId="49" fontId="3" fillId="3" borderId="21" xfId="0" applyNumberFormat="1" applyFont="1" applyFill="1" applyBorder="1" applyAlignment="1">
      <alignment horizontal="left" vertical="top" wrapText="1"/>
    </xf>
    <xf numFmtId="1" fontId="2" fillId="7" borderId="13" xfId="0" applyNumberFormat="1" applyFont="1" applyFill="1" applyBorder="1" applyAlignment="1">
      <alignment horizontal="center" vertical="top" wrapText="1"/>
    </xf>
    <xf numFmtId="49" fontId="3" fillId="2" borderId="9" xfId="0" applyNumberFormat="1" applyFont="1" applyFill="1" applyBorder="1" applyAlignment="1">
      <alignment horizontal="left" vertical="top" wrapText="1" indent="1"/>
    </xf>
    <xf numFmtId="49" fontId="4" fillId="7" borderId="41" xfId="0" applyNumberFormat="1" applyFont="1" applyFill="1" applyBorder="1" applyAlignment="1">
      <alignment horizontal="left" vertical="top" wrapText="1" indent="1"/>
    </xf>
    <xf numFmtId="3" fontId="15" fillId="0" borderId="0" xfId="0" applyNumberFormat="1" applyFont="1" applyAlignment="1">
      <alignment horizontal="left" vertical="center"/>
    </xf>
    <xf numFmtId="49" fontId="2" fillId="3" borderId="15" xfId="0" applyNumberFormat="1" applyFont="1" applyFill="1" applyBorder="1" applyAlignment="1">
      <alignment horizontal="center" vertical="top" wrapText="1"/>
    </xf>
    <xf numFmtId="49" fontId="2" fillId="3" borderId="9" xfId="0" applyNumberFormat="1" applyFont="1" applyFill="1" applyBorder="1" applyAlignment="1">
      <alignment horizontal="center" vertical="top" wrapText="1"/>
    </xf>
    <xf numFmtId="0" fontId="16" fillId="0" borderId="0" xfId="0" applyFont="1" applyAlignment="1">
      <alignment horizontal="left" vertical="top"/>
    </xf>
    <xf numFmtId="49" fontId="0" fillId="3" borderId="15" xfId="0" applyNumberFormat="1" applyFill="1" applyBorder="1" applyAlignment="1">
      <alignment horizontal="left" vertical="top" wrapText="1" indent="1"/>
    </xf>
    <xf numFmtId="49" fontId="0" fillId="3" borderId="16" xfId="0" applyNumberFormat="1" applyFill="1" applyBorder="1" applyAlignment="1">
      <alignment horizontal="left" vertical="top" wrapText="1" indent="1"/>
    </xf>
    <xf numFmtId="49" fontId="3" fillId="3" borderId="15" xfId="0" applyNumberFormat="1" applyFont="1" applyFill="1" applyBorder="1" applyAlignment="1">
      <alignment horizontal="left" vertical="top" wrapText="1" indent="1"/>
    </xf>
    <xf numFmtId="0" fontId="0" fillId="0" borderId="39" xfId="0" applyBorder="1"/>
    <xf numFmtId="0" fontId="2" fillId="0" borderId="42" xfId="0" applyFont="1" applyBorder="1"/>
    <xf numFmtId="0" fontId="0" fillId="0" borderId="42" xfId="0" applyBorder="1"/>
    <xf numFmtId="0" fontId="2" fillId="0" borderId="38" xfId="0" applyFont="1" applyBorder="1"/>
    <xf numFmtId="0" fontId="0" fillId="0" borderId="43" xfId="0" applyBorder="1"/>
    <xf numFmtId="0" fontId="2" fillId="0" borderId="0" xfId="0" applyFont="1" applyBorder="1"/>
    <xf numFmtId="0" fontId="0" fillId="0" borderId="0" xfId="0" applyBorder="1"/>
    <xf numFmtId="0" fontId="2" fillId="0" borderId="44" xfId="0" applyFont="1" applyBorder="1"/>
    <xf numFmtId="0" fontId="0" fillId="0" borderId="23" xfId="0" applyBorder="1"/>
    <xf numFmtId="0" fontId="2" fillId="0" borderId="40" xfId="0" applyFont="1" applyBorder="1"/>
    <xf numFmtId="0" fontId="0" fillId="0" borderId="40" xfId="0" applyBorder="1"/>
    <xf numFmtId="0" fontId="2" fillId="0" borderId="31" xfId="0" applyFont="1" applyBorder="1"/>
    <xf numFmtId="1" fontId="2" fillId="0" borderId="0" xfId="0" applyNumberFormat="1" applyFont="1" applyFill="1" applyAlignment="1">
      <alignment horizontal="left" vertical="top" wrapText="1"/>
    </xf>
    <xf numFmtId="0" fontId="2" fillId="0" borderId="0" xfId="0" applyFont="1" applyAlignment="1">
      <alignment wrapText="1"/>
    </xf>
    <xf numFmtId="0" fontId="2" fillId="0" borderId="0" xfId="0" applyFont="1" applyAlignment="1">
      <alignment horizontal="right" vertical="center" wrapText="1"/>
    </xf>
    <xf numFmtId="0" fontId="2" fillId="4" borderId="0" xfId="0" applyFont="1" applyFill="1"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left" vertical="top" wrapText="1"/>
    </xf>
    <xf numFmtId="0" fontId="4" fillId="0" borderId="0" xfId="0" applyFont="1" applyAlignment="1">
      <alignment wrapText="1"/>
    </xf>
    <xf numFmtId="0" fontId="2" fillId="2" borderId="1" xfId="0" applyFont="1" applyFill="1" applyBorder="1" applyAlignment="1">
      <alignment vertical="center"/>
    </xf>
    <xf numFmtId="0" fontId="2" fillId="2" borderId="1" xfId="0" applyFont="1" applyFill="1" applyBorder="1" applyAlignment="1">
      <alignment vertical="center" wrapText="1"/>
    </xf>
    <xf numFmtId="0" fontId="2" fillId="0" borderId="1" xfId="0" applyFont="1" applyBorder="1" applyAlignment="1">
      <alignment vertical="center"/>
    </xf>
    <xf numFmtId="0" fontId="2" fillId="5" borderId="1" xfId="0" applyFont="1" applyFill="1" applyBorder="1" applyAlignment="1">
      <alignment vertical="center" wrapText="1"/>
    </xf>
    <xf numFmtId="0" fontId="5" fillId="0" borderId="1" xfId="0" applyFont="1" applyBorder="1" applyAlignment="1">
      <alignment vertical="center"/>
    </xf>
    <xf numFmtId="0" fontId="2" fillId="0" borderId="0" xfId="0" applyFont="1" applyAlignment="1">
      <alignment vertical="center"/>
    </xf>
    <xf numFmtId="0" fontId="2" fillId="0" borderId="1" xfId="0" applyFont="1" applyBorder="1" applyAlignment="1">
      <alignment vertical="center" wrapText="1"/>
    </xf>
    <xf numFmtId="0" fontId="2" fillId="3" borderId="1" xfId="0" applyFont="1" applyFill="1" applyBorder="1" applyAlignment="1">
      <alignment vertical="center"/>
    </xf>
    <xf numFmtId="0" fontId="2" fillId="3" borderId="1" xfId="0" applyFont="1" applyFill="1" applyBorder="1" applyAlignment="1">
      <alignment vertical="center" wrapText="1"/>
    </xf>
    <xf numFmtId="0" fontId="2" fillId="2" borderId="1" xfId="0" applyFont="1" applyFill="1" applyBorder="1" applyAlignment="1">
      <alignment horizontal="left" vertical="center"/>
    </xf>
    <xf numFmtId="0" fontId="5" fillId="0" borderId="1" xfId="0" applyNumberFormat="1" applyFont="1" applyBorder="1" applyAlignment="1">
      <alignment vertical="center"/>
    </xf>
    <xf numFmtId="0" fontId="2" fillId="0" borderId="1" xfId="0" applyNumberFormat="1" applyFont="1" applyBorder="1" applyAlignment="1">
      <alignment vertical="center"/>
    </xf>
    <xf numFmtId="0" fontId="2" fillId="5" borderId="1" xfId="0" applyNumberFormat="1" applyFont="1" applyFill="1" applyBorder="1" applyAlignment="1">
      <alignment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5" fillId="0" borderId="1" xfId="0" applyFont="1" applyBorder="1" applyAlignment="1">
      <alignment vertical="center" wrapText="1"/>
    </xf>
    <xf numFmtId="0" fontId="2" fillId="5" borderId="0" xfId="0" applyFont="1" applyFill="1" applyAlignment="1">
      <alignment vertical="center"/>
    </xf>
    <xf numFmtId="0" fontId="2" fillId="8" borderId="0" xfId="0" applyFont="1" applyFill="1" applyAlignment="1">
      <alignment vertical="center"/>
    </xf>
    <xf numFmtId="0" fontId="2" fillId="8" borderId="1" xfId="0" applyFont="1" applyFill="1" applyBorder="1" applyAlignment="1">
      <alignment vertical="center" wrapText="1"/>
    </xf>
    <xf numFmtId="0" fontId="22" fillId="0" borderId="0" xfId="0" applyFont="1"/>
    <xf numFmtId="0" fontId="22" fillId="0" borderId="0" xfId="0" applyFont="1" applyAlignment="1">
      <alignment vertical="top"/>
    </xf>
    <xf numFmtId="0" fontId="22" fillId="0" borderId="0" xfId="0" applyFont="1" applyAlignment="1">
      <alignment horizontal="left" vertical="top"/>
    </xf>
    <xf numFmtId="1" fontId="17" fillId="5" borderId="0" xfId="0" applyNumberFormat="1" applyFont="1" applyFill="1" applyAlignment="1">
      <alignment horizontal="left" vertical="top" wrapText="1"/>
    </xf>
    <xf numFmtId="0" fontId="21" fillId="0" borderId="0" xfId="0" applyFont="1" applyAlignment="1">
      <alignment horizontal="left" vertical="top" wrapText="1"/>
    </xf>
    <xf numFmtId="0" fontId="9" fillId="7" borderId="2"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36"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3" xfId="0" applyFont="1" applyFill="1" applyBorder="1" applyAlignment="1">
      <alignment horizontal="center" vertical="center"/>
    </xf>
    <xf numFmtId="0" fontId="10" fillId="7" borderId="36" xfId="0" applyFont="1" applyFill="1" applyBorder="1" applyAlignment="1">
      <alignment horizontal="center" vertical="center"/>
    </xf>
    <xf numFmtId="1" fontId="4" fillId="7" borderId="2" xfId="0" applyNumberFormat="1" applyFont="1" applyFill="1" applyBorder="1" applyAlignment="1">
      <alignment horizontal="center" vertical="top"/>
    </xf>
    <xf numFmtId="1" fontId="4" fillId="7" borderId="32" xfId="0" applyNumberFormat="1" applyFont="1" applyFill="1" applyBorder="1" applyAlignment="1">
      <alignment horizontal="center" vertical="top"/>
    </xf>
    <xf numFmtId="49" fontId="4" fillId="7" borderId="33" xfId="0" applyNumberFormat="1" applyFont="1" applyFill="1" applyBorder="1" applyAlignment="1">
      <alignment horizontal="center" vertical="top" wrapText="1"/>
    </xf>
    <xf numFmtId="49" fontId="4" fillId="7" borderId="3" xfId="0" applyNumberFormat="1" applyFont="1" applyFill="1" applyBorder="1" applyAlignment="1">
      <alignment horizontal="center" vertical="top" wrapText="1"/>
    </xf>
    <xf numFmtId="49" fontId="4" fillId="7" borderId="32" xfId="0" applyNumberFormat="1" applyFont="1" applyFill="1" applyBorder="1" applyAlignment="1">
      <alignment horizontal="center" vertical="top" wrapText="1"/>
    </xf>
    <xf numFmtId="49" fontId="8" fillId="7" borderId="19" xfId="0" applyNumberFormat="1" applyFont="1" applyFill="1" applyBorder="1" applyAlignment="1">
      <alignment horizontal="center" vertical="top" wrapText="1"/>
    </xf>
    <xf numFmtId="49" fontId="8" fillId="7" borderId="20" xfId="0" applyNumberFormat="1" applyFont="1" applyFill="1" applyBorder="1" applyAlignment="1">
      <alignment horizontal="center" vertical="top" wrapText="1"/>
    </xf>
    <xf numFmtId="49" fontId="8" fillId="7" borderId="21" xfId="0" applyNumberFormat="1" applyFont="1" applyFill="1" applyBorder="1" applyAlignment="1">
      <alignment horizontal="center" vertical="top" wrapText="1"/>
    </xf>
    <xf numFmtId="49" fontId="2" fillId="3" borderId="34" xfId="0" applyNumberFormat="1" applyFont="1" applyFill="1" applyBorder="1" applyAlignment="1">
      <alignment horizontal="center" vertical="center" wrapText="1"/>
    </xf>
    <xf numFmtId="49" fontId="2" fillId="3" borderId="35" xfId="0" applyNumberFormat="1" applyFont="1" applyFill="1" applyBorder="1" applyAlignment="1">
      <alignment horizontal="center" vertical="center" wrapText="1"/>
    </xf>
    <xf numFmtId="49" fontId="2" fillId="3" borderId="12" xfId="0" applyNumberFormat="1" applyFont="1" applyFill="1" applyBorder="1" applyAlignment="1">
      <alignment horizontal="center" vertical="center" wrapText="1"/>
    </xf>
    <xf numFmtId="0" fontId="2" fillId="3" borderId="34" xfId="0" applyNumberFormat="1" applyFont="1" applyFill="1" applyBorder="1" applyAlignment="1">
      <alignment horizontal="center" vertical="center" wrapText="1"/>
    </xf>
    <xf numFmtId="1" fontId="2" fillId="7" borderId="30" xfId="0" applyNumberFormat="1" applyFont="1" applyFill="1" applyBorder="1" applyAlignment="1">
      <alignment horizontal="right" vertical="top"/>
    </xf>
    <xf numFmtId="1" fontId="2" fillId="7" borderId="31" xfId="0" applyNumberFormat="1" applyFont="1" applyFill="1" applyBorder="1" applyAlignment="1">
      <alignment horizontal="right" vertical="top"/>
    </xf>
    <xf numFmtId="1" fontId="2" fillId="7" borderId="25" xfId="0" applyNumberFormat="1" applyFont="1" applyFill="1" applyBorder="1" applyAlignment="1">
      <alignment horizontal="right" vertical="top"/>
    </xf>
    <xf numFmtId="1" fontId="2" fillId="7" borderId="26" xfId="0" applyNumberFormat="1" applyFont="1" applyFill="1" applyBorder="1" applyAlignment="1">
      <alignment horizontal="right" vertical="top"/>
    </xf>
    <xf numFmtId="49" fontId="3" fillId="3" borderId="24" xfId="0" applyNumberFormat="1" applyFont="1" applyFill="1" applyBorder="1" applyAlignment="1">
      <alignment horizontal="left" vertical="top" wrapText="1"/>
    </xf>
    <xf numFmtId="49" fontId="3" fillId="3" borderId="27" xfId="0" applyNumberFormat="1" applyFont="1" applyFill="1" applyBorder="1" applyAlignment="1">
      <alignment horizontal="left" vertical="top" wrapText="1"/>
    </xf>
    <xf numFmtId="49" fontId="3" fillId="3" borderId="26" xfId="0" applyNumberFormat="1" applyFont="1" applyFill="1" applyBorder="1" applyAlignment="1">
      <alignment horizontal="left" vertical="top" wrapText="1"/>
    </xf>
    <xf numFmtId="49" fontId="3" fillId="2" borderId="24" xfId="0" applyNumberFormat="1" applyFont="1" applyFill="1" applyBorder="1" applyAlignment="1">
      <alignment horizontal="left" vertical="top" wrapText="1"/>
    </xf>
    <xf numFmtId="49" fontId="3" fillId="2" borderId="27" xfId="0" applyNumberFormat="1" applyFont="1" applyFill="1" applyBorder="1" applyAlignment="1">
      <alignment horizontal="left" vertical="top" wrapText="1"/>
    </xf>
    <xf numFmtId="49" fontId="3" fillId="2" borderId="26" xfId="0" applyNumberFormat="1" applyFont="1" applyFill="1" applyBorder="1" applyAlignment="1">
      <alignment horizontal="left" vertical="top" wrapText="1"/>
    </xf>
    <xf numFmtId="1" fontId="2" fillId="7" borderId="28" xfId="0" applyNumberFormat="1" applyFont="1" applyFill="1" applyBorder="1" applyAlignment="1">
      <alignment horizontal="right" vertical="top"/>
    </xf>
    <xf numFmtId="1" fontId="2" fillId="7" borderId="29" xfId="0" applyNumberFormat="1" applyFont="1" applyFill="1" applyBorder="1" applyAlignment="1">
      <alignment horizontal="right" vertical="top"/>
    </xf>
    <xf numFmtId="0" fontId="24" fillId="4" borderId="15" xfId="2" applyFont="1" applyFill="1" applyBorder="1" applyAlignment="1">
      <alignment horizontal="center" vertical="center" wrapText="1"/>
    </xf>
    <xf numFmtId="0" fontId="25" fillId="0" borderId="15" xfId="2" applyFont="1" applyBorder="1" applyAlignment="1">
      <alignment horizontal="left" vertical="top" wrapText="1"/>
    </xf>
    <xf numFmtId="0" fontId="25" fillId="0" borderId="15" xfId="2" applyFont="1" applyBorder="1" applyAlignment="1">
      <alignment vertical="top" wrapText="1"/>
    </xf>
    <xf numFmtId="0" fontId="1" fillId="0" borderId="0" xfId="2" applyBorder="1"/>
    <xf numFmtId="0" fontId="1" fillId="0" borderId="0" xfId="2"/>
    <xf numFmtId="0" fontId="26" fillId="0" borderId="15" xfId="2" applyFont="1" applyBorder="1" applyAlignment="1">
      <alignment horizontal="left" vertical="top" wrapText="1"/>
    </xf>
    <xf numFmtId="0" fontId="27" fillId="0" borderId="15" xfId="2" applyFont="1" applyBorder="1" applyAlignment="1">
      <alignment horizontal="right" vertical="center" wrapText="1" readingOrder="1"/>
    </xf>
    <xf numFmtId="0" fontId="28" fillId="0" borderId="15" xfId="2" applyFont="1" applyBorder="1" applyAlignment="1">
      <alignment horizontal="left" vertical="center" wrapText="1" readingOrder="1"/>
    </xf>
    <xf numFmtId="0" fontId="24" fillId="0" borderId="15" xfId="2" applyFont="1" applyFill="1" applyBorder="1" applyAlignment="1">
      <alignment horizontal="center" vertical="center" wrapText="1"/>
    </xf>
    <xf numFmtId="0" fontId="25" fillId="0" borderId="15" xfId="2" applyFont="1" applyBorder="1" applyAlignment="1">
      <alignment horizontal="center"/>
    </xf>
    <xf numFmtId="0" fontId="24" fillId="4" borderId="15" xfId="2" applyFont="1" applyFill="1" applyBorder="1" applyAlignment="1">
      <alignment horizontal="left"/>
    </xf>
    <xf numFmtId="0" fontId="24" fillId="4" borderId="15" xfId="2" applyFont="1" applyFill="1" applyBorder="1" applyAlignment="1">
      <alignment wrapText="1"/>
    </xf>
    <xf numFmtId="0" fontId="24" fillId="4" borderId="15" xfId="2" applyFont="1" applyFill="1" applyBorder="1"/>
    <xf numFmtId="49" fontId="25" fillId="0" borderId="15" xfId="2" applyNumberFormat="1" applyFont="1" applyBorder="1" applyAlignment="1">
      <alignment vertical="top"/>
    </xf>
    <xf numFmtId="0" fontId="29" fillId="0" borderId="15" xfId="2" applyFont="1" applyBorder="1" applyAlignment="1">
      <alignment vertical="top" wrapText="1"/>
    </xf>
    <xf numFmtId="14" fontId="29" fillId="0" borderId="15" xfId="2" applyNumberFormat="1" applyFont="1" applyBorder="1" applyAlignment="1">
      <alignment vertical="top" wrapText="1"/>
    </xf>
    <xf numFmtId="49" fontId="25" fillId="0" borderId="15" xfId="2" applyNumberFormat="1" applyFont="1" applyBorder="1"/>
    <xf numFmtId="0" fontId="25" fillId="0" borderId="15" xfId="2" applyFont="1" applyBorder="1" applyAlignment="1">
      <alignment wrapText="1"/>
    </xf>
    <xf numFmtId="0" fontId="29" fillId="0" borderId="15" xfId="2" applyFont="1" applyBorder="1" applyAlignment="1">
      <alignment wrapText="1"/>
    </xf>
    <xf numFmtId="0" fontId="1" fillId="0" borderId="0" xfId="2" applyAlignment="1">
      <alignment wrapText="1"/>
    </xf>
  </cellXfs>
  <cellStyles count="3">
    <cellStyle name="Standard" xfId="0" builtinId="0"/>
    <cellStyle name="Standard 2" xfId="1"/>
    <cellStyle name="Standard 2 2 2" xfId="2"/>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Q:\20_Gremien\11_FG_EL\41_P_AKZ\Standard\Archiv\Users\q006239\AppData\Local\Microsoft\Windows\Temporary%20Internet%20Files\Content.Outlook\OHIIHR4B\OKZ.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0_CoC/04_CoC_ETST/21_ST/299_Formulare/Changes_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ktionskürzel"/>
      <sheetName val="Funktionskürzel alternativ"/>
      <sheetName val="Daten"/>
    </sheetNames>
    <sheetDataSet>
      <sheetData sheetId="0" refreshError="1"/>
      <sheetData sheetId="1" refreshError="1"/>
      <sheetData sheetId="2" refreshError="1">
        <row r="1">
          <cell r="A1" t="str">
            <v>DE</v>
          </cell>
        </row>
        <row r="2">
          <cell r="A2" t="str">
            <v>--</v>
          </cell>
        </row>
        <row r="3">
          <cell r="A3" t="str">
            <v>--</v>
          </cell>
        </row>
        <row r="4">
          <cell r="A4" t="str">
            <v>Abluft</v>
          </cell>
        </row>
        <row r="5">
          <cell r="A5" t="str">
            <v>Abzugsantrieb</v>
          </cell>
        </row>
        <row r="6">
          <cell r="A6" t="str">
            <v>Abzugsantrieb</v>
          </cell>
        </row>
        <row r="7">
          <cell r="A7" t="str">
            <v>Andockantrieb</v>
          </cell>
        </row>
        <row r="8">
          <cell r="A8" t="str">
            <v>Andockantrieb</v>
          </cell>
        </row>
        <row r="9">
          <cell r="A9" t="str">
            <v>Anlagen-PC</v>
          </cell>
        </row>
        <row r="10">
          <cell r="A10" t="str">
            <v>Anpass-/Antriebs-Schrank bzw. -Kasten, Leistungschrank Steuerung Steuerungstechnik</v>
          </cell>
        </row>
        <row r="11">
          <cell r="A11" t="str">
            <v>Anzeigen (Tableaus, Einzelanzeigen)</v>
          </cell>
        </row>
        <row r="12">
          <cell r="A12" t="str">
            <v>Arbeitsplatz, Takt,</v>
          </cell>
        </row>
        <row r="13">
          <cell r="A13" t="str">
            <v>Arbeitsraum</v>
          </cell>
        </row>
        <row r="14">
          <cell r="A14" t="str">
            <v>Arretierung</v>
          </cell>
        </row>
        <row r="15">
          <cell r="A15" t="str">
            <v>Aufheizzone</v>
          </cell>
        </row>
        <row r="16">
          <cell r="A16" t="str">
            <v>Auslagerwagen</v>
          </cell>
        </row>
        <row r="17">
          <cell r="A17" t="str">
            <v>Auslauf</v>
          </cell>
        </row>
        <row r="18">
          <cell r="A18" t="str">
            <v>Ausschieber</v>
          </cell>
        </row>
        <row r="19">
          <cell r="A19" t="str">
            <v>Aussenluft</v>
          </cell>
        </row>
        <row r="20">
          <cell r="A20" t="str">
            <v>Bauteileentsorgung</v>
          </cell>
        </row>
        <row r="21">
          <cell r="A21" t="str">
            <v>Bauteilfixierung</v>
          </cell>
        </row>
        <row r="22">
          <cell r="A22" t="str">
            <v>Bauteilversorgung</v>
          </cell>
        </row>
        <row r="23">
          <cell r="A23" t="str">
            <v>Bedientableau</v>
          </cell>
        </row>
        <row r="24">
          <cell r="A24" t="str">
            <v>Behälteraufnahme Behälterturm</v>
          </cell>
        </row>
        <row r="25">
          <cell r="A25" t="str">
            <v>Beladearm</v>
          </cell>
        </row>
        <row r="26">
          <cell r="A26" t="str">
            <v>Beladetüre</v>
          </cell>
        </row>
        <row r="27">
          <cell r="A27" t="str">
            <v>Beleuchtung</v>
          </cell>
        </row>
        <row r="28">
          <cell r="A28" t="str">
            <v>Blindnieten</v>
          </cell>
        </row>
        <row r="29">
          <cell r="A29" t="str">
            <v>Blockstelle</v>
          </cell>
        </row>
        <row r="30">
          <cell r="A30" t="str">
            <v>Bohreinheit</v>
          </cell>
        </row>
        <row r="31">
          <cell r="A31" t="str">
            <v>Bolzenschweissen</v>
          </cell>
        </row>
        <row r="32">
          <cell r="A32" t="str">
            <v>Brandschutztor</v>
          </cell>
        </row>
        <row r="33">
          <cell r="A33" t="str">
            <v>Bremsantrieb</v>
          </cell>
        </row>
        <row r="34">
          <cell r="A34" t="str">
            <v>Brenner</v>
          </cell>
        </row>
        <row r="35">
          <cell r="A35" t="str">
            <v>Buckelschweissen</v>
          </cell>
        </row>
        <row r="36">
          <cell r="A36" t="str">
            <v>BVS-Schrank + integrierte Einspeisung (BVSE-Schrank)</v>
          </cell>
        </row>
        <row r="37">
          <cell r="A37" t="str">
            <v>BVx-Schrank (BVS, BVT, BVO)</v>
          </cell>
        </row>
        <row r="38">
          <cell r="A38" t="str">
            <v>Clinchen</v>
          </cell>
        </row>
        <row r="39">
          <cell r="A39" t="str">
            <v>Diagnosestation</v>
          </cell>
        </row>
        <row r="40">
          <cell r="A40" t="str">
            <v>Distanzkontrolle</v>
          </cell>
        </row>
        <row r="41">
          <cell r="A41" t="str">
            <v>Dosierbehälter</v>
          </cell>
        </row>
        <row r="42">
          <cell r="A42" t="str">
            <v>Drehantrieb</v>
          </cell>
        </row>
        <row r="43">
          <cell r="A43" t="str">
            <v>Drehtisch</v>
          </cell>
        </row>
        <row r="44">
          <cell r="A44" t="str">
            <v>Drehtisch</v>
          </cell>
        </row>
        <row r="45">
          <cell r="A45" t="str">
            <v>Drehtisch</v>
          </cell>
        </row>
        <row r="46">
          <cell r="A46" t="str">
            <v>Drehtrommel</v>
          </cell>
        </row>
        <row r="47">
          <cell r="A47" t="str">
            <v>Drehverteiler</v>
          </cell>
        </row>
        <row r="48">
          <cell r="A48" t="str">
            <v>Druckluft</v>
          </cell>
        </row>
        <row r="49">
          <cell r="A49" t="str">
            <v>Düsenreinigung</v>
          </cell>
        </row>
        <row r="50">
          <cell r="A50" t="str">
            <v>Ein-/Ausschleusstation</v>
          </cell>
        </row>
        <row r="51">
          <cell r="A51" t="str">
            <v>Einlegestation, Einschleusen</v>
          </cell>
        </row>
        <row r="52">
          <cell r="A52" t="str">
            <v>Einrichtmeister</v>
          </cell>
        </row>
        <row r="53">
          <cell r="A53" t="str">
            <v>Einspeiseschrank</v>
          </cell>
        </row>
        <row r="54">
          <cell r="A54" t="str">
            <v>Einspeiseschrank (ohne Steuerung)</v>
          </cell>
        </row>
        <row r="55">
          <cell r="A55" t="str">
            <v>Elektrodenkappenwechsler</v>
          </cell>
        </row>
        <row r="56">
          <cell r="A56" t="str">
            <v>Entkoppler</v>
          </cell>
        </row>
        <row r="57">
          <cell r="A57" t="str">
            <v>Etikettierer</v>
          </cell>
        </row>
        <row r="58">
          <cell r="A58" t="str">
            <v>Fahrkabine</v>
          </cell>
        </row>
        <row r="59">
          <cell r="A59" t="str">
            <v>Fahrschiene, Fahrschalter</v>
          </cell>
        </row>
        <row r="60">
          <cell r="A60" t="str">
            <v>Fahrwerk, Farbwahl</v>
          </cell>
        </row>
        <row r="61">
          <cell r="A61" t="str">
            <v>Fahrzone</v>
          </cell>
        </row>
        <row r="62">
          <cell r="A62" t="str">
            <v>Fahrzoneneinspeisekasten (Fördertechnik)</v>
          </cell>
        </row>
        <row r="63">
          <cell r="A63" t="str">
            <v>Filter allgemein</v>
          </cell>
        </row>
        <row r="64">
          <cell r="A64" t="str">
            <v>Flüssigkeitsbehälter</v>
          </cell>
        </row>
        <row r="65">
          <cell r="A65" t="str">
            <v>Fördermittel</v>
          </cell>
        </row>
        <row r="66">
          <cell r="A66" t="str">
            <v>Frischluft</v>
          </cell>
        </row>
        <row r="67">
          <cell r="A67" t="str">
            <v>Fügen</v>
          </cell>
        </row>
        <row r="68">
          <cell r="A68" t="str">
            <v>Funktionsgruppe</v>
          </cell>
        </row>
        <row r="69">
          <cell r="A69" t="str">
            <v>Gehänge Schließstation</v>
          </cell>
        </row>
        <row r="70">
          <cell r="A70" t="str">
            <v>Gehänge Verstellstation</v>
          </cell>
        </row>
        <row r="71">
          <cell r="A71" t="str">
            <v>Geschwindigkeitserfassung (general)</v>
          </cell>
        </row>
        <row r="72">
          <cell r="A72" t="str">
            <v>Greifer (Handling) am Roboter</v>
          </cell>
        </row>
        <row r="73">
          <cell r="A73" t="str">
            <v>Gruppe</v>
          </cell>
        </row>
        <row r="74">
          <cell r="A74" t="str">
            <v>Gurt- / Zahnriemenförderer</v>
          </cell>
        </row>
        <row r="75">
          <cell r="A75" t="str">
            <v>Handlingsgerät</v>
          </cell>
        </row>
        <row r="76">
          <cell r="A76" t="str">
            <v>Hand-Vor-Ort-Bedieneinheit</v>
          </cell>
        </row>
        <row r="77">
          <cell r="A77" t="str">
            <v>Heizung</v>
          </cell>
        </row>
        <row r="78">
          <cell r="A78" t="str">
            <v>Hubbalken Block</v>
          </cell>
        </row>
        <row r="79">
          <cell r="A79" t="str">
            <v>Hubbalkenblock</v>
          </cell>
        </row>
        <row r="80">
          <cell r="A80" t="str">
            <v>Hubstation</v>
          </cell>
        </row>
        <row r="81">
          <cell r="A81" t="str">
            <v>Hubstation</v>
          </cell>
        </row>
        <row r="82">
          <cell r="A82" t="str">
            <v>Hubstation</v>
          </cell>
        </row>
        <row r="83">
          <cell r="A83" t="str">
            <v>Hubtisch</v>
          </cell>
        </row>
        <row r="84">
          <cell r="A84" t="str">
            <v>Hubtisch</v>
          </cell>
        </row>
        <row r="85">
          <cell r="A85" t="str">
            <v>Hubtisch</v>
          </cell>
        </row>
        <row r="86">
          <cell r="A86" t="str">
            <v>Hubwerk</v>
          </cell>
        </row>
        <row r="87">
          <cell r="A87" t="str">
            <v>Hydraulik</v>
          </cell>
        </row>
        <row r="88">
          <cell r="A88" t="str">
            <v>Hydraulikaggregat</v>
          </cell>
        </row>
        <row r="89">
          <cell r="A89" t="str">
            <v>Hydraulikaggregat</v>
          </cell>
        </row>
        <row r="90">
          <cell r="A90" t="str">
            <v>Identsystem</v>
          </cell>
        </row>
        <row r="91">
          <cell r="A91" t="str">
            <v>Industrie-Roboter</v>
          </cell>
        </row>
        <row r="92">
          <cell r="A92" t="str">
            <v>Inline-Messstation</v>
          </cell>
        </row>
        <row r="93">
          <cell r="A93" t="str">
            <v>Installationsnotaustaster</v>
          </cell>
        </row>
        <row r="94">
          <cell r="A94" t="str">
            <v>Kabine</v>
          </cell>
        </row>
        <row r="95">
          <cell r="A95" t="str">
            <v>Kamerasystem</v>
          </cell>
        </row>
        <row r="96">
          <cell r="A96" t="str">
            <v>Kappenfräser und E-Kappenwechsler</v>
          </cell>
        </row>
        <row r="97">
          <cell r="A97" t="str">
            <v>Karossenumsetzer</v>
          </cell>
        </row>
        <row r="98">
          <cell r="A98" t="str">
            <v>Karossenverriegelung</v>
          </cell>
        </row>
        <row r="99">
          <cell r="A99" t="str">
            <v>Kette Einlag., Kuppeleinheit, Klappstation</v>
          </cell>
        </row>
        <row r="100">
          <cell r="A100" t="str">
            <v>Kettenförderer</v>
          </cell>
        </row>
        <row r="101">
          <cell r="A101" t="str">
            <v>Kipptisch</v>
          </cell>
        </row>
        <row r="102">
          <cell r="A102" t="str">
            <v>Kleben allg., Klebe-Technik/Auftrag</v>
          </cell>
        </row>
        <row r="103">
          <cell r="A103" t="str">
            <v>Klebetechnik</v>
          </cell>
        </row>
        <row r="104">
          <cell r="A104" t="str">
            <v>Klemmkasten</v>
          </cell>
        </row>
        <row r="105">
          <cell r="A105" t="str">
            <v>Klemmung</v>
          </cell>
        </row>
        <row r="106">
          <cell r="A106" t="str">
            <v>Kühlen</v>
          </cell>
        </row>
        <row r="107">
          <cell r="A107" t="str">
            <v>Kühlzone</v>
          </cell>
        </row>
        <row r="108">
          <cell r="A108" t="str">
            <v>Kurvenblock</v>
          </cell>
        </row>
        <row r="109">
          <cell r="A109" t="str">
            <v>Kurvenblock</v>
          </cell>
        </row>
        <row r="110">
          <cell r="A110" t="str">
            <v>Längsförderer</v>
          </cell>
        </row>
        <row r="111">
          <cell r="A111" t="str">
            <v>Laserschweißen</v>
          </cell>
        </row>
        <row r="112">
          <cell r="A112" t="str">
            <v>Laufrollen</v>
          </cell>
        </row>
        <row r="113">
          <cell r="A113" t="str">
            <v>Leistungsschrank (evtl. inkl. Steu./ Einsp.)</v>
          </cell>
        </row>
        <row r="114">
          <cell r="A114" t="str">
            <v>Lenkradmesswaage</v>
          </cell>
        </row>
        <row r="115">
          <cell r="A115" t="str">
            <v>Luftaufbereitung</v>
          </cell>
        </row>
        <row r="116">
          <cell r="A116" t="str">
            <v>Makiersysteme (Präger, Nadelritzen,)</v>
          </cell>
        </row>
        <row r="117">
          <cell r="A117" t="str">
            <v>Medien-Modul (Roboter Luft und Wasser)</v>
          </cell>
        </row>
        <row r="118">
          <cell r="A118" t="str">
            <v>Medienplatte, Medieneinspeisung, Luftverbrauchsmessung (Fertigungsanlagen)</v>
          </cell>
        </row>
        <row r="119">
          <cell r="A119" t="str">
            <v>Meldeschiene, Messschrank</v>
          </cell>
        </row>
        <row r="120">
          <cell r="A120" t="str">
            <v>Messeinrichtung</v>
          </cell>
        </row>
        <row r="121">
          <cell r="A121" t="str">
            <v>Meßschlitten</v>
          </cell>
        </row>
        <row r="122">
          <cell r="A122" t="str">
            <v>Mischbehälter</v>
          </cell>
        </row>
        <row r="123">
          <cell r="A123" t="str">
            <v>Montageplatz, Montieren</v>
          </cell>
        </row>
        <row r="124">
          <cell r="A124" t="str">
            <v>Niederspannungsverteiler-Schrank</v>
          </cell>
        </row>
        <row r="125">
          <cell r="A125" t="str">
            <v>Nieten</v>
          </cell>
        </row>
        <row r="126">
          <cell r="A126" t="str">
            <v>Not-Aus</v>
          </cell>
        </row>
        <row r="127">
          <cell r="A127" t="str">
            <v>Notaus Schiene</v>
          </cell>
        </row>
        <row r="128">
          <cell r="A128" t="str">
            <v>Not-Aus Schiene Trennblock</v>
          </cell>
        </row>
        <row r="129">
          <cell r="A129" t="str">
            <v>Paternoster</v>
          </cell>
        </row>
        <row r="130">
          <cell r="A130" t="str">
            <v>PE-Prüfstation</v>
          </cell>
        </row>
        <row r="131">
          <cell r="A131" t="str">
            <v>Plattenband</v>
          </cell>
        </row>
        <row r="132">
          <cell r="A132" t="str">
            <v>Positioniereinrichtung / Zentrierung</v>
          </cell>
        </row>
        <row r="133">
          <cell r="A133" t="str">
            <v>Power and Free Förderanlage</v>
          </cell>
        </row>
        <row r="134">
          <cell r="A134" t="str">
            <v>Powerrail Booster Schiene A/B</v>
          </cell>
        </row>
        <row r="135">
          <cell r="A135" t="str">
            <v>Powerrail Booster Trennblock,
Portal</v>
          </cell>
        </row>
        <row r="136">
          <cell r="A136" t="str">
            <v>Primerauftrag</v>
          </cell>
        </row>
        <row r="137">
          <cell r="A137" t="str">
            <v>Protokolldrucker</v>
          </cell>
        </row>
        <row r="138">
          <cell r="A138" t="str">
            <v>Prozessleine</v>
          </cell>
        </row>
        <row r="139">
          <cell r="A139" t="str">
            <v>Prüf Station / Ausschleusstation</v>
          </cell>
        </row>
        <row r="140">
          <cell r="A140" t="str">
            <v>Prüfen</v>
          </cell>
        </row>
        <row r="141">
          <cell r="A141" t="str">
            <v>Prüfstation</v>
          </cell>
        </row>
        <row r="142">
          <cell r="A142" t="str">
            <v>Puffer, Pufferförderer</v>
          </cell>
        </row>
        <row r="143">
          <cell r="A143" t="str">
            <v>Pumpe</v>
          </cell>
        </row>
        <row r="144">
          <cell r="A144" t="str">
            <v>Querkettenförderer</v>
          </cell>
        </row>
        <row r="145">
          <cell r="A145" t="str">
            <v>Radstandsverstelleinheit</v>
          </cell>
        </row>
        <row r="146">
          <cell r="A146" t="str">
            <v>Rechnerschrank</v>
          </cell>
        </row>
        <row r="147">
          <cell r="A147" t="str">
            <v>Regal</v>
          </cell>
        </row>
        <row r="148">
          <cell r="A148" t="str">
            <v>Roboter</v>
          </cell>
        </row>
        <row r="149">
          <cell r="A149" t="str">
            <v>Rollenbahn</v>
          </cell>
        </row>
        <row r="150">
          <cell r="A150" t="str">
            <v>Rollenbahn</v>
          </cell>
        </row>
        <row r="151">
          <cell r="A151" t="str">
            <v>Rollenförderer</v>
          </cell>
        </row>
        <row r="152">
          <cell r="A152" t="str">
            <v>Rollenumsetzstation</v>
          </cell>
        </row>
        <row r="153">
          <cell r="A153" t="str">
            <v>Rolltor</v>
          </cell>
        </row>
        <row r="154">
          <cell r="A154" t="str">
            <v>Rücklauf</v>
          </cell>
        </row>
        <row r="155">
          <cell r="A155" t="str">
            <v>Rührwerk</v>
          </cell>
        </row>
        <row r="156">
          <cell r="A156" t="str">
            <v>Schieneneinspeisungen (Segment)</v>
          </cell>
        </row>
        <row r="157">
          <cell r="A157" t="str">
            <v>Schleppförderer</v>
          </cell>
        </row>
        <row r="158">
          <cell r="A158" t="str">
            <v>Schrauber Controller</v>
          </cell>
        </row>
        <row r="159">
          <cell r="A159" t="str">
            <v>Schubantrieb</v>
          </cell>
        </row>
        <row r="160">
          <cell r="A160" t="str">
            <v>Schutzgas</v>
          </cell>
        </row>
        <row r="161">
          <cell r="A161" t="str">
            <v>Schutztür</v>
          </cell>
        </row>
        <row r="162">
          <cell r="A162" t="str">
            <v>Schutztürriegel</v>
          </cell>
        </row>
        <row r="163">
          <cell r="A163" t="str">
            <v>Schutzzaun</v>
          </cell>
        </row>
        <row r="164">
          <cell r="A164" t="str">
            <v>Schweisskoffer</v>
          </cell>
        </row>
        <row r="165">
          <cell r="A165" t="str">
            <v>Schweisszange</v>
          </cell>
        </row>
        <row r="166">
          <cell r="A166" t="str">
            <v>Schwenkplatte
Schwenkeinrichtung / Schwenkeinheit/Schwenktisch</v>
          </cell>
        </row>
        <row r="167">
          <cell r="A167" t="str">
            <v>Servoeinheit</v>
          </cell>
        </row>
        <row r="168">
          <cell r="A168" t="str">
            <v>Shuttle</v>
          </cell>
        </row>
        <row r="169">
          <cell r="A169" t="str">
            <v>Shuttle / transfer</v>
          </cell>
        </row>
        <row r="170">
          <cell r="A170" t="str">
            <v>Sicherheits Block (Fördertechnik)</v>
          </cell>
        </row>
        <row r="171">
          <cell r="A171" t="str">
            <v>Sicherheitsblock</v>
          </cell>
        </row>
        <row r="172">
          <cell r="A172" t="str">
            <v>Signalaustausch</v>
          </cell>
        </row>
        <row r="173">
          <cell r="A173" t="str">
            <v>Speicher Regal / Bauteilablage (ohne Wertschöpfung)</v>
          </cell>
        </row>
        <row r="174">
          <cell r="A174" t="str">
            <v>Sperre</v>
          </cell>
        </row>
        <row r="175">
          <cell r="A175" t="str">
            <v>Stauförderer</v>
          </cell>
        </row>
        <row r="176">
          <cell r="A176" t="str">
            <v>Staukette</v>
          </cell>
        </row>
        <row r="177">
          <cell r="A177" t="str">
            <v>Stellgerät general</v>
          </cell>
        </row>
        <row r="178">
          <cell r="A178" t="str">
            <v>Steuerschrank (evtl. inkl. Leistung)</v>
          </cell>
        </row>
        <row r="179">
          <cell r="A179" t="str">
            <v>Stopper (Fördertechnik)</v>
          </cell>
        </row>
        <row r="180">
          <cell r="A180" t="str">
            <v>Teleskopgabel
Gabel</v>
          </cell>
        </row>
        <row r="181">
          <cell r="A181" t="str">
            <v>Terminal f. Dateneingabe; Datensichtger.</v>
          </cell>
        </row>
        <row r="182">
          <cell r="A182" t="str">
            <v>Träger</v>
          </cell>
        </row>
        <row r="183">
          <cell r="A183" t="str">
            <v>Tragkettenförderer</v>
          </cell>
        </row>
        <row r="184">
          <cell r="A184" t="str">
            <v>Transfer</v>
          </cell>
        </row>
        <row r="185">
          <cell r="A185" t="str">
            <v>Trennblock</v>
          </cell>
        </row>
        <row r="186">
          <cell r="A186" t="str">
            <v>Trennblockkasten (Fördertechnik)</v>
          </cell>
        </row>
        <row r="187">
          <cell r="A187" t="str">
            <v>Trockner</v>
          </cell>
        </row>
        <row r="188">
          <cell r="A188" t="str">
            <v>Typerkennung</v>
          </cell>
        </row>
        <row r="189">
          <cell r="A189" t="str">
            <v>Umluft</v>
          </cell>
        </row>
        <row r="190">
          <cell r="A190" t="str">
            <v>Umsetzeinheit (Übersetzer)</v>
          </cell>
        </row>
        <row r="191">
          <cell r="A191" t="str">
            <v>Umsetzstation, Umsetzeinheit, Übersetzer</v>
          </cell>
        </row>
        <row r="192">
          <cell r="A192" t="str">
            <v>Umsetzzone</v>
          </cell>
        </row>
        <row r="193">
          <cell r="A193" t="str">
            <v>Unterverteiler</v>
          </cell>
        </row>
        <row r="194">
          <cell r="A194" t="str">
            <v>Unterverteiler 
Klemmkasten
Schaltkasten</v>
          </cell>
        </row>
        <row r="195">
          <cell r="A195" t="str">
            <v>Ventilschrank</v>
          </cell>
        </row>
        <row r="196">
          <cell r="A196" t="str">
            <v>Ver- /Entriegelungsstation</v>
          </cell>
        </row>
        <row r="197">
          <cell r="A197" t="str">
            <v>Vereinzelung</v>
          </cell>
        </row>
        <row r="198">
          <cell r="A198" t="str">
            <v>Verriegelung</v>
          </cell>
        </row>
        <row r="199">
          <cell r="A199" t="str">
            <v>Verschiebewagen</v>
          </cell>
        </row>
        <row r="200">
          <cell r="A200" t="str">
            <v>Verschiebewagen</v>
          </cell>
        </row>
        <row r="201">
          <cell r="A201" t="str">
            <v>Vertikal Förderer</v>
          </cell>
        </row>
        <row r="202">
          <cell r="A202" t="str">
            <v>Vorlauf</v>
          </cell>
        </row>
        <row r="203">
          <cell r="A203" t="str">
            <v>Warte Block (Fördertechnik)</v>
          </cell>
        </row>
        <row r="204">
          <cell r="A204" t="str">
            <v>Wartungseinheit</v>
          </cell>
        </row>
        <row r="205">
          <cell r="A205" t="str">
            <v>Wartungseinheit</v>
          </cell>
        </row>
        <row r="206">
          <cell r="A206" t="str">
            <v>Waschanlage</v>
          </cell>
        </row>
        <row r="207">
          <cell r="A207" t="str">
            <v>Weiche</v>
          </cell>
        </row>
        <row r="208">
          <cell r="A208" t="str">
            <v>Weiche (Fördertechnik)</v>
          </cell>
        </row>
        <row r="209">
          <cell r="A209" t="str">
            <v>Werkermitfahrband, Warteblock</v>
          </cell>
        </row>
        <row r="210">
          <cell r="A210" t="str">
            <v>Werkerplatz mit Tor, Scanner oder Licht-vorhang</v>
          </cell>
        </row>
        <row r="211">
          <cell r="A211" t="str">
            <v>Werkertor</v>
          </cell>
        </row>
        <row r="212">
          <cell r="A212" t="str">
            <v>Werkzeug (Fertigungsanlagen)</v>
          </cell>
        </row>
        <row r="213">
          <cell r="A213" t="str">
            <v>Werkzeug general</v>
          </cell>
        </row>
        <row r="214">
          <cell r="A214" t="str">
            <v>Werkzeugablage (Robotergreifer, Zangenbahnhof)</v>
          </cell>
        </row>
        <row r="215">
          <cell r="A215" t="str">
            <v>Werkzeugwechsler</v>
          </cell>
        </row>
        <row r="216">
          <cell r="A216" t="str">
            <v>Wippe</v>
          </cell>
        </row>
        <row r="217">
          <cell r="A217" t="str">
            <v>Zuführeinheit (Kokat, Bauteilrutschen,Vereinzelner, Bauteilwagen)</v>
          </cell>
        </row>
        <row r="218">
          <cell r="A218" t="str">
            <v>Zug- Hubeinrichtung</v>
          </cell>
        </row>
        <row r="219">
          <cell r="A219" t="str">
            <v>Zuluft</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s"/>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76"/>
  <sheetViews>
    <sheetView tabSelected="1" zoomScaleNormal="100" workbookViewId="0">
      <pane ySplit="1" topLeftCell="A2" activePane="bottomLeft" state="frozen"/>
      <selection pane="bottomLeft" activeCell="C21" sqref="C21"/>
    </sheetView>
  </sheetViews>
  <sheetFormatPr baseColWidth="10" defaultRowHeight="13.5" x14ac:dyDescent="0.25"/>
  <cols>
    <col min="1" max="1" width="4.25" style="74" customWidth="1"/>
    <col min="2" max="2" width="11" style="10"/>
    <col min="3" max="3" width="30" style="11" bestFit="1" customWidth="1"/>
    <col min="4" max="4" width="21.875" style="11" customWidth="1"/>
    <col min="5" max="5" width="23.375" style="11" customWidth="1"/>
    <col min="6" max="6" width="24.875" style="11" customWidth="1"/>
    <col min="7" max="7" width="23.375" style="11" customWidth="1"/>
    <col min="8" max="8" width="10.375" style="11" customWidth="1"/>
    <col min="9" max="9" width="10.5" style="11" customWidth="1"/>
    <col min="10" max="11" width="9.625" style="11" customWidth="1"/>
    <col min="12" max="12" width="37.5" style="11" customWidth="1"/>
    <col min="13" max="16384" width="11" style="12"/>
  </cols>
  <sheetData>
    <row r="1" spans="1:13" s="13" customFormat="1" ht="28.5" customHeight="1" thickBot="1" x14ac:dyDescent="0.3">
      <c r="A1" s="73"/>
      <c r="B1" s="135" t="s">
        <v>605</v>
      </c>
      <c r="C1" s="136"/>
      <c r="D1" s="136"/>
      <c r="E1" s="136"/>
      <c r="F1" s="136"/>
      <c r="G1" s="136"/>
      <c r="H1" s="137"/>
      <c r="I1" s="138" t="s">
        <v>611</v>
      </c>
      <c r="J1" s="139"/>
      <c r="K1" s="140"/>
      <c r="L1" s="38"/>
      <c r="M1" s="15"/>
    </row>
    <row r="2" spans="1:13" s="13" customFormat="1" ht="13.5" customHeight="1" x14ac:dyDescent="0.25">
      <c r="A2" s="73"/>
      <c r="B2" s="37"/>
      <c r="C2" s="37"/>
      <c r="D2" s="37"/>
      <c r="E2" s="37"/>
      <c r="F2" s="37"/>
      <c r="G2" s="37"/>
      <c r="H2" s="37"/>
      <c r="I2" s="37"/>
      <c r="J2" s="37"/>
      <c r="K2" s="37"/>
      <c r="L2" s="38"/>
      <c r="M2" s="15"/>
    </row>
    <row r="3" spans="1:13" s="13" customFormat="1" ht="18" customHeight="1" x14ac:dyDescent="0.25">
      <c r="A3" s="73"/>
      <c r="B3" s="61" t="s">
        <v>229</v>
      </c>
      <c r="C3" s="37"/>
      <c r="D3" s="37"/>
      <c r="E3" s="37"/>
      <c r="F3" s="37"/>
      <c r="G3" s="37"/>
      <c r="H3" s="37"/>
      <c r="I3" s="37"/>
      <c r="J3" s="37"/>
      <c r="K3" s="37"/>
      <c r="L3" s="38"/>
      <c r="M3" s="15"/>
    </row>
    <row r="4" spans="1:13" s="13" customFormat="1" ht="13.5" customHeight="1" thickBot="1" x14ac:dyDescent="0.3">
      <c r="A4" s="73"/>
      <c r="B4" s="51"/>
      <c r="C4" s="51"/>
      <c r="D4" s="52"/>
      <c r="E4" s="52"/>
      <c r="F4" s="52"/>
      <c r="G4" s="52"/>
      <c r="H4" s="52"/>
      <c r="I4" s="52"/>
      <c r="J4" s="53"/>
      <c r="K4" s="53"/>
      <c r="L4" s="53"/>
      <c r="M4" s="15"/>
    </row>
    <row r="5" spans="1:13" s="13" customFormat="1" ht="13.5" customHeight="1" thickBot="1" x14ac:dyDescent="0.3">
      <c r="A5" s="73"/>
      <c r="B5" s="141" t="s">
        <v>230</v>
      </c>
      <c r="C5" s="142"/>
      <c r="D5" s="143" t="s">
        <v>231</v>
      </c>
      <c r="E5" s="144"/>
      <c r="F5" s="145"/>
      <c r="G5" s="59" t="s">
        <v>239</v>
      </c>
      <c r="H5" s="84"/>
      <c r="I5" s="37"/>
      <c r="J5" s="37"/>
      <c r="K5" s="15"/>
    </row>
    <row r="6" spans="1:13" s="13" customFormat="1" ht="13.5" customHeight="1" x14ac:dyDescent="0.25">
      <c r="A6" s="73"/>
      <c r="B6" s="153" t="s">
        <v>238</v>
      </c>
      <c r="C6" s="154"/>
      <c r="D6" s="79" t="s">
        <v>510</v>
      </c>
      <c r="E6" s="80"/>
      <c r="F6" s="81"/>
      <c r="G6" s="58">
        <v>8</v>
      </c>
      <c r="H6" s="82">
        <f>LEN(D6)</f>
        <v>8</v>
      </c>
      <c r="I6" s="37"/>
      <c r="J6" s="37"/>
      <c r="K6" s="15"/>
    </row>
    <row r="7" spans="1:13" s="13" customFormat="1" ht="13.5" customHeight="1" x14ac:dyDescent="0.25">
      <c r="A7" s="73"/>
      <c r="B7" s="153" t="s">
        <v>206</v>
      </c>
      <c r="C7" s="154"/>
      <c r="D7" s="76" t="s">
        <v>511</v>
      </c>
      <c r="E7" s="77"/>
      <c r="F7" s="78"/>
      <c r="G7" s="58">
        <v>8</v>
      </c>
      <c r="H7" s="82">
        <f t="shared" ref="H7:H16" si="0">LEN(D7)</f>
        <v>8</v>
      </c>
      <c r="I7" s="37"/>
      <c r="J7" s="37"/>
      <c r="K7" s="15"/>
    </row>
    <row r="8" spans="1:13" s="13" customFormat="1" ht="13.5" customHeight="1" x14ac:dyDescent="0.25">
      <c r="A8" s="73"/>
      <c r="B8" s="155" t="s">
        <v>232</v>
      </c>
      <c r="C8" s="156"/>
      <c r="D8" s="76" t="s">
        <v>233</v>
      </c>
      <c r="E8" s="77"/>
      <c r="F8" s="78"/>
      <c r="G8" s="58">
        <v>8</v>
      </c>
      <c r="H8" s="82">
        <f t="shared" si="0"/>
        <v>8</v>
      </c>
      <c r="I8" s="37"/>
      <c r="J8" s="37"/>
      <c r="K8" s="15"/>
    </row>
    <row r="9" spans="1:13" s="13" customFormat="1" ht="13.5" customHeight="1" x14ac:dyDescent="0.25">
      <c r="A9" s="73"/>
      <c r="B9" s="12"/>
      <c r="C9" s="12"/>
      <c r="D9" s="12"/>
      <c r="E9" s="12"/>
      <c r="F9" s="12"/>
      <c r="G9" s="12"/>
      <c r="H9" s="12"/>
      <c r="I9" s="12"/>
      <c r="J9" s="12"/>
      <c r="K9" s="12"/>
      <c r="L9" s="12"/>
      <c r="M9" s="15"/>
    </row>
    <row r="10" spans="1:13" s="13" customFormat="1" ht="13.5" customHeight="1" x14ac:dyDescent="0.25">
      <c r="A10" s="73"/>
      <c r="B10" s="12"/>
      <c r="C10" s="12"/>
      <c r="D10" s="12"/>
      <c r="E10" s="12"/>
      <c r="F10" s="12"/>
      <c r="G10" s="12"/>
      <c r="H10" s="12"/>
      <c r="I10" s="12"/>
      <c r="J10" s="12"/>
      <c r="K10" s="12"/>
      <c r="L10" s="12"/>
      <c r="M10" s="15"/>
    </row>
    <row r="11" spans="1:13" ht="15.75" x14ac:dyDescent="0.25">
      <c r="B11" s="61" t="s">
        <v>251</v>
      </c>
      <c r="C11" s="17"/>
      <c r="D11" s="17"/>
      <c r="E11" s="17"/>
      <c r="F11" s="17"/>
      <c r="G11" s="17"/>
      <c r="H11" s="17"/>
      <c r="I11" s="17"/>
      <c r="J11" s="17"/>
      <c r="K11" s="17"/>
      <c r="L11" s="17"/>
      <c r="M11" s="18"/>
    </row>
    <row r="12" spans="1:13" ht="16.5" thickBot="1" x14ac:dyDescent="0.3">
      <c r="B12" s="61"/>
      <c r="C12" s="17"/>
      <c r="D12" s="17"/>
      <c r="E12" s="17"/>
      <c r="F12" s="17"/>
      <c r="G12" s="17"/>
      <c r="H12" s="17"/>
      <c r="I12" s="17"/>
      <c r="J12" s="17"/>
      <c r="K12" s="17"/>
      <c r="L12" s="17"/>
      <c r="M12" s="18"/>
    </row>
    <row r="13" spans="1:13" s="13" customFormat="1" ht="13.5" customHeight="1" thickBot="1" x14ac:dyDescent="0.3">
      <c r="A13" s="73"/>
      <c r="B13" s="141" t="s">
        <v>230</v>
      </c>
      <c r="C13" s="142"/>
      <c r="D13" s="143" t="s">
        <v>231</v>
      </c>
      <c r="E13" s="144"/>
      <c r="F13" s="145"/>
      <c r="G13" s="59" t="s">
        <v>239</v>
      </c>
      <c r="H13" s="84"/>
      <c r="I13" s="37"/>
      <c r="J13" s="37"/>
      <c r="K13" s="15"/>
    </row>
    <row r="14" spans="1:13" s="13" customFormat="1" ht="13.5" customHeight="1" x14ac:dyDescent="0.25">
      <c r="A14" s="73"/>
      <c r="B14" s="155" t="s">
        <v>259</v>
      </c>
      <c r="C14" s="156"/>
      <c r="D14" s="160" t="s">
        <v>240</v>
      </c>
      <c r="E14" s="161" t="s">
        <v>233</v>
      </c>
      <c r="F14" s="162"/>
      <c r="G14" s="58">
        <v>8</v>
      </c>
      <c r="H14" s="82">
        <f t="shared" si="0"/>
        <v>8</v>
      </c>
      <c r="I14" s="37"/>
      <c r="J14" s="37"/>
      <c r="K14" s="15"/>
    </row>
    <row r="15" spans="1:13" s="13" customFormat="1" ht="13.5" customHeight="1" x14ac:dyDescent="0.25">
      <c r="A15" s="73"/>
      <c r="B15" s="155" t="s">
        <v>257</v>
      </c>
      <c r="C15" s="156"/>
      <c r="D15" s="157"/>
      <c r="E15" s="158"/>
      <c r="F15" s="159"/>
      <c r="G15" s="58">
        <v>40</v>
      </c>
      <c r="H15" s="82">
        <f t="shared" si="0"/>
        <v>0</v>
      </c>
      <c r="I15" s="37"/>
      <c r="J15" s="37"/>
      <c r="K15" s="15"/>
    </row>
    <row r="16" spans="1:13" s="13" customFormat="1" ht="13.5" customHeight="1" x14ac:dyDescent="0.25">
      <c r="A16" s="73"/>
      <c r="B16" s="155" t="s">
        <v>258</v>
      </c>
      <c r="C16" s="156"/>
      <c r="D16" s="160" t="s">
        <v>240</v>
      </c>
      <c r="E16" s="161"/>
      <c r="F16" s="162"/>
      <c r="G16" s="55">
        <v>8</v>
      </c>
      <c r="H16" s="82">
        <f t="shared" si="0"/>
        <v>8</v>
      </c>
      <c r="I16" s="37"/>
      <c r="J16" s="37"/>
      <c r="K16" s="15"/>
    </row>
    <row r="17" spans="1:13" s="13" customFormat="1" ht="13.5" customHeight="1" x14ac:dyDescent="0.25">
      <c r="A17" s="73"/>
      <c r="B17" s="62"/>
      <c r="C17" s="63" t="s">
        <v>252</v>
      </c>
      <c r="D17" s="64" t="s">
        <v>260</v>
      </c>
      <c r="E17" s="60" t="s">
        <v>261</v>
      </c>
      <c r="F17" s="65"/>
      <c r="G17" s="55">
        <v>4</v>
      </c>
      <c r="H17" s="82">
        <f t="shared" ref="H17:H18" si="1">LEN(D17)</f>
        <v>4</v>
      </c>
      <c r="I17" s="37"/>
      <c r="J17" s="37"/>
      <c r="K17" s="15"/>
    </row>
    <row r="18" spans="1:13" s="13" customFormat="1" ht="13.5" customHeight="1" x14ac:dyDescent="0.25">
      <c r="A18" s="73"/>
      <c r="B18" s="62"/>
      <c r="C18" s="63" t="s">
        <v>253</v>
      </c>
      <c r="D18" s="64" t="s">
        <v>264</v>
      </c>
      <c r="E18" s="60"/>
      <c r="F18" s="65"/>
      <c r="G18" s="55">
        <v>14</v>
      </c>
      <c r="H18" s="82">
        <f t="shared" si="1"/>
        <v>14</v>
      </c>
      <c r="I18" s="37"/>
      <c r="J18" s="37"/>
      <c r="K18" s="15"/>
    </row>
    <row r="19" spans="1:13" s="13" customFormat="1" ht="13.5" customHeight="1" thickBot="1" x14ac:dyDescent="0.3">
      <c r="A19" s="73"/>
      <c r="B19" s="163" t="s">
        <v>254</v>
      </c>
      <c r="C19" s="164"/>
      <c r="D19" s="83" t="s">
        <v>262</v>
      </c>
      <c r="E19" s="83" t="s">
        <v>255</v>
      </c>
      <c r="F19" s="83"/>
      <c r="G19" s="56"/>
      <c r="H19" s="40"/>
      <c r="I19" s="37"/>
      <c r="J19" s="37"/>
      <c r="K19" s="15"/>
    </row>
    <row r="20" spans="1:13" s="13" customFormat="1" ht="13.5" customHeight="1" x14ac:dyDescent="0.25">
      <c r="A20" s="73"/>
      <c r="B20" s="12"/>
      <c r="C20" s="12"/>
      <c r="D20" s="12"/>
      <c r="E20" s="12"/>
      <c r="F20" s="12"/>
      <c r="G20" s="12"/>
      <c r="H20" s="12"/>
      <c r="I20" s="12"/>
      <c r="J20" s="12"/>
      <c r="K20" s="12"/>
      <c r="L20" s="12"/>
      <c r="M20" s="15"/>
    </row>
    <row r="21" spans="1:13" s="13" customFormat="1" ht="14.25" customHeight="1" x14ac:dyDescent="0.25">
      <c r="A21" s="73"/>
      <c r="B21" s="17"/>
      <c r="C21" s="17"/>
      <c r="D21" s="17"/>
      <c r="E21" s="12"/>
      <c r="F21" s="12"/>
      <c r="G21" s="12"/>
      <c r="H21" s="12"/>
      <c r="I21" s="12"/>
      <c r="J21" s="12"/>
      <c r="K21" s="12"/>
      <c r="L21" s="12"/>
      <c r="M21" s="15"/>
    </row>
    <row r="22" spans="1:13" s="13" customFormat="1" ht="15.75" customHeight="1" x14ac:dyDescent="0.25">
      <c r="A22" s="73"/>
      <c r="B22" s="61" t="s">
        <v>241</v>
      </c>
      <c r="C22" s="12"/>
      <c r="D22" s="12"/>
      <c r="E22" s="12"/>
      <c r="F22" s="12"/>
      <c r="G22" s="12"/>
      <c r="H22" s="12"/>
      <c r="I22" s="12"/>
      <c r="J22" s="12"/>
      <c r="K22" s="12"/>
      <c r="L22" s="12"/>
      <c r="M22" s="15"/>
    </row>
    <row r="23" spans="1:13" ht="14.25" thickBot="1" x14ac:dyDescent="0.3">
      <c r="B23" s="12"/>
      <c r="C23" s="17"/>
      <c r="D23" s="17"/>
      <c r="E23" s="12"/>
      <c r="F23" s="17"/>
      <c r="G23" s="17"/>
      <c r="H23" s="17"/>
      <c r="I23" s="17"/>
      <c r="J23" s="17"/>
      <c r="K23" s="17"/>
      <c r="L23" s="17"/>
      <c r="M23" s="18"/>
    </row>
    <row r="24" spans="1:13" s="14" customFormat="1" ht="30" x14ac:dyDescent="0.25">
      <c r="A24" s="75"/>
      <c r="B24" s="46" t="s">
        <v>219</v>
      </c>
      <c r="C24" s="47" t="s">
        <v>227</v>
      </c>
      <c r="D24" s="146" t="s">
        <v>216</v>
      </c>
      <c r="E24" s="147"/>
      <c r="F24" s="147"/>
      <c r="G24" s="148"/>
      <c r="H24" s="146" t="s">
        <v>265</v>
      </c>
      <c r="I24" s="147"/>
      <c r="J24" s="147"/>
      <c r="K24" s="148"/>
      <c r="L24" s="48" t="s">
        <v>190</v>
      </c>
      <c r="M24" s="19"/>
    </row>
    <row r="25" spans="1:13" ht="27" customHeight="1" thickBot="1" x14ac:dyDescent="0.3">
      <c r="B25" s="41" t="s">
        <v>228</v>
      </c>
      <c r="C25" s="39" t="s">
        <v>249</v>
      </c>
      <c r="D25" s="39" t="s">
        <v>220</v>
      </c>
      <c r="E25" s="39" t="s">
        <v>221</v>
      </c>
      <c r="F25" s="39" t="s">
        <v>255</v>
      </c>
      <c r="G25" s="39" t="s">
        <v>237</v>
      </c>
      <c r="H25" s="66" t="s">
        <v>220</v>
      </c>
      <c r="I25" s="66" t="s">
        <v>221</v>
      </c>
      <c r="J25" s="66" t="s">
        <v>222</v>
      </c>
      <c r="K25" s="66" t="s">
        <v>237</v>
      </c>
      <c r="L25" s="40"/>
      <c r="M25" s="18"/>
    </row>
    <row r="26" spans="1:13" x14ac:dyDescent="0.25">
      <c r="B26" s="42"/>
      <c r="C26" s="21"/>
      <c r="D26" s="21"/>
      <c r="E26" s="21"/>
      <c r="F26" s="21"/>
      <c r="G26" s="21"/>
      <c r="H26" s="86"/>
      <c r="I26" s="86"/>
      <c r="J26" s="86"/>
      <c r="K26" s="21"/>
      <c r="L26" s="22"/>
      <c r="M26" s="18"/>
    </row>
    <row r="27" spans="1:13" x14ac:dyDescent="0.25">
      <c r="A27" s="75"/>
      <c r="B27" s="43">
        <v>1</v>
      </c>
      <c r="C27" s="71" t="s">
        <v>526</v>
      </c>
      <c r="D27" s="71" t="s">
        <v>527</v>
      </c>
      <c r="E27" s="27" t="s">
        <v>217</v>
      </c>
      <c r="F27" s="71" t="s">
        <v>236</v>
      </c>
      <c r="G27" s="71"/>
      <c r="H27" s="86" t="s">
        <v>509</v>
      </c>
      <c r="I27" s="86"/>
      <c r="J27" s="86" t="s">
        <v>509</v>
      </c>
      <c r="K27" s="71"/>
      <c r="L27" s="89" t="s">
        <v>517</v>
      </c>
      <c r="M27" s="18"/>
    </row>
    <row r="28" spans="1:13" x14ac:dyDescent="0.25">
      <c r="A28" s="75"/>
      <c r="B28" s="43">
        <v>2</v>
      </c>
      <c r="C28" s="71" t="s">
        <v>518</v>
      </c>
      <c r="D28" s="71" t="s">
        <v>505</v>
      </c>
      <c r="E28" s="71" t="s">
        <v>506</v>
      </c>
      <c r="F28" s="71" t="s">
        <v>236</v>
      </c>
      <c r="G28" s="71"/>
      <c r="H28" s="86" t="s">
        <v>533</v>
      </c>
      <c r="I28" s="86" t="s">
        <v>533</v>
      </c>
      <c r="J28" s="86" t="s">
        <v>509</v>
      </c>
      <c r="K28" s="71"/>
      <c r="L28" s="89" t="s">
        <v>528</v>
      </c>
      <c r="M28" s="18"/>
    </row>
    <row r="29" spans="1:13" x14ac:dyDescent="0.25">
      <c r="B29" s="43">
        <v>3</v>
      </c>
      <c r="C29" s="71" t="s">
        <v>519</v>
      </c>
      <c r="D29" s="71" t="s">
        <v>534</v>
      </c>
      <c r="E29" s="71" t="s">
        <v>535</v>
      </c>
      <c r="F29" s="71" t="s">
        <v>236</v>
      </c>
      <c r="G29" s="71"/>
      <c r="H29" s="86" t="s">
        <v>533</v>
      </c>
      <c r="I29" s="86" t="s">
        <v>533</v>
      </c>
      <c r="J29" s="86" t="s">
        <v>509</v>
      </c>
      <c r="K29" s="71"/>
      <c r="L29" s="89" t="s">
        <v>519</v>
      </c>
      <c r="M29" s="18"/>
    </row>
    <row r="30" spans="1:13" x14ac:dyDescent="0.25">
      <c r="B30" s="43">
        <v>4</v>
      </c>
      <c r="C30" s="71" t="s">
        <v>520</v>
      </c>
      <c r="D30" s="71" t="s">
        <v>536</v>
      </c>
      <c r="E30" s="71" t="s">
        <v>537</v>
      </c>
      <c r="F30" s="71" t="s">
        <v>236</v>
      </c>
      <c r="G30" s="71"/>
      <c r="H30" s="86" t="s">
        <v>533</v>
      </c>
      <c r="I30" s="86" t="s">
        <v>533</v>
      </c>
      <c r="J30" s="86" t="s">
        <v>509</v>
      </c>
      <c r="K30" s="71"/>
      <c r="L30" s="89" t="s">
        <v>520</v>
      </c>
      <c r="M30" s="18"/>
    </row>
    <row r="31" spans="1:13" x14ac:dyDescent="0.25">
      <c r="B31" s="43">
        <v>5</v>
      </c>
      <c r="C31" s="71" t="s">
        <v>521</v>
      </c>
      <c r="D31" s="71" t="s">
        <v>541</v>
      </c>
      <c r="E31" s="71" t="s">
        <v>538</v>
      </c>
      <c r="F31" s="71" t="s">
        <v>236</v>
      </c>
      <c r="G31" s="71"/>
      <c r="H31" s="86" t="s">
        <v>574</v>
      </c>
      <c r="I31" s="86" t="s">
        <v>574</v>
      </c>
      <c r="J31" s="86" t="s">
        <v>509</v>
      </c>
      <c r="K31" s="71"/>
      <c r="L31" s="89" t="s">
        <v>529</v>
      </c>
      <c r="M31" s="18"/>
    </row>
    <row r="32" spans="1:13" x14ac:dyDescent="0.25">
      <c r="B32" s="43">
        <v>6</v>
      </c>
      <c r="C32" s="71" t="s">
        <v>522</v>
      </c>
      <c r="D32" s="71" t="s">
        <v>539</v>
      </c>
      <c r="E32" s="71" t="s">
        <v>540</v>
      </c>
      <c r="F32" s="71" t="s">
        <v>236</v>
      </c>
      <c r="G32" s="71"/>
      <c r="H32" s="86" t="s">
        <v>574</v>
      </c>
      <c r="I32" s="86" t="s">
        <v>574</v>
      </c>
      <c r="J32" s="86" t="s">
        <v>509</v>
      </c>
      <c r="K32" s="71"/>
      <c r="L32" s="89" t="s">
        <v>530</v>
      </c>
      <c r="M32" s="18"/>
    </row>
    <row r="33" spans="2:14" x14ac:dyDescent="0.25">
      <c r="B33" s="43">
        <v>7</v>
      </c>
      <c r="C33" s="71" t="s">
        <v>523</v>
      </c>
      <c r="D33" s="71" t="s">
        <v>542</v>
      </c>
      <c r="E33" s="71" t="s">
        <v>543</v>
      </c>
      <c r="F33" s="71" t="s">
        <v>236</v>
      </c>
      <c r="G33" s="71"/>
      <c r="H33" s="86" t="s">
        <v>574</v>
      </c>
      <c r="I33" s="86" t="s">
        <v>574</v>
      </c>
      <c r="J33" s="86" t="s">
        <v>509</v>
      </c>
      <c r="K33" s="27"/>
      <c r="L33" s="90" t="s">
        <v>523</v>
      </c>
      <c r="M33" s="18"/>
    </row>
    <row r="34" spans="2:14" x14ac:dyDescent="0.25">
      <c r="B34" s="43">
        <v>8</v>
      </c>
      <c r="C34" s="71" t="s">
        <v>524</v>
      </c>
      <c r="D34" s="71" t="s">
        <v>544</v>
      </c>
      <c r="E34" s="71" t="s">
        <v>545</v>
      </c>
      <c r="F34" s="71" t="s">
        <v>236</v>
      </c>
      <c r="G34" s="71"/>
      <c r="H34" s="86" t="s">
        <v>574</v>
      </c>
      <c r="I34" s="86" t="s">
        <v>574</v>
      </c>
      <c r="J34" s="86" t="s">
        <v>509</v>
      </c>
      <c r="K34" s="27"/>
      <c r="L34" s="90" t="s">
        <v>524</v>
      </c>
      <c r="M34" s="18"/>
    </row>
    <row r="35" spans="2:14" x14ac:dyDescent="0.25">
      <c r="B35" s="43">
        <v>9</v>
      </c>
      <c r="C35" s="71" t="s">
        <v>579</v>
      </c>
      <c r="D35" s="71" t="s">
        <v>527</v>
      </c>
      <c r="E35" s="27" t="s">
        <v>217</v>
      </c>
      <c r="F35" s="71" t="s">
        <v>236</v>
      </c>
      <c r="G35" s="71"/>
      <c r="H35" s="86" t="s">
        <v>509</v>
      </c>
      <c r="I35" s="86"/>
      <c r="J35" s="86" t="s">
        <v>509</v>
      </c>
      <c r="K35" s="71"/>
      <c r="L35" s="89" t="s">
        <v>525</v>
      </c>
      <c r="M35" s="18"/>
      <c r="N35" s="18"/>
    </row>
    <row r="36" spans="2:14" x14ac:dyDescent="0.25">
      <c r="B36" s="43">
        <v>10</v>
      </c>
      <c r="C36" s="71" t="s">
        <v>580</v>
      </c>
      <c r="D36" s="71" t="s">
        <v>546</v>
      </c>
      <c r="E36" s="71" t="s">
        <v>547</v>
      </c>
      <c r="F36" s="71" t="s">
        <v>236</v>
      </c>
      <c r="G36" s="71"/>
      <c r="H36" s="86" t="s">
        <v>533</v>
      </c>
      <c r="I36" s="86" t="s">
        <v>533</v>
      </c>
      <c r="J36" s="86" t="s">
        <v>509</v>
      </c>
      <c r="K36" s="27"/>
      <c r="L36" s="90" t="s">
        <v>532</v>
      </c>
      <c r="M36" s="18"/>
      <c r="N36" s="18"/>
    </row>
    <row r="37" spans="2:14" x14ac:dyDescent="0.25">
      <c r="B37" s="43">
        <v>11</v>
      </c>
      <c r="C37" s="71" t="s">
        <v>581</v>
      </c>
      <c r="D37" s="71" t="s">
        <v>549</v>
      </c>
      <c r="E37" s="71" t="s">
        <v>550</v>
      </c>
      <c r="F37" s="71" t="s">
        <v>236</v>
      </c>
      <c r="G37" s="71"/>
      <c r="H37" s="86" t="s">
        <v>548</v>
      </c>
      <c r="I37" s="86" t="s">
        <v>548</v>
      </c>
      <c r="J37" s="86" t="s">
        <v>509</v>
      </c>
      <c r="K37" s="27"/>
      <c r="L37" s="90" t="s">
        <v>266</v>
      </c>
      <c r="M37" s="18"/>
      <c r="N37" s="18"/>
    </row>
    <row r="38" spans="2:14" x14ac:dyDescent="0.25">
      <c r="B38" s="43">
        <v>12</v>
      </c>
      <c r="C38" s="71" t="s">
        <v>582</v>
      </c>
      <c r="D38" s="71" t="s">
        <v>217</v>
      </c>
      <c r="E38" s="71" t="s">
        <v>217</v>
      </c>
      <c r="F38" s="71" t="s">
        <v>236</v>
      </c>
      <c r="G38" s="71"/>
      <c r="H38" s="86"/>
      <c r="I38" s="86"/>
      <c r="J38" s="86" t="s">
        <v>509</v>
      </c>
      <c r="K38" s="27"/>
      <c r="L38" s="90" t="s">
        <v>575</v>
      </c>
      <c r="M38" s="18"/>
    </row>
    <row r="39" spans="2:14" x14ac:dyDescent="0.25">
      <c r="B39" s="43">
        <v>13</v>
      </c>
      <c r="C39" s="71" t="s">
        <v>519</v>
      </c>
      <c r="D39" s="71" t="s">
        <v>534</v>
      </c>
      <c r="E39" s="71" t="s">
        <v>535</v>
      </c>
      <c r="F39" s="71" t="s">
        <v>236</v>
      </c>
      <c r="G39" s="71"/>
      <c r="H39" s="86" t="s">
        <v>533</v>
      </c>
      <c r="I39" s="86" t="s">
        <v>533</v>
      </c>
      <c r="J39" s="86" t="s">
        <v>509</v>
      </c>
      <c r="K39" s="27"/>
      <c r="L39" s="90" t="s">
        <v>576</v>
      </c>
      <c r="M39" s="18"/>
    </row>
    <row r="40" spans="2:14" x14ac:dyDescent="0.25">
      <c r="B40" s="43">
        <v>14</v>
      </c>
      <c r="C40" s="71" t="s">
        <v>593</v>
      </c>
      <c r="D40" s="71" t="s">
        <v>536</v>
      </c>
      <c r="E40" s="71" t="s">
        <v>537</v>
      </c>
      <c r="F40" s="71" t="s">
        <v>236</v>
      </c>
      <c r="G40" s="71"/>
      <c r="H40" s="86" t="s">
        <v>533</v>
      </c>
      <c r="I40" s="86" t="s">
        <v>533</v>
      </c>
      <c r="J40" s="86" t="s">
        <v>509</v>
      </c>
      <c r="K40" s="27"/>
      <c r="L40" s="91" t="s">
        <v>531</v>
      </c>
      <c r="M40" s="18"/>
    </row>
    <row r="41" spans="2:14" x14ac:dyDescent="0.25">
      <c r="B41" s="43">
        <v>15</v>
      </c>
      <c r="C41" s="26" t="s">
        <v>218</v>
      </c>
      <c r="D41" s="26"/>
      <c r="E41" s="26"/>
      <c r="F41" s="26"/>
      <c r="G41" s="26"/>
      <c r="H41" s="86"/>
      <c r="I41" s="86"/>
      <c r="J41" s="86"/>
      <c r="K41" s="27"/>
      <c r="L41" s="72"/>
      <c r="M41" s="18"/>
    </row>
    <row r="42" spans="2:14" x14ac:dyDescent="0.25">
      <c r="B42" s="43">
        <v>16</v>
      </c>
      <c r="C42" s="26" t="s">
        <v>218</v>
      </c>
      <c r="D42" s="26"/>
      <c r="E42" s="26"/>
      <c r="F42" s="26"/>
      <c r="G42" s="26"/>
      <c r="H42" s="86"/>
      <c r="I42" s="86"/>
      <c r="J42" s="86"/>
      <c r="K42" s="27"/>
      <c r="L42" s="72"/>
      <c r="M42" s="18"/>
    </row>
    <row r="43" spans="2:14" x14ac:dyDescent="0.25">
      <c r="B43" s="43">
        <v>17</v>
      </c>
      <c r="C43" s="26" t="s">
        <v>218</v>
      </c>
      <c r="D43" s="26"/>
      <c r="E43" s="26"/>
      <c r="F43" s="26"/>
      <c r="G43" s="26"/>
      <c r="H43" s="86"/>
      <c r="I43" s="86"/>
      <c r="J43" s="86"/>
      <c r="K43" s="27"/>
      <c r="L43" s="72"/>
      <c r="M43" s="18"/>
    </row>
    <row r="44" spans="2:14" x14ac:dyDescent="0.25">
      <c r="B44" s="43">
        <v>18</v>
      </c>
      <c r="C44" s="26" t="s">
        <v>218</v>
      </c>
      <c r="D44" s="26"/>
      <c r="E44" s="26"/>
      <c r="F44" s="26"/>
      <c r="G44" s="26"/>
      <c r="H44" s="86"/>
      <c r="I44" s="86"/>
      <c r="J44" s="86"/>
      <c r="K44" s="27"/>
      <c r="L44" s="72"/>
      <c r="M44" s="18"/>
    </row>
    <row r="45" spans="2:14" x14ac:dyDescent="0.25">
      <c r="B45" s="43">
        <v>19</v>
      </c>
      <c r="C45" s="26" t="s">
        <v>218</v>
      </c>
      <c r="D45" s="26"/>
      <c r="E45" s="26"/>
      <c r="F45" s="26"/>
      <c r="G45" s="26"/>
      <c r="H45" s="86"/>
      <c r="I45" s="86"/>
      <c r="J45" s="86"/>
      <c r="K45" s="27"/>
      <c r="L45" s="72"/>
      <c r="M45" s="18"/>
    </row>
    <row r="46" spans="2:14" x14ac:dyDescent="0.25">
      <c r="B46" s="43">
        <v>20</v>
      </c>
      <c r="C46" s="26" t="s">
        <v>218</v>
      </c>
      <c r="D46" s="26"/>
      <c r="E46" s="26"/>
      <c r="F46" s="26"/>
      <c r="G46" s="26"/>
      <c r="H46" s="86"/>
      <c r="I46" s="86"/>
      <c r="J46" s="86"/>
      <c r="K46" s="27"/>
      <c r="L46" s="72"/>
      <c r="M46" s="18"/>
    </row>
    <row r="47" spans="2:14" x14ac:dyDescent="0.25">
      <c r="B47" s="43">
        <v>21</v>
      </c>
      <c r="C47" s="26" t="s">
        <v>218</v>
      </c>
      <c r="D47" s="26"/>
      <c r="E47" s="26"/>
      <c r="F47" s="26"/>
      <c r="G47" s="26"/>
      <c r="H47" s="86"/>
      <c r="I47" s="86"/>
      <c r="J47" s="86"/>
      <c r="K47" s="27"/>
      <c r="L47" s="72"/>
      <c r="M47" s="18"/>
    </row>
    <row r="48" spans="2:14" x14ac:dyDescent="0.25">
      <c r="B48" s="43">
        <v>22</v>
      </c>
      <c r="C48" s="26" t="s">
        <v>218</v>
      </c>
      <c r="D48" s="26"/>
      <c r="E48" s="26"/>
      <c r="F48" s="26"/>
      <c r="G48" s="26"/>
      <c r="H48" s="86"/>
      <c r="I48" s="86"/>
      <c r="J48" s="86"/>
      <c r="K48" s="27"/>
      <c r="L48" s="72"/>
      <c r="M48" s="18"/>
    </row>
    <row r="49" spans="2:13" x14ac:dyDescent="0.25">
      <c r="B49" s="43">
        <v>23</v>
      </c>
      <c r="C49" s="26" t="s">
        <v>218</v>
      </c>
      <c r="D49" s="26"/>
      <c r="E49" s="26"/>
      <c r="F49" s="26"/>
      <c r="G49" s="26"/>
      <c r="H49" s="86"/>
      <c r="I49" s="86"/>
      <c r="J49" s="86"/>
      <c r="K49" s="27"/>
      <c r="L49" s="72"/>
      <c r="M49" s="18"/>
    </row>
    <row r="50" spans="2:13" x14ac:dyDescent="0.25">
      <c r="B50" s="43">
        <v>24</v>
      </c>
      <c r="C50" s="26" t="s">
        <v>218</v>
      </c>
      <c r="D50" s="71"/>
      <c r="E50" s="71"/>
      <c r="F50" s="26"/>
      <c r="G50" s="71"/>
      <c r="H50" s="86"/>
      <c r="I50" s="86"/>
      <c r="J50" s="86"/>
      <c r="K50" s="27"/>
      <c r="L50" s="72"/>
      <c r="M50" s="18"/>
    </row>
    <row r="51" spans="2:13" x14ac:dyDescent="0.25">
      <c r="B51" s="43">
        <v>25</v>
      </c>
      <c r="C51" s="71" t="s">
        <v>246</v>
      </c>
      <c r="D51" s="71" t="s">
        <v>248</v>
      </c>
      <c r="E51" s="71" t="s">
        <v>278</v>
      </c>
      <c r="F51" s="86"/>
      <c r="G51" s="86"/>
      <c r="H51" s="86"/>
      <c r="I51" s="86"/>
      <c r="J51" s="86"/>
      <c r="K51" s="27"/>
      <c r="L51" s="72" t="s">
        <v>250</v>
      </c>
      <c r="M51" s="57"/>
    </row>
    <row r="52" spans="2:13" x14ac:dyDescent="0.25">
      <c r="B52" s="44">
        <v>26</v>
      </c>
      <c r="C52" s="71" t="s">
        <v>245</v>
      </c>
      <c r="D52" s="71" t="s">
        <v>234</v>
      </c>
      <c r="E52" s="71" t="s">
        <v>235</v>
      </c>
      <c r="F52" s="71" t="s">
        <v>217</v>
      </c>
      <c r="G52" s="71" t="s">
        <v>217</v>
      </c>
      <c r="H52" s="86"/>
      <c r="I52" s="86"/>
      <c r="J52" s="86"/>
      <c r="K52" s="27"/>
      <c r="L52" s="28" t="s">
        <v>247</v>
      </c>
      <c r="M52" s="57"/>
    </row>
    <row r="53" spans="2:13" ht="14.25" thickBot="1" x14ac:dyDescent="0.3">
      <c r="B53" s="45"/>
      <c r="C53" s="30"/>
      <c r="D53" s="30"/>
      <c r="E53" s="30"/>
      <c r="F53" s="30"/>
      <c r="G53" s="30"/>
      <c r="H53" s="87"/>
      <c r="I53" s="87"/>
      <c r="J53" s="87"/>
      <c r="K53" s="30"/>
      <c r="L53" s="31"/>
      <c r="M53" s="18"/>
    </row>
    <row r="54" spans="2:13" x14ac:dyDescent="0.25">
      <c r="B54" s="16"/>
      <c r="C54" s="17"/>
      <c r="D54" s="17"/>
      <c r="E54" s="17"/>
      <c r="F54" s="17"/>
      <c r="G54" s="17"/>
      <c r="H54" s="17"/>
      <c r="I54" s="17"/>
      <c r="J54" s="17"/>
      <c r="K54" s="17"/>
      <c r="L54" s="17"/>
      <c r="M54" s="18"/>
    </row>
    <row r="55" spans="2:13" x14ac:dyDescent="0.25">
      <c r="B55" s="16"/>
      <c r="C55" s="17"/>
      <c r="D55" s="17"/>
      <c r="E55" s="17"/>
      <c r="F55" s="17"/>
      <c r="G55" s="17"/>
      <c r="H55" s="17"/>
      <c r="I55" s="17"/>
      <c r="J55" s="17"/>
      <c r="K55" s="17"/>
      <c r="L55" s="17"/>
      <c r="M55" s="18"/>
    </row>
    <row r="56" spans="2:13" ht="15.75" x14ac:dyDescent="0.25">
      <c r="B56" s="61" t="s">
        <v>256</v>
      </c>
      <c r="C56" s="17"/>
      <c r="D56" s="17"/>
      <c r="E56" s="17"/>
      <c r="F56" s="17"/>
      <c r="G56" s="17"/>
      <c r="H56" s="17"/>
      <c r="I56" s="17"/>
      <c r="J56" s="17"/>
      <c r="K56" s="17"/>
      <c r="L56" s="17"/>
      <c r="M56" s="18"/>
    </row>
    <row r="57" spans="2:13" ht="14.25" thickBot="1" x14ac:dyDescent="0.3"/>
    <row r="58" spans="2:13" ht="30" x14ac:dyDescent="0.25">
      <c r="B58" s="46" t="s">
        <v>223</v>
      </c>
      <c r="C58" s="47" t="s">
        <v>215</v>
      </c>
      <c r="D58" s="50" t="s">
        <v>242</v>
      </c>
      <c r="E58" s="50" t="s">
        <v>265</v>
      </c>
      <c r="F58" s="50" t="s">
        <v>224</v>
      </c>
      <c r="G58" s="50" t="s">
        <v>225</v>
      </c>
      <c r="H58" s="33"/>
      <c r="I58" s="33"/>
      <c r="J58" s="33"/>
      <c r="K58" s="33"/>
      <c r="L58" s="48" t="s">
        <v>190</v>
      </c>
    </row>
    <row r="59" spans="2:13" ht="14.25" thickBot="1" x14ac:dyDescent="0.3">
      <c r="B59" s="41"/>
      <c r="C59" s="39"/>
      <c r="D59" s="39"/>
      <c r="E59" s="39"/>
      <c r="F59" s="39"/>
      <c r="G59" s="39" t="s">
        <v>226</v>
      </c>
      <c r="H59" s="34"/>
      <c r="I59" s="34"/>
      <c r="J59" s="34"/>
      <c r="K59" s="34"/>
      <c r="L59" s="40"/>
    </row>
    <row r="60" spans="2:13" x14ac:dyDescent="0.25">
      <c r="B60" s="20"/>
      <c r="C60" s="21"/>
      <c r="D60" s="21"/>
      <c r="E60" s="21"/>
      <c r="F60" s="21"/>
      <c r="G60" s="21"/>
      <c r="H60" s="35"/>
      <c r="I60" s="35"/>
      <c r="J60" s="35"/>
      <c r="K60" s="35"/>
      <c r="L60" s="22"/>
    </row>
    <row r="61" spans="2:13" x14ac:dyDescent="0.25">
      <c r="B61" s="23">
        <v>1</v>
      </c>
      <c r="C61" s="24" t="s">
        <v>507</v>
      </c>
      <c r="D61" s="24" t="s">
        <v>508</v>
      </c>
      <c r="E61" s="71" t="s">
        <v>574</v>
      </c>
      <c r="F61" s="149" t="s">
        <v>244</v>
      </c>
      <c r="G61" s="152">
        <v>300</v>
      </c>
      <c r="H61" s="36"/>
      <c r="I61" s="36"/>
      <c r="J61" s="36"/>
      <c r="K61" s="36"/>
      <c r="L61" s="25" t="s">
        <v>515</v>
      </c>
    </row>
    <row r="62" spans="2:13" x14ac:dyDescent="0.25">
      <c r="B62" s="23">
        <v>2</v>
      </c>
      <c r="C62" s="24" t="s">
        <v>583</v>
      </c>
      <c r="D62" s="71" t="s">
        <v>508</v>
      </c>
      <c r="E62" s="71" t="s">
        <v>514</v>
      </c>
      <c r="F62" s="150"/>
      <c r="G62" s="150"/>
      <c r="H62" s="36"/>
      <c r="I62" s="36"/>
      <c r="J62" s="36"/>
      <c r="K62" s="36"/>
      <c r="L62" s="25" t="s">
        <v>516</v>
      </c>
    </row>
    <row r="63" spans="2:13" x14ac:dyDescent="0.25">
      <c r="B63" s="23">
        <v>3</v>
      </c>
      <c r="C63" s="24" t="s">
        <v>584</v>
      </c>
      <c r="D63" s="24" t="s">
        <v>273</v>
      </c>
      <c r="E63" s="24" t="s">
        <v>513</v>
      </c>
      <c r="F63" s="151"/>
      <c r="G63" s="151"/>
      <c r="H63" s="36"/>
      <c r="I63" s="36"/>
      <c r="J63" s="36"/>
      <c r="K63" s="36"/>
      <c r="L63" s="25" t="s">
        <v>272</v>
      </c>
    </row>
    <row r="64" spans="2:13" ht="15" x14ac:dyDescent="0.25">
      <c r="B64" s="32"/>
      <c r="C64" s="24"/>
      <c r="D64" s="24"/>
      <c r="E64" s="24"/>
      <c r="F64" s="24"/>
      <c r="G64" s="24"/>
      <c r="H64" s="36"/>
      <c r="I64" s="36"/>
      <c r="J64" s="36"/>
      <c r="K64" s="36"/>
      <c r="L64" s="25"/>
    </row>
    <row r="65" spans="2:12" ht="14.25" thickBot="1" x14ac:dyDescent="0.3">
      <c r="B65" s="29"/>
      <c r="C65" s="30"/>
      <c r="D65" s="30"/>
      <c r="E65" s="30"/>
      <c r="F65" s="30"/>
      <c r="G65" s="30"/>
      <c r="H65" s="34"/>
      <c r="I65" s="34"/>
      <c r="J65" s="34"/>
      <c r="K65" s="34"/>
      <c r="L65" s="31"/>
    </row>
    <row r="66" spans="2:12" x14ac:dyDescent="0.25">
      <c r="K66" s="12"/>
      <c r="L66" s="12"/>
    </row>
    <row r="68" spans="2:12" ht="195" customHeight="1" x14ac:dyDescent="0.25">
      <c r="B68" s="133" t="s">
        <v>604</v>
      </c>
      <c r="C68" s="134"/>
      <c r="D68" s="134"/>
      <c r="E68" s="134"/>
      <c r="F68" s="134"/>
      <c r="G68" s="134"/>
      <c r="H68" s="134"/>
      <c r="I68" s="134"/>
      <c r="J68" s="134"/>
      <c r="K68" s="134"/>
      <c r="L68" s="134"/>
    </row>
    <row r="69" spans="2:12" x14ac:dyDescent="0.25">
      <c r="B69" s="104"/>
      <c r="C69" s="104"/>
      <c r="D69" s="104"/>
      <c r="E69" s="104"/>
      <c r="F69" s="104"/>
      <c r="G69" s="104"/>
      <c r="H69" s="104"/>
      <c r="I69" s="104"/>
      <c r="J69" s="104"/>
      <c r="K69" s="104"/>
      <c r="L69" s="104"/>
    </row>
    <row r="70" spans="2:12" x14ac:dyDescent="0.25">
      <c r="B70" s="104"/>
      <c r="C70" s="104"/>
      <c r="D70" s="104"/>
      <c r="E70" s="104"/>
      <c r="F70" s="104"/>
      <c r="G70" s="104"/>
      <c r="H70" s="104"/>
      <c r="I70" s="104"/>
      <c r="J70" s="104"/>
      <c r="K70" s="104"/>
      <c r="L70" s="104"/>
    </row>
    <row r="71" spans="2:12" x14ac:dyDescent="0.25">
      <c r="B71" s="104"/>
      <c r="C71" s="104"/>
      <c r="D71" s="104"/>
      <c r="E71" s="104"/>
      <c r="F71" s="104"/>
      <c r="G71" s="104"/>
      <c r="H71" s="104"/>
      <c r="I71" s="104"/>
      <c r="J71" s="104"/>
      <c r="K71" s="104"/>
      <c r="L71" s="104"/>
    </row>
    <row r="72" spans="2:12" x14ac:dyDescent="0.25">
      <c r="B72" s="104"/>
      <c r="C72" s="104"/>
      <c r="D72" s="104"/>
      <c r="E72" s="104"/>
      <c r="F72" s="104"/>
      <c r="G72" s="104"/>
      <c r="H72" s="104"/>
      <c r="I72" s="104"/>
      <c r="J72" s="104"/>
      <c r="K72" s="104"/>
      <c r="L72" s="104"/>
    </row>
    <row r="73" spans="2:12" x14ac:dyDescent="0.25">
      <c r="B73" s="104"/>
      <c r="C73" s="104"/>
      <c r="D73" s="104"/>
      <c r="E73" s="104"/>
      <c r="F73" s="104"/>
      <c r="G73" s="104"/>
      <c r="H73" s="104"/>
      <c r="I73" s="104"/>
      <c r="J73" s="104"/>
      <c r="K73" s="104"/>
      <c r="L73" s="104"/>
    </row>
    <row r="74" spans="2:12" x14ac:dyDescent="0.25">
      <c r="B74" s="104"/>
      <c r="C74" s="104"/>
      <c r="D74" s="104"/>
      <c r="E74" s="104"/>
      <c r="F74" s="104"/>
      <c r="G74" s="104"/>
      <c r="H74" s="104"/>
      <c r="I74" s="104"/>
      <c r="J74" s="104"/>
      <c r="K74" s="104"/>
      <c r="L74" s="104"/>
    </row>
    <row r="75" spans="2:12" x14ac:dyDescent="0.25">
      <c r="B75" s="104"/>
      <c r="C75" s="104"/>
      <c r="D75" s="104"/>
      <c r="E75" s="104"/>
      <c r="F75" s="104"/>
      <c r="G75" s="104"/>
      <c r="H75" s="104"/>
      <c r="I75" s="104"/>
      <c r="J75" s="104"/>
      <c r="K75" s="104"/>
      <c r="L75" s="104"/>
    </row>
    <row r="76" spans="2:12" x14ac:dyDescent="0.25">
      <c r="B76" s="104"/>
      <c r="C76" s="104"/>
      <c r="D76" s="104"/>
      <c r="E76" s="104"/>
      <c r="F76" s="104"/>
      <c r="G76" s="104"/>
      <c r="H76" s="104"/>
      <c r="I76" s="104"/>
      <c r="J76" s="104"/>
      <c r="K76" s="104"/>
      <c r="L76" s="104"/>
    </row>
  </sheetData>
  <mergeCells count="21">
    <mergeCell ref="D14:F14"/>
    <mergeCell ref="D24:G24"/>
    <mergeCell ref="B16:C16"/>
    <mergeCell ref="D16:F16"/>
    <mergeCell ref="B19:C19"/>
    <mergeCell ref="B68:L68"/>
    <mergeCell ref="B1:H1"/>
    <mergeCell ref="I1:K1"/>
    <mergeCell ref="B13:C13"/>
    <mergeCell ref="D13:F13"/>
    <mergeCell ref="H24:K24"/>
    <mergeCell ref="F61:F63"/>
    <mergeCell ref="G61:G63"/>
    <mergeCell ref="B6:C6"/>
    <mergeCell ref="B7:C7"/>
    <mergeCell ref="B5:C5"/>
    <mergeCell ref="D5:F5"/>
    <mergeCell ref="B8:C8"/>
    <mergeCell ref="B15:C15"/>
    <mergeCell ref="D15:F15"/>
    <mergeCell ref="B14:C14"/>
  </mergeCells>
  <conditionalFormatting sqref="H6:H8 H14:H18">
    <cfRule type="cellIs" dxfId="0" priority="18" operator="greaterThan">
      <formula>$G6</formula>
    </cfRule>
  </conditionalFormatting>
  <pageMargins left="0.7" right="0.7" top="0.78740157499999996" bottom="0.78740157499999996" header="0.3" footer="0.3"/>
  <pageSetup paperSize="9" scale="56" orientation="landscape" r:id="rId1"/>
  <rowBreaks count="1" manualBreakCount="1">
    <brk id="66" max="16383" man="1"/>
  </rowBreaks>
  <ignoredErrors>
    <ignoredError sqref="D16 D18:D19 D14"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9"/>
  <sheetViews>
    <sheetView zoomScaleNormal="100" workbookViewId="0">
      <pane ySplit="10" topLeftCell="A392" activePane="bottomLeft" state="frozen"/>
      <selection pane="bottomLeft" activeCell="E364" sqref="E364"/>
    </sheetView>
  </sheetViews>
  <sheetFormatPr baseColWidth="10" defaultRowHeight="12.75" x14ac:dyDescent="0.2"/>
  <cols>
    <col min="1" max="1" width="10" style="1" customWidth="1"/>
    <col min="2" max="2" width="11" style="1"/>
    <col min="3" max="3" width="37.5" style="1" bestFit="1" customWidth="1"/>
    <col min="4" max="4" width="10.25" style="1" bestFit="1" customWidth="1"/>
    <col min="5" max="5" width="61.625" style="105" bestFit="1" customWidth="1"/>
    <col min="6" max="6" width="7.625" style="6" bestFit="1" customWidth="1"/>
    <col min="7" max="7" width="16.875" style="1" customWidth="1"/>
    <col min="8" max="16384" width="11" style="1"/>
  </cols>
  <sheetData>
    <row r="1" spans="1:10" s="13" customFormat="1" ht="28.5" customHeight="1" thickBot="1" x14ac:dyDescent="0.3">
      <c r="A1" s="135" t="str">
        <f>Titel</f>
        <v>Template - Bremsen-Befüllung Nacharbeit in Halle 55, Werk 6.1 - Übertragung SPS an APDM</v>
      </c>
      <c r="B1" s="136"/>
      <c r="C1" s="136"/>
      <c r="D1" s="136"/>
      <c r="E1" s="136"/>
      <c r="F1" s="136"/>
      <c r="G1" s="54"/>
      <c r="J1" s="15"/>
    </row>
    <row r="2" spans="1:10" ht="18" x14ac:dyDescent="0.25">
      <c r="B2" s="69" t="s">
        <v>243</v>
      </c>
    </row>
    <row r="3" spans="1:10" x14ac:dyDescent="0.2">
      <c r="E3" s="106"/>
    </row>
    <row r="4" spans="1:10" x14ac:dyDescent="0.2">
      <c r="C4" s="3" t="s">
        <v>182</v>
      </c>
      <c r="D4" s="3" t="s">
        <v>185</v>
      </c>
      <c r="E4" s="107"/>
      <c r="F4" s="7"/>
    </row>
    <row r="5" spans="1:10" ht="13.5" x14ac:dyDescent="0.2">
      <c r="B5" s="1" t="s">
        <v>183</v>
      </c>
      <c r="C5" s="85" t="s">
        <v>512</v>
      </c>
      <c r="D5" s="2" t="str">
        <f>AKZ</f>
        <v>M9BF0G17</v>
      </c>
      <c r="E5" s="108" t="s">
        <v>187</v>
      </c>
      <c r="G5" s="88"/>
    </row>
    <row r="6" spans="1:10" ht="13.5" x14ac:dyDescent="0.2">
      <c r="B6" s="1" t="s">
        <v>186</v>
      </c>
      <c r="C6" s="2"/>
      <c r="D6" s="2" t="s">
        <v>184</v>
      </c>
      <c r="E6" s="108" t="s">
        <v>188</v>
      </c>
      <c r="G6" s="88"/>
    </row>
    <row r="7" spans="1:10" x14ac:dyDescent="0.2">
      <c r="E7" s="106"/>
    </row>
    <row r="8" spans="1:10" x14ac:dyDescent="0.2">
      <c r="A8" s="8"/>
      <c r="B8" s="8"/>
      <c r="C8" s="130" t="s">
        <v>606</v>
      </c>
      <c r="D8" s="131"/>
      <c r="E8" s="132" t="s">
        <v>607</v>
      </c>
      <c r="F8" s="9"/>
    </row>
    <row r="9" spans="1:10" x14ac:dyDescent="0.2">
      <c r="C9" s="109" t="s">
        <v>577</v>
      </c>
      <c r="E9" s="109" t="s">
        <v>578</v>
      </c>
    </row>
    <row r="10" spans="1:10" s="5" customFormat="1" ht="26.25" customHeight="1" x14ac:dyDescent="0.2">
      <c r="A10" s="4" t="s">
        <v>73</v>
      </c>
      <c r="B10" s="4" t="s">
        <v>74</v>
      </c>
      <c r="C10" s="5" t="s">
        <v>279</v>
      </c>
      <c r="D10" s="5" t="s">
        <v>75</v>
      </c>
      <c r="E10" s="110" t="s">
        <v>76</v>
      </c>
      <c r="F10" s="5" t="s">
        <v>189</v>
      </c>
      <c r="G10" s="5" t="s">
        <v>231</v>
      </c>
    </row>
    <row r="11" spans="1:10" x14ac:dyDescent="0.2">
      <c r="A11" s="111">
        <f>B11-9</f>
        <v>1</v>
      </c>
      <c r="B11" s="111">
        <v>10</v>
      </c>
      <c r="C11" s="111" t="s">
        <v>209</v>
      </c>
      <c r="D11" s="111" t="s">
        <v>0</v>
      </c>
      <c r="E11" s="112" t="s">
        <v>167</v>
      </c>
      <c r="F11" s="111"/>
      <c r="G11" s="111" t="str">
        <f t="shared" ref="G11:G18" si="0">MID(AKZ,ROW(G11)-ROW($G$11)+1,1)</f>
        <v>M</v>
      </c>
    </row>
    <row r="12" spans="1:10" x14ac:dyDescent="0.2">
      <c r="A12" s="111">
        <f t="shared" ref="A12:A106" si="1">B12-9</f>
        <v>2</v>
      </c>
      <c r="B12" s="111">
        <v>11</v>
      </c>
      <c r="C12" s="111" t="s">
        <v>210</v>
      </c>
      <c r="D12" s="111" t="s">
        <v>0</v>
      </c>
      <c r="E12" s="112"/>
      <c r="F12" s="111"/>
      <c r="G12" s="111" t="str">
        <f t="shared" si="0"/>
        <v>9</v>
      </c>
    </row>
    <row r="13" spans="1:10" x14ac:dyDescent="0.2">
      <c r="A13" s="111">
        <f t="shared" si="1"/>
        <v>3</v>
      </c>
      <c r="B13" s="111">
        <v>12</v>
      </c>
      <c r="C13" s="111" t="s">
        <v>211</v>
      </c>
      <c r="D13" s="111" t="s">
        <v>0</v>
      </c>
      <c r="E13" s="112" t="s">
        <v>205</v>
      </c>
      <c r="F13" s="111"/>
      <c r="G13" s="111" t="str">
        <f t="shared" si="0"/>
        <v>B</v>
      </c>
    </row>
    <row r="14" spans="1:10" x14ac:dyDescent="0.2">
      <c r="A14" s="111">
        <f t="shared" si="1"/>
        <v>4</v>
      </c>
      <c r="B14" s="111">
        <v>13</v>
      </c>
      <c r="C14" s="111" t="s">
        <v>212</v>
      </c>
      <c r="D14" s="111" t="s">
        <v>0</v>
      </c>
      <c r="E14" s="112"/>
      <c r="F14" s="111"/>
      <c r="G14" s="111" t="str">
        <f t="shared" si="0"/>
        <v>F</v>
      </c>
    </row>
    <row r="15" spans="1:10" x14ac:dyDescent="0.2">
      <c r="A15" s="111">
        <f t="shared" si="1"/>
        <v>5</v>
      </c>
      <c r="B15" s="111">
        <v>14</v>
      </c>
      <c r="C15" s="111" t="s">
        <v>7</v>
      </c>
      <c r="D15" s="111" t="s">
        <v>0</v>
      </c>
      <c r="E15" s="112"/>
      <c r="F15" s="111"/>
      <c r="G15" s="111" t="str">
        <f t="shared" si="0"/>
        <v>0</v>
      </c>
    </row>
    <row r="16" spans="1:10" x14ac:dyDescent="0.2">
      <c r="A16" s="111">
        <f t="shared" si="1"/>
        <v>6</v>
      </c>
      <c r="B16" s="111">
        <v>15</v>
      </c>
      <c r="C16" s="111" t="s">
        <v>213</v>
      </c>
      <c r="D16" s="111" t="s">
        <v>0</v>
      </c>
      <c r="E16" s="112"/>
      <c r="F16" s="111"/>
      <c r="G16" s="111" t="str">
        <f t="shared" si="0"/>
        <v>G</v>
      </c>
    </row>
    <row r="17" spans="1:7" x14ac:dyDescent="0.2">
      <c r="A17" s="111">
        <f t="shared" si="1"/>
        <v>7</v>
      </c>
      <c r="B17" s="111">
        <v>16</v>
      </c>
      <c r="C17" s="111" t="s">
        <v>8</v>
      </c>
      <c r="D17" s="111" t="s">
        <v>0</v>
      </c>
      <c r="E17" s="112"/>
      <c r="F17" s="111"/>
      <c r="G17" s="111" t="str">
        <f t="shared" si="0"/>
        <v>1</v>
      </c>
    </row>
    <row r="18" spans="1:7" x14ac:dyDescent="0.2">
      <c r="A18" s="111">
        <f t="shared" si="1"/>
        <v>8</v>
      </c>
      <c r="B18" s="111">
        <v>17</v>
      </c>
      <c r="C18" s="111" t="s">
        <v>9</v>
      </c>
      <c r="D18" s="111" t="s">
        <v>0</v>
      </c>
      <c r="E18" s="112"/>
      <c r="F18" s="111"/>
      <c r="G18" s="111" t="str">
        <f t="shared" si="0"/>
        <v>7</v>
      </c>
    </row>
    <row r="19" spans="1:7" x14ac:dyDescent="0.2">
      <c r="A19" s="111">
        <f t="shared" si="1"/>
        <v>9</v>
      </c>
      <c r="B19" s="111">
        <v>18</v>
      </c>
      <c r="C19" s="111" t="s">
        <v>10</v>
      </c>
      <c r="D19" s="111" t="s">
        <v>0</v>
      </c>
      <c r="E19" s="112" t="s">
        <v>206</v>
      </c>
      <c r="F19" s="111"/>
      <c r="G19" s="111" t="str">
        <f t="shared" ref="G19:G26" si="2">MID(Anlagenteil,ROW(G19)-ROW($G$19)+1,1)</f>
        <v>H</v>
      </c>
    </row>
    <row r="20" spans="1:7" x14ac:dyDescent="0.2">
      <c r="A20" s="111">
        <f t="shared" si="1"/>
        <v>10</v>
      </c>
      <c r="B20" s="111">
        <v>19</v>
      </c>
      <c r="C20" s="111" t="s">
        <v>11</v>
      </c>
      <c r="D20" s="111" t="s">
        <v>0</v>
      </c>
      <c r="E20" s="112"/>
      <c r="F20" s="111"/>
      <c r="G20" s="111" t="str">
        <f t="shared" si="2"/>
        <v>A</v>
      </c>
    </row>
    <row r="21" spans="1:7" x14ac:dyDescent="0.2">
      <c r="A21" s="111">
        <f t="shared" si="1"/>
        <v>11</v>
      </c>
      <c r="B21" s="111">
        <v>20</v>
      </c>
      <c r="C21" s="111" t="s">
        <v>12</v>
      </c>
      <c r="D21" s="111" t="s">
        <v>0</v>
      </c>
      <c r="E21" s="112"/>
      <c r="F21" s="111"/>
      <c r="G21" s="111" t="str">
        <f t="shared" si="2"/>
        <v>L</v>
      </c>
    </row>
    <row r="22" spans="1:7" x14ac:dyDescent="0.2">
      <c r="A22" s="111">
        <f t="shared" si="1"/>
        <v>12</v>
      </c>
      <c r="B22" s="111">
        <v>21</v>
      </c>
      <c r="C22" s="111" t="s">
        <v>13</v>
      </c>
      <c r="D22" s="111" t="s">
        <v>0</v>
      </c>
      <c r="E22" s="112"/>
      <c r="F22" s="111"/>
      <c r="G22" s="111" t="str">
        <f t="shared" si="2"/>
        <v>L</v>
      </c>
    </row>
    <row r="23" spans="1:7" x14ac:dyDescent="0.2">
      <c r="A23" s="111">
        <f t="shared" si="1"/>
        <v>13</v>
      </c>
      <c r="B23" s="111">
        <v>22</v>
      </c>
      <c r="C23" s="111" t="s">
        <v>14</v>
      </c>
      <c r="D23" s="111" t="s">
        <v>0</v>
      </c>
      <c r="E23" s="112"/>
      <c r="F23" s="111"/>
      <c r="G23" s="111" t="str">
        <f t="shared" si="2"/>
        <v>E</v>
      </c>
    </row>
    <row r="24" spans="1:7" x14ac:dyDescent="0.2">
      <c r="A24" s="111">
        <f t="shared" si="1"/>
        <v>14</v>
      </c>
      <c r="B24" s="111">
        <v>23</v>
      </c>
      <c r="C24" s="111" t="s">
        <v>15</v>
      </c>
      <c r="D24" s="111" t="s">
        <v>0</v>
      </c>
      <c r="E24" s="112"/>
      <c r="F24" s="111"/>
      <c r="G24" s="111" t="str">
        <f t="shared" si="2"/>
        <v>_</v>
      </c>
    </row>
    <row r="25" spans="1:7" x14ac:dyDescent="0.2">
      <c r="A25" s="111">
        <f t="shared" si="1"/>
        <v>15</v>
      </c>
      <c r="B25" s="111">
        <v>24</v>
      </c>
      <c r="C25" s="111" t="s">
        <v>16</v>
      </c>
      <c r="D25" s="111" t="s">
        <v>0</v>
      </c>
      <c r="E25" s="112"/>
      <c r="F25" s="111"/>
      <c r="G25" s="111" t="str">
        <f t="shared" si="2"/>
        <v>5</v>
      </c>
    </row>
    <row r="26" spans="1:7" x14ac:dyDescent="0.2">
      <c r="A26" s="111">
        <f t="shared" si="1"/>
        <v>16</v>
      </c>
      <c r="B26" s="111">
        <v>25</v>
      </c>
      <c r="C26" s="111" t="s">
        <v>17</v>
      </c>
      <c r="D26" s="111" t="s">
        <v>0</v>
      </c>
      <c r="E26" s="112"/>
      <c r="F26" s="111"/>
      <c r="G26" s="111" t="str">
        <f t="shared" si="2"/>
        <v>5</v>
      </c>
    </row>
    <row r="27" spans="1:7" x14ac:dyDescent="0.2">
      <c r="A27" s="111">
        <f t="shared" si="1"/>
        <v>17</v>
      </c>
      <c r="B27" s="111">
        <v>26</v>
      </c>
      <c r="C27" s="111" t="s">
        <v>18</v>
      </c>
      <c r="D27" s="111" t="s">
        <v>0</v>
      </c>
      <c r="E27" s="112" t="s">
        <v>207</v>
      </c>
      <c r="F27" s="111"/>
      <c r="G27" s="111" t="str">
        <f t="shared" ref="G27:G34" si="3">MID(Prüfumfang,ROW(G27)-ROW($G$27)+1,1)</f>
        <v>B</v>
      </c>
    </row>
    <row r="28" spans="1:7" x14ac:dyDescent="0.2">
      <c r="A28" s="111">
        <f t="shared" si="1"/>
        <v>18</v>
      </c>
      <c r="B28" s="111">
        <v>27</v>
      </c>
      <c r="C28" s="111" t="s">
        <v>19</v>
      </c>
      <c r="D28" s="111" t="s">
        <v>0</v>
      </c>
      <c r="E28" s="112"/>
      <c r="F28" s="111"/>
      <c r="G28" s="111" t="str">
        <f t="shared" si="3"/>
        <v>R</v>
      </c>
    </row>
    <row r="29" spans="1:7" x14ac:dyDescent="0.2">
      <c r="A29" s="111">
        <f t="shared" si="1"/>
        <v>19</v>
      </c>
      <c r="B29" s="111">
        <v>28</v>
      </c>
      <c r="C29" s="111" t="s">
        <v>20</v>
      </c>
      <c r="D29" s="111" t="s">
        <v>0</v>
      </c>
      <c r="E29" s="112"/>
      <c r="F29" s="111"/>
      <c r="G29" s="111" t="str">
        <f t="shared" si="3"/>
        <v>E</v>
      </c>
    </row>
    <row r="30" spans="1:7" x14ac:dyDescent="0.2">
      <c r="A30" s="111">
        <f t="shared" si="1"/>
        <v>20</v>
      </c>
      <c r="B30" s="111">
        <v>29</v>
      </c>
      <c r="C30" s="111" t="s">
        <v>21</v>
      </c>
      <c r="D30" s="111" t="s">
        <v>0</v>
      </c>
      <c r="E30" s="112"/>
      <c r="F30" s="111"/>
      <c r="G30" s="111" t="str">
        <f t="shared" si="3"/>
        <v>M</v>
      </c>
    </row>
    <row r="31" spans="1:7" x14ac:dyDescent="0.2">
      <c r="A31" s="111">
        <f t="shared" si="1"/>
        <v>21</v>
      </c>
      <c r="B31" s="111">
        <v>30</v>
      </c>
      <c r="C31" s="111" t="s">
        <v>22</v>
      </c>
      <c r="D31" s="111" t="s">
        <v>0</v>
      </c>
      <c r="E31" s="112"/>
      <c r="F31" s="111"/>
      <c r="G31" s="111" t="str">
        <f t="shared" si="3"/>
        <v>S</v>
      </c>
    </row>
    <row r="32" spans="1:7" x14ac:dyDescent="0.2">
      <c r="A32" s="111">
        <f t="shared" si="1"/>
        <v>22</v>
      </c>
      <c r="B32" s="111">
        <v>31</v>
      </c>
      <c r="C32" s="111" t="s">
        <v>23</v>
      </c>
      <c r="D32" s="111" t="s">
        <v>0</v>
      </c>
      <c r="E32" s="112"/>
      <c r="F32" s="111"/>
      <c r="G32" s="111" t="str">
        <f t="shared" si="3"/>
        <v>E</v>
      </c>
    </row>
    <row r="33" spans="1:7" x14ac:dyDescent="0.2">
      <c r="A33" s="111">
        <f t="shared" si="1"/>
        <v>23</v>
      </c>
      <c r="B33" s="111">
        <v>32</v>
      </c>
      <c r="C33" s="111" t="s">
        <v>24</v>
      </c>
      <c r="D33" s="111" t="s">
        <v>0</v>
      </c>
      <c r="E33" s="112"/>
      <c r="F33" s="111"/>
      <c r="G33" s="111" t="str">
        <f t="shared" si="3"/>
        <v>_</v>
      </c>
    </row>
    <row r="34" spans="1:7" x14ac:dyDescent="0.2">
      <c r="A34" s="111">
        <f t="shared" si="1"/>
        <v>24</v>
      </c>
      <c r="B34" s="111">
        <v>33</v>
      </c>
      <c r="C34" s="111" t="s">
        <v>25</v>
      </c>
      <c r="D34" s="111" t="s">
        <v>0</v>
      </c>
      <c r="E34" s="112"/>
      <c r="F34" s="111"/>
      <c r="G34" s="111" t="str">
        <f t="shared" si="3"/>
        <v>_</v>
      </c>
    </row>
    <row r="35" spans="1:7" x14ac:dyDescent="0.2">
      <c r="A35" s="113">
        <f t="shared" si="1"/>
        <v>25</v>
      </c>
      <c r="B35" s="113">
        <v>34</v>
      </c>
      <c r="C35" s="113" t="s">
        <v>26</v>
      </c>
      <c r="D35" s="113" t="s">
        <v>0</v>
      </c>
      <c r="E35" s="114" t="s">
        <v>214</v>
      </c>
      <c r="F35" s="115"/>
      <c r="G35" s="116" t="str">
        <f t="shared" ref="G35:G42" si="4">MID(ShortVIN,ROW(G35)-ROW($G$35)+1,1)</f>
        <v>0</v>
      </c>
    </row>
    <row r="36" spans="1:7" x14ac:dyDescent="0.2">
      <c r="A36" s="113">
        <f t="shared" si="1"/>
        <v>26</v>
      </c>
      <c r="B36" s="113">
        <v>35</v>
      </c>
      <c r="C36" s="113" t="s">
        <v>27</v>
      </c>
      <c r="D36" s="113" t="s">
        <v>0</v>
      </c>
      <c r="E36" s="117"/>
      <c r="F36" s="115"/>
      <c r="G36" s="116" t="str">
        <f t="shared" si="4"/>
        <v>1</v>
      </c>
    </row>
    <row r="37" spans="1:7" x14ac:dyDescent="0.2">
      <c r="A37" s="113">
        <f t="shared" si="1"/>
        <v>27</v>
      </c>
      <c r="B37" s="113">
        <v>36</v>
      </c>
      <c r="C37" s="113" t="s">
        <v>28</v>
      </c>
      <c r="D37" s="113" t="s">
        <v>0</v>
      </c>
      <c r="E37" s="117"/>
      <c r="F37" s="115"/>
      <c r="G37" s="116" t="str">
        <f t="shared" si="4"/>
        <v>2</v>
      </c>
    </row>
    <row r="38" spans="1:7" x14ac:dyDescent="0.2">
      <c r="A38" s="113">
        <f t="shared" si="1"/>
        <v>28</v>
      </c>
      <c r="B38" s="113">
        <v>37</v>
      </c>
      <c r="C38" s="113" t="s">
        <v>29</v>
      </c>
      <c r="D38" s="113" t="s">
        <v>0</v>
      </c>
      <c r="E38" s="117"/>
      <c r="F38" s="115"/>
      <c r="G38" s="116" t="str">
        <f t="shared" si="4"/>
        <v>3</v>
      </c>
    </row>
    <row r="39" spans="1:7" x14ac:dyDescent="0.2">
      <c r="A39" s="113">
        <f t="shared" si="1"/>
        <v>29</v>
      </c>
      <c r="B39" s="113">
        <v>38</v>
      </c>
      <c r="C39" s="113" t="s">
        <v>30</v>
      </c>
      <c r="D39" s="113" t="s">
        <v>0</v>
      </c>
      <c r="E39" s="117"/>
      <c r="F39" s="115"/>
      <c r="G39" s="116" t="str">
        <f t="shared" si="4"/>
        <v>4</v>
      </c>
    </row>
    <row r="40" spans="1:7" x14ac:dyDescent="0.2">
      <c r="A40" s="113">
        <f t="shared" si="1"/>
        <v>30</v>
      </c>
      <c r="B40" s="113">
        <v>39</v>
      </c>
      <c r="C40" s="113" t="s">
        <v>31</v>
      </c>
      <c r="D40" s="113" t="s">
        <v>0</v>
      </c>
      <c r="E40" s="117"/>
      <c r="F40" s="115"/>
      <c r="G40" s="116" t="str">
        <f t="shared" si="4"/>
        <v>5</v>
      </c>
    </row>
    <row r="41" spans="1:7" x14ac:dyDescent="0.2">
      <c r="A41" s="113">
        <f t="shared" si="1"/>
        <v>31</v>
      </c>
      <c r="B41" s="113">
        <v>40</v>
      </c>
      <c r="C41" s="113" t="s">
        <v>32</v>
      </c>
      <c r="D41" s="113" t="s">
        <v>0</v>
      </c>
      <c r="E41" s="117"/>
      <c r="F41" s="115"/>
      <c r="G41" s="116" t="str">
        <f t="shared" si="4"/>
        <v>6</v>
      </c>
    </row>
    <row r="42" spans="1:7" x14ac:dyDescent="0.2">
      <c r="A42" s="113">
        <f t="shared" si="1"/>
        <v>32</v>
      </c>
      <c r="B42" s="113">
        <v>41</v>
      </c>
      <c r="C42" s="113" t="s">
        <v>33</v>
      </c>
      <c r="D42" s="113" t="s">
        <v>0</v>
      </c>
      <c r="E42" s="117"/>
      <c r="F42" s="115"/>
      <c r="G42" s="116" t="str">
        <f t="shared" si="4"/>
        <v>7</v>
      </c>
    </row>
    <row r="43" spans="1:7" x14ac:dyDescent="0.2">
      <c r="A43" s="113">
        <f t="shared" si="1"/>
        <v>33</v>
      </c>
      <c r="B43" s="113">
        <v>42</v>
      </c>
      <c r="C43" s="113" t="s">
        <v>34</v>
      </c>
      <c r="D43" s="113" t="s">
        <v>0</v>
      </c>
      <c r="E43" s="117" t="s">
        <v>170</v>
      </c>
      <c r="F43" s="115"/>
      <c r="G43" s="116" t="str">
        <f>MID(Result,ROW(G43)-ROW($G$43)+1,1)</f>
        <v>I</v>
      </c>
    </row>
    <row r="44" spans="1:7" x14ac:dyDescent="0.2">
      <c r="A44" s="113">
        <f t="shared" si="1"/>
        <v>34</v>
      </c>
      <c r="B44" s="113">
        <v>43</v>
      </c>
      <c r="C44" s="113" t="s">
        <v>35</v>
      </c>
      <c r="D44" s="113" t="s">
        <v>0</v>
      </c>
      <c r="E44" s="117" t="s">
        <v>169</v>
      </c>
      <c r="F44" s="115"/>
      <c r="G44" s="116" t="str">
        <f>MID(Result,ROW(G44)-ROW($G$43)+1,1)</f>
        <v>O</v>
      </c>
    </row>
    <row r="45" spans="1:7" x14ac:dyDescent="0.2">
      <c r="A45" s="113">
        <f t="shared" si="1"/>
        <v>35</v>
      </c>
      <c r="B45" s="113">
        <v>44</v>
      </c>
      <c r="C45" s="113" t="s">
        <v>36</v>
      </c>
      <c r="D45" s="113" t="s">
        <v>0</v>
      </c>
      <c r="E45" s="117"/>
      <c r="F45" s="115"/>
      <c r="G45" s="116" t="str">
        <f>MID(Result,ROW(G45)-ROW($G$43)+1,1)</f>
        <v>_</v>
      </c>
    </row>
    <row r="46" spans="1:7" x14ac:dyDescent="0.2">
      <c r="A46" s="113">
        <f t="shared" si="1"/>
        <v>36</v>
      </c>
      <c r="B46" s="113">
        <v>45</v>
      </c>
      <c r="C46" s="113" t="s">
        <v>37</v>
      </c>
      <c r="D46" s="113" t="s">
        <v>0</v>
      </c>
      <c r="E46" s="117"/>
      <c r="F46" s="115"/>
      <c r="G46" s="116" t="str">
        <f>MID(Result,ROW(G46)-ROW($G$43)+1,1)</f>
        <v>_</v>
      </c>
    </row>
    <row r="47" spans="1:7" x14ac:dyDescent="0.2">
      <c r="A47" s="113">
        <f t="shared" si="1"/>
        <v>37</v>
      </c>
      <c r="B47" s="113">
        <v>46</v>
      </c>
      <c r="C47" s="113" t="s">
        <v>38</v>
      </c>
      <c r="D47" s="113" t="s">
        <v>0</v>
      </c>
      <c r="E47" s="117" t="s">
        <v>263</v>
      </c>
      <c r="F47" s="115"/>
      <c r="G47" s="116" t="str">
        <f t="shared" ref="G47:G60" si="5">MID(TestTime,ROW(G47)-ROW($G$47)+1,1)</f>
        <v>2</v>
      </c>
    </row>
    <row r="48" spans="1:7" x14ac:dyDescent="0.2">
      <c r="A48" s="113">
        <f t="shared" si="1"/>
        <v>38</v>
      </c>
      <c r="B48" s="113">
        <v>47</v>
      </c>
      <c r="C48" s="113" t="s">
        <v>39</v>
      </c>
      <c r="D48" s="113" t="s">
        <v>0</v>
      </c>
      <c r="E48" s="117"/>
      <c r="F48" s="115"/>
      <c r="G48" s="116" t="str">
        <f t="shared" si="5"/>
        <v>0</v>
      </c>
    </row>
    <row r="49" spans="1:7" x14ac:dyDescent="0.2">
      <c r="A49" s="113">
        <f t="shared" si="1"/>
        <v>39</v>
      </c>
      <c r="B49" s="113">
        <v>48</v>
      </c>
      <c r="C49" s="113" t="s">
        <v>40</v>
      </c>
      <c r="D49" s="113" t="s">
        <v>0</v>
      </c>
      <c r="E49" s="117"/>
      <c r="F49" s="115"/>
      <c r="G49" s="116" t="str">
        <f t="shared" si="5"/>
        <v>1</v>
      </c>
    </row>
    <row r="50" spans="1:7" x14ac:dyDescent="0.2">
      <c r="A50" s="113">
        <f t="shared" si="1"/>
        <v>40</v>
      </c>
      <c r="B50" s="113">
        <v>49</v>
      </c>
      <c r="C50" s="113" t="s">
        <v>41</v>
      </c>
      <c r="D50" s="113" t="s">
        <v>0</v>
      </c>
      <c r="E50" s="117"/>
      <c r="F50" s="115"/>
      <c r="G50" s="116" t="str">
        <f t="shared" si="5"/>
        <v>6</v>
      </c>
    </row>
    <row r="51" spans="1:7" x14ac:dyDescent="0.2">
      <c r="A51" s="113">
        <f t="shared" si="1"/>
        <v>41</v>
      </c>
      <c r="B51" s="113">
        <v>50</v>
      </c>
      <c r="C51" s="113" t="s">
        <v>42</v>
      </c>
      <c r="D51" s="113" t="s">
        <v>0</v>
      </c>
      <c r="E51" s="117"/>
      <c r="F51" s="115"/>
      <c r="G51" s="116" t="str">
        <f t="shared" si="5"/>
        <v>0</v>
      </c>
    </row>
    <row r="52" spans="1:7" x14ac:dyDescent="0.2">
      <c r="A52" s="113">
        <f t="shared" si="1"/>
        <v>42</v>
      </c>
      <c r="B52" s="113">
        <v>51</v>
      </c>
      <c r="C52" s="113" t="s">
        <v>43</v>
      </c>
      <c r="D52" s="113" t="s">
        <v>0</v>
      </c>
      <c r="E52" s="117"/>
      <c r="F52" s="115"/>
      <c r="G52" s="116" t="str">
        <f t="shared" si="5"/>
        <v>5</v>
      </c>
    </row>
    <row r="53" spans="1:7" x14ac:dyDescent="0.2">
      <c r="A53" s="113">
        <f t="shared" si="1"/>
        <v>43</v>
      </c>
      <c r="B53" s="113">
        <v>52</v>
      </c>
      <c r="C53" s="113" t="s">
        <v>44</v>
      </c>
      <c r="D53" s="113" t="s">
        <v>0</v>
      </c>
      <c r="E53" s="117"/>
      <c r="F53" s="115"/>
      <c r="G53" s="116" t="str">
        <f t="shared" si="5"/>
        <v>2</v>
      </c>
    </row>
    <row r="54" spans="1:7" x14ac:dyDescent="0.2">
      <c r="A54" s="113">
        <f t="shared" si="1"/>
        <v>44</v>
      </c>
      <c r="B54" s="113">
        <v>53</v>
      </c>
      <c r="C54" s="113" t="s">
        <v>45</v>
      </c>
      <c r="D54" s="113" t="s">
        <v>0</v>
      </c>
      <c r="E54" s="117"/>
      <c r="F54" s="115"/>
      <c r="G54" s="116" t="str">
        <f t="shared" si="5"/>
        <v>4</v>
      </c>
    </row>
    <row r="55" spans="1:7" x14ac:dyDescent="0.2">
      <c r="A55" s="113">
        <f t="shared" si="1"/>
        <v>45</v>
      </c>
      <c r="B55" s="113">
        <v>54</v>
      </c>
      <c r="C55" s="113" t="s">
        <v>46</v>
      </c>
      <c r="D55" s="113" t="s">
        <v>0</v>
      </c>
      <c r="E55" s="117"/>
      <c r="F55" s="115"/>
      <c r="G55" s="116" t="str">
        <f t="shared" si="5"/>
        <v>1</v>
      </c>
    </row>
    <row r="56" spans="1:7" x14ac:dyDescent="0.2">
      <c r="A56" s="113">
        <f t="shared" si="1"/>
        <v>46</v>
      </c>
      <c r="B56" s="113">
        <v>55</v>
      </c>
      <c r="C56" s="113" t="s">
        <v>47</v>
      </c>
      <c r="D56" s="113" t="s">
        <v>0</v>
      </c>
      <c r="E56" s="117"/>
      <c r="F56" s="115"/>
      <c r="G56" s="116" t="str">
        <f t="shared" si="5"/>
        <v>2</v>
      </c>
    </row>
    <row r="57" spans="1:7" x14ac:dyDescent="0.2">
      <c r="A57" s="113">
        <f t="shared" si="1"/>
        <v>47</v>
      </c>
      <c r="B57" s="113">
        <v>56</v>
      </c>
      <c r="C57" s="113" t="s">
        <v>48</v>
      </c>
      <c r="D57" s="113" t="s">
        <v>0</v>
      </c>
      <c r="E57" s="117"/>
      <c r="F57" s="115"/>
      <c r="G57" s="116" t="str">
        <f t="shared" si="5"/>
        <v>1</v>
      </c>
    </row>
    <row r="58" spans="1:7" x14ac:dyDescent="0.2">
      <c r="A58" s="113">
        <f t="shared" si="1"/>
        <v>48</v>
      </c>
      <c r="B58" s="113">
        <v>57</v>
      </c>
      <c r="C58" s="113" t="s">
        <v>49</v>
      </c>
      <c r="D58" s="113" t="s">
        <v>0</v>
      </c>
      <c r="E58" s="117"/>
      <c r="F58" s="115"/>
      <c r="G58" s="116" t="str">
        <f t="shared" si="5"/>
        <v>0</v>
      </c>
    </row>
    <row r="59" spans="1:7" x14ac:dyDescent="0.2">
      <c r="A59" s="113">
        <f t="shared" si="1"/>
        <v>49</v>
      </c>
      <c r="B59" s="113">
        <v>58</v>
      </c>
      <c r="C59" s="113" t="s">
        <v>50</v>
      </c>
      <c r="D59" s="113" t="s">
        <v>0</v>
      </c>
      <c r="E59" s="117"/>
      <c r="F59" s="115"/>
      <c r="G59" s="116" t="str">
        <f t="shared" si="5"/>
        <v>5</v>
      </c>
    </row>
    <row r="60" spans="1:7" x14ac:dyDescent="0.2">
      <c r="A60" s="113">
        <f t="shared" si="1"/>
        <v>50</v>
      </c>
      <c r="B60" s="113">
        <v>59</v>
      </c>
      <c r="C60" s="113" t="s">
        <v>51</v>
      </c>
      <c r="D60" s="113" t="s">
        <v>0</v>
      </c>
      <c r="E60" s="117"/>
      <c r="F60" s="115"/>
      <c r="G60" s="116" t="str">
        <f t="shared" si="5"/>
        <v>5</v>
      </c>
    </row>
    <row r="61" spans="1:7" x14ac:dyDescent="0.2">
      <c r="A61" s="118">
        <f t="shared" si="1"/>
        <v>51</v>
      </c>
      <c r="B61" s="118">
        <v>60</v>
      </c>
      <c r="C61" s="118" t="s">
        <v>52</v>
      </c>
      <c r="D61" s="118" t="s">
        <v>0</v>
      </c>
      <c r="E61" s="119" t="s">
        <v>208</v>
      </c>
      <c r="F61" s="118"/>
      <c r="G61" s="118" t="str">
        <f t="shared" ref="G61:G100" si="6">MID(Comment,ROW(G61)-ROW($G$61)+1,1)</f>
        <v/>
      </c>
    </row>
    <row r="62" spans="1:7" x14ac:dyDescent="0.2">
      <c r="A62" s="118">
        <f t="shared" si="1"/>
        <v>52</v>
      </c>
      <c r="B62" s="118">
        <v>61</v>
      </c>
      <c r="C62" s="118" t="s">
        <v>53</v>
      </c>
      <c r="D62" s="118" t="s">
        <v>0</v>
      </c>
      <c r="E62" s="119"/>
      <c r="F62" s="118"/>
      <c r="G62" s="118" t="str">
        <f t="shared" si="6"/>
        <v/>
      </c>
    </row>
    <row r="63" spans="1:7" x14ac:dyDescent="0.2">
      <c r="A63" s="118">
        <f t="shared" si="1"/>
        <v>53</v>
      </c>
      <c r="B63" s="118">
        <v>62</v>
      </c>
      <c r="C63" s="118" t="s">
        <v>54</v>
      </c>
      <c r="D63" s="118" t="s">
        <v>0</v>
      </c>
      <c r="E63" s="119"/>
      <c r="F63" s="118"/>
      <c r="G63" s="118" t="str">
        <f t="shared" si="6"/>
        <v/>
      </c>
    </row>
    <row r="64" spans="1:7" x14ac:dyDescent="0.2">
      <c r="A64" s="118">
        <f t="shared" si="1"/>
        <v>54</v>
      </c>
      <c r="B64" s="118">
        <v>63</v>
      </c>
      <c r="C64" s="118" t="s">
        <v>280</v>
      </c>
      <c r="D64" s="118" t="s">
        <v>0</v>
      </c>
      <c r="E64" s="119"/>
      <c r="F64" s="118"/>
      <c r="G64" s="118" t="str">
        <f t="shared" si="6"/>
        <v/>
      </c>
    </row>
    <row r="65" spans="1:7" x14ac:dyDescent="0.2">
      <c r="A65" s="118">
        <f t="shared" si="1"/>
        <v>55</v>
      </c>
      <c r="B65" s="118">
        <v>64</v>
      </c>
      <c r="C65" s="118" t="s">
        <v>281</v>
      </c>
      <c r="D65" s="118" t="s">
        <v>0</v>
      </c>
      <c r="E65" s="119"/>
      <c r="F65" s="118"/>
      <c r="G65" s="118" t="str">
        <f t="shared" si="6"/>
        <v/>
      </c>
    </row>
    <row r="66" spans="1:7" x14ac:dyDescent="0.2">
      <c r="A66" s="118">
        <f t="shared" si="1"/>
        <v>56</v>
      </c>
      <c r="B66" s="118">
        <v>65</v>
      </c>
      <c r="C66" s="118" t="s">
        <v>282</v>
      </c>
      <c r="D66" s="118" t="s">
        <v>0</v>
      </c>
      <c r="E66" s="119"/>
      <c r="F66" s="118"/>
      <c r="G66" s="118" t="str">
        <f t="shared" si="6"/>
        <v/>
      </c>
    </row>
    <row r="67" spans="1:7" x14ac:dyDescent="0.2">
      <c r="A67" s="118">
        <f t="shared" si="1"/>
        <v>57</v>
      </c>
      <c r="B67" s="118">
        <v>66</v>
      </c>
      <c r="C67" s="118" t="s">
        <v>283</v>
      </c>
      <c r="D67" s="118" t="s">
        <v>0</v>
      </c>
      <c r="E67" s="119"/>
      <c r="F67" s="118"/>
      <c r="G67" s="118" t="str">
        <f t="shared" si="6"/>
        <v/>
      </c>
    </row>
    <row r="68" spans="1:7" x14ac:dyDescent="0.2">
      <c r="A68" s="118">
        <f t="shared" si="1"/>
        <v>58</v>
      </c>
      <c r="B68" s="118">
        <v>67</v>
      </c>
      <c r="C68" s="118" t="s">
        <v>284</v>
      </c>
      <c r="D68" s="118" t="s">
        <v>0</v>
      </c>
      <c r="E68" s="119"/>
      <c r="F68" s="118"/>
      <c r="G68" s="118" t="str">
        <f t="shared" si="6"/>
        <v/>
      </c>
    </row>
    <row r="69" spans="1:7" x14ac:dyDescent="0.2">
      <c r="A69" s="118">
        <f t="shared" si="1"/>
        <v>59</v>
      </c>
      <c r="B69" s="118">
        <v>68</v>
      </c>
      <c r="C69" s="118" t="s">
        <v>285</v>
      </c>
      <c r="D69" s="118" t="s">
        <v>0</v>
      </c>
      <c r="E69" s="119"/>
      <c r="F69" s="118"/>
      <c r="G69" s="118" t="str">
        <f t="shared" si="6"/>
        <v/>
      </c>
    </row>
    <row r="70" spans="1:7" x14ac:dyDescent="0.2">
      <c r="A70" s="118">
        <f t="shared" si="1"/>
        <v>60</v>
      </c>
      <c r="B70" s="118">
        <v>69</v>
      </c>
      <c r="C70" s="118" t="s">
        <v>286</v>
      </c>
      <c r="D70" s="118" t="s">
        <v>0</v>
      </c>
      <c r="E70" s="119"/>
      <c r="F70" s="118"/>
      <c r="G70" s="118" t="str">
        <f t="shared" si="6"/>
        <v/>
      </c>
    </row>
    <row r="71" spans="1:7" x14ac:dyDescent="0.2">
      <c r="A71" s="118">
        <f t="shared" si="1"/>
        <v>61</v>
      </c>
      <c r="B71" s="118">
        <v>70</v>
      </c>
      <c r="C71" s="118" t="s">
        <v>287</v>
      </c>
      <c r="D71" s="118" t="s">
        <v>0</v>
      </c>
      <c r="E71" s="119"/>
      <c r="F71" s="118"/>
      <c r="G71" s="118" t="str">
        <f t="shared" si="6"/>
        <v/>
      </c>
    </row>
    <row r="72" spans="1:7" x14ac:dyDescent="0.2">
      <c r="A72" s="118">
        <f t="shared" si="1"/>
        <v>62</v>
      </c>
      <c r="B72" s="118">
        <v>71</v>
      </c>
      <c r="C72" s="118" t="s">
        <v>288</v>
      </c>
      <c r="D72" s="118" t="s">
        <v>0</v>
      </c>
      <c r="E72" s="119"/>
      <c r="F72" s="118"/>
      <c r="G72" s="118" t="str">
        <f t="shared" si="6"/>
        <v/>
      </c>
    </row>
    <row r="73" spans="1:7" x14ac:dyDescent="0.2">
      <c r="A73" s="118">
        <f t="shared" si="1"/>
        <v>63</v>
      </c>
      <c r="B73" s="118">
        <v>72</v>
      </c>
      <c r="C73" s="118" t="s">
        <v>289</v>
      </c>
      <c r="D73" s="118" t="s">
        <v>0</v>
      </c>
      <c r="E73" s="119"/>
      <c r="F73" s="118"/>
      <c r="G73" s="118" t="str">
        <f t="shared" si="6"/>
        <v/>
      </c>
    </row>
    <row r="74" spans="1:7" x14ac:dyDescent="0.2">
      <c r="A74" s="118">
        <f t="shared" si="1"/>
        <v>64</v>
      </c>
      <c r="B74" s="118">
        <v>73</v>
      </c>
      <c r="C74" s="118" t="s">
        <v>290</v>
      </c>
      <c r="D74" s="118" t="s">
        <v>0</v>
      </c>
      <c r="E74" s="119"/>
      <c r="F74" s="118"/>
      <c r="G74" s="118" t="str">
        <f t="shared" si="6"/>
        <v/>
      </c>
    </row>
    <row r="75" spans="1:7" x14ac:dyDescent="0.2">
      <c r="A75" s="118">
        <f t="shared" si="1"/>
        <v>65</v>
      </c>
      <c r="B75" s="118">
        <v>74</v>
      </c>
      <c r="C75" s="118" t="s">
        <v>291</v>
      </c>
      <c r="D75" s="118" t="s">
        <v>0</v>
      </c>
      <c r="E75" s="119"/>
      <c r="F75" s="118"/>
      <c r="G75" s="118" t="str">
        <f t="shared" si="6"/>
        <v/>
      </c>
    </row>
    <row r="76" spans="1:7" x14ac:dyDescent="0.2">
      <c r="A76" s="118">
        <f t="shared" si="1"/>
        <v>66</v>
      </c>
      <c r="B76" s="118">
        <v>75</v>
      </c>
      <c r="C76" s="118" t="s">
        <v>292</v>
      </c>
      <c r="D76" s="118" t="s">
        <v>0</v>
      </c>
      <c r="E76" s="119"/>
      <c r="F76" s="118"/>
      <c r="G76" s="118" t="str">
        <f t="shared" si="6"/>
        <v/>
      </c>
    </row>
    <row r="77" spans="1:7" x14ac:dyDescent="0.2">
      <c r="A77" s="118">
        <f t="shared" si="1"/>
        <v>67</v>
      </c>
      <c r="B77" s="118">
        <v>76</v>
      </c>
      <c r="C77" s="118" t="s">
        <v>293</v>
      </c>
      <c r="D77" s="118" t="s">
        <v>0</v>
      </c>
      <c r="E77" s="119"/>
      <c r="F77" s="118"/>
      <c r="G77" s="118" t="str">
        <f t="shared" si="6"/>
        <v/>
      </c>
    </row>
    <row r="78" spans="1:7" x14ac:dyDescent="0.2">
      <c r="A78" s="118">
        <f t="shared" si="1"/>
        <v>68</v>
      </c>
      <c r="B78" s="118">
        <v>77</v>
      </c>
      <c r="C78" s="118" t="s">
        <v>294</v>
      </c>
      <c r="D78" s="118" t="s">
        <v>0</v>
      </c>
      <c r="E78" s="119"/>
      <c r="F78" s="118"/>
      <c r="G78" s="118" t="str">
        <f t="shared" si="6"/>
        <v/>
      </c>
    </row>
    <row r="79" spans="1:7" x14ac:dyDescent="0.2">
      <c r="A79" s="118">
        <f t="shared" si="1"/>
        <v>69</v>
      </c>
      <c r="B79" s="118">
        <v>78</v>
      </c>
      <c r="C79" s="118" t="s">
        <v>295</v>
      </c>
      <c r="D79" s="118" t="s">
        <v>0</v>
      </c>
      <c r="E79" s="119"/>
      <c r="F79" s="118"/>
      <c r="G79" s="118" t="str">
        <f t="shared" si="6"/>
        <v/>
      </c>
    </row>
    <row r="80" spans="1:7" x14ac:dyDescent="0.2">
      <c r="A80" s="118">
        <f t="shared" si="1"/>
        <v>70</v>
      </c>
      <c r="B80" s="118">
        <v>79</v>
      </c>
      <c r="C80" s="118" t="s">
        <v>296</v>
      </c>
      <c r="D80" s="118" t="s">
        <v>0</v>
      </c>
      <c r="E80" s="119"/>
      <c r="F80" s="118"/>
      <c r="G80" s="118" t="str">
        <f t="shared" si="6"/>
        <v/>
      </c>
    </row>
    <row r="81" spans="1:7" x14ac:dyDescent="0.2">
      <c r="A81" s="118">
        <f t="shared" si="1"/>
        <v>71</v>
      </c>
      <c r="B81" s="118">
        <v>80</v>
      </c>
      <c r="C81" s="118" t="s">
        <v>297</v>
      </c>
      <c r="D81" s="118" t="s">
        <v>0</v>
      </c>
      <c r="E81" s="119"/>
      <c r="F81" s="118"/>
      <c r="G81" s="118" t="str">
        <f t="shared" si="6"/>
        <v/>
      </c>
    </row>
    <row r="82" spans="1:7" x14ac:dyDescent="0.2">
      <c r="A82" s="118">
        <f t="shared" si="1"/>
        <v>72</v>
      </c>
      <c r="B82" s="118">
        <v>81</v>
      </c>
      <c r="C82" s="118" t="s">
        <v>298</v>
      </c>
      <c r="D82" s="118" t="s">
        <v>0</v>
      </c>
      <c r="E82" s="119"/>
      <c r="F82" s="118"/>
      <c r="G82" s="118" t="str">
        <f t="shared" si="6"/>
        <v/>
      </c>
    </row>
    <row r="83" spans="1:7" x14ac:dyDescent="0.2">
      <c r="A83" s="118">
        <f t="shared" si="1"/>
        <v>73</v>
      </c>
      <c r="B83" s="118">
        <v>82</v>
      </c>
      <c r="C83" s="118" t="s">
        <v>299</v>
      </c>
      <c r="D83" s="118" t="s">
        <v>0</v>
      </c>
      <c r="E83" s="119"/>
      <c r="F83" s="118"/>
      <c r="G83" s="118" t="str">
        <f t="shared" si="6"/>
        <v/>
      </c>
    </row>
    <row r="84" spans="1:7" x14ac:dyDescent="0.2">
      <c r="A84" s="118">
        <f t="shared" si="1"/>
        <v>74</v>
      </c>
      <c r="B84" s="118">
        <v>83</v>
      </c>
      <c r="C84" s="118" t="s">
        <v>300</v>
      </c>
      <c r="D84" s="118" t="s">
        <v>0</v>
      </c>
      <c r="E84" s="119"/>
      <c r="F84" s="118"/>
      <c r="G84" s="118" t="str">
        <f t="shared" si="6"/>
        <v/>
      </c>
    </row>
    <row r="85" spans="1:7" x14ac:dyDescent="0.2">
      <c r="A85" s="118">
        <f t="shared" si="1"/>
        <v>75</v>
      </c>
      <c r="B85" s="118">
        <v>84</v>
      </c>
      <c r="C85" s="118" t="s">
        <v>301</v>
      </c>
      <c r="D85" s="118" t="s">
        <v>0</v>
      </c>
      <c r="E85" s="119"/>
      <c r="F85" s="118"/>
      <c r="G85" s="118" t="str">
        <f t="shared" si="6"/>
        <v/>
      </c>
    </row>
    <row r="86" spans="1:7" x14ac:dyDescent="0.2">
      <c r="A86" s="118">
        <f t="shared" si="1"/>
        <v>76</v>
      </c>
      <c r="B86" s="118">
        <v>85</v>
      </c>
      <c r="C86" s="118" t="s">
        <v>302</v>
      </c>
      <c r="D86" s="118" t="s">
        <v>0</v>
      </c>
      <c r="E86" s="119"/>
      <c r="F86" s="118"/>
      <c r="G86" s="118" t="str">
        <f t="shared" si="6"/>
        <v/>
      </c>
    </row>
    <row r="87" spans="1:7" x14ac:dyDescent="0.2">
      <c r="A87" s="118">
        <f t="shared" si="1"/>
        <v>77</v>
      </c>
      <c r="B87" s="118">
        <v>86</v>
      </c>
      <c r="C87" s="118" t="s">
        <v>303</v>
      </c>
      <c r="D87" s="118" t="s">
        <v>0</v>
      </c>
      <c r="E87" s="119"/>
      <c r="F87" s="118"/>
      <c r="G87" s="118" t="str">
        <f t="shared" si="6"/>
        <v/>
      </c>
    </row>
    <row r="88" spans="1:7" x14ac:dyDescent="0.2">
      <c r="A88" s="118">
        <f t="shared" si="1"/>
        <v>78</v>
      </c>
      <c r="B88" s="118">
        <v>87</v>
      </c>
      <c r="C88" s="118" t="s">
        <v>304</v>
      </c>
      <c r="D88" s="118" t="s">
        <v>0</v>
      </c>
      <c r="E88" s="119"/>
      <c r="F88" s="118"/>
      <c r="G88" s="118" t="str">
        <f t="shared" si="6"/>
        <v/>
      </c>
    </row>
    <row r="89" spans="1:7" x14ac:dyDescent="0.2">
      <c r="A89" s="118">
        <f t="shared" si="1"/>
        <v>79</v>
      </c>
      <c r="B89" s="118">
        <v>88</v>
      </c>
      <c r="C89" s="118" t="s">
        <v>305</v>
      </c>
      <c r="D89" s="118" t="s">
        <v>0</v>
      </c>
      <c r="E89" s="119"/>
      <c r="F89" s="118"/>
      <c r="G89" s="118" t="str">
        <f t="shared" si="6"/>
        <v/>
      </c>
    </row>
    <row r="90" spans="1:7" x14ac:dyDescent="0.2">
      <c r="A90" s="118">
        <f t="shared" si="1"/>
        <v>80</v>
      </c>
      <c r="B90" s="118">
        <v>89</v>
      </c>
      <c r="C90" s="118" t="s">
        <v>306</v>
      </c>
      <c r="D90" s="118" t="s">
        <v>0</v>
      </c>
      <c r="E90" s="119"/>
      <c r="F90" s="118"/>
      <c r="G90" s="118" t="str">
        <f t="shared" si="6"/>
        <v/>
      </c>
    </row>
    <row r="91" spans="1:7" x14ac:dyDescent="0.2">
      <c r="A91" s="118">
        <f t="shared" si="1"/>
        <v>81</v>
      </c>
      <c r="B91" s="118">
        <v>90</v>
      </c>
      <c r="C91" s="118" t="s">
        <v>307</v>
      </c>
      <c r="D91" s="118" t="s">
        <v>0</v>
      </c>
      <c r="E91" s="119"/>
      <c r="F91" s="118"/>
      <c r="G91" s="118" t="str">
        <f t="shared" si="6"/>
        <v/>
      </c>
    </row>
    <row r="92" spans="1:7" x14ac:dyDescent="0.2">
      <c r="A92" s="118">
        <f t="shared" si="1"/>
        <v>82</v>
      </c>
      <c r="B92" s="118">
        <v>91</v>
      </c>
      <c r="C92" s="118" t="s">
        <v>308</v>
      </c>
      <c r="D92" s="118" t="s">
        <v>0</v>
      </c>
      <c r="E92" s="119"/>
      <c r="F92" s="118"/>
      <c r="G92" s="118" t="str">
        <f t="shared" si="6"/>
        <v/>
      </c>
    </row>
    <row r="93" spans="1:7" x14ac:dyDescent="0.2">
      <c r="A93" s="118">
        <f t="shared" si="1"/>
        <v>83</v>
      </c>
      <c r="B93" s="118">
        <v>92</v>
      </c>
      <c r="C93" s="118" t="s">
        <v>309</v>
      </c>
      <c r="D93" s="118" t="s">
        <v>0</v>
      </c>
      <c r="E93" s="119"/>
      <c r="F93" s="118"/>
      <c r="G93" s="118" t="str">
        <f t="shared" si="6"/>
        <v/>
      </c>
    </row>
    <row r="94" spans="1:7" x14ac:dyDescent="0.2">
      <c r="A94" s="118">
        <f t="shared" si="1"/>
        <v>84</v>
      </c>
      <c r="B94" s="118">
        <v>93</v>
      </c>
      <c r="C94" s="118" t="s">
        <v>310</v>
      </c>
      <c r="D94" s="118" t="s">
        <v>0</v>
      </c>
      <c r="E94" s="119"/>
      <c r="F94" s="118"/>
      <c r="G94" s="118" t="str">
        <f t="shared" si="6"/>
        <v/>
      </c>
    </row>
    <row r="95" spans="1:7" x14ac:dyDescent="0.2">
      <c r="A95" s="118">
        <f t="shared" si="1"/>
        <v>85</v>
      </c>
      <c r="B95" s="118">
        <v>94</v>
      </c>
      <c r="C95" s="118" t="s">
        <v>311</v>
      </c>
      <c r="D95" s="118" t="s">
        <v>0</v>
      </c>
      <c r="E95" s="119"/>
      <c r="F95" s="118"/>
      <c r="G95" s="118" t="str">
        <f t="shared" si="6"/>
        <v/>
      </c>
    </row>
    <row r="96" spans="1:7" x14ac:dyDescent="0.2">
      <c r="A96" s="118">
        <f t="shared" si="1"/>
        <v>86</v>
      </c>
      <c r="B96" s="118">
        <v>95</v>
      </c>
      <c r="C96" s="118" t="s">
        <v>312</v>
      </c>
      <c r="D96" s="118" t="s">
        <v>0</v>
      </c>
      <c r="E96" s="119"/>
      <c r="F96" s="118"/>
      <c r="G96" s="118" t="str">
        <f t="shared" si="6"/>
        <v/>
      </c>
    </row>
    <row r="97" spans="1:7" x14ac:dyDescent="0.2">
      <c r="A97" s="118">
        <f t="shared" si="1"/>
        <v>87</v>
      </c>
      <c r="B97" s="118">
        <v>96</v>
      </c>
      <c r="C97" s="118" t="s">
        <v>313</v>
      </c>
      <c r="D97" s="118" t="s">
        <v>0</v>
      </c>
      <c r="E97" s="119"/>
      <c r="F97" s="118"/>
      <c r="G97" s="118" t="str">
        <f t="shared" si="6"/>
        <v/>
      </c>
    </row>
    <row r="98" spans="1:7" x14ac:dyDescent="0.2">
      <c r="A98" s="118">
        <f>B98-9</f>
        <v>88</v>
      </c>
      <c r="B98" s="118">
        <v>97</v>
      </c>
      <c r="C98" s="118" t="s">
        <v>191</v>
      </c>
      <c r="D98" s="118" t="s">
        <v>0</v>
      </c>
      <c r="E98" s="119"/>
      <c r="F98" s="118"/>
      <c r="G98" s="118" t="str">
        <f t="shared" si="6"/>
        <v/>
      </c>
    </row>
    <row r="99" spans="1:7" x14ac:dyDescent="0.2">
      <c r="A99" s="118">
        <f t="shared" si="1"/>
        <v>89</v>
      </c>
      <c r="B99" s="118">
        <v>98</v>
      </c>
      <c r="C99" s="118" t="s">
        <v>192</v>
      </c>
      <c r="D99" s="118" t="s">
        <v>0</v>
      </c>
      <c r="E99" s="119"/>
      <c r="F99" s="118"/>
      <c r="G99" s="118" t="str">
        <f t="shared" si="6"/>
        <v/>
      </c>
    </row>
    <row r="100" spans="1:7" x14ac:dyDescent="0.2">
      <c r="A100" s="118">
        <f t="shared" si="1"/>
        <v>90</v>
      </c>
      <c r="B100" s="118">
        <v>99</v>
      </c>
      <c r="C100" s="118" t="s">
        <v>193</v>
      </c>
      <c r="D100" s="118" t="s">
        <v>0</v>
      </c>
      <c r="E100" s="119"/>
      <c r="F100" s="118"/>
      <c r="G100" s="118" t="str">
        <f t="shared" si="6"/>
        <v/>
      </c>
    </row>
    <row r="101" spans="1:7" x14ac:dyDescent="0.2">
      <c r="A101" s="111">
        <f t="shared" si="1"/>
        <v>91</v>
      </c>
      <c r="B101" s="111">
        <v>100</v>
      </c>
      <c r="C101" s="111" t="s">
        <v>114</v>
      </c>
      <c r="D101" s="111" t="s">
        <v>0</v>
      </c>
      <c r="E101" s="112" t="s">
        <v>171</v>
      </c>
      <c r="F101" s="111"/>
      <c r="G101" s="111"/>
    </row>
    <row r="102" spans="1:7" x14ac:dyDescent="0.2">
      <c r="A102" s="111">
        <f t="shared" si="1"/>
        <v>92</v>
      </c>
      <c r="B102" s="111">
        <v>101</v>
      </c>
      <c r="C102" s="111" t="s">
        <v>115</v>
      </c>
      <c r="D102" s="111" t="s">
        <v>0</v>
      </c>
      <c r="E102" s="112" t="s">
        <v>173</v>
      </c>
      <c r="F102" s="111"/>
      <c r="G102" s="111"/>
    </row>
    <row r="103" spans="1:7" x14ac:dyDescent="0.2">
      <c r="A103" s="111">
        <f t="shared" si="1"/>
        <v>93</v>
      </c>
      <c r="B103" s="111">
        <v>102</v>
      </c>
      <c r="C103" s="111" t="s">
        <v>116</v>
      </c>
      <c r="D103" s="111" t="s">
        <v>0</v>
      </c>
      <c r="E103" s="112"/>
      <c r="F103" s="111"/>
      <c r="G103" s="111"/>
    </row>
    <row r="104" spans="1:7" x14ac:dyDescent="0.2">
      <c r="A104" s="111">
        <f t="shared" si="1"/>
        <v>94</v>
      </c>
      <c r="B104" s="111">
        <v>103</v>
      </c>
      <c r="C104" s="111" t="s">
        <v>117</v>
      </c>
      <c r="D104" s="111" t="s">
        <v>0</v>
      </c>
      <c r="E104" s="112"/>
      <c r="F104" s="111"/>
      <c r="G104" s="111"/>
    </row>
    <row r="105" spans="1:7" x14ac:dyDescent="0.2">
      <c r="A105" s="111">
        <f t="shared" si="1"/>
        <v>95</v>
      </c>
      <c r="B105" s="111">
        <v>104</v>
      </c>
      <c r="C105" s="111" t="s">
        <v>118</v>
      </c>
      <c r="D105" s="111" t="s">
        <v>0</v>
      </c>
      <c r="E105" s="112"/>
      <c r="F105" s="111"/>
      <c r="G105" s="111"/>
    </row>
    <row r="106" spans="1:7" x14ac:dyDescent="0.2">
      <c r="A106" s="111">
        <f t="shared" si="1"/>
        <v>96</v>
      </c>
      <c r="B106" s="111">
        <v>105</v>
      </c>
      <c r="C106" s="111" t="s">
        <v>119</v>
      </c>
      <c r="D106" s="111" t="s">
        <v>0</v>
      </c>
      <c r="E106" s="112"/>
      <c r="F106" s="111"/>
      <c r="G106" s="111"/>
    </row>
    <row r="107" spans="1:7" x14ac:dyDescent="0.2">
      <c r="A107" s="111">
        <f t="shared" ref="A107:A170" si="7">B107-9</f>
        <v>97</v>
      </c>
      <c r="B107" s="111">
        <v>106</v>
      </c>
      <c r="C107" s="111" t="s">
        <v>120</v>
      </c>
      <c r="D107" s="111" t="s">
        <v>0</v>
      </c>
      <c r="E107" s="112"/>
      <c r="F107" s="111"/>
      <c r="G107" s="111"/>
    </row>
    <row r="108" spans="1:7" x14ac:dyDescent="0.2">
      <c r="A108" s="111">
        <f t="shared" si="7"/>
        <v>98</v>
      </c>
      <c r="B108" s="111">
        <v>107</v>
      </c>
      <c r="C108" s="111" t="s">
        <v>121</v>
      </c>
      <c r="D108" s="111" t="s">
        <v>0</v>
      </c>
      <c r="E108" s="112"/>
      <c r="F108" s="111"/>
      <c r="G108" s="111"/>
    </row>
    <row r="109" spans="1:7" x14ac:dyDescent="0.2">
      <c r="A109" s="111">
        <f t="shared" si="7"/>
        <v>99</v>
      </c>
      <c r="B109" s="111">
        <v>108</v>
      </c>
      <c r="C109" s="111" t="s">
        <v>122</v>
      </c>
      <c r="D109" s="111" t="s">
        <v>0</v>
      </c>
      <c r="E109" s="112" t="s">
        <v>172</v>
      </c>
      <c r="F109" s="111"/>
      <c r="G109" s="111"/>
    </row>
    <row r="110" spans="1:7" x14ac:dyDescent="0.2">
      <c r="A110" s="111">
        <f t="shared" si="7"/>
        <v>100</v>
      </c>
      <c r="B110" s="111">
        <v>109</v>
      </c>
      <c r="C110" s="111" t="s">
        <v>123</v>
      </c>
      <c r="D110" s="111" t="s">
        <v>0</v>
      </c>
      <c r="E110" s="112" t="s">
        <v>173</v>
      </c>
      <c r="F110" s="111"/>
      <c r="G110" s="111"/>
    </row>
    <row r="111" spans="1:7" x14ac:dyDescent="0.2">
      <c r="A111" s="111">
        <f t="shared" si="7"/>
        <v>101</v>
      </c>
      <c r="B111" s="111">
        <v>110</v>
      </c>
      <c r="C111" s="111" t="s">
        <v>124</v>
      </c>
      <c r="D111" s="111" t="s">
        <v>0</v>
      </c>
      <c r="E111" s="112"/>
      <c r="F111" s="111"/>
      <c r="G111" s="111"/>
    </row>
    <row r="112" spans="1:7" x14ac:dyDescent="0.2">
      <c r="A112" s="111">
        <f t="shared" si="7"/>
        <v>102</v>
      </c>
      <c r="B112" s="111">
        <v>111</v>
      </c>
      <c r="C112" s="111" t="s">
        <v>125</v>
      </c>
      <c r="D112" s="111" t="s">
        <v>0</v>
      </c>
      <c r="E112" s="112"/>
      <c r="F112" s="111"/>
      <c r="G112" s="111"/>
    </row>
    <row r="113" spans="1:7" x14ac:dyDescent="0.2">
      <c r="A113" s="111">
        <f t="shared" si="7"/>
        <v>103</v>
      </c>
      <c r="B113" s="111">
        <v>112</v>
      </c>
      <c r="C113" s="111" t="s">
        <v>126</v>
      </c>
      <c r="D113" s="111" t="s">
        <v>0</v>
      </c>
      <c r="E113" s="112"/>
      <c r="F113" s="111"/>
      <c r="G113" s="111"/>
    </row>
    <row r="114" spans="1:7" x14ac:dyDescent="0.2">
      <c r="A114" s="111">
        <f t="shared" si="7"/>
        <v>104</v>
      </c>
      <c r="B114" s="111">
        <v>113</v>
      </c>
      <c r="C114" s="111"/>
      <c r="D114" s="111"/>
      <c r="E114" s="112"/>
      <c r="F114" s="111"/>
      <c r="G114" s="111"/>
    </row>
    <row r="115" spans="1:7" x14ac:dyDescent="0.2">
      <c r="A115" s="111">
        <f t="shared" si="7"/>
        <v>105</v>
      </c>
      <c r="B115" s="111">
        <v>114</v>
      </c>
      <c r="C115" s="111" t="s">
        <v>127</v>
      </c>
      <c r="D115" s="111" t="s">
        <v>0</v>
      </c>
      <c r="E115" s="112" t="s">
        <v>168</v>
      </c>
      <c r="F115" s="111"/>
      <c r="G115" s="111" t="str">
        <f t="shared" ref="G115:G122" si="8">MID(FZS,ROW(G115)-ROW($G$115)+1,1)</f>
        <v>0</v>
      </c>
    </row>
    <row r="116" spans="1:7" x14ac:dyDescent="0.2">
      <c r="A116" s="111">
        <f t="shared" si="7"/>
        <v>106</v>
      </c>
      <c r="B116" s="111">
        <v>115</v>
      </c>
      <c r="C116" s="111" t="s">
        <v>128</v>
      </c>
      <c r="D116" s="111" t="s">
        <v>0</v>
      </c>
      <c r="E116" s="112"/>
      <c r="F116" s="111"/>
      <c r="G116" s="111" t="str">
        <f t="shared" si="8"/>
        <v>1</v>
      </c>
    </row>
    <row r="117" spans="1:7" x14ac:dyDescent="0.2">
      <c r="A117" s="111">
        <f t="shared" si="7"/>
        <v>107</v>
      </c>
      <c r="B117" s="111">
        <v>116</v>
      </c>
      <c r="C117" s="111" t="s">
        <v>129</v>
      </c>
      <c r="D117" s="111" t="s">
        <v>0</v>
      </c>
      <c r="E117" s="112"/>
      <c r="F117" s="111"/>
      <c r="G117" s="111" t="str">
        <f t="shared" si="8"/>
        <v>2</v>
      </c>
    </row>
    <row r="118" spans="1:7" x14ac:dyDescent="0.2">
      <c r="A118" s="111">
        <f t="shared" si="7"/>
        <v>108</v>
      </c>
      <c r="B118" s="111">
        <v>117</v>
      </c>
      <c r="C118" s="111" t="s">
        <v>130</v>
      </c>
      <c r="D118" s="111" t="s">
        <v>0</v>
      </c>
      <c r="E118" s="112"/>
      <c r="F118" s="111"/>
      <c r="G118" s="111" t="str">
        <f t="shared" si="8"/>
        <v>3</v>
      </c>
    </row>
    <row r="119" spans="1:7" x14ac:dyDescent="0.2">
      <c r="A119" s="111">
        <f t="shared" si="7"/>
        <v>109</v>
      </c>
      <c r="B119" s="111">
        <v>118</v>
      </c>
      <c r="C119" s="111" t="s">
        <v>131</v>
      </c>
      <c r="D119" s="111" t="s">
        <v>0</v>
      </c>
      <c r="E119" s="112"/>
      <c r="F119" s="111"/>
      <c r="G119" s="111" t="str">
        <f t="shared" si="8"/>
        <v>4</v>
      </c>
    </row>
    <row r="120" spans="1:7" x14ac:dyDescent="0.2">
      <c r="A120" s="111">
        <f t="shared" si="7"/>
        <v>110</v>
      </c>
      <c r="B120" s="111">
        <v>119</v>
      </c>
      <c r="C120" s="111" t="s">
        <v>132</v>
      </c>
      <c r="D120" s="111" t="s">
        <v>0</v>
      </c>
      <c r="E120" s="112"/>
      <c r="F120" s="111"/>
      <c r="G120" s="111" t="str">
        <f t="shared" si="8"/>
        <v>5</v>
      </c>
    </row>
    <row r="121" spans="1:7" x14ac:dyDescent="0.2">
      <c r="A121" s="111">
        <f t="shared" si="7"/>
        <v>111</v>
      </c>
      <c r="B121" s="111">
        <v>120</v>
      </c>
      <c r="C121" s="111" t="s">
        <v>133</v>
      </c>
      <c r="D121" s="111" t="s">
        <v>0</v>
      </c>
      <c r="E121" s="112"/>
      <c r="F121" s="111"/>
      <c r="G121" s="111" t="str">
        <f t="shared" si="8"/>
        <v>6</v>
      </c>
    </row>
    <row r="122" spans="1:7" x14ac:dyDescent="0.2">
      <c r="A122" s="111">
        <f t="shared" si="7"/>
        <v>112</v>
      </c>
      <c r="B122" s="111">
        <v>121</v>
      </c>
      <c r="C122" s="111" t="s">
        <v>134</v>
      </c>
      <c r="D122" s="111" t="s">
        <v>0</v>
      </c>
      <c r="E122" s="112"/>
      <c r="F122" s="111"/>
      <c r="G122" s="111" t="str">
        <f t="shared" si="8"/>
        <v>7</v>
      </c>
    </row>
    <row r="123" spans="1:7" x14ac:dyDescent="0.2">
      <c r="A123" s="111">
        <f t="shared" si="7"/>
        <v>113</v>
      </c>
      <c r="B123" s="111">
        <v>122</v>
      </c>
      <c r="C123" s="111" t="s">
        <v>135</v>
      </c>
      <c r="D123" s="111" t="s">
        <v>0</v>
      </c>
      <c r="E123" s="112"/>
      <c r="F123" s="111"/>
      <c r="G123" s="111"/>
    </row>
    <row r="124" spans="1:7" x14ac:dyDescent="0.2">
      <c r="A124" s="111">
        <f t="shared" si="7"/>
        <v>114</v>
      </c>
      <c r="B124" s="111">
        <v>123</v>
      </c>
      <c r="C124" s="111" t="s">
        <v>136</v>
      </c>
      <c r="D124" s="111" t="s">
        <v>0</v>
      </c>
      <c r="E124" s="112"/>
      <c r="F124" s="111"/>
      <c r="G124" s="111"/>
    </row>
    <row r="125" spans="1:7" x14ac:dyDescent="0.2">
      <c r="A125" s="111">
        <f t="shared" si="7"/>
        <v>115</v>
      </c>
      <c r="B125" s="111">
        <v>124</v>
      </c>
      <c r="C125" s="111" t="s">
        <v>137</v>
      </c>
      <c r="D125" s="111" t="s">
        <v>0</v>
      </c>
      <c r="E125" s="112" t="s">
        <v>174</v>
      </c>
      <c r="F125" s="111"/>
      <c r="G125" s="111"/>
    </row>
    <row r="126" spans="1:7" x14ac:dyDescent="0.2">
      <c r="A126" s="111">
        <f t="shared" si="7"/>
        <v>116</v>
      </c>
      <c r="B126" s="111">
        <v>125</v>
      </c>
      <c r="C126" s="111" t="s">
        <v>138</v>
      </c>
      <c r="D126" s="111" t="s">
        <v>0</v>
      </c>
      <c r="E126" s="112"/>
      <c r="F126" s="111"/>
      <c r="G126" s="111"/>
    </row>
    <row r="127" spans="1:7" x14ac:dyDescent="0.2">
      <c r="A127" s="111">
        <f t="shared" si="7"/>
        <v>117</v>
      </c>
      <c r="B127" s="111">
        <v>126</v>
      </c>
      <c r="C127" s="111" t="s">
        <v>139</v>
      </c>
      <c r="D127" s="111" t="s">
        <v>0</v>
      </c>
      <c r="E127" s="112"/>
      <c r="F127" s="111"/>
      <c r="G127" s="111"/>
    </row>
    <row r="128" spans="1:7" x14ac:dyDescent="0.2">
      <c r="A128" s="111">
        <f t="shared" si="7"/>
        <v>118</v>
      </c>
      <c r="B128" s="111">
        <v>127</v>
      </c>
      <c r="C128" s="111" t="s">
        <v>140</v>
      </c>
      <c r="D128" s="111" t="s">
        <v>0</v>
      </c>
      <c r="E128" s="112"/>
      <c r="F128" s="111"/>
      <c r="G128" s="111"/>
    </row>
    <row r="129" spans="1:7" x14ac:dyDescent="0.2">
      <c r="A129" s="111">
        <f t="shared" si="7"/>
        <v>119</v>
      </c>
      <c r="B129" s="111">
        <v>128</v>
      </c>
      <c r="C129" s="111" t="s">
        <v>141</v>
      </c>
      <c r="D129" s="111" t="s">
        <v>0</v>
      </c>
      <c r="E129" s="112" t="s">
        <v>175</v>
      </c>
      <c r="F129" s="111"/>
      <c r="G129" s="111"/>
    </row>
    <row r="130" spans="1:7" x14ac:dyDescent="0.2">
      <c r="A130" s="111">
        <f t="shared" si="7"/>
        <v>120</v>
      </c>
      <c r="B130" s="111">
        <v>129</v>
      </c>
      <c r="C130" s="111" t="s">
        <v>142</v>
      </c>
      <c r="D130" s="111" t="s">
        <v>0</v>
      </c>
      <c r="E130" s="112"/>
      <c r="F130" s="111"/>
      <c r="G130" s="111"/>
    </row>
    <row r="131" spans="1:7" x14ac:dyDescent="0.2">
      <c r="A131" s="111">
        <f t="shared" si="7"/>
        <v>121</v>
      </c>
      <c r="B131" s="111">
        <v>130</v>
      </c>
      <c r="C131" s="111" t="s">
        <v>143</v>
      </c>
      <c r="D131" s="111" t="s">
        <v>0</v>
      </c>
      <c r="E131" s="112"/>
      <c r="F131" s="111"/>
      <c r="G131" s="111"/>
    </row>
    <row r="132" spans="1:7" x14ac:dyDescent="0.2">
      <c r="A132" s="111">
        <f t="shared" si="7"/>
        <v>122</v>
      </c>
      <c r="B132" s="111">
        <v>131</v>
      </c>
      <c r="C132" s="111" t="s">
        <v>144</v>
      </c>
      <c r="D132" s="111" t="s">
        <v>0</v>
      </c>
      <c r="E132" s="112"/>
      <c r="F132" s="111"/>
      <c r="G132" s="111"/>
    </row>
    <row r="133" spans="1:7" x14ac:dyDescent="0.2">
      <c r="A133" s="111">
        <f t="shared" si="7"/>
        <v>123</v>
      </c>
      <c r="B133" s="111">
        <v>132</v>
      </c>
      <c r="C133" s="111" t="s">
        <v>145</v>
      </c>
      <c r="D133" s="111" t="s">
        <v>1</v>
      </c>
      <c r="E133" s="112" t="s">
        <v>181</v>
      </c>
      <c r="F133" s="111" t="s">
        <v>196</v>
      </c>
      <c r="G133" s="111" t="str">
        <f>IF(ISBLANK(TestDuration),"",TestDuration)</f>
        <v>25</v>
      </c>
    </row>
    <row r="134" spans="1:7" x14ac:dyDescent="0.2">
      <c r="A134" s="111">
        <f t="shared" si="7"/>
        <v>124</v>
      </c>
      <c r="B134" s="111">
        <v>133</v>
      </c>
      <c r="C134" s="111"/>
      <c r="D134" s="111"/>
      <c r="E134" s="112"/>
      <c r="F134" s="111"/>
      <c r="G134" s="111"/>
    </row>
    <row r="135" spans="1:7" x14ac:dyDescent="0.2">
      <c r="A135" s="111">
        <f t="shared" si="7"/>
        <v>125</v>
      </c>
      <c r="B135" s="111">
        <v>134</v>
      </c>
      <c r="C135" s="111" t="s">
        <v>146</v>
      </c>
      <c r="D135" s="111" t="s">
        <v>1</v>
      </c>
      <c r="E135" s="112" t="s">
        <v>176</v>
      </c>
      <c r="F135" s="111"/>
      <c r="G135" s="120">
        <f t="array" ref="G135">SUM(ISNUMBER(Prozess_Beschreibung!D52:G52)*1)</f>
        <v>0</v>
      </c>
    </row>
    <row r="136" spans="1:7" x14ac:dyDescent="0.2">
      <c r="A136" s="111">
        <f t="shared" si="7"/>
        <v>126</v>
      </c>
      <c r="B136" s="111">
        <v>135</v>
      </c>
      <c r="C136" s="111"/>
      <c r="D136" s="111"/>
      <c r="E136" s="112"/>
      <c r="F136" s="111"/>
      <c r="G136" s="111"/>
    </row>
    <row r="137" spans="1:7" x14ac:dyDescent="0.2">
      <c r="A137" s="111">
        <f t="shared" si="7"/>
        <v>127</v>
      </c>
      <c r="B137" s="111">
        <v>136</v>
      </c>
      <c r="C137" s="111" t="s">
        <v>147</v>
      </c>
      <c r="D137" s="111" t="s">
        <v>2</v>
      </c>
      <c r="E137" s="112" t="s">
        <v>177</v>
      </c>
      <c r="F137" s="111"/>
      <c r="G137" s="111"/>
    </row>
    <row r="138" spans="1:7" x14ac:dyDescent="0.2">
      <c r="A138" s="111">
        <f t="shared" si="7"/>
        <v>127</v>
      </c>
      <c r="B138" s="111">
        <v>136</v>
      </c>
      <c r="C138" s="111" t="s">
        <v>148</v>
      </c>
      <c r="D138" s="111" t="s">
        <v>2</v>
      </c>
      <c r="E138" s="112"/>
      <c r="F138" s="111"/>
      <c r="G138" s="111"/>
    </row>
    <row r="139" spans="1:7" x14ac:dyDescent="0.2">
      <c r="A139" s="111">
        <f t="shared" si="7"/>
        <v>127</v>
      </c>
      <c r="B139" s="111">
        <v>136</v>
      </c>
      <c r="C139" s="111" t="s">
        <v>149</v>
      </c>
      <c r="D139" s="111" t="s">
        <v>2</v>
      </c>
      <c r="E139" s="112"/>
      <c r="F139" s="111"/>
      <c r="G139" s="111"/>
    </row>
    <row r="140" spans="1:7" x14ac:dyDescent="0.2">
      <c r="A140" s="111">
        <f t="shared" si="7"/>
        <v>127</v>
      </c>
      <c r="B140" s="111">
        <v>136</v>
      </c>
      <c r="C140" s="111" t="s">
        <v>150</v>
      </c>
      <c r="D140" s="111" t="s">
        <v>2</v>
      </c>
      <c r="E140" s="112"/>
      <c r="F140" s="111"/>
      <c r="G140" s="111"/>
    </row>
    <row r="141" spans="1:7" x14ac:dyDescent="0.2">
      <c r="A141" s="111">
        <f t="shared" si="7"/>
        <v>127</v>
      </c>
      <c r="B141" s="111">
        <v>136</v>
      </c>
      <c r="C141" s="111" t="s">
        <v>151</v>
      </c>
      <c r="D141" s="111" t="s">
        <v>2</v>
      </c>
      <c r="E141" s="112"/>
      <c r="F141" s="111"/>
      <c r="G141" s="111"/>
    </row>
    <row r="142" spans="1:7" x14ac:dyDescent="0.2">
      <c r="A142" s="111">
        <f t="shared" si="7"/>
        <v>127</v>
      </c>
      <c r="B142" s="111">
        <v>136</v>
      </c>
      <c r="C142" s="111" t="s">
        <v>152</v>
      </c>
      <c r="D142" s="111" t="s">
        <v>2</v>
      </c>
      <c r="E142" s="112"/>
      <c r="F142" s="111"/>
      <c r="G142" s="111"/>
    </row>
    <row r="143" spans="1:7" x14ac:dyDescent="0.2">
      <c r="A143" s="111">
        <f t="shared" si="7"/>
        <v>127</v>
      </c>
      <c r="B143" s="111">
        <v>136</v>
      </c>
      <c r="C143" s="111" t="s">
        <v>153</v>
      </c>
      <c r="D143" s="111" t="s">
        <v>2</v>
      </c>
      <c r="E143" s="112"/>
      <c r="F143" s="111"/>
      <c r="G143" s="111"/>
    </row>
    <row r="144" spans="1:7" x14ac:dyDescent="0.2">
      <c r="A144" s="111">
        <f t="shared" si="7"/>
        <v>127</v>
      </c>
      <c r="B144" s="111">
        <v>136</v>
      </c>
      <c r="C144" s="111" t="s">
        <v>154</v>
      </c>
      <c r="D144" s="111" t="s">
        <v>2</v>
      </c>
      <c r="E144" s="112"/>
      <c r="F144" s="111"/>
      <c r="G144" s="111"/>
    </row>
    <row r="145" spans="1:7" x14ac:dyDescent="0.2">
      <c r="A145" s="111">
        <f t="shared" si="7"/>
        <v>128</v>
      </c>
      <c r="B145" s="111">
        <v>137</v>
      </c>
      <c r="C145" s="111" t="s">
        <v>155</v>
      </c>
      <c r="D145" s="111" t="s">
        <v>3</v>
      </c>
      <c r="E145" s="112"/>
      <c r="F145" s="111"/>
      <c r="G145" s="111"/>
    </row>
    <row r="146" spans="1:7" x14ac:dyDescent="0.2">
      <c r="A146" s="111">
        <f t="shared" si="7"/>
        <v>129</v>
      </c>
      <c r="B146" s="111">
        <v>138</v>
      </c>
      <c r="C146" s="111" t="s">
        <v>156</v>
      </c>
      <c r="D146" s="111" t="s">
        <v>3</v>
      </c>
      <c r="E146" s="112" t="s">
        <v>178</v>
      </c>
      <c r="F146" s="111"/>
      <c r="G146" s="111"/>
    </row>
    <row r="147" spans="1:7" x14ac:dyDescent="0.2">
      <c r="A147" s="111">
        <f t="shared" si="7"/>
        <v>130</v>
      </c>
      <c r="B147" s="111">
        <v>139</v>
      </c>
      <c r="C147" s="111" t="s">
        <v>157</v>
      </c>
      <c r="D147" s="111" t="s">
        <v>3</v>
      </c>
      <c r="E147" s="112" t="s">
        <v>179</v>
      </c>
      <c r="F147" s="111"/>
      <c r="G147" s="111"/>
    </row>
    <row r="148" spans="1:7" x14ac:dyDescent="0.2">
      <c r="A148" s="111">
        <f t="shared" si="7"/>
        <v>131</v>
      </c>
      <c r="B148" s="111">
        <v>140</v>
      </c>
      <c r="C148" s="111" t="s">
        <v>158</v>
      </c>
      <c r="D148" s="111" t="s">
        <v>0</v>
      </c>
      <c r="E148" s="112"/>
      <c r="F148" s="111"/>
      <c r="G148" s="111"/>
    </row>
    <row r="149" spans="1:7" x14ac:dyDescent="0.2">
      <c r="A149" s="111">
        <f t="shared" si="7"/>
        <v>132</v>
      </c>
      <c r="B149" s="111">
        <v>141</v>
      </c>
      <c r="C149" s="111" t="s">
        <v>159</v>
      </c>
      <c r="D149" s="111" t="s">
        <v>0</v>
      </c>
      <c r="E149" s="112" t="s">
        <v>180</v>
      </c>
      <c r="F149" s="111"/>
      <c r="G149" s="111"/>
    </row>
    <row r="150" spans="1:7" x14ac:dyDescent="0.2">
      <c r="A150" s="111">
        <f t="shared" si="7"/>
        <v>133</v>
      </c>
      <c r="B150" s="111">
        <v>142</v>
      </c>
      <c r="C150" s="111" t="s">
        <v>160</v>
      </c>
      <c r="D150" s="111" t="s">
        <v>0</v>
      </c>
      <c r="E150" s="112"/>
      <c r="F150" s="111"/>
      <c r="G150" s="111"/>
    </row>
    <row r="151" spans="1:7" x14ac:dyDescent="0.2">
      <c r="A151" s="111">
        <f t="shared" si="7"/>
        <v>134</v>
      </c>
      <c r="B151" s="111">
        <v>143</v>
      </c>
      <c r="C151" s="111" t="s">
        <v>161</v>
      </c>
      <c r="D151" s="111" t="s">
        <v>0</v>
      </c>
      <c r="E151" s="112"/>
      <c r="F151" s="111"/>
      <c r="G151" s="111"/>
    </row>
    <row r="152" spans="1:7" x14ac:dyDescent="0.2">
      <c r="A152" s="111">
        <f t="shared" si="7"/>
        <v>135</v>
      </c>
      <c r="B152" s="111">
        <v>144</v>
      </c>
      <c r="C152" s="111" t="s">
        <v>162</v>
      </c>
      <c r="D152" s="111" t="s">
        <v>3</v>
      </c>
      <c r="E152" s="112"/>
      <c r="F152" s="111"/>
      <c r="G152" s="111"/>
    </row>
    <row r="153" spans="1:7" x14ac:dyDescent="0.2">
      <c r="A153" s="111">
        <f t="shared" si="7"/>
        <v>136</v>
      </c>
      <c r="B153" s="111">
        <v>145</v>
      </c>
      <c r="C153" s="111" t="s">
        <v>163</v>
      </c>
      <c r="D153" s="111" t="s">
        <v>3</v>
      </c>
      <c r="E153" s="112"/>
      <c r="F153" s="111"/>
      <c r="G153" s="111"/>
    </row>
    <row r="154" spans="1:7" x14ac:dyDescent="0.2">
      <c r="A154" s="111">
        <f t="shared" si="7"/>
        <v>137</v>
      </c>
      <c r="B154" s="111">
        <v>146</v>
      </c>
      <c r="C154" s="111" t="s">
        <v>164</v>
      </c>
      <c r="D154" s="111" t="s">
        <v>3</v>
      </c>
      <c r="E154" s="112"/>
      <c r="F154" s="111"/>
      <c r="G154" s="111"/>
    </row>
    <row r="155" spans="1:7" x14ac:dyDescent="0.2">
      <c r="A155" s="111">
        <f t="shared" si="7"/>
        <v>138</v>
      </c>
      <c r="B155" s="111">
        <v>147</v>
      </c>
      <c r="C155" s="111" t="s">
        <v>165</v>
      </c>
      <c r="D155" s="111" t="s">
        <v>3</v>
      </c>
      <c r="E155" s="112"/>
      <c r="F155" s="111"/>
      <c r="G155" s="111"/>
    </row>
    <row r="156" spans="1:7" x14ac:dyDescent="0.2">
      <c r="A156" s="111">
        <f t="shared" si="7"/>
        <v>139</v>
      </c>
      <c r="B156" s="111">
        <v>148</v>
      </c>
      <c r="C156" s="111" t="s">
        <v>166</v>
      </c>
      <c r="D156" s="111" t="s">
        <v>3</v>
      </c>
      <c r="E156" s="112"/>
      <c r="F156" s="111"/>
      <c r="G156" s="111"/>
    </row>
    <row r="157" spans="1:7" x14ac:dyDescent="0.2">
      <c r="A157" s="113">
        <f t="shared" si="7"/>
        <v>141</v>
      </c>
      <c r="B157" s="113">
        <v>150</v>
      </c>
      <c r="C157" s="113" t="s">
        <v>77</v>
      </c>
      <c r="D157" s="113" t="s">
        <v>1</v>
      </c>
      <c r="E157" s="117" t="s">
        <v>199</v>
      </c>
      <c r="F157" s="121" t="str">
        <f>IF(ISBLANK(INDEX(Prozesseinheiten,Step,1)),"",INDEX(Prozesseinheiten,Step,1))</f>
        <v>s</v>
      </c>
      <c r="G157" s="116" t="str">
        <f>IF(ISBLANK(INDEX(Prozesswerte,Step,1)),"",INDEX(Prozesswerte,Step,1))</f>
        <v>IST_Zeit</v>
      </c>
    </row>
    <row r="158" spans="1:7" x14ac:dyDescent="0.2">
      <c r="A158" s="113">
        <f t="shared" si="7"/>
        <v>143</v>
      </c>
      <c r="B158" s="113">
        <v>152</v>
      </c>
      <c r="C158" s="113" t="s">
        <v>78</v>
      </c>
      <c r="D158" s="113" t="s">
        <v>1</v>
      </c>
      <c r="E158" s="117" t="s">
        <v>200</v>
      </c>
      <c r="F158" s="121" t="str">
        <f>IF(ISBLANK(INDEX(Prozesseinheiten,Step,2)),"",INDEX(Prozesseinheiten,Step,2))</f>
        <v/>
      </c>
      <c r="G158" s="116" t="str">
        <f>IF(ISBLANK(INDEX(Prozesswerte,Step,2)),"",INDEX(Prozesswerte,Step,2))</f>
        <v>-</v>
      </c>
    </row>
    <row r="159" spans="1:7" x14ac:dyDescent="0.2">
      <c r="A159" s="113">
        <f t="shared" si="7"/>
        <v>145</v>
      </c>
      <c r="B159" s="113">
        <v>154</v>
      </c>
      <c r="C159" s="113" t="s">
        <v>79</v>
      </c>
      <c r="D159" s="113" t="s">
        <v>1</v>
      </c>
      <c r="E159" s="117" t="s">
        <v>201</v>
      </c>
      <c r="F159" s="121" t="str">
        <f>IF(ISBLANK(INDEX(Prozesseinheiten,Step,3)),"",INDEX(Prozesseinheiten,Step,3))</f>
        <v>s</v>
      </c>
      <c r="G159" s="116" t="str">
        <f>IF(ISBLANK(INDEX(Prozesswerte,Step,3)),"",INDEX(Prozesswerte,Step,3))</f>
        <v>IST_Zeitdauer</v>
      </c>
    </row>
    <row r="160" spans="1:7" x14ac:dyDescent="0.2">
      <c r="A160" s="113">
        <f t="shared" si="7"/>
        <v>147</v>
      </c>
      <c r="B160" s="113">
        <v>156</v>
      </c>
      <c r="C160" s="113" t="s">
        <v>80</v>
      </c>
      <c r="D160" s="113" t="s">
        <v>1</v>
      </c>
      <c r="E160" s="117" t="s">
        <v>202</v>
      </c>
      <c r="F160" s="121" t="str">
        <f>IF(ISBLANK(INDEX(Prozesseinheiten,Step,4)),"",INDEX(Prozesseinheiten,Step,4))</f>
        <v/>
      </c>
      <c r="G160" s="116" t="str">
        <f>IF(ISBLANK(INDEX(Prozesswerte,Step,4)),"",INDEX(Prozesswerte,Step,4))</f>
        <v/>
      </c>
    </row>
    <row r="161" spans="1:7" x14ac:dyDescent="0.2">
      <c r="A161" s="113">
        <f t="shared" si="7"/>
        <v>149</v>
      </c>
      <c r="B161" s="113">
        <v>158</v>
      </c>
      <c r="C161" s="113" t="s">
        <v>81</v>
      </c>
      <c r="D161" s="113" t="s">
        <v>2</v>
      </c>
      <c r="E161" s="117" t="s">
        <v>194</v>
      </c>
      <c r="F161" s="121"/>
      <c r="G161" s="116"/>
    </row>
    <row r="162" spans="1:7" x14ac:dyDescent="0.2">
      <c r="A162" s="113">
        <f t="shared" si="7"/>
        <v>149</v>
      </c>
      <c r="B162" s="113">
        <v>158</v>
      </c>
      <c r="C162" s="113" t="s">
        <v>82</v>
      </c>
      <c r="D162" s="113" t="s">
        <v>2</v>
      </c>
      <c r="E162" s="117" t="s">
        <v>195</v>
      </c>
      <c r="F162" s="121"/>
      <c r="G162" s="116"/>
    </row>
    <row r="163" spans="1:7" x14ac:dyDescent="0.2">
      <c r="A163" s="113">
        <f t="shared" si="7"/>
        <v>149</v>
      </c>
      <c r="B163" s="113">
        <v>158</v>
      </c>
      <c r="C163" s="113" t="s">
        <v>83</v>
      </c>
      <c r="D163" s="113" t="s">
        <v>2</v>
      </c>
      <c r="E163" s="117" t="s">
        <v>197</v>
      </c>
      <c r="F163" s="121"/>
      <c r="G163" s="116"/>
    </row>
    <row r="164" spans="1:7" x14ac:dyDescent="0.2">
      <c r="A164" s="113">
        <f t="shared" si="7"/>
        <v>149</v>
      </c>
      <c r="B164" s="113">
        <v>158</v>
      </c>
      <c r="C164" s="113" t="s">
        <v>84</v>
      </c>
      <c r="D164" s="113" t="s">
        <v>2</v>
      </c>
      <c r="E164" s="117" t="s">
        <v>202</v>
      </c>
      <c r="F164" s="121"/>
      <c r="G164" s="116"/>
    </row>
    <row r="165" spans="1:7" x14ac:dyDescent="0.2">
      <c r="A165" s="113">
        <f t="shared" si="7"/>
        <v>150</v>
      </c>
      <c r="B165" s="113">
        <v>159</v>
      </c>
      <c r="C165" s="113" t="s">
        <v>85</v>
      </c>
      <c r="D165" s="113" t="s">
        <v>3</v>
      </c>
      <c r="E165" s="117" t="s">
        <v>198</v>
      </c>
      <c r="F165" s="121"/>
      <c r="G165" s="116"/>
    </row>
    <row r="166" spans="1:7" x14ac:dyDescent="0.2">
      <c r="A166" s="113">
        <f t="shared" si="7"/>
        <v>151</v>
      </c>
      <c r="B166" s="113">
        <v>160</v>
      </c>
      <c r="C166" s="113" t="s">
        <v>86</v>
      </c>
      <c r="D166" s="113" t="s">
        <v>1</v>
      </c>
      <c r="E166" s="117" t="s">
        <v>199</v>
      </c>
      <c r="F166" s="121" t="str">
        <f>IF(ISBLANK(INDEX(Prozesseinheiten,Step,1)),"",INDEX(Prozesseinheiten,Step,1))</f>
        <v>mbar/1</v>
      </c>
      <c r="G166" s="116" t="str">
        <f>IF(ISBLANK(INDEX(Prozesswerte,Step,1)),"",INDEX(Prozesswerte,Step,1))</f>
        <v>IST_Druckaufbau</v>
      </c>
    </row>
    <row r="167" spans="1:7" x14ac:dyDescent="0.2">
      <c r="A167" s="113">
        <f t="shared" si="7"/>
        <v>153</v>
      </c>
      <c r="B167" s="113">
        <v>162</v>
      </c>
      <c r="C167" s="113" t="s">
        <v>87</v>
      </c>
      <c r="D167" s="113" t="s">
        <v>1</v>
      </c>
      <c r="E167" s="117" t="s">
        <v>200</v>
      </c>
      <c r="F167" s="121" t="str">
        <f>IF(ISBLANK(INDEX(Prozesseinheiten,Step,2)),"",INDEX(Prozesseinheiten,Step,2))</f>
        <v>mbar/1</v>
      </c>
      <c r="G167" s="116" t="str">
        <f>IF(ISBLANK(INDEX(Prozesswerte,Step,2)),"",INDEX(Prozesswerte,Step,2))</f>
        <v>SOLL_Druckaufbau</v>
      </c>
    </row>
    <row r="168" spans="1:7" x14ac:dyDescent="0.2">
      <c r="A168" s="113">
        <f t="shared" si="7"/>
        <v>155</v>
      </c>
      <c r="B168" s="113">
        <v>164</v>
      </c>
      <c r="C168" s="113" t="s">
        <v>88</v>
      </c>
      <c r="D168" s="113" t="s">
        <v>1</v>
      </c>
      <c r="E168" s="117" t="s">
        <v>201</v>
      </c>
      <c r="F168" s="121" t="str">
        <f>IF(ISBLANK(INDEX(Prozesseinheiten,Step,3)),"",INDEX(Prozesseinheiten,Step,3))</f>
        <v>s</v>
      </c>
      <c r="G168" s="116" t="str">
        <f>IF(ISBLANK(INDEX(Prozesswerte,Step,3)),"",INDEX(Prozesswerte,Step,3))</f>
        <v>IST_Zeitdauer</v>
      </c>
    </row>
    <row r="169" spans="1:7" x14ac:dyDescent="0.2">
      <c r="A169" s="113">
        <f t="shared" si="7"/>
        <v>157</v>
      </c>
      <c r="B169" s="113">
        <v>166</v>
      </c>
      <c r="C169" s="113" t="s">
        <v>89</v>
      </c>
      <c r="D169" s="113" t="s">
        <v>1</v>
      </c>
      <c r="E169" s="117" t="s">
        <v>202</v>
      </c>
      <c r="F169" s="121" t="str">
        <f>IF(ISBLANK(INDEX(Prozesseinheiten,Step,4)),"",INDEX(Prozesseinheiten,Step,4))</f>
        <v/>
      </c>
      <c r="G169" s="116" t="str">
        <f>IF(ISBLANK(INDEX(Prozesswerte,Step,4)),"",INDEX(Prozesswerte,Step,4))</f>
        <v/>
      </c>
    </row>
    <row r="170" spans="1:7" x14ac:dyDescent="0.2">
      <c r="A170" s="113">
        <f t="shared" si="7"/>
        <v>159</v>
      </c>
      <c r="B170" s="113">
        <v>168</v>
      </c>
      <c r="C170" s="113" t="s">
        <v>90</v>
      </c>
      <c r="D170" s="113" t="s">
        <v>2</v>
      </c>
      <c r="E170" s="117" t="s">
        <v>194</v>
      </c>
      <c r="F170" s="121"/>
      <c r="G170" s="116"/>
    </row>
    <row r="171" spans="1:7" x14ac:dyDescent="0.2">
      <c r="A171" s="113">
        <f t="shared" ref="A171:A420" si="9">B171-9</f>
        <v>159</v>
      </c>
      <c r="B171" s="113">
        <v>168</v>
      </c>
      <c r="C171" s="113" t="s">
        <v>91</v>
      </c>
      <c r="D171" s="113" t="s">
        <v>2</v>
      </c>
      <c r="E171" s="117" t="s">
        <v>195</v>
      </c>
      <c r="F171" s="121"/>
      <c r="G171" s="116"/>
    </row>
    <row r="172" spans="1:7" x14ac:dyDescent="0.2">
      <c r="A172" s="113">
        <f t="shared" si="9"/>
        <v>159</v>
      </c>
      <c r="B172" s="113">
        <v>168</v>
      </c>
      <c r="C172" s="113" t="s">
        <v>92</v>
      </c>
      <c r="D172" s="113" t="s">
        <v>2</v>
      </c>
      <c r="E172" s="117" t="s">
        <v>197</v>
      </c>
      <c r="F172" s="121"/>
      <c r="G172" s="116"/>
    </row>
    <row r="173" spans="1:7" x14ac:dyDescent="0.2">
      <c r="A173" s="113">
        <f t="shared" si="9"/>
        <v>159</v>
      </c>
      <c r="B173" s="113">
        <v>168</v>
      </c>
      <c r="C173" s="113" t="s">
        <v>93</v>
      </c>
      <c r="D173" s="113" t="s">
        <v>2</v>
      </c>
      <c r="E173" s="117" t="s">
        <v>202</v>
      </c>
      <c r="F173" s="121"/>
      <c r="G173" s="116"/>
    </row>
    <row r="174" spans="1:7" x14ac:dyDescent="0.2">
      <c r="A174" s="113">
        <f t="shared" si="9"/>
        <v>160</v>
      </c>
      <c r="B174" s="113">
        <v>169</v>
      </c>
      <c r="C174" s="113" t="s">
        <v>94</v>
      </c>
      <c r="D174" s="113" t="s">
        <v>3</v>
      </c>
      <c r="E174" s="117" t="s">
        <v>198</v>
      </c>
      <c r="F174" s="121"/>
      <c r="G174" s="116"/>
    </row>
    <row r="175" spans="1:7" x14ac:dyDescent="0.2">
      <c r="A175" s="113">
        <f t="shared" si="9"/>
        <v>161</v>
      </c>
      <c r="B175" s="113">
        <v>170</v>
      </c>
      <c r="C175" s="113" t="s">
        <v>95</v>
      </c>
      <c r="D175" s="113" t="s">
        <v>1</v>
      </c>
      <c r="E175" s="117" t="s">
        <v>199</v>
      </c>
      <c r="F175" s="121" t="str">
        <f>IF(ISBLANK(INDEX(Prozesseinheiten,Step,1)),"",INDEX(Prozesseinheiten,Step,1))</f>
        <v>mbar/1</v>
      </c>
      <c r="G175" s="116" t="str">
        <f>IF(ISBLANK(INDEX(Prozesswerte,Step,1)),"",INDEX(Prozesswerte,Step,1))</f>
        <v>IST_Drucklecktest</v>
      </c>
    </row>
    <row r="176" spans="1:7" x14ac:dyDescent="0.2">
      <c r="A176" s="113">
        <f t="shared" si="9"/>
        <v>163</v>
      </c>
      <c r="B176" s="113">
        <v>172</v>
      </c>
      <c r="C176" s="113" t="s">
        <v>96</v>
      </c>
      <c r="D176" s="113" t="s">
        <v>1</v>
      </c>
      <c r="E176" s="117" t="s">
        <v>200</v>
      </c>
      <c r="F176" s="121" t="str">
        <f>IF(ISBLANK(INDEX(Prozesseinheiten,Step,2)),"",INDEX(Prozesseinheiten,Step,2))</f>
        <v>mbar/1</v>
      </c>
      <c r="G176" s="116" t="str">
        <f>IF(ISBLANK(INDEX(Prozesswerte,Step,2)),"",INDEX(Prozesswerte,Step,2))</f>
        <v>SOLL_Drucklecktest</v>
      </c>
    </row>
    <row r="177" spans="1:7" x14ac:dyDescent="0.2">
      <c r="A177" s="113">
        <f t="shared" si="9"/>
        <v>165</v>
      </c>
      <c r="B177" s="113">
        <v>174</v>
      </c>
      <c r="C177" s="113" t="s">
        <v>97</v>
      </c>
      <c r="D177" s="113" t="s">
        <v>1</v>
      </c>
      <c r="E177" s="117" t="s">
        <v>201</v>
      </c>
      <c r="F177" s="121" t="str">
        <f>IF(ISBLANK(INDEX(Prozesseinheiten,Step,3)),"",INDEX(Prozesseinheiten,Step,3))</f>
        <v>s</v>
      </c>
      <c r="G177" s="116" t="str">
        <f>IF(ISBLANK(INDEX(Prozesswerte,Step,3)),"",INDEX(Prozesswerte,Step,3))</f>
        <v>IST_Zeitdauer</v>
      </c>
    </row>
    <row r="178" spans="1:7" x14ac:dyDescent="0.2">
      <c r="A178" s="113">
        <f t="shared" si="9"/>
        <v>167</v>
      </c>
      <c r="B178" s="113">
        <v>176</v>
      </c>
      <c r="C178" s="113" t="s">
        <v>98</v>
      </c>
      <c r="D178" s="113" t="s">
        <v>1</v>
      </c>
      <c r="E178" s="117" t="s">
        <v>202</v>
      </c>
      <c r="F178" s="121" t="str">
        <f>IF(ISBLANK(INDEX(Prozesseinheiten,Step,4)),"",INDEX(Prozesseinheiten,Step,4))</f>
        <v/>
      </c>
      <c r="G178" s="116" t="str">
        <f>IF(ISBLANK(INDEX(Prozesswerte,Step,4)),"",INDEX(Prozesswerte,Step,4))</f>
        <v/>
      </c>
    </row>
    <row r="179" spans="1:7" x14ac:dyDescent="0.2">
      <c r="A179" s="113">
        <f t="shared" si="9"/>
        <v>169</v>
      </c>
      <c r="B179" s="113">
        <v>178</v>
      </c>
      <c r="C179" s="113" t="s">
        <v>99</v>
      </c>
      <c r="D179" s="113" t="s">
        <v>2</v>
      </c>
      <c r="E179" s="117" t="s">
        <v>194</v>
      </c>
      <c r="F179" s="121"/>
      <c r="G179" s="116"/>
    </row>
    <row r="180" spans="1:7" x14ac:dyDescent="0.2">
      <c r="A180" s="113">
        <f t="shared" si="9"/>
        <v>169</v>
      </c>
      <c r="B180" s="113">
        <v>178</v>
      </c>
      <c r="C180" s="113" t="s">
        <v>100</v>
      </c>
      <c r="D180" s="113" t="s">
        <v>2</v>
      </c>
      <c r="E180" s="117" t="s">
        <v>195</v>
      </c>
      <c r="F180" s="121"/>
      <c r="G180" s="116"/>
    </row>
    <row r="181" spans="1:7" x14ac:dyDescent="0.2">
      <c r="A181" s="113">
        <f t="shared" si="9"/>
        <v>169</v>
      </c>
      <c r="B181" s="113">
        <v>178</v>
      </c>
      <c r="C181" s="113" t="s">
        <v>101</v>
      </c>
      <c r="D181" s="113" t="s">
        <v>2</v>
      </c>
      <c r="E181" s="117" t="s">
        <v>197</v>
      </c>
      <c r="F181" s="121"/>
      <c r="G181" s="116"/>
    </row>
    <row r="182" spans="1:7" x14ac:dyDescent="0.2">
      <c r="A182" s="113">
        <f t="shared" si="9"/>
        <v>169</v>
      </c>
      <c r="B182" s="113">
        <v>178</v>
      </c>
      <c r="C182" s="113" t="s">
        <v>102</v>
      </c>
      <c r="D182" s="113" t="s">
        <v>2</v>
      </c>
      <c r="E182" s="117" t="s">
        <v>202</v>
      </c>
      <c r="F182" s="121"/>
      <c r="G182" s="116"/>
    </row>
    <row r="183" spans="1:7" x14ac:dyDescent="0.2">
      <c r="A183" s="113">
        <f t="shared" si="9"/>
        <v>170</v>
      </c>
      <c r="B183" s="113">
        <v>179</v>
      </c>
      <c r="C183" s="113" t="s">
        <v>103</v>
      </c>
      <c r="D183" s="113" t="s">
        <v>3</v>
      </c>
      <c r="E183" s="117" t="s">
        <v>198</v>
      </c>
      <c r="F183" s="121"/>
      <c r="G183" s="116"/>
    </row>
    <row r="184" spans="1:7" x14ac:dyDescent="0.2">
      <c r="A184" s="113">
        <f t="shared" ref="A184:A192" si="10">B184-9</f>
        <v>171</v>
      </c>
      <c r="B184" s="113">
        <v>180</v>
      </c>
      <c r="C184" s="122" t="s">
        <v>314</v>
      </c>
      <c r="D184" s="113" t="s">
        <v>1</v>
      </c>
      <c r="E184" s="117" t="s">
        <v>199</v>
      </c>
      <c r="F184" s="121" t="str">
        <f>IF(ISBLANK(INDEX(Prozesseinheiten,Step,1)),"",INDEX(Prozesseinheiten,Step,1))</f>
        <v>mbar/1</v>
      </c>
      <c r="G184" s="116" t="str">
        <f>IF(ISBLANK(INDEX(Prozesswerte,Step,1)),"",INDEX(Prozesswerte,Step,1))</f>
        <v>IST_Druckausgleich</v>
      </c>
    </row>
    <row r="185" spans="1:7" x14ac:dyDescent="0.2">
      <c r="A185" s="113">
        <f t="shared" si="10"/>
        <v>173</v>
      </c>
      <c r="B185" s="113">
        <v>182</v>
      </c>
      <c r="C185" s="122" t="s">
        <v>315</v>
      </c>
      <c r="D185" s="113" t="s">
        <v>1</v>
      </c>
      <c r="E185" s="117" t="s">
        <v>200</v>
      </c>
      <c r="F185" s="121" t="str">
        <f>IF(ISBLANK(INDEX(Prozesseinheiten,Step,2)),"",INDEX(Prozesseinheiten,Step,2))</f>
        <v>mbar/1</v>
      </c>
      <c r="G185" s="116" t="str">
        <f>IF(ISBLANK(INDEX(Prozesswerte,Step,2)),"",INDEX(Prozesswerte,Step,2))</f>
        <v>SOLL_Druckausgleich</v>
      </c>
    </row>
    <row r="186" spans="1:7" x14ac:dyDescent="0.2">
      <c r="A186" s="113">
        <f t="shared" si="10"/>
        <v>175</v>
      </c>
      <c r="B186" s="113">
        <v>184</v>
      </c>
      <c r="C186" s="122" t="s">
        <v>316</v>
      </c>
      <c r="D186" s="113" t="s">
        <v>1</v>
      </c>
      <c r="E186" s="117" t="s">
        <v>201</v>
      </c>
      <c r="F186" s="121" t="str">
        <f>IF(ISBLANK(INDEX(Prozesseinheiten,Step,3)),"",INDEX(Prozesseinheiten,Step,3))</f>
        <v>s</v>
      </c>
      <c r="G186" s="116" t="str">
        <f>IF(ISBLANK(INDEX(Prozesswerte,Step,3)),"",INDEX(Prozesswerte,Step,3))</f>
        <v>IST_Zeitdauer</v>
      </c>
    </row>
    <row r="187" spans="1:7" x14ac:dyDescent="0.2">
      <c r="A187" s="113">
        <f t="shared" si="10"/>
        <v>177</v>
      </c>
      <c r="B187" s="113">
        <v>186</v>
      </c>
      <c r="C187" s="122" t="s">
        <v>317</v>
      </c>
      <c r="D187" s="113" t="s">
        <v>1</v>
      </c>
      <c r="E187" s="117" t="s">
        <v>202</v>
      </c>
      <c r="F187" s="121" t="str">
        <f>IF(ISBLANK(INDEX(Prozesseinheiten,Step,4)),"",INDEX(Prozesseinheiten,Step,4))</f>
        <v/>
      </c>
      <c r="G187" s="116" t="str">
        <f>IF(ISBLANK(INDEX(Prozesswerte,Step,4)),"",INDEX(Prozesswerte,Step,4))</f>
        <v/>
      </c>
    </row>
    <row r="188" spans="1:7" x14ac:dyDescent="0.2">
      <c r="A188" s="113">
        <f t="shared" si="10"/>
        <v>179</v>
      </c>
      <c r="B188" s="113">
        <v>188</v>
      </c>
      <c r="C188" s="122" t="s">
        <v>318</v>
      </c>
      <c r="D188" s="113" t="s">
        <v>2</v>
      </c>
      <c r="E188" s="117" t="s">
        <v>194</v>
      </c>
      <c r="F188" s="121"/>
      <c r="G188" s="116"/>
    </row>
    <row r="189" spans="1:7" x14ac:dyDescent="0.2">
      <c r="A189" s="113">
        <f t="shared" si="10"/>
        <v>179</v>
      </c>
      <c r="B189" s="113">
        <v>188</v>
      </c>
      <c r="C189" s="122" t="s">
        <v>319</v>
      </c>
      <c r="D189" s="113" t="s">
        <v>2</v>
      </c>
      <c r="E189" s="117" t="s">
        <v>195</v>
      </c>
      <c r="F189" s="121"/>
      <c r="G189" s="116"/>
    </row>
    <row r="190" spans="1:7" x14ac:dyDescent="0.2">
      <c r="A190" s="113">
        <f t="shared" si="10"/>
        <v>179</v>
      </c>
      <c r="B190" s="113">
        <v>188</v>
      </c>
      <c r="C190" s="122" t="s">
        <v>320</v>
      </c>
      <c r="D190" s="113" t="s">
        <v>2</v>
      </c>
      <c r="E190" s="117" t="s">
        <v>197</v>
      </c>
      <c r="F190" s="121"/>
      <c r="G190" s="116"/>
    </row>
    <row r="191" spans="1:7" x14ac:dyDescent="0.2">
      <c r="A191" s="113">
        <f t="shared" si="10"/>
        <v>179</v>
      </c>
      <c r="B191" s="113">
        <v>188</v>
      </c>
      <c r="C191" s="122" t="s">
        <v>321</v>
      </c>
      <c r="D191" s="113" t="s">
        <v>2</v>
      </c>
      <c r="E191" s="117" t="s">
        <v>202</v>
      </c>
      <c r="F191" s="121"/>
      <c r="G191" s="116"/>
    </row>
    <row r="192" spans="1:7" x14ac:dyDescent="0.2">
      <c r="A192" s="113">
        <f t="shared" si="10"/>
        <v>180</v>
      </c>
      <c r="B192" s="113">
        <v>189</v>
      </c>
      <c r="C192" s="122" t="s">
        <v>322</v>
      </c>
      <c r="D192" s="113" t="s">
        <v>3</v>
      </c>
      <c r="E192" s="117" t="s">
        <v>198</v>
      </c>
      <c r="F192" s="121"/>
      <c r="G192" s="116"/>
    </row>
    <row r="193" spans="1:7" x14ac:dyDescent="0.2">
      <c r="A193" s="113">
        <f t="shared" ref="A193:A201" si="11">B193-9</f>
        <v>181</v>
      </c>
      <c r="B193" s="113">
        <v>190</v>
      </c>
      <c r="C193" s="122" t="s">
        <v>323</v>
      </c>
      <c r="D193" s="113" t="s">
        <v>1</v>
      </c>
      <c r="E193" s="117" t="s">
        <v>199</v>
      </c>
      <c r="F193" s="121" t="str">
        <f>IF(ISBLANK(INDEX(Prozesseinheiten,Step,1)),"",INDEX(Prozesseinheiten,Step,1))</f>
        <v>mbar/10</v>
      </c>
      <c r="G193" s="116" t="str">
        <f>IF(ISBLANK(INDEX(Prozesswerte,Step,1)),"",INDEX(Prozesswerte,Step,1))</f>
        <v>IST_Grobvakuum</v>
      </c>
    </row>
    <row r="194" spans="1:7" x14ac:dyDescent="0.2">
      <c r="A194" s="113">
        <f t="shared" si="11"/>
        <v>183</v>
      </c>
      <c r="B194" s="113">
        <v>192</v>
      </c>
      <c r="C194" s="122" t="s">
        <v>324</v>
      </c>
      <c r="D194" s="113" t="s">
        <v>1</v>
      </c>
      <c r="E194" s="117" t="s">
        <v>200</v>
      </c>
      <c r="F194" s="121" t="str">
        <f>IF(ISBLANK(INDEX(Prozesseinheiten,Step,2)),"",INDEX(Prozesseinheiten,Step,2))</f>
        <v>mbar/10</v>
      </c>
      <c r="G194" s="116" t="str">
        <f>IF(ISBLANK(INDEX(Prozesswerte,Step,2)),"",INDEX(Prozesswerte,Step,2))</f>
        <v>SOLL_Grobvakuum</v>
      </c>
    </row>
    <row r="195" spans="1:7" x14ac:dyDescent="0.2">
      <c r="A195" s="113">
        <f t="shared" si="11"/>
        <v>185</v>
      </c>
      <c r="B195" s="113">
        <v>194</v>
      </c>
      <c r="C195" s="122" t="s">
        <v>325</v>
      </c>
      <c r="D195" s="113" t="s">
        <v>1</v>
      </c>
      <c r="E195" s="117" t="s">
        <v>201</v>
      </c>
      <c r="F195" s="121" t="str">
        <f>IF(ISBLANK(INDEX(Prozesseinheiten,Step,3)),"",INDEX(Prozesseinheiten,Step,3))</f>
        <v>s</v>
      </c>
      <c r="G195" s="116" t="str">
        <f>IF(ISBLANK(INDEX(Prozesswerte,Step,3)),"",INDEX(Prozesswerte,Step,3))</f>
        <v>IST_Zeitdauer</v>
      </c>
    </row>
    <row r="196" spans="1:7" x14ac:dyDescent="0.2">
      <c r="A196" s="113">
        <f t="shared" si="11"/>
        <v>187</v>
      </c>
      <c r="B196" s="113">
        <v>196</v>
      </c>
      <c r="C196" s="122" t="s">
        <v>326</v>
      </c>
      <c r="D196" s="113" t="s">
        <v>1</v>
      </c>
      <c r="E196" s="117" t="s">
        <v>202</v>
      </c>
      <c r="F196" s="121" t="str">
        <f>IF(ISBLANK(INDEX(Prozesseinheiten,Step,4)),"",INDEX(Prozesseinheiten,Step,4))</f>
        <v/>
      </c>
      <c r="G196" s="116" t="str">
        <f>IF(ISBLANK(INDEX(Prozesswerte,Step,4)),"",INDEX(Prozesswerte,Step,4))</f>
        <v/>
      </c>
    </row>
    <row r="197" spans="1:7" x14ac:dyDescent="0.2">
      <c r="A197" s="113">
        <f t="shared" si="11"/>
        <v>189</v>
      </c>
      <c r="B197" s="113">
        <v>198</v>
      </c>
      <c r="C197" s="122" t="s">
        <v>327</v>
      </c>
      <c r="D197" s="113" t="s">
        <v>2</v>
      </c>
      <c r="E197" s="117" t="s">
        <v>194</v>
      </c>
      <c r="F197" s="121"/>
      <c r="G197" s="116"/>
    </row>
    <row r="198" spans="1:7" x14ac:dyDescent="0.2">
      <c r="A198" s="113">
        <f t="shared" si="11"/>
        <v>189</v>
      </c>
      <c r="B198" s="113">
        <v>198</v>
      </c>
      <c r="C198" s="122" t="s">
        <v>328</v>
      </c>
      <c r="D198" s="113" t="s">
        <v>2</v>
      </c>
      <c r="E198" s="117" t="s">
        <v>195</v>
      </c>
      <c r="F198" s="121"/>
      <c r="G198" s="116"/>
    </row>
    <row r="199" spans="1:7" x14ac:dyDescent="0.2">
      <c r="A199" s="113">
        <f t="shared" si="11"/>
        <v>189</v>
      </c>
      <c r="B199" s="113">
        <v>198</v>
      </c>
      <c r="C199" s="122" t="s">
        <v>329</v>
      </c>
      <c r="D199" s="113" t="s">
        <v>2</v>
      </c>
      <c r="E199" s="117" t="s">
        <v>197</v>
      </c>
      <c r="F199" s="121"/>
      <c r="G199" s="116"/>
    </row>
    <row r="200" spans="1:7" x14ac:dyDescent="0.2">
      <c r="A200" s="113">
        <f t="shared" si="11"/>
        <v>189</v>
      </c>
      <c r="B200" s="113">
        <v>198</v>
      </c>
      <c r="C200" s="122" t="s">
        <v>330</v>
      </c>
      <c r="D200" s="113" t="s">
        <v>2</v>
      </c>
      <c r="E200" s="117" t="s">
        <v>202</v>
      </c>
      <c r="F200" s="121"/>
      <c r="G200" s="116"/>
    </row>
    <row r="201" spans="1:7" x14ac:dyDescent="0.2">
      <c r="A201" s="113">
        <f t="shared" si="11"/>
        <v>190</v>
      </c>
      <c r="B201" s="113">
        <v>199</v>
      </c>
      <c r="C201" s="122" t="s">
        <v>331</v>
      </c>
      <c r="D201" s="113" t="s">
        <v>3</v>
      </c>
      <c r="E201" s="117" t="s">
        <v>198</v>
      </c>
      <c r="F201" s="121"/>
      <c r="G201" s="116"/>
    </row>
    <row r="202" spans="1:7" x14ac:dyDescent="0.2">
      <c r="A202" s="113">
        <f t="shared" ref="A202:A210" si="12">B202-9</f>
        <v>191</v>
      </c>
      <c r="B202" s="113">
        <v>200</v>
      </c>
      <c r="C202" s="122" t="s">
        <v>332</v>
      </c>
      <c r="D202" s="113" t="s">
        <v>1</v>
      </c>
      <c r="E202" s="117" t="s">
        <v>199</v>
      </c>
      <c r="F202" s="121" t="str">
        <f>IF(ISBLANK(INDEX(Prozesseinheiten,Step,1)),"",INDEX(Prozesseinheiten,Step,1))</f>
        <v>mbar/10</v>
      </c>
      <c r="G202" s="116" t="str">
        <f>IF(ISBLANK(INDEX(Prozesswerte,Step,1)),"",INDEX(Prozesswerte,Step,1))</f>
        <v>IST_Feinvakuum</v>
      </c>
    </row>
    <row r="203" spans="1:7" x14ac:dyDescent="0.2">
      <c r="A203" s="113">
        <f t="shared" si="12"/>
        <v>193</v>
      </c>
      <c r="B203" s="113">
        <v>202</v>
      </c>
      <c r="C203" s="122" t="s">
        <v>333</v>
      </c>
      <c r="D203" s="113" t="s">
        <v>1</v>
      </c>
      <c r="E203" s="117" t="s">
        <v>200</v>
      </c>
      <c r="F203" s="121" t="str">
        <f>IF(ISBLANK(INDEX(Prozesseinheiten,Step,2)),"",INDEX(Prozesseinheiten,Step,2))</f>
        <v>mbar/10</v>
      </c>
      <c r="G203" s="116" t="str">
        <f>IF(ISBLANK(INDEX(Prozesswerte,Step,2)),"",INDEX(Prozesswerte,Step,2))</f>
        <v>SOLL_Feinvakuum</v>
      </c>
    </row>
    <row r="204" spans="1:7" x14ac:dyDescent="0.2">
      <c r="A204" s="113">
        <f t="shared" si="12"/>
        <v>195</v>
      </c>
      <c r="B204" s="113">
        <v>204</v>
      </c>
      <c r="C204" s="122" t="s">
        <v>334</v>
      </c>
      <c r="D204" s="113" t="s">
        <v>1</v>
      </c>
      <c r="E204" s="117" t="s">
        <v>201</v>
      </c>
      <c r="F204" s="121" t="str">
        <f>IF(ISBLANK(INDEX(Prozesseinheiten,Step,3)),"",INDEX(Prozesseinheiten,Step,3))</f>
        <v>s</v>
      </c>
      <c r="G204" s="116" t="str">
        <f>IF(ISBLANK(INDEX(Prozesswerte,Step,3)),"",INDEX(Prozesswerte,Step,3))</f>
        <v>IST_Zeitdauer</v>
      </c>
    </row>
    <row r="205" spans="1:7" x14ac:dyDescent="0.2">
      <c r="A205" s="113">
        <f t="shared" si="12"/>
        <v>197</v>
      </c>
      <c r="B205" s="113">
        <v>206</v>
      </c>
      <c r="C205" s="122" t="s">
        <v>335</v>
      </c>
      <c r="D205" s="113" t="s">
        <v>1</v>
      </c>
      <c r="E205" s="117" t="s">
        <v>202</v>
      </c>
      <c r="F205" s="121" t="str">
        <f>IF(ISBLANK(INDEX(Prozesseinheiten,Step,4)),"",INDEX(Prozesseinheiten,Step,4))</f>
        <v/>
      </c>
      <c r="G205" s="116" t="str">
        <f>IF(ISBLANK(INDEX(Prozesswerte,Step,4)),"",INDEX(Prozesswerte,Step,4))</f>
        <v/>
      </c>
    </row>
    <row r="206" spans="1:7" x14ac:dyDescent="0.2">
      <c r="A206" s="113">
        <f t="shared" si="12"/>
        <v>199</v>
      </c>
      <c r="B206" s="113">
        <v>208</v>
      </c>
      <c r="C206" s="122" t="s">
        <v>336</v>
      </c>
      <c r="D206" s="113" t="s">
        <v>2</v>
      </c>
      <c r="E206" s="117" t="s">
        <v>194</v>
      </c>
      <c r="F206" s="121"/>
      <c r="G206" s="116"/>
    </row>
    <row r="207" spans="1:7" x14ac:dyDescent="0.2">
      <c r="A207" s="113">
        <f t="shared" si="12"/>
        <v>199</v>
      </c>
      <c r="B207" s="113">
        <v>208</v>
      </c>
      <c r="C207" s="122" t="s">
        <v>337</v>
      </c>
      <c r="D207" s="113" t="s">
        <v>2</v>
      </c>
      <c r="E207" s="117" t="s">
        <v>195</v>
      </c>
      <c r="F207" s="121"/>
      <c r="G207" s="116"/>
    </row>
    <row r="208" spans="1:7" x14ac:dyDescent="0.2">
      <c r="A208" s="113">
        <f t="shared" si="12"/>
        <v>199</v>
      </c>
      <c r="B208" s="113">
        <v>208</v>
      </c>
      <c r="C208" s="122" t="s">
        <v>338</v>
      </c>
      <c r="D208" s="113" t="s">
        <v>2</v>
      </c>
      <c r="E208" s="117" t="s">
        <v>197</v>
      </c>
      <c r="F208" s="121"/>
      <c r="G208" s="116"/>
    </row>
    <row r="209" spans="1:7" x14ac:dyDescent="0.2">
      <c r="A209" s="113">
        <f t="shared" si="12"/>
        <v>199</v>
      </c>
      <c r="B209" s="113">
        <v>208</v>
      </c>
      <c r="C209" s="122" t="s">
        <v>339</v>
      </c>
      <c r="D209" s="113" t="s">
        <v>2</v>
      </c>
      <c r="E209" s="117" t="s">
        <v>202</v>
      </c>
      <c r="F209" s="121"/>
      <c r="G209" s="116"/>
    </row>
    <row r="210" spans="1:7" x14ac:dyDescent="0.2">
      <c r="A210" s="113">
        <f t="shared" si="12"/>
        <v>200</v>
      </c>
      <c r="B210" s="113">
        <v>209</v>
      </c>
      <c r="C210" s="122" t="s">
        <v>340</v>
      </c>
      <c r="D210" s="113" t="s">
        <v>3</v>
      </c>
      <c r="E210" s="117" t="s">
        <v>198</v>
      </c>
      <c r="F210" s="121"/>
      <c r="G210" s="116"/>
    </row>
    <row r="211" spans="1:7" x14ac:dyDescent="0.2">
      <c r="A211" s="113">
        <f t="shared" ref="A211:A219" si="13">B211-9</f>
        <v>201</v>
      </c>
      <c r="B211" s="113">
        <v>210</v>
      </c>
      <c r="C211" s="122" t="s">
        <v>341</v>
      </c>
      <c r="D211" s="113" t="s">
        <v>1</v>
      </c>
      <c r="E211" s="117" t="s">
        <v>199</v>
      </c>
      <c r="F211" s="121" t="str">
        <f>IF(ISBLANK(INDEX(Prozesseinheiten,Step,1)),"",INDEX(Prozesseinheiten,Step,1))</f>
        <v>mbar/10</v>
      </c>
      <c r="G211" s="116" t="str">
        <f>IF(ISBLANK(INDEX(Prozesswerte,Step,1)),"",INDEX(Prozesswerte,Step,1))</f>
        <v>IST_Vakuumlecktest</v>
      </c>
    </row>
    <row r="212" spans="1:7" x14ac:dyDescent="0.2">
      <c r="A212" s="113">
        <f t="shared" si="13"/>
        <v>203</v>
      </c>
      <c r="B212" s="113">
        <v>212</v>
      </c>
      <c r="C212" s="122" t="s">
        <v>342</v>
      </c>
      <c r="D212" s="113" t="s">
        <v>1</v>
      </c>
      <c r="E212" s="117" t="s">
        <v>200</v>
      </c>
      <c r="F212" s="121" t="str">
        <f>IF(ISBLANK(INDEX(Prozesseinheiten,Step,2)),"",INDEX(Prozesseinheiten,Step,2))</f>
        <v>mbar/10</v>
      </c>
      <c r="G212" s="116" t="str">
        <f>IF(ISBLANK(INDEX(Prozesswerte,Step,2)),"",INDEX(Prozesswerte,Step,2))</f>
        <v>SOLL_Vakuumlecktest</v>
      </c>
    </row>
    <row r="213" spans="1:7" x14ac:dyDescent="0.2">
      <c r="A213" s="113">
        <f t="shared" si="13"/>
        <v>205</v>
      </c>
      <c r="B213" s="113">
        <v>214</v>
      </c>
      <c r="C213" s="122" t="s">
        <v>343</v>
      </c>
      <c r="D213" s="113" t="s">
        <v>1</v>
      </c>
      <c r="E213" s="117" t="s">
        <v>201</v>
      </c>
      <c r="F213" s="121" t="str">
        <f>IF(ISBLANK(INDEX(Prozesseinheiten,Step,3)),"",INDEX(Prozesseinheiten,Step,3))</f>
        <v>s</v>
      </c>
      <c r="G213" s="116" t="str">
        <f>IF(ISBLANK(INDEX(Prozesswerte,Step,3)),"",INDEX(Prozesswerte,Step,3))</f>
        <v>IST_Zeitdauer</v>
      </c>
    </row>
    <row r="214" spans="1:7" x14ac:dyDescent="0.2">
      <c r="A214" s="113">
        <f t="shared" si="13"/>
        <v>207</v>
      </c>
      <c r="B214" s="113">
        <v>216</v>
      </c>
      <c r="C214" s="122" t="s">
        <v>344</v>
      </c>
      <c r="D214" s="113" t="s">
        <v>1</v>
      </c>
      <c r="E214" s="117" t="s">
        <v>202</v>
      </c>
      <c r="F214" s="121" t="str">
        <f>IF(ISBLANK(INDEX(Prozesseinheiten,Step,4)),"",INDEX(Prozesseinheiten,Step,4))</f>
        <v/>
      </c>
      <c r="G214" s="116" t="str">
        <f>IF(ISBLANK(INDEX(Prozesswerte,Step,4)),"",INDEX(Prozesswerte,Step,4))</f>
        <v/>
      </c>
    </row>
    <row r="215" spans="1:7" x14ac:dyDescent="0.2">
      <c r="A215" s="113">
        <f t="shared" si="13"/>
        <v>209</v>
      </c>
      <c r="B215" s="113">
        <v>218</v>
      </c>
      <c r="C215" s="122" t="s">
        <v>345</v>
      </c>
      <c r="D215" s="113" t="s">
        <v>2</v>
      </c>
      <c r="E215" s="117" t="s">
        <v>194</v>
      </c>
      <c r="F215" s="121"/>
      <c r="G215" s="116"/>
    </row>
    <row r="216" spans="1:7" x14ac:dyDescent="0.2">
      <c r="A216" s="113">
        <f t="shared" si="13"/>
        <v>209</v>
      </c>
      <c r="B216" s="113">
        <v>218</v>
      </c>
      <c r="C216" s="122" t="s">
        <v>346</v>
      </c>
      <c r="D216" s="113" t="s">
        <v>2</v>
      </c>
      <c r="E216" s="117" t="s">
        <v>195</v>
      </c>
      <c r="F216" s="121"/>
      <c r="G216" s="116"/>
    </row>
    <row r="217" spans="1:7" x14ac:dyDescent="0.2">
      <c r="A217" s="113">
        <f t="shared" si="13"/>
        <v>209</v>
      </c>
      <c r="B217" s="113">
        <v>218</v>
      </c>
      <c r="C217" s="122" t="s">
        <v>347</v>
      </c>
      <c r="D217" s="113" t="s">
        <v>2</v>
      </c>
      <c r="E217" s="117" t="s">
        <v>197</v>
      </c>
      <c r="F217" s="121"/>
      <c r="G217" s="116"/>
    </row>
    <row r="218" spans="1:7" x14ac:dyDescent="0.2">
      <c r="A218" s="113">
        <f t="shared" si="13"/>
        <v>209</v>
      </c>
      <c r="B218" s="113">
        <v>218</v>
      </c>
      <c r="C218" s="122" t="s">
        <v>348</v>
      </c>
      <c r="D218" s="113" t="s">
        <v>2</v>
      </c>
      <c r="E218" s="117" t="s">
        <v>202</v>
      </c>
      <c r="F218" s="121"/>
      <c r="G218" s="116"/>
    </row>
    <row r="219" spans="1:7" x14ac:dyDescent="0.2">
      <c r="A219" s="113">
        <f t="shared" si="13"/>
        <v>210</v>
      </c>
      <c r="B219" s="113">
        <v>219</v>
      </c>
      <c r="C219" s="122" t="s">
        <v>349</v>
      </c>
      <c r="D219" s="113" t="s">
        <v>3</v>
      </c>
      <c r="E219" s="117" t="s">
        <v>198</v>
      </c>
      <c r="F219" s="121"/>
      <c r="G219" s="116"/>
    </row>
    <row r="220" spans="1:7" x14ac:dyDescent="0.2">
      <c r="A220" s="113">
        <f t="shared" ref="A220:A228" si="14">B220-9</f>
        <v>211</v>
      </c>
      <c r="B220" s="113">
        <v>220</v>
      </c>
      <c r="C220" s="122" t="s">
        <v>350</v>
      </c>
      <c r="D220" s="113" t="s">
        <v>1</v>
      </c>
      <c r="E220" s="117" t="s">
        <v>199</v>
      </c>
      <c r="F220" s="121" t="str">
        <f>IF(ISBLANK(INDEX(Prozesseinheiten,Step,1)),"",INDEX(Prozesseinheiten,Step,1))</f>
        <v>mbar/10</v>
      </c>
      <c r="G220" s="116" t="str">
        <f>IF(ISBLANK(INDEX(Prozesswerte,Step,1)),"",INDEX(Prozesswerte,Step,1))</f>
        <v>IST_Nachvakuum</v>
      </c>
    </row>
    <row r="221" spans="1:7" x14ac:dyDescent="0.2">
      <c r="A221" s="113">
        <f t="shared" si="14"/>
        <v>213</v>
      </c>
      <c r="B221" s="113">
        <v>222</v>
      </c>
      <c r="C221" s="122" t="s">
        <v>351</v>
      </c>
      <c r="D221" s="113" t="s">
        <v>1</v>
      </c>
      <c r="E221" s="117" t="s">
        <v>200</v>
      </c>
      <c r="F221" s="121" t="str">
        <f>IF(ISBLANK(INDEX(Prozesseinheiten,Step,2)),"",INDEX(Prozesseinheiten,Step,2))</f>
        <v>mbar/10</v>
      </c>
      <c r="G221" s="116" t="str">
        <f>IF(ISBLANK(INDEX(Prozesswerte,Step,2)),"",INDEX(Prozesswerte,Step,2))</f>
        <v>SOLL_Nachvakuum</v>
      </c>
    </row>
    <row r="222" spans="1:7" x14ac:dyDescent="0.2">
      <c r="A222" s="113">
        <f t="shared" si="14"/>
        <v>215</v>
      </c>
      <c r="B222" s="113">
        <v>224</v>
      </c>
      <c r="C222" s="122" t="s">
        <v>352</v>
      </c>
      <c r="D222" s="113" t="s">
        <v>1</v>
      </c>
      <c r="E222" s="117" t="s">
        <v>201</v>
      </c>
      <c r="F222" s="121" t="str">
        <f>IF(ISBLANK(INDEX(Prozesseinheiten,Step,3)),"",INDEX(Prozesseinheiten,Step,3))</f>
        <v>s</v>
      </c>
      <c r="G222" s="116" t="str">
        <f>IF(ISBLANK(INDEX(Prozesswerte,Step,3)),"",INDEX(Prozesswerte,Step,3))</f>
        <v>IST_Zeitdauer</v>
      </c>
    </row>
    <row r="223" spans="1:7" x14ac:dyDescent="0.2">
      <c r="A223" s="113">
        <f t="shared" si="14"/>
        <v>217</v>
      </c>
      <c r="B223" s="113">
        <v>226</v>
      </c>
      <c r="C223" s="122" t="s">
        <v>353</v>
      </c>
      <c r="D223" s="113" t="s">
        <v>1</v>
      </c>
      <c r="E223" s="117" t="s">
        <v>202</v>
      </c>
      <c r="F223" s="121" t="str">
        <f>IF(ISBLANK(INDEX(Prozesseinheiten,Step,4)),"",INDEX(Prozesseinheiten,Step,4))</f>
        <v/>
      </c>
      <c r="G223" s="116" t="str">
        <f>IF(ISBLANK(INDEX(Prozesswerte,Step,4)),"",INDEX(Prozesswerte,Step,4))</f>
        <v/>
      </c>
    </row>
    <row r="224" spans="1:7" x14ac:dyDescent="0.2">
      <c r="A224" s="113">
        <f t="shared" si="14"/>
        <v>219</v>
      </c>
      <c r="B224" s="113">
        <v>228</v>
      </c>
      <c r="C224" s="122" t="s">
        <v>354</v>
      </c>
      <c r="D224" s="113" t="s">
        <v>2</v>
      </c>
      <c r="E224" s="117" t="s">
        <v>194</v>
      </c>
      <c r="F224" s="121"/>
      <c r="G224" s="116"/>
    </row>
    <row r="225" spans="1:7" x14ac:dyDescent="0.2">
      <c r="A225" s="113">
        <f t="shared" si="14"/>
        <v>219</v>
      </c>
      <c r="B225" s="113">
        <v>228</v>
      </c>
      <c r="C225" s="122" t="s">
        <v>355</v>
      </c>
      <c r="D225" s="113" t="s">
        <v>2</v>
      </c>
      <c r="E225" s="117" t="s">
        <v>195</v>
      </c>
      <c r="F225" s="121"/>
      <c r="G225" s="116"/>
    </row>
    <row r="226" spans="1:7" x14ac:dyDescent="0.2">
      <c r="A226" s="113">
        <f t="shared" si="14"/>
        <v>219</v>
      </c>
      <c r="B226" s="113">
        <v>228</v>
      </c>
      <c r="C226" s="122" t="s">
        <v>356</v>
      </c>
      <c r="D226" s="113" t="s">
        <v>2</v>
      </c>
      <c r="E226" s="117" t="s">
        <v>197</v>
      </c>
      <c r="F226" s="121"/>
      <c r="G226" s="116"/>
    </row>
    <row r="227" spans="1:7" x14ac:dyDescent="0.2">
      <c r="A227" s="113">
        <f t="shared" si="14"/>
        <v>219</v>
      </c>
      <c r="B227" s="113">
        <v>228</v>
      </c>
      <c r="C227" s="122" t="s">
        <v>357</v>
      </c>
      <c r="D227" s="113" t="s">
        <v>2</v>
      </c>
      <c r="E227" s="117" t="s">
        <v>202</v>
      </c>
      <c r="F227" s="121"/>
      <c r="G227" s="116"/>
    </row>
    <row r="228" spans="1:7" x14ac:dyDescent="0.2">
      <c r="A228" s="113">
        <f t="shared" si="14"/>
        <v>220</v>
      </c>
      <c r="B228" s="113">
        <v>229</v>
      </c>
      <c r="C228" s="122" t="s">
        <v>358</v>
      </c>
      <c r="D228" s="113" t="s">
        <v>3</v>
      </c>
      <c r="E228" s="117" t="s">
        <v>198</v>
      </c>
      <c r="F228" s="121"/>
      <c r="G228" s="116"/>
    </row>
    <row r="229" spans="1:7" x14ac:dyDescent="0.2">
      <c r="A229" s="113">
        <f t="shared" ref="A229:A237" si="15">B229-9</f>
        <v>221</v>
      </c>
      <c r="B229" s="113">
        <v>230</v>
      </c>
      <c r="C229" s="122" t="s">
        <v>359</v>
      </c>
      <c r="D229" s="113" t="s">
        <v>1</v>
      </c>
      <c r="E229" s="117" t="s">
        <v>199</v>
      </c>
      <c r="F229" s="121" t="str">
        <f>IF(ISBLANK(INDEX(Prozesseinheiten,Step,1)),"",INDEX(Prozesseinheiten,Step,1))</f>
        <v>s</v>
      </c>
      <c r="G229" s="116" t="str">
        <f>IF(ISBLANK(INDEX(Prozesswerte,Step,1)),"",INDEX(Prozesswerte,Step,1))</f>
        <v>IST_Zeit</v>
      </c>
    </row>
    <row r="230" spans="1:7" x14ac:dyDescent="0.2">
      <c r="A230" s="113">
        <f t="shared" si="15"/>
        <v>223</v>
      </c>
      <c r="B230" s="113">
        <v>232</v>
      </c>
      <c r="C230" s="122" t="s">
        <v>360</v>
      </c>
      <c r="D230" s="113" t="s">
        <v>1</v>
      </c>
      <c r="E230" s="117" t="s">
        <v>200</v>
      </c>
      <c r="F230" s="121" t="str">
        <f>IF(ISBLANK(INDEX(Prozesseinheiten,Step,2)),"",INDEX(Prozesseinheiten,Step,2))</f>
        <v/>
      </c>
      <c r="G230" s="116" t="str">
        <f>IF(ISBLANK(INDEX(Prozesswerte,Step,2)),"",INDEX(Prozesswerte,Step,2))</f>
        <v>-</v>
      </c>
    </row>
    <row r="231" spans="1:7" x14ac:dyDescent="0.2">
      <c r="A231" s="113">
        <f t="shared" si="15"/>
        <v>225</v>
      </c>
      <c r="B231" s="113">
        <v>234</v>
      </c>
      <c r="C231" s="122" t="s">
        <v>361</v>
      </c>
      <c r="D231" s="113" t="s">
        <v>1</v>
      </c>
      <c r="E231" s="117" t="s">
        <v>201</v>
      </c>
      <c r="F231" s="121" t="str">
        <f>IF(ISBLANK(INDEX(Prozesseinheiten,Step,3)),"",INDEX(Prozesseinheiten,Step,3))</f>
        <v>s</v>
      </c>
      <c r="G231" s="116" t="str">
        <f>IF(ISBLANK(INDEX(Prozesswerte,Step,3)),"",INDEX(Prozesswerte,Step,3))</f>
        <v>IST_Zeitdauer</v>
      </c>
    </row>
    <row r="232" spans="1:7" x14ac:dyDescent="0.2">
      <c r="A232" s="113">
        <f t="shared" si="15"/>
        <v>227</v>
      </c>
      <c r="B232" s="113">
        <v>236</v>
      </c>
      <c r="C232" s="122" t="s">
        <v>362</v>
      </c>
      <c r="D232" s="113" t="s">
        <v>1</v>
      </c>
      <c r="E232" s="117" t="s">
        <v>202</v>
      </c>
      <c r="F232" s="121" t="str">
        <f>IF(ISBLANK(INDEX(Prozesseinheiten,Step,4)),"",INDEX(Prozesseinheiten,Step,4))</f>
        <v/>
      </c>
      <c r="G232" s="116" t="str">
        <f>IF(ISBLANK(INDEX(Prozesswerte,Step,4)),"",INDEX(Prozesswerte,Step,4))</f>
        <v/>
      </c>
    </row>
    <row r="233" spans="1:7" x14ac:dyDescent="0.2">
      <c r="A233" s="113">
        <f t="shared" si="15"/>
        <v>229</v>
      </c>
      <c r="B233" s="113">
        <v>238</v>
      </c>
      <c r="C233" s="122" t="s">
        <v>363</v>
      </c>
      <c r="D233" s="113" t="s">
        <v>2</v>
      </c>
      <c r="E233" s="117" t="s">
        <v>194</v>
      </c>
      <c r="F233" s="121"/>
      <c r="G233" s="116"/>
    </row>
    <row r="234" spans="1:7" x14ac:dyDescent="0.2">
      <c r="A234" s="113">
        <f t="shared" si="15"/>
        <v>229</v>
      </c>
      <c r="B234" s="113">
        <v>238</v>
      </c>
      <c r="C234" s="122" t="s">
        <v>364</v>
      </c>
      <c r="D234" s="113" t="s">
        <v>2</v>
      </c>
      <c r="E234" s="117" t="s">
        <v>195</v>
      </c>
      <c r="F234" s="121"/>
      <c r="G234" s="116"/>
    </row>
    <row r="235" spans="1:7" x14ac:dyDescent="0.2">
      <c r="A235" s="113">
        <f t="shared" si="15"/>
        <v>229</v>
      </c>
      <c r="B235" s="113">
        <v>238</v>
      </c>
      <c r="C235" s="122" t="s">
        <v>365</v>
      </c>
      <c r="D235" s="113" t="s">
        <v>2</v>
      </c>
      <c r="E235" s="117" t="s">
        <v>197</v>
      </c>
      <c r="F235" s="121"/>
      <c r="G235" s="116"/>
    </row>
    <row r="236" spans="1:7" x14ac:dyDescent="0.2">
      <c r="A236" s="113">
        <f t="shared" si="15"/>
        <v>229</v>
      </c>
      <c r="B236" s="113">
        <v>238</v>
      </c>
      <c r="C236" s="122" t="s">
        <v>366</v>
      </c>
      <c r="D236" s="113" t="s">
        <v>2</v>
      </c>
      <c r="E236" s="117" t="s">
        <v>202</v>
      </c>
      <c r="F236" s="121"/>
      <c r="G236" s="116"/>
    </row>
    <row r="237" spans="1:7" x14ac:dyDescent="0.2">
      <c r="A237" s="113">
        <f t="shared" si="15"/>
        <v>230</v>
      </c>
      <c r="B237" s="113">
        <v>239</v>
      </c>
      <c r="C237" s="122" t="s">
        <v>367</v>
      </c>
      <c r="D237" s="113" t="s">
        <v>3</v>
      </c>
      <c r="E237" s="117" t="s">
        <v>198</v>
      </c>
      <c r="F237" s="121"/>
      <c r="G237" s="116"/>
    </row>
    <row r="238" spans="1:7" x14ac:dyDescent="0.2">
      <c r="A238" s="113">
        <f t="shared" ref="A238:A246" si="16">B238-9</f>
        <v>231</v>
      </c>
      <c r="B238" s="113">
        <v>240</v>
      </c>
      <c r="C238" s="122" t="s">
        <v>368</v>
      </c>
      <c r="D238" s="113" t="s">
        <v>1</v>
      </c>
      <c r="E238" s="117" t="s">
        <v>199</v>
      </c>
      <c r="F238" s="121" t="str">
        <f>IF(ISBLANK(INDEX(Prozesseinheiten,Step,1)),"",INDEX(Prozesseinheiten,Step,1))</f>
        <v>mbar/1</v>
      </c>
      <c r="G238" s="116" t="str">
        <f>IF(ISBLANK(INDEX(Prozesswerte,Step,1)),"",INDEX(Prozesswerte,Step,1))</f>
        <v>IST_Füllen_Druck</v>
      </c>
    </row>
    <row r="239" spans="1:7" x14ac:dyDescent="0.2">
      <c r="A239" s="113">
        <f t="shared" si="16"/>
        <v>233</v>
      </c>
      <c r="B239" s="113">
        <v>242</v>
      </c>
      <c r="C239" s="122" t="s">
        <v>369</v>
      </c>
      <c r="D239" s="113" t="s">
        <v>1</v>
      </c>
      <c r="E239" s="117" t="s">
        <v>200</v>
      </c>
      <c r="F239" s="121" t="str">
        <f>IF(ISBLANK(INDEX(Prozesseinheiten,Step,2)),"",INDEX(Prozesseinheiten,Step,2))</f>
        <v>mbar/1</v>
      </c>
      <c r="G239" s="116" t="str">
        <f>IF(ISBLANK(INDEX(Prozesswerte,Step,2)),"",INDEX(Prozesswerte,Step,2))</f>
        <v>SOLL_Füllen_Druck</v>
      </c>
    </row>
    <row r="240" spans="1:7" x14ac:dyDescent="0.2">
      <c r="A240" s="113">
        <f t="shared" si="16"/>
        <v>235</v>
      </c>
      <c r="B240" s="113">
        <v>244</v>
      </c>
      <c r="C240" s="122" t="s">
        <v>370</v>
      </c>
      <c r="D240" s="113" t="s">
        <v>1</v>
      </c>
      <c r="E240" s="117" t="s">
        <v>201</v>
      </c>
      <c r="F240" s="121" t="str">
        <f>IF(ISBLANK(INDEX(Prozesseinheiten,Step,3)),"",INDEX(Prozesseinheiten,Step,3))</f>
        <v>s</v>
      </c>
      <c r="G240" s="116" t="str">
        <f>IF(ISBLANK(INDEX(Prozesswerte,Step,3)),"",INDEX(Prozesswerte,Step,3))</f>
        <v>IST_Zeitdauer</v>
      </c>
    </row>
    <row r="241" spans="1:7" x14ac:dyDescent="0.2">
      <c r="A241" s="113">
        <f t="shared" si="16"/>
        <v>237</v>
      </c>
      <c r="B241" s="113">
        <v>246</v>
      </c>
      <c r="C241" s="122" t="s">
        <v>371</v>
      </c>
      <c r="D241" s="113" t="s">
        <v>1</v>
      </c>
      <c r="E241" s="117" t="s">
        <v>202</v>
      </c>
      <c r="F241" s="121" t="str">
        <f>IF(ISBLANK(INDEX(Prozesseinheiten,Step,4)),"",INDEX(Prozesseinheiten,Step,4))</f>
        <v/>
      </c>
      <c r="G241" s="116" t="str">
        <f>IF(ISBLANK(INDEX(Prozesswerte,Step,4)),"",INDEX(Prozesswerte,Step,4))</f>
        <v/>
      </c>
    </row>
    <row r="242" spans="1:7" x14ac:dyDescent="0.2">
      <c r="A242" s="113">
        <f t="shared" si="16"/>
        <v>239</v>
      </c>
      <c r="B242" s="113">
        <v>248</v>
      </c>
      <c r="C242" s="122" t="s">
        <v>372</v>
      </c>
      <c r="D242" s="113" t="s">
        <v>2</v>
      </c>
      <c r="E242" s="117" t="s">
        <v>194</v>
      </c>
      <c r="F242" s="121"/>
      <c r="G242" s="116"/>
    </row>
    <row r="243" spans="1:7" x14ac:dyDescent="0.2">
      <c r="A243" s="113">
        <f t="shared" si="16"/>
        <v>239</v>
      </c>
      <c r="B243" s="113">
        <v>248</v>
      </c>
      <c r="C243" s="122" t="s">
        <v>373</v>
      </c>
      <c r="D243" s="113" t="s">
        <v>2</v>
      </c>
      <c r="E243" s="117" t="s">
        <v>195</v>
      </c>
      <c r="F243" s="121"/>
      <c r="G243" s="116"/>
    </row>
    <row r="244" spans="1:7" x14ac:dyDescent="0.2">
      <c r="A244" s="113">
        <f t="shared" si="16"/>
        <v>239</v>
      </c>
      <c r="B244" s="113">
        <v>248</v>
      </c>
      <c r="C244" s="122" t="s">
        <v>374</v>
      </c>
      <c r="D244" s="113" t="s">
        <v>2</v>
      </c>
      <c r="E244" s="117" t="s">
        <v>197</v>
      </c>
      <c r="F244" s="121"/>
      <c r="G244" s="116"/>
    </row>
    <row r="245" spans="1:7" x14ac:dyDescent="0.2">
      <c r="A245" s="113">
        <f t="shared" si="16"/>
        <v>239</v>
      </c>
      <c r="B245" s="113">
        <v>248</v>
      </c>
      <c r="C245" s="122" t="s">
        <v>375</v>
      </c>
      <c r="D245" s="113" t="s">
        <v>2</v>
      </c>
      <c r="E245" s="117" t="s">
        <v>202</v>
      </c>
      <c r="F245" s="121"/>
      <c r="G245" s="116"/>
    </row>
    <row r="246" spans="1:7" x14ac:dyDescent="0.2">
      <c r="A246" s="113">
        <f t="shared" si="16"/>
        <v>240</v>
      </c>
      <c r="B246" s="113">
        <v>249</v>
      </c>
      <c r="C246" s="122" t="s">
        <v>376</v>
      </c>
      <c r="D246" s="113" t="s">
        <v>3</v>
      </c>
      <c r="E246" s="117" t="s">
        <v>198</v>
      </c>
      <c r="F246" s="121"/>
      <c r="G246" s="116"/>
    </row>
    <row r="247" spans="1:7" x14ac:dyDescent="0.2">
      <c r="A247" s="113">
        <f t="shared" ref="A247:A255" si="17">B247-9</f>
        <v>241</v>
      </c>
      <c r="B247" s="113">
        <v>250</v>
      </c>
      <c r="C247" s="122" t="s">
        <v>377</v>
      </c>
      <c r="D247" s="113" t="s">
        <v>1</v>
      </c>
      <c r="E247" s="117" t="s">
        <v>199</v>
      </c>
      <c r="F247" s="121" t="str">
        <f>IF(ISBLANK(INDEX(Prozesseinheiten,Step,1)),"",INDEX(Prozesseinheiten,Step,1))</f>
        <v>ml/1</v>
      </c>
      <c r="G247" s="116" t="str">
        <f>IF(ISBLANK(INDEX(Prozesswerte,Step,1)),"",INDEX(Prozesswerte,Step,1))</f>
        <v>IST_Füllen_Volumen</v>
      </c>
    </row>
    <row r="248" spans="1:7" x14ac:dyDescent="0.2">
      <c r="A248" s="113">
        <f t="shared" si="17"/>
        <v>243</v>
      </c>
      <c r="B248" s="113">
        <v>252</v>
      </c>
      <c r="C248" s="122" t="s">
        <v>378</v>
      </c>
      <c r="D248" s="113" t="s">
        <v>1</v>
      </c>
      <c r="E248" s="117" t="s">
        <v>200</v>
      </c>
      <c r="F248" s="121" t="str">
        <f>IF(ISBLANK(INDEX(Prozesseinheiten,Step,2)),"",INDEX(Prozesseinheiten,Step,2))</f>
        <v>ml/1</v>
      </c>
      <c r="G248" s="116" t="str">
        <f>IF(ISBLANK(INDEX(Prozesswerte,Step,2)),"",INDEX(Prozesswerte,Step,2))</f>
        <v>SOLL_Füllen_Volumen</v>
      </c>
    </row>
    <row r="249" spans="1:7" x14ac:dyDescent="0.2">
      <c r="A249" s="113">
        <f t="shared" si="17"/>
        <v>245</v>
      </c>
      <c r="B249" s="113">
        <v>254</v>
      </c>
      <c r="C249" s="122" t="s">
        <v>379</v>
      </c>
      <c r="D249" s="113" t="s">
        <v>1</v>
      </c>
      <c r="E249" s="117" t="s">
        <v>201</v>
      </c>
      <c r="F249" s="121" t="str">
        <f>IF(ISBLANK(INDEX(Prozesseinheiten,Step,3)),"",INDEX(Prozesseinheiten,Step,3))</f>
        <v>s</v>
      </c>
      <c r="G249" s="116" t="str">
        <f>IF(ISBLANK(INDEX(Prozesswerte,Step,3)),"",INDEX(Prozesswerte,Step,3))</f>
        <v>IST_Zeitdauer</v>
      </c>
    </row>
    <row r="250" spans="1:7" x14ac:dyDescent="0.2">
      <c r="A250" s="113">
        <f t="shared" si="17"/>
        <v>247</v>
      </c>
      <c r="B250" s="113">
        <v>256</v>
      </c>
      <c r="C250" s="122" t="s">
        <v>380</v>
      </c>
      <c r="D250" s="113" t="s">
        <v>1</v>
      </c>
      <c r="E250" s="117" t="s">
        <v>202</v>
      </c>
      <c r="F250" s="121" t="str">
        <f>IF(ISBLANK(INDEX(Prozesseinheiten,Step,4)),"",INDEX(Prozesseinheiten,Step,4))</f>
        <v/>
      </c>
      <c r="G250" s="116" t="str">
        <f>IF(ISBLANK(INDEX(Prozesswerte,Step,4)),"",INDEX(Prozesswerte,Step,4))</f>
        <v/>
      </c>
    </row>
    <row r="251" spans="1:7" x14ac:dyDescent="0.2">
      <c r="A251" s="113">
        <f t="shared" si="17"/>
        <v>249</v>
      </c>
      <c r="B251" s="113">
        <v>258</v>
      </c>
      <c r="C251" s="122" t="s">
        <v>381</v>
      </c>
      <c r="D251" s="113" t="s">
        <v>2</v>
      </c>
      <c r="E251" s="117" t="s">
        <v>194</v>
      </c>
      <c r="F251" s="121"/>
      <c r="G251" s="116"/>
    </row>
    <row r="252" spans="1:7" x14ac:dyDescent="0.2">
      <c r="A252" s="113">
        <f t="shared" si="17"/>
        <v>249</v>
      </c>
      <c r="B252" s="113">
        <v>258</v>
      </c>
      <c r="C252" s="122" t="s">
        <v>382</v>
      </c>
      <c r="D252" s="113" t="s">
        <v>2</v>
      </c>
      <c r="E252" s="117" t="s">
        <v>195</v>
      </c>
      <c r="F252" s="121"/>
      <c r="G252" s="116"/>
    </row>
    <row r="253" spans="1:7" x14ac:dyDescent="0.2">
      <c r="A253" s="113">
        <f t="shared" si="17"/>
        <v>249</v>
      </c>
      <c r="B253" s="113">
        <v>258</v>
      </c>
      <c r="C253" s="122" t="s">
        <v>383</v>
      </c>
      <c r="D253" s="113" t="s">
        <v>2</v>
      </c>
      <c r="E253" s="117" t="s">
        <v>197</v>
      </c>
      <c r="F253" s="121"/>
      <c r="G253" s="116"/>
    </row>
    <row r="254" spans="1:7" x14ac:dyDescent="0.2">
      <c r="A254" s="113">
        <f t="shared" si="17"/>
        <v>249</v>
      </c>
      <c r="B254" s="113">
        <v>258</v>
      </c>
      <c r="C254" s="122" t="s">
        <v>384</v>
      </c>
      <c r="D254" s="113" t="s">
        <v>2</v>
      </c>
      <c r="E254" s="117" t="s">
        <v>202</v>
      </c>
      <c r="F254" s="121"/>
      <c r="G254" s="116"/>
    </row>
    <row r="255" spans="1:7" x14ac:dyDescent="0.2">
      <c r="A255" s="113">
        <f t="shared" si="17"/>
        <v>250</v>
      </c>
      <c r="B255" s="113">
        <v>259</v>
      </c>
      <c r="C255" s="122" t="s">
        <v>385</v>
      </c>
      <c r="D255" s="113" t="s">
        <v>3</v>
      </c>
      <c r="E255" s="117" t="s">
        <v>198</v>
      </c>
      <c r="F255" s="121"/>
      <c r="G255" s="116"/>
    </row>
    <row r="256" spans="1:7" x14ac:dyDescent="0.2">
      <c r="A256" s="113">
        <f t="shared" ref="A256:A264" si="18">B256-9</f>
        <v>251</v>
      </c>
      <c r="B256" s="113">
        <v>260</v>
      </c>
      <c r="C256" s="122" t="s">
        <v>386</v>
      </c>
      <c r="D256" s="113" t="s">
        <v>1</v>
      </c>
      <c r="E256" s="117" t="s">
        <v>199</v>
      </c>
      <c r="F256" s="121" t="str">
        <f>IF(ISBLANK(INDEX(Prozesseinheiten,Step,1)),"",INDEX(Prozesseinheiten,Step,1))</f>
        <v/>
      </c>
      <c r="G256" s="116" t="str">
        <f>IF(ISBLANK(INDEX(Prozesswerte,Step,1)),"",INDEX(Prozesswerte,Step,1))</f>
        <v>-</v>
      </c>
    </row>
    <row r="257" spans="1:7" x14ac:dyDescent="0.2">
      <c r="A257" s="113">
        <f t="shared" si="18"/>
        <v>253</v>
      </c>
      <c r="B257" s="113">
        <v>262</v>
      </c>
      <c r="C257" s="122" t="s">
        <v>387</v>
      </c>
      <c r="D257" s="113" t="s">
        <v>1</v>
      </c>
      <c r="E257" s="117" t="s">
        <v>200</v>
      </c>
      <c r="F257" s="121" t="str">
        <f>IF(ISBLANK(INDEX(Prozesseinheiten,Step,2)),"",INDEX(Prozesseinheiten,Step,2))</f>
        <v/>
      </c>
      <c r="G257" s="116" t="str">
        <f>IF(ISBLANK(INDEX(Prozesswerte,Step,2)),"",INDEX(Prozesswerte,Step,2))</f>
        <v>-</v>
      </c>
    </row>
    <row r="258" spans="1:7" x14ac:dyDescent="0.2">
      <c r="A258" s="113">
        <f t="shared" si="18"/>
        <v>255</v>
      </c>
      <c r="B258" s="113">
        <v>264</v>
      </c>
      <c r="C258" s="122" t="s">
        <v>388</v>
      </c>
      <c r="D258" s="113" t="s">
        <v>1</v>
      </c>
      <c r="E258" s="117" t="s">
        <v>201</v>
      </c>
      <c r="F258" s="121" t="str">
        <f>IF(ISBLANK(INDEX(Prozesseinheiten,Step,3)),"",INDEX(Prozesseinheiten,Step,3))</f>
        <v>s</v>
      </c>
      <c r="G258" s="116" t="str">
        <f>IF(ISBLANK(INDEX(Prozesswerte,Step,3)),"",INDEX(Prozesswerte,Step,3))</f>
        <v>IST_Zeitdauer</v>
      </c>
    </row>
    <row r="259" spans="1:7" x14ac:dyDescent="0.2">
      <c r="A259" s="113">
        <f t="shared" si="18"/>
        <v>257</v>
      </c>
      <c r="B259" s="113">
        <v>266</v>
      </c>
      <c r="C259" s="122" t="s">
        <v>389</v>
      </c>
      <c r="D259" s="113" t="s">
        <v>1</v>
      </c>
      <c r="E259" s="117" t="s">
        <v>202</v>
      </c>
      <c r="F259" s="121" t="str">
        <f>IF(ISBLANK(INDEX(Prozesseinheiten,Step,4)),"",INDEX(Prozesseinheiten,Step,4))</f>
        <v/>
      </c>
      <c r="G259" s="116" t="str">
        <f>IF(ISBLANK(INDEX(Prozesswerte,Step,4)),"",INDEX(Prozesswerte,Step,4))</f>
        <v/>
      </c>
    </row>
    <row r="260" spans="1:7" x14ac:dyDescent="0.2">
      <c r="A260" s="113">
        <f t="shared" si="18"/>
        <v>259</v>
      </c>
      <c r="B260" s="113">
        <v>268</v>
      </c>
      <c r="C260" s="122" t="s">
        <v>390</v>
      </c>
      <c r="D260" s="113" t="s">
        <v>2</v>
      </c>
      <c r="E260" s="117" t="s">
        <v>194</v>
      </c>
      <c r="F260" s="121"/>
      <c r="G260" s="116"/>
    </row>
    <row r="261" spans="1:7" x14ac:dyDescent="0.2">
      <c r="A261" s="113">
        <f t="shared" si="18"/>
        <v>259</v>
      </c>
      <c r="B261" s="113">
        <v>268</v>
      </c>
      <c r="C261" s="122" t="s">
        <v>391</v>
      </c>
      <c r="D261" s="113" t="s">
        <v>2</v>
      </c>
      <c r="E261" s="117" t="s">
        <v>195</v>
      </c>
      <c r="F261" s="121"/>
      <c r="G261" s="116"/>
    </row>
    <row r="262" spans="1:7" x14ac:dyDescent="0.2">
      <c r="A262" s="113">
        <f t="shared" si="18"/>
        <v>259</v>
      </c>
      <c r="B262" s="113">
        <v>268</v>
      </c>
      <c r="C262" s="122" t="s">
        <v>392</v>
      </c>
      <c r="D262" s="113" t="s">
        <v>2</v>
      </c>
      <c r="E262" s="117" t="s">
        <v>197</v>
      </c>
      <c r="F262" s="121"/>
      <c r="G262" s="116"/>
    </row>
    <row r="263" spans="1:7" x14ac:dyDescent="0.2">
      <c r="A263" s="113">
        <f t="shared" si="18"/>
        <v>259</v>
      </c>
      <c r="B263" s="113">
        <v>268</v>
      </c>
      <c r="C263" s="122" t="s">
        <v>393</v>
      </c>
      <c r="D263" s="113" t="s">
        <v>2</v>
      </c>
      <c r="E263" s="117" t="s">
        <v>202</v>
      </c>
      <c r="F263" s="121"/>
      <c r="G263" s="116"/>
    </row>
    <row r="264" spans="1:7" x14ac:dyDescent="0.2">
      <c r="A264" s="113">
        <f t="shared" si="18"/>
        <v>260</v>
      </c>
      <c r="B264" s="113">
        <v>269</v>
      </c>
      <c r="C264" s="122" t="s">
        <v>394</v>
      </c>
      <c r="D264" s="113" t="s">
        <v>3</v>
      </c>
      <c r="E264" s="117" t="s">
        <v>198</v>
      </c>
      <c r="F264" s="121"/>
      <c r="G264" s="116"/>
    </row>
    <row r="265" spans="1:7" x14ac:dyDescent="0.2">
      <c r="A265" s="113">
        <f t="shared" ref="A265:A273" si="19">B265-9</f>
        <v>261</v>
      </c>
      <c r="B265" s="113">
        <v>270</v>
      </c>
      <c r="C265" s="122" t="s">
        <v>395</v>
      </c>
      <c r="D265" s="113" t="s">
        <v>1</v>
      </c>
      <c r="E265" s="117" t="s">
        <v>199</v>
      </c>
      <c r="F265" s="121" t="str">
        <f>IF(ISBLANK(INDEX(Prozesseinheiten,Step,1)),"",INDEX(Prozesseinheiten,Step,1))</f>
        <v>mbar/1</v>
      </c>
      <c r="G265" s="116" t="str">
        <f>IF(ISBLANK(INDEX(Prozesswerte,Step,1)),"",INDEX(Prozesswerte,Step,1))</f>
        <v>IST_Drucklecktest</v>
      </c>
    </row>
    <row r="266" spans="1:7" x14ac:dyDescent="0.2">
      <c r="A266" s="113">
        <f t="shared" si="19"/>
        <v>263</v>
      </c>
      <c r="B266" s="113">
        <v>272</v>
      </c>
      <c r="C266" s="122" t="s">
        <v>396</v>
      </c>
      <c r="D266" s="113" t="s">
        <v>1</v>
      </c>
      <c r="E266" s="117" t="s">
        <v>200</v>
      </c>
      <c r="F266" s="121" t="str">
        <f>IF(ISBLANK(INDEX(Prozesseinheiten,Step,2)),"",INDEX(Prozesseinheiten,Step,2))</f>
        <v>mbar/1</v>
      </c>
      <c r="G266" s="116" t="str">
        <f>IF(ISBLANK(INDEX(Prozesswerte,Step,2)),"",INDEX(Prozesswerte,Step,2))</f>
        <v>SOLL_Drucklecktest</v>
      </c>
    </row>
    <row r="267" spans="1:7" x14ac:dyDescent="0.2">
      <c r="A267" s="113">
        <f t="shared" si="19"/>
        <v>265</v>
      </c>
      <c r="B267" s="113">
        <v>274</v>
      </c>
      <c r="C267" s="122" t="s">
        <v>397</v>
      </c>
      <c r="D267" s="113" t="s">
        <v>1</v>
      </c>
      <c r="E267" s="117" t="s">
        <v>201</v>
      </c>
      <c r="F267" s="121" t="str">
        <f>IF(ISBLANK(INDEX(Prozesseinheiten,Step,3)),"",INDEX(Prozesseinheiten,Step,3))</f>
        <v>s</v>
      </c>
      <c r="G267" s="116" t="str">
        <f>IF(ISBLANK(INDEX(Prozesswerte,Step,3)),"",INDEX(Prozesswerte,Step,3))</f>
        <v>IST_Zeitdauer</v>
      </c>
    </row>
    <row r="268" spans="1:7" x14ac:dyDescent="0.2">
      <c r="A268" s="113">
        <f t="shared" si="19"/>
        <v>267</v>
      </c>
      <c r="B268" s="113">
        <v>276</v>
      </c>
      <c r="C268" s="122" t="s">
        <v>398</v>
      </c>
      <c r="D268" s="113" t="s">
        <v>1</v>
      </c>
      <c r="E268" s="117" t="s">
        <v>202</v>
      </c>
      <c r="F268" s="121" t="str">
        <f>IF(ISBLANK(INDEX(Prozesseinheiten,Step,4)),"",INDEX(Prozesseinheiten,Step,4))</f>
        <v/>
      </c>
      <c r="G268" s="116" t="str">
        <f>IF(ISBLANK(INDEX(Prozesswerte,Step,4)),"",INDEX(Prozesswerte,Step,4))</f>
        <v/>
      </c>
    </row>
    <row r="269" spans="1:7" x14ac:dyDescent="0.2">
      <c r="A269" s="113">
        <f t="shared" si="19"/>
        <v>269</v>
      </c>
      <c r="B269" s="113">
        <v>278</v>
      </c>
      <c r="C269" s="122" t="s">
        <v>399</v>
      </c>
      <c r="D269" s="113" t="s">
        <v>2</v>
      </c>
      <c r="E269" s="117" t="s">
        <v>194</v>
      </c>
      <c r="F269" s="121"/>
      <c r="G269" s="116"/>
    </row>
    <row r="270" spans="1:7" x14ac:dyDescent="0.2">
      <c r="A270" s="113">
        <f t="shared" si="19"/>
        <v>269</v>
      </c>
      <c r="B270" s="113">
        <v>278</v>
      </c>
      <c r="C270" s="122" t="s">
        <v>400</v>
      </c>
      <c r="D270" s="113" t="s">
        <v>2</v>
      </c>
      <c r="E270" s="117" t="s">
        <v>195</v>
      </c>
      <c r="F270" s="121"/>
      <c r="G270" s="116"/>
    </row>
    <row r="271" spans="1:7" x14ac:dyDescent="0.2">
      <c r="A271" s="113">
        <f t="shared" si="19"/>
        <v>269</v>
      </c>
      <c r="B271" s="113">
        <v>278</v>
      </c>
      <c r="C271" s="122" t="s">
        <v>401</v>
      </c>
      <c r="D271" s="113" t="s">
        <v>2</v>
      </c>
      <c r="E271" s="117" t="s">
        <v>197</v>
      </c>
      <c r="F271" s="121"/>
      <c r="G271" s="116"/>
    </row>
    <row r="272" spans="1:7" x14ac:dyDescent="0.2">
      <c r="A272" s="113">
        <f t="shared" si="19"/>
        <v>269</v>
      </c>
      <c r="B272" s="113">
        <v>278</v>
      </c>
      <c r="C272" s="122" t="s">
        <v>402</v>
      </c>
      <c r="D272" s="113" t="s">
        <v>2</v>
      </c>
      <c r="E272" s="117" t="s">
        <v>202</v>
      </c>
      <c r="F272" s="121"/>
      <c r="G272" s="116"/>
    </row>
    <row r="273" spans="1:7" x14ac:dyDescent="0.2">
      <c r="A273" s="113">
        <f t="shared" si="19"/>
        <v>270</v>
      </c>
      <c r="B273" s="113">
        <v>279</v>
      </c>
      <c r="C273" s="122" t="s">
        <v>403</v>
      </c>
      <c r="D273" s="113" t="s">
        <v>3</v>
      </c>
      <c r="E273" s="117" t="s">
        <v>198</v>
      </c>
      <c r="F273" s="121"/>
      <c r="G273" s="116"/>
    </row>
    <row r="274" spans="1:7" x14ac:dyDescent="0.2">
      <c r="A274" s="113">
        <f t="shared" ref="A274:A282" si="20">B274-9</f>
        <v>271</v>
      </c>
      <c r="B274" s="113">
        <v>280</v>
      </c>
      <c r="C274" s="122" t="s">
        <v>404</v>
      </c>
      <c r="D274" s="113" t="s">
        <v>1</v>
      </c>
      <c r="E274" s="117" t="s">
        <v>199</v>
      </c>
      <c r="F274" s="121" t="str">
        <f>IF(ISBLANK(INDEX(Prozesseinheiten,Step,1)),"",INDEX(Prozesseinheiten,Step,1))</f>
        <v>mbar/1</v>
      </c>
      <c r="G274" s="116" t="str">
        <f>IF(ISBLANK(INDEX(Prozesswerte,Step,1)),"",INDEX(Prozesswerte,Step,1))</f>
        <v>IST_Druckausgleich</v>
      </c>
    </row>
    <row r="275" spans="1:7" x14ac:dyDescent="0.2">
      <c r="A275" s="113">
        <f t="shared" si="20"/>
        <v>273</v>
      </c>
      <c r="B275" s="113">
        <v>282</v>
      </c>
      <c r="C275" s="122" t="s">
        <v>405</v>
      </c>
      <c r="D275" s="113" t="s">
        <v>1</v>
      </c>
      <c r="E275" s="117" t="s">
        <v>200</v>
      </c>
      <c r="F275" s="121" t="str">
        <f>IF(ISBLANK(INDEX(Prozesseinheiten,Step,2)),"",INDEX(Prozesseinheiten,Step,2))</f>
        <v>mbar/1</v>
      </c>
      <c r="G275" s="116" t="str">
        <f>IF(ISBLANK(INDEX(Prozesswerte,Step,2)),"",INDEX(Prozesswerte,Step,2))</f>
        <v>SOLL_Druckausgleich</v>
      </c>
    </row>
    <row r="276" spans="1:7" x14ac:dyDescent="0.2">
      <c r="A276" s="113">
        <f t="shared" si="20"/>
        <v>275</v>
      </c>
      <c r="B276" s="113">
        <v>284</v>
      </c>
      <c r="C276" s="122" t="s">
        <v>406</v>
      </c>
      <c r="D276" s="113" t="s">
        <v>1</v>
      </c>
      <c r="E276" s="117" t="s">
        <v>201</v>
      </c>
      <c r="F276" s="121" t="str">
        <f>IF(ISBLANK(INDEX(Prozesseinheiten,Step,3)),"",INDEX(Prozesseinheiten,Step,3))</f>
        <v>s</v>
      </c>
      <c r="G276" s="116" t="str">
        <f>IF(ISBLANK(INDEX(Prozesswerte,Step,3)),"",INDEX(Prozesswerte,Step,3))</f>
        <v>IST_Zeitdauer</v>
      </c>
    </row>
    <row r="277" spans="1:7" x14ac:dyDescent="0.2">
      <c r="A277" s="113">
        <f t="shared" si="20"/>
        <v>277</v>
      </c>
      <c r="B277" s="113">
        <v>286</v>
      </c>
      <c r="C277" s="122" t="s">
        <v>407</v>
      </c>
      <c r="D277" s="113" t="s">
        <v>1</v>
      </c>
      <c r="E277" s="117" t="s">
        <v>202</v>
      </c>
      <c r="F277" s="121" t="str">
        <f>IF(ISBLANK(INDEX(Prozesseinheiten,Step,4)),"",INDEX(Prozesseinheiten,Step,4))</f>
        <v/>
      </c>
      <c r="G277" s="116" t="str">
        <f>IF(ISBLANK(INDEX(Prozesswerte,Step,4)),"",INDEX(Prozesswerte,Step,4))</f>
        <v/>
      </c>
    </row>
    <row r="278" spans="1:7" x14ac:dyDescent="0.2">
      <c r="A278" s="113">
        <f t="shared" si="20"/>
        <v>279</v>
      </c>
      <c r="B278" s="113">
        <v>288</v>
      </c>
      <c r="C278" s="122" t="s">
        <v>408</v>
      </c>
      <c r="D278" s="113" t="s">
        <v>2</v>
      </c>
      <c r="E278" s="117" t="s">
        <v>194</v>
      </c>
      <c r="F278" s="121"/>
      <c r="G278" s="116"/>
    </row>
    <row r="279" spans="1:7" x14ac:dyDescent="0.2">
      <c r="A279" s="113">
        <f t="shared" si="20"/>
        <v>279</v>
      </c>
      <c r="B279" s="113">
        <v>288</v>
      </c>
      <c r="C279" s="122" t="s">
        <v>409</v>
      </c>
      <c r="D279" s="113" t="s">
        <v>2</v>
      </c>
      <c r="E279" s="117" t="s">
        <v>195</v>
      </c>
      <c r="F279" s="121"/>
      <c r="G279" s="116"/>
    </row>
    <row r="280" spans="1:7" x14ac:dyDescent="0.2">
      <c r="A280" s="113">
        <f t="shared" si="20"/>
        <v>279</v>
      </c>
      <c r="B280" s="113">
        <v>288</v>
      </c>
      <c r="C280" s="122" t="s">
        <v>410</v>
      </c>
      <c r="D280" s="113" t="s">
        <v>2</v>
      </c>
      <c r="E280" s="117" t="s">
        <v>197</v>
      </c>
      <c r="F280" s="121"/>
      <c r="G280" s="116"/>
    </row>
    <row r="281" spans="1:7" x14ac:dyDescent="0.2">
      <c r="A281" s="113">
        <f t="shared" si="20"/>
        <v>279</v>
      </c>
      <c r="B281" s="113">
        <v>288</v>
      </c>
      <c r="C281" s="122" t="s">
        <v>411</v>
      </c>
      <c r="D281" s="113" t="s">
        <v>2</v>
      </c>
      <c r="E281" s="117" t="s">
        <v>202</v>
      </c>
      <c r="F281" s="121"/>
      <c r="G281" s="116"/>
    </row>
    <row r="282" spans="1:7" x14ac:dyDescent="0.2">
      <c r="A282" s="113">
        <f t="shared" si="20"/>
        <v>280</v>
      </c>
      <c r="B282" s="113">
        <v>289</v>
      </c>
      <c r="C282" s="122" t="s">
        <v>412</v>
      </c>
      <c r="D282" s="113" t="s">
        <v>3</v>
      </c>
      <c r="E282" s="117" t="s">
        <v>198</v>
      </c>
      <c r="F282" s="121"/>
      <c r="G282" s="116"/>
    </row>
    <row r="283" spans="1:7" x14ac:dyDescent="0.2">
      <c r="A283" s="113">
        <f t="shared" ref="A283:A291" si="21">B283-9</f>
        <v>281</v>
      </c>
      <c r="B283" s="113">
        <v>290</v>
      </c>
      <c r="C283" s="122" t="s">
        <v>413</v>
      </c>
      <c r="D283" s="113" t="s">
        <v>1</v>
      </c>
      <c r="E283" s="117" t="s">
        <v>199</v>
      </c>
      <c r="F283" s="121" t="str">
        <f>IF(ISBLANK(INDEX(Prozesseinheiten,Step,1)),"",INDEX(Prozesseinheiten,Step,1))</f>
        <v/>
      </c>
      <c r="G283" s="116" t="str">
        <f>IF(ISBLANK(INDEX(Prozesswerte,Step,1)),"",INDEX(Prozesswerte,Step,1))</f>
        <v/>
      </c>
    </row>
    <row r="284" spans="1:7" x14ac:dyDescent="0.2">
      <c r="A284" s="113">
        <f t="shared" si="21"/>
        <v>283</v>
      </c>
      <c r="B284" s="113">
        <v>292</v>
      </c>
      <c r="C284" s="122" t="s">
        <v>414</v>
      </c>
      <c r="D284" s="113" t="s">
        <v>1</v>
      </c>
      <c r="E284" s="117" t="s">
        <v>200</v>
      </c>
      <c r="F284" s="121" t="str">
        <f>IF(ISBLANK(INDEX(Prozesseinheiten,Step,2)),"",INDEX(Prozesseinheiten,Step,2))</f>
        <v/>
      </c>
      <c r="G284" s="116" t="str">
        <f>IF(ISBLANK(INDEX(Prozesswerte,Step,2)),"",INDEX(Prozesswerte,Step,2))</f>
        <v/>
      </c>
    </row>
    <row r="285" spans="1:7" x14ac:dyDescent="0.2">
      <c r="A285" s="113">
        <f t="shared" si="21"/>
        <v>285</v>
      </c>
      <c r="B285" s="113">
        <v>294</v>
      </c>
      <c r="C285" s="122" t="s">
        <v>415</v>
      </c>
      <c r="D285" s="113" t="s">
        <v>1</v>
      </c>
      <c r="E285" s="117" t="s">
        <v>201</v>
      </c>
      <c r="F285" s="121" t="str">
        <f>IF(ISBLANK(INDEX(Prozesseinheiten,Step,3)),"",INDEX(Prozesseinheiten,Step,3))</f>
        <v/>
      </c>
      <c r="G285" s="116" t="str">
        <f>IF(ISBLANK(INDEX(Prozesswerte,Step,3)),"",INDEX(Prozesswerte,Step,3))</f>
        <v/>
      </c>
    </row>
    <row r="286" spans="1:7" x14ac:dyDescent="0.2">
      <c r="A286" s="113">
        <f t="shared" si="21"/>
        <v>287</v>
      </c>
      <c r="B286" s="113">
        <v>296</v>
      </c>
      <c r="C286" s="122" t="s">
        <v>416</v>
      </c>
      <c r="D286" s="113" t="s">
        <v>1</v>
      </c>
      <c r="E286" s="117" t="s">
        <v>202</v>
      </c>
      <c r="F286" s="121" t="str">
        <f>IF(ISBLANK(INDEX(Prozesseinheiten,Step,4)),"",INDEX(Prozesseinheiten,Step,4))</f>
        <v/>
      </c>
      <c r="G286" s="116" t="str">
        <f>IF(ISBLANK(INDEX(Prozesswerte,Step,4)),"",INDEX(Prozesswerte,Step,4))</f>
        <v/>
      </c>
    </row>
    <row r="287" spans="1:7" x14ac:dyDescent="0.2">
      <c r="A287" s="113">
        <f t="shared" si="21"/>
        <v>289</v>
      </c>
      <c r="B287" s="113">
        <v>298</v>
      </c>
      <c r="C287" s="122" t="s">
        <v>417</v>
      </c>
      <c r="D287" s="113" t="s">
        <v>2</v>
      </c>
      <c r="E287" s="117" t="s">
        <v>194</v>
      </c>
      <c r="F287" s="121"/>
      <c r="G287" s="116"/>
    </row>
    <row r="288" spans="1:7" x14ac:dyDescent="0.2">
      <c r="A288" s="113">
        <f t="shared" si="21"/>
        <v>289</v>
      </c>
      <c r="B288" s="113">
        <v>298</v>
      </c>
      <c r="C288" s="122" t="s">
        <v>418</v>
      </c>
      <c r="D288" s="113" t="s">
        <v>2</v>
      </c>
      <c r="E288" s="117" t="s">
        <v>195</v>
      </c>
      <c r="F288" s="121"/>
      <c r="G288" s="116"/>
    </row>
    <row r="289" spans="1:7" x14ac:dyDescent="0.2">
      <c r="A289" s="113">
        <f t="shared" si="21"/>
        <v>289</v>
      </c>
      <c r="B289" s="113">
        <v>298</v>
      </c>
      <c r="C289" s="122" t="s">
        <v>419</v>
      </c>
      <c r="D289" s="113" t="s">
        <v>2</v>
      </c>
      <c r="E289" s="117" t="s">
        <v>197</v>
      </c>
      <c r="F289" s="121"/>
      <c r="G289" s="116"/>
    </row>
    <row r="290" spans="1:7" x14ac:dyDescent="0.2">
      <c r="A290" s="113">
        <f t="shared" si="21"/>
        <v>289</v>
      </c>
      <c r="B290" s="113">
        <v>298</v>
      </c>
      <c r="C290" s="122" t="s">
        <v>420</v>
      </c>
      <c r="D290" s="113" t="s">
        <v>2</v>
      </c>
      <c r="E290" s="117" t="s">
        <v>202</v>
      </c>
      <c r="F290" s="121"/>
      <c r="G290" s="116"/>
    </row>
    <row r="291" spans="1:7" x14ac:dyDescent="0.2">
      <c r="A291" s="113">
        <f t="shared" si="21"/>
        <v>290</v>
      </c>
      <c r="B291" s="113">
        <v>299</v>
      </c>
      <c r="C291" s="122" t="s">
        <v>421</v>
      </c>
      <c r="D291" s="113" t="s">
        <v>3</v>
      </c>
      <c r="E291" s="117" t="s">
        <v>198</v>
      </c>
      <c r="F291" s="121"/>
      <c r="G291" s="116"/>
    </row>
    <row r="292" spans="1:7" x14ac:dyDescent="0.2">
      <c r="A292" s="113">
        <f t="shared" ref="A292:A300" si="22">B292-9</f>
        <v>291</v>
      </c>
      <c r="B292" s="113">
        <v>300</v>
      </c>
      <c r="C292" s="122" t="s">
        <v>422</v>
      </c>
      <c r="D292" s="113" t="s">
        <v>1</v>
      </c>
      <c r="E292" s="117" t="s">
        <v>199</v>
      </c>
      <c r="F292" s="121" t="str">
        <f>IF(ISBLANK(INDEX(Prozesseinheiten,Step,1)),"",INDEX(Prozesseinheiten,Step,1))</f>
        <v/>
      </c>
      <c r="G292" s="116" t="str">
        <f>IF(ISBLANK(INDEX(Prozesswerte,Step,1)),"",INDEX(Prozesswerte,Step,1))</f>
        <v/>
      </c>
    </row>
    <row r="293" spans="1:7" x14ac:dyDescent="0.2">
      <c r="A293" s="113">
        <f t="shared" si="22"/>
        <v>293</v>
      </c>
      <c r="B293" s="113">
        <v>302</v>
      </c>
      <c r="C293" s="122" t="s">
        <v>423</v>
      </c>
      <c r="D293" s="113" t="s">
        <v>1</v>
      </c>
      <c r="E293" s="117" t="s">
        <v>200</v>
      </c>
      <c r="F293" s="121" t="str">
        <f>IF(ISBLANK(INDEX(Prozesseinheiten,Step,2)),"",INDEX(Prozesseinheiten,Step,2))</f>
        <v/>
      </c>
      <c r="G293" s="116" t="str">
        <f>IF(ISBLANK(INDEX(Prozesswerte,Step,2)),"",INDEX(Prozesswerte,Step,2))</f>
        <v/>
      </c>
    </row>
    <row r="294" spans="1:7" x14ac:dyDescent="0.2">
      <c r="A294" s="113">
        <f t="shared" si="22"/>
        <v>295</v>
      </c>
      <c r="B294" s="113">
        <v>304</v>
      </c>
      <c r="C294" s="122" t="s">
        <v>424</v>
      </c>
      <c r="D294" s="113" t="s">
        <v>1</v>
      </c>
      <c r="E294" s="117" t="s">
        <v>201</v>
      </c>
      <c r="F294" s="121" t="str">
        <f>IF(ISBLANK(INDEX(Prozesseinheiten,Step,3)),"",INDEX(Prozesseinheiten,Step,3))</f>
        <v/>
      </c>
      <c r="G294" s="116" t="str">
        <f>IF(ISBLANK(INDEX(Prozesswerte,Step,3)),"",INDEX(Prozesswerte,Step,3))</f>
        <v/>
      </c>
    </row>
    <row r="295" spans="1:7" x14ac:dyDescent="0.2">
      <c r="A295" s="113">
        <f t="shared" si="22"/>
        <v>297</v>
      </c>
      <c r="B295" s="113">
        <v>306</v>
      </c>
      <c r="C295" s="122" t="s">
        <v>425</v>
      </c>
      <c r="D295" s="113" t="s">
        <v>1</v>
      </c>
      <c r="E295" s="117" t="s">
        <v>202</v>
      </c>
      <c r="F295" s="121" t="str">
        <f>IF(ISBLANK(INDEX(Prozesseinheiten,Step,4)),"",INDEX(Prozesseinheiten,Step,4))</f>
        <v/>
      </c>
      <c r="G295" s="116" t="str">
        <f>IF(ISBLANK(INDEX(Prozesswerte,Step,4)),"",INDEX(Prozesswerte,Step,4))</f>
        <v/>
      </c>
    </row>
    <row r="296" spans="1:7" x14ac:dyDescent="0.2">
      <c r="A296" s="113">
        <f t="shared" si="22"/>
        <v>299</v>
      </c>
      <c r="B296" s="113">
        <v>308</v>
      </c>
      <c r="C296" s="122" t="s">
        <v>426</v>
      </c>
      <c r="D296" s="113" t="s">
        <v>2</v>
      </c>
      <c r="E296" s="117" t="s">
        <v>194</v>
      </c>
      <c r="F296" s="121"/>
      <c r="G296" s="116"/>
    </row>
    <row r="297" spans="1:7" x14ac:dyDescent="0.2">
      <c r="A297" s="113">
        <f t="shared" si="22"/>
        <v>299</v>
      </c>
      <c r="B297" s="113">
        <v>308</v>
      </c>
      <c r="C297" s="122" t="s">
        <v>427</v>
      </c>
      <c r="D297" s="113" t="s">
        <v>2</v>
      </c>
      <c r="E297" s="117" t="s">
        <v>195</v>
      </c>
      <c r="F297" s="121"/>
      <c r="G297" s="116"/>
    </row>
    <row r="298" spans="1:7" x14ac:dyDescent="0.2">
      <c r="A298" s="113">
        <f t="shared" si="22"/>
        <v>299</v>
      </c>
      <c r="B298" s="113">
        <v>308</v>
      </c>
      <c r="C298" s="122" t="s">
        <v>428</v>
      </c>
      <c r="D298" s="113" t="s">
        <v>2</v>
      </c>
      <c r="E298" s="117" t="s">
        <v>197</v>
      </c>
      <c r="F298" s="121"/>
      <c r="G298" s="116"/>
    </row>
    <row r="299" spans="1:7" x14ac:dyDescent="0.2">
      <c r="A299" s="113">
        <f t="shared" si="22"/>
        <v>299</v>
      </c>
      <c r="B299" s="113">
        <v>308</v>
      </c>
      <c r="C299" s="122" t="s">
        <v>429</v>
      </c>
      <c r="D299" s="113" t="s">
        <v>2</v>
      </c>
      <c r="E299" s="117" t="s">
        <v>202</v>
      </c>
      <c r="F299" s="121"/>
      <c r="G299" s="116"/>
    </row>
    <row r="300" spans="1:7" x14ac:dyDescent="0.2">
      <c r="A300" s="113">
        <f t="shared" si="22"/>
        <v>300</v>
      </c>
      <c r="B300" s="113">
        <v>309</v>
      </c>
      <c r="C300" s="122" t="s">
        <v>430</v>
      </c>
      <c r="D300" s="113" t="s">
        <v>3</v>
      </c>
      <c r="E300" s="117" t="s">
        <v>198</v>
      </c>
      <c r="F300" s="121"/>
      <c r="G300" s="116"/>
    </row>
    <row r="301" spans="1:7" x14ac:dyDescent="0.2">
      <c r="A301" s="113">
        <f t="shared" ref="A301:A309" si="23">B301-9</f>
        <v>301</v>
      </c>
      <c r="B301" s="113">
        <v>310</v>
      </c>
      <c r="C301" s="122" t="s">
        <v>431</v>
      </c>
      <c r="D301" s="113" t="s">
        <v>1</v>
      </c>
      <c r="E301" s="117" t="s">
        <v>199</v>
      </c>
      <c r="F301" s="121" t="str">
        <f>IF(ISBLANK(INDEX(Prozesseinheiten,Step,1)),"",INDEX(Prozesseinheiten,Step,1))</f>
        <v/>
      </c>
      <c r="G301" s="116" t="str">
        <f>IF(ISBLANK(INDEX(Prozesswerte,Step,1)),"",INDEX(Prozesswerte,Step,1))</f>
        <v/>
      </c>
    </row>
    <row r="302" spans="1:7" x14ac:dyDescent="0.2">
      <c r="A302" s="113">
        <f t="shared" si="23"/>
        <v>303</v>
      </c>
      <c r="B302" s="113">
        <v>312</v>
      </c>
      <c r="C302" s="122" t="s">
        <v>432</v>
      </c>
      <c r="D302" s="113" t="s">
        <v>1</v>
      </c>
      <c r="E302" s="117" t="s">
        <v>200</v>
      </c>
      <c r="F302" s="121" t="str">
        <f>IF(ISBLANK(INDEX(Prozesseinheiten,Step,2)),"",INDEX(Prozesseinheiten,Step,2))</f>
        <v/>
      </c>
      <c r="G302" s="116" t="str">
        <f>IF(ISBLANK(INDEX(Prozesswerte,Step,2)),"",INDEX(Prozesswerte,Step,2))</f>
        <v/>
      </c>
    </row>
    <row r="303" spans="1:7" x14ac:dyDescent="0.2">
      <c r="A303" s="113">
        <f t="shared" si="23"/>
        <v>305</v>
      </c>
      <c r="B303" s="113">
        <v>314</v>
      </c>
      <c r="C303" s="122" t="s">
        <v>433</v>
      </c>
      <c r="D303" s="113" t="s">
        <v>1</v>
      </c>
      <c r="E303" s="117" t="s">
        <v>201</v>
      </c>
      <c r="F303" s="121" t="str">
        <f>IF(ISBLANK(INDEX(Prozesseinheiten,Step,3)),"",INDEX(Prozesseinheiten,Step,3))</f>
        <v/>
      </c>
      <c r="G303" s="116" t="str">
        <f>IF(ISBLANK(INDEX(Prozesswerte,Step,3)),"",INDEX(Prozesswerte,Step,3))</f>
        <v/>
      </c>
    </row>
    <row r="304" spans="1:7" x14ac:dyDescent="0.2">
      <c r="A304" s="113">
        <f t="shared" si="23"/>
        <v>307</v>
      </c>
      <c r="B304" s="113">
        <v>316</v>
      </c>
      <c r="C304" s="122" t="s">
        <v>434</v>
      </c>
      <c r="D304" s="113" t="s">
        <v>1</v>
      </c>
      <c r="E304" s="117" t="s">
        <v>202</v>
      </c>
      <c r="F304" s="121" t="str">
        <f>IF(ISBLANK(INDEX(Prozesseinheiten,Step,4)),"",INDEX(Prozesseinheiten,Step,4))</f>
        <v/>
      </c>
      <c r="G304" s="116" t="str">
        <f>IF(ISBLANK(INDEX(Prozesswerte,Step,4)),"",INDEX(Prozesswerte,Step,4))</f>
        <v/>
      </c>
    </row>
    <row r="305" spans="1:7" x14ac:dyDescent="0.2">
      <c r="A305" s="113">
        <f t="shared" si="23"/>
        <v>309</v>
      </c>
      <c r="B305" s="113">
        <v>318</v>
      </c>
      <c r="C305" s="122" t="s">
        <v>435</v>
      </c>
      <c r="D305" s="113" t="s">
        <v>2</v>
      </c>
      <c r="E305" s="117" t="s">
        <v>194</v>
      </c>
      <c r="F305" s="121"/>
      <c r="G305" s="116"/>
    </row>
    <row r="306" spans="1:7" x14ac:dyDescent="0.2">
      <c r="A306" s="113">
        <f t="shared" si="23"/>
        <v>309</v>
      </c>
      <c r="B306" s="113">
        <v>318</v>
      </c>
      <c r="C306" s="122" t="s">
        <v>436</v>
      </c>
      <c r="D306" s="113" t="s">
        <v>2</v>
      </c>
      <c r="E306" s="117" t="s">
        <v>195</v>
      </c>
      <c r="F306" s="121"/>
      <c r="G306" s="116"/>
    </row>
    <row r="307" spans="1:7" x14ac:dyDescent="0.2">
      <c r="A307" s="113">
        <f t="shared" si="23"/>
        <v>309</v>
      </c>
      <c r="B307" s="113">
        <v>318</v>
      </c>
      <c r="C307" s="122" t="s">
        <v>437</v>
      </c>
      <c r="D307" s="113" t="s">
        <v>2</v>
      </c>
      <c r="E307" s="117" t="s">
        <v>197</v>
      </c>
      <c r="F307" s="121"/>
      <c r="G307" s="116"/>
    </row>
    <row r="308" spans="1:7" x14ac:dyDescent="0.2">
      <c r="A308" s="113">
        <f t="shared" si="23"/>
        <v>309</v>
      </c>
      <c r="B308" s="113">
        <v>318</v>
      </c>
      <c r="C308" s="122" t="s">
        <v>438</v>
      </c>
      <c r="D308" s="113" t="s">
        <v>2</v>
      </c>
      <c r="E308" s="117" t="s">
        <v>202</v>
      </c>
      <c r="F308" s="121"/>
      <c r="G308" s="116"/>
    </row>
    <row r="309" spans="1:7" x14ac:dyDescent="0.2">
      <c r="A309" s="113">
        <f t="shared" si="23"/>
        <v>310</v>
      </c>
      <c r="B309" s="113">
        <v>319</v>
      </c>
      <c r="C309" s="122" t="s">
        <v>439</v>
      </c>
      <c r="D309" s="113" t="s">
        <v>3</v>
      </c>
      <c r="E309" s="117" t="s">
        <v>198</v>
      </c>
      <c r="F309" s="121"/>
      <c r="G309" s="116"/>
    </row>
    <row r="310" spans="1:7" x14ac:dyDescent="0.2">
      <c r="A310" s="113">
        <f t="shared" ref="A310:A318" si="24">B310-9</f>
        <v>311</v>
      </c>
      <c r="B310" s="113">
        <v>320</v>
      </c>
      <c r="C310" s="122" t="s">
        <v>440</v>
      </c>
      <c r="D310" s="113" t="s">
        <v>1</v>
      </c>
      <c r="E310" s="117" t="s">
        <v>199</v>
      </c>
      <c r="F310" s="121" t="str">
        <f>IF(ISBLANK(INDEX(Prozesseinheiten,Step,1)),"",INDEX(Prozesseinheiten,Step,1))</f>
        <v/>
      </c>
      <c r="G310" s="116" t="str">
        <f>IF(ISBLANK(INDEX(Prozesswerte,Step,1)),"",INDEX(Prozesswerte,Step,1))</f>
        <v/>
      </c>
    </row>
    <row r="311" spans="1:7" x14ac:dyDescent="0.2">
      <c r="A311" s="113">
        <f t="shared" si="24"/>
        <v>313</v>
      </c>
      <c r="B311" s="113">
        <v>322</v>
      </c>
      <c r="C311" s="122" t="s">
        <v>441</v>
      </c>
      <c r="D311" s="113" t="s">
        <v>1</v>
      </c>
      <c r="E311" s="117" t="s">
        <v>200</v>
      </c>
      <c r="F311" s="121" t="str">
        <f>IF(ISBLANK(INDEX(Prozesseinheiten,Step,2)),"",INDEX(Prozesseinheiten,Step,2))</f>
        <v/>
      </c>
      <c r="G311" s="116" t="str">
        <f>IF(ISBLANK(INDEX(Prozesswerte,Step,2)),"",INDEX(Prozesswerte,Step,2))</f>
        <v/>
      </c>
    </row>
    <row r="312" spans="1:7" x14ac:dyDescent="0.2">
      <c r="A312" s="113">
        <f t="shared" si="24"/>
        <v>315</v>
      </c>
      <c r="B312" s="113">
        <v>324</v>
      </c>
      <c r="C312" s="122" t="s">
        <v>442</v>
      </c>
      <c r="D312" s="113" t="s">
        <v>1</v>
      </c>
      <c r="E312" s="117" t="s">
        <v>201</v>
      </c>
      <c r="F312" s="121" t="str">
        <f>IF(ISBLANK(INDEX(Prozesseinheiten,Step,3)),"",INDEX(Prozesseinheiten,Step,3))</f>
        <v/>
      </c>
      <c r="G312" s="116" t="str">
        <f>IF(ISBLANK(INDEX(Prozesswerte,Step,3)),"",INDEX(Prozesswerte,Step,3))</f>
        <v/>
      </c>
    </row>
    <row r="313" spans="1:7" x14ac:dyDescent="0.2">
      <c r="A313" s="113">
        <f t="shared" si="24"/>
        <v>317</v>
      </c>
      <c r="B313" s="113">
        <v>326</v>
      </c>
      <c r="C313" s="122" t="s">
        <v>443</v>
      </c>
      <c r="D313" s="113" t="s">
        <v>1</v>
      </c>
      <c r="E313" s="117" t="s">
        <v>202</v>
      </c>
      <c r="F313" s="121" t="str">
        <f>IF(ISBLANK(INDEX(Prozesseinheiten,Step,4)),"",INDEX(Prozesseinheiten,Step,4))</f>
        <v/>
      </c>
      <c r="G313" s="116" t="str">
        <f>IF(ISBLANK(INDEX(Prozesswerte,Step,4)),"",INDEX(Prozesswerte,Step,4))</f>
        <v/>
      </c>
    </row>
    <row r="314" spans="1:7" x14ac:dyDescent="0.2">
      <c r="A314" s="113">
        <f t="shared" si="24"/>
        <v>319</v>
      </c>
      <c r="B314" s="113">
        <v>328</v>
      </c>
      <c r="C314" s="122" t="s">
        <v>444</v>
      </c>
      <c r="D314" s="113" t="s">
        <v>2</v>
      </c>
      <c r="E314" s="117" t="s">
        <v>194</v>
      </c>
      <c r="F314" s="121"/>
      <c r="G314" s="116"/>
    </row>
    <row r="315" spans="1:7" x14ac:dyDescent="0.2">
      <c r="A315" s="113">
        <f t="shared" si="24"/>
        <v>319</v>
      </c>
      <c r="B315" s="113">
        <v>328</v>
      </c>
      <c r="C315" s="122" t="s">
        <v>445</v>
      </c>
      <c r="D315" s="113" t="s">
        <v>2</v>
      </c>
      <c r="E315" s="117" t="s">
        <v>195</v>
      </c>
      <c r="F315" s="121"/>
      <c r="G315" s="116"/>
    </row>
    <row r="316" spans="1:7" x14ac:dyDescent="0.2">
      <c r="A316" s="113">
        <f t="shared" si="24"/>
        <v>319</v>
      </c>
      <c r="B316" s="113">
        <v>328</v>
      </c>
      <c r="C316" s="122" t="s">
        <v>446</v>
      </c>
      <c r="D316" s="113" t="s">
        <v>2</v>
      </c>
      <c r="E316" s="117" t="s">
        <v>197</v>
      </c>
      <c r="F316" s="121"/>
      <c r="G316" s="116"/>
    </row>
    <row r="317" spans="1:7" x14ac:dyDescent="0.2">
      <c r="A317" s="113">
        <f t="shared" si="24"/>
        <v>319</v>
      </c>
      <c r="B317" s="113">
        <v>328</v>
      </c>
      <c r="C317" s="122" t="s">
        <v>447</v>
      </c>
      <c r="D317" s="113" t="s">
        <v>2</v>
      </c>
      <c r="E317" s="117" t="s">
        <v>202</v>
      </c>
      <c r="F317" s="121"/>
      <c r="G317" s="116"/>
    </row>
    <row r="318" spans="1:7" x14ac:dyDescent="0.2">
      <c r="A318" s="113">
        <f t="shared" si="24"/>
        <v>320</v>
      </c>
      <c r="B318" s="113">
        <v>329</v>
      </c>
      <c r="C318" s="122" t="s">
        <v>448</v>
      </c>
      <c r="D318" s="113" t="s">
        <v>3</v>
      </c>
      <c r="E318" s="117" t="s">
        <v>198</v>
      </c>
      <c r="F318" s="121"/>
      <c r="G318" s="116"/>
    </row>
    <row r="319" spans="1:7" x14ac:dyDescent="0.2">
      <c r="A319" s="113">
        <f t="shared" ref="A319:A327" si="25">B319-9</f>
        <v>321</v>
      </c>
      <c r="B319" s="113">
        <v>330</v>
      </c>
      <c r="C319" s="122" t="s">
        <v>449</v>
      </c>
      <c r="D319" s="113" t="s">
        <v>1</v>
      </c>
      <c r="E319" s="117" t="s">
        <v>199</v>
      </c>
      <c r="F319" s="121" t="str">
        <f>IF(ISBLANK(INDEX(Prozesseinheiten,Step,1)),"",INDEX(Prozesseinheiten,Step,1))</f>
        <v/>
      </c>
      <c r="G319" s="116" t="str">
        <f>IF(ISBLANK(INDEX(Prozesswerte,Step,1)),"",INDEX(Prozesswerte,Step,1))</f>
        <v/>
      </c>
    </row>
    <row r="320" spans="1:7" x14ac:dyDescent="0.2">
      <c r="A320" s="113">
        <f t="shared" si="25"/>
        <v>323</v>
      </c>
      <c r="B320" s="113">
        <v>332</v>
      </c>
      <c r="C320" s="122" t="s">
        <v>450</v>
      </c>
      <c r="D320" s="113" t="s">
        <v>1</v>
      </c>
      <c r="E320" s="117" t="s">
        <v>200</v>
      </c>
      <c r="F320" s="121" t="str">
        <f>IF(ISBLANK(INDEX(Prozesseinheiten,Step,2)),"",INDEX(Prozesseinheiten,Step,2))</f>
        <v/>
      </c>
      <c r="G320" s="116" t="str">
        <f>IF(ISBLANK(INDEX(Prozesswerte,Step,2)),"",INDEX(Prozesswerte,Step,2))</f>
        <v/>
      </c>
    </row>
    <row r="321" spans="1:7" x14ac:dyDescent="0.2">
      <c r="A321" s="113">
        <f t="shared" si="25"/>
        <v>325</v>
      </c>
      <c r="B321" s="113">
        <v>334</v>
      </c>
      <c r="C321" s="122" t="s">
        <v>451</v>
      </c>
      <c r="D321" s="113" t="s">
        <v>1</v>
      </c>
      <c r="E321" s="117" t="s">
        <v>201</v>
      </c>
      <c r="F321" s="121" t="str">
        <f>IF(ISBLANK(INDEX(Prozesseinheiten,Step,3)),"",INDEX(Prozesseinheiten,Step,3))</f>
        <v/>
      </c>
      <c r="G321" s="116" t="str">
        <f>IF(ISBLANK(INDEX(Prozesswerte,Step,3)),"",INDEX(Prozesswerte,Step,3))</f>
        <v/>
      </c>
    </row>
    <row r="322" spans="1:7" x14ac:dyDescent="0.2">
      <c r="A322" s="113">
        <f t="shared" si="25"/>
        <v>327</v>
      </c>
      <c r="B322" s="113">
        <v>336</v>
      </c>
      <c r="C322" s="122" t="s">
        <v>452</v>
      </c>
      <c r="D322" s="113" t="s">
        <v>1</v>
      </c>
      <c r="E322" s="117" t="s">
        <v>202</v>
      </c>
      <c r="F322" s="121" t="str">
        <f>IF(ISBLANK(INDEX(Prozesseinheiten,Step,4)),"",INDEX(Prozesseinheiten,Step,4))</f>
        <v/>
      </c>
      <c r="G322" s="116" t="str">
        <f>IF(ISBLANK(INDEX(Prozesswerte,Step,4)),"",INDEX(Prozesswerte,Step,4))</f>
        <v/>
      </c>
    </row>
    <row r="323" spans="1:7" x14ac:dyDescent="0.2">
      <c r="A323" s="113">
        <f t="shared" si="25"/>
        <v>329</v>
      </c>
      <c r="B323" s="113">
        <v>338</v>
      </c>
      <c r="C323" s="122" t="s">
        <v>453</v>
      </c>
      <c r="D323" s="113" t="s">
        <v>2</v>
      </c>
      <c r="E323" s="117" t="s">
        <v>194</v>
      </c>
      <c r="F323" s="121"/>
      <c r="G323" s="116"/>
    </row>
    <row r="324" spans="1:7" x14ac:dyDescent="0.2">
      <c r="A324" s="113">
        <f t="shared" si="25"/>
        <v>329</v>
      </c>
      <c r="B324" s="113">
        <v>338</v>
      </c>
      <c r="C324" s="122" t="s">
        <v>454</v>
      </c>
      <c r="D324" s="113" t="s">
        <v>2</v>
      </c>
      <c r="E324" s="117" t="s">
        <v>195</v>
      </c>
      <c r="F324" s="121"/>
      <c r="G324" s="116"/>
    </row>
    <row r="325" spans="1:7" x14ac:dyDescent="0.2">
      <c r="A325" s="113">
        <f t="shared" si="25"/>
        <v>329</v>
      </c>
      <c r="B325" s="113">
        <v>338</v>
      </c>
      <c r="C325" s="122" t="s">
        <v>455</v>
      </c>
      <c r="D325" s="113" t="s">
        <v>2</v>
      </c>
      <c r="E325" s="117" t="s">
        <v>197</v>
      </c>
      <c r="F325" s="121"/>
      <c r="G325" s="116"/>
    </row>
    <row r="326" spans="1:7" x14ac:dyDescent="0.2">
      <c r="A326" s="113">
        <f t="shared" si="25"/>
        <v>329</v>
      </c>
      <c r="B326" s="113">
        <v>338</v>
      </c>
      <c r="C326" s="122" t="s">
        <v>456</v>
      </c>
      <c r="D326" s="113" t="s">
        <v>2</v>
      </c>
      <c r="E326" s="117" t="s">
        <v>202</v>
      </c>
      <c r="F326" s="121"/>
      <c r="G326" s="116"/>
    </row>
    <row r="327" spans="1:7" x14ac:dyDescent="0.2">
      <c r="A327" s="113">
        <f t="shared" si="25"/>
        <v>330</v>
      </c>
      <c r="B327" s="113">
        <v>339</v>
      </c>
      <c r="C327" s="122" t="s">
        <v>457</v>
      </c>
      <c r="D327" s="113" t="s">
        <v>3</v>
      </c>
      <c r="E327" s="117" t="s">
        <v>198</v>
      </c>
      <c r="F327" s="121"/>
      <c r="G327" s="116"/>
    </row>
    <row r="328" spans="1:7" x14ac:dyDescent="0.2">
      <c r="A328" s="113">
        <f t="shared" ref="A328:A336" si="26">B328-9</f>
        <v>331</v>
      </c>
      <c r="B328" s="113">
        <v>340</v>
      </c>
      <c r="C328" s="122" t="s">
        <v>458</v>
      </c>
      <c r="D328" s="113" t="s">
        <v>1</v>
      </c>
      <c r="E328" s="117" t="s">
        <v>199</v>
      </c>
      <c r="F328" s="121" t="str">
        <f>IF(ISBLANK(INDEX(Prozesseinheiten,Step,1)),"",INDEX(Prozesseinheiten,Step,1))</f>
        <v/>
      </c>
      <c r="G328" s="116" t="str">
        <f>IF(ISBLANK(INDEX(Prozesswerte,Step,1)),"",INDEX(Prozesswerte,Step,1))</f>
        <v/>
      </c>
    </row>
    <row r="329" spans="1:7" x14ac:dyDescent="0.2">
      <c r="A329" s="113">
        <f t="shared" si="26"/>
        <v>333</v>
      </c>
      <c r="B329" s="113">
        <v>342</v>
      </c>
      <c r="C329" s="122" t="s">
        <v>459</v>
      </c>
      <c r="D329" s="113" t="s">
        <v>1</v>
      </c>
      <c r="E329" s="117" t="s">
        <v>200</v>
      </c>
      <c r="F329" s="121" t="str">
        <f>IF(ISBLANK(INDEX(Prozesseinheiten,Step,2)),"",INDEX(Prozesseinheiten,Step,2))</f>
        <v/>
      </c>
      <c r="G329" s="116" t="str">
        <f>IF(ISBLANK(INDEX(Prozesswerte,Step,2)),"",INDEX(Prozesswerte,Step,2))</f>
        <v/>
      </c>
    </row>
    <row r="330" spans="1:7" x14ac:dyDescent="0.2">
      <c r="A330" s="113">
        <f t="shared" si="26"/>
        <v>335</v>
      </c>
      <c r="B330" s="113">
        <v>344</v>
      </c>
      <c r="C330" s="122" t="s">
        <v>460</v>
      </c>
      <c r="D330" s="113" t="s">
        <v>1</v>
      </c>
      <c r="E330" s="117" t="s">
        <v>201</v>
      </c>
      <c r="F330" s="121" t="str">
        <f>IF(ISBLANK(INDEX(Prozesseinheiten,Step,3)),"",INDEX(Prozesseinheiten,Step,3))</f>
        <v/>
      </c>
      <c r="G330" s="116" t="str">
        <f>IF(ISBLANK(INDEX(Prozesswerte,Step,3)),"",INDEX(Prozesswerte,Step,3))</f>
        <v/>
      </c>
    </row>
    <row r="331" spans="1:7" x14ac:dyDescent="0.2">
      <c r="A331" s="113">
        <f t="shared" si="26"/>
        <v>337</v>
      </c>
      <c r="B331" s="113">
        <v>346</v>
      </c>
      <c r="C331" s="122" t="s">
        <v>461</v>
      </c>
      <c r="D331" s="113" t="s">
        <v>1</v>
      </c>
      <c r="E331" s="117" t="s">
        <v>202</v>
      </c>
      <c r="F331" s="121" t="str">
        <f>IF(ISBLANK(INDEX(Prozesseinheiten,Step,4)),"",INDEX(Prozesseinheiten,Step,4))</f>
        <v/>
      </c>
      <c r="G331" s="116" t="str">
        <f>IF(ISBLANK(INDEX(Prozesswerte,Step,4)),"",INDEX(Prozesswerte,Step,4))</f>
        <v/>
      </c>
    </row>
    <row r="332" spans="1:7" x14ac:dyDescent="0.2">
      <c r="A332" s="113">
        <f t="shared" si="26"/>
        <v>339</v>
      </c>
      <c r="B332" s="113">
        <v>348</v>
      </c>
      <c r="C332" s="122" t="s">
        <v>462</v>
      </c>
      <c r="D332" s="113" t="s">
        <v>2</v>
      </c>
      <c r="E332" s="117" t="s">
        <v>194</v>
      </c>
      <c r="F332" s="121"/>
      <c r="G332" s="116"/>
    </row>
    <row r="333" spans="1:7" x14ac:dyDescent="0.2">
      <c r="A333" s="113">
        <f t="shared" si="26"/>
        <v>339</v>
      </c>
      <c r="B333" s="113">
        <v>348</v>
      </c>
      <c r="C333" s="122" t="s">
        <v>463</v>
      </c>
      <c r="D333" s="113" t="s">
        <v>2</v>
      </c>
      <c r="E333" s="117" t="s">
        <v>195</v>
      </c>
      <c r="F333" s="121"/>
      <c r="G333" s="116"/>
    </row>
    <row r="334" spans="1:7" x14ac:dyDescent="0.2">
      <c r="A334" s="113">
        <f t="shared" si="26"/>
        <v>339</v>
      </c>
      <c r="B334" s="113">
        <v>348</v>
      </c>
      <c r="C334" s="122" t="s">
        <v>464</v>
      </c>
      <c r="D334" s="113" t="s">
        <v>2</v>
      </c>
      <c r="E334" s="117" t="s">
        <v>197</v>
      </c>
      <c r="F334" s="121"/>
      <c r="G334" s="116"/>
    </row>
    <row r="335" spans="1:7" x14ac:dyDescent="0.2">
      <c r="A335" s="113">
        <f t="shared" si="26"/>
        <v>339</v>
      </c>
      <c r="B335" s="113">
        <v>348</v>
      </c>
      <c r="C335" s="122" t="s">
        <v>465</v>
      </c>
      <c r="D335" s="113" t="s">
        <v>2</v>
      </c>
      <c r="E335" s="117" t="s">
        <v>202</v>
      </c>
      <c r="F335" s="121"/>
      <c r="G335" s="116"/>
    </row>
    <row r="336" spans="1:7" x14ac:dyDescent="0.2">
      <c r="A336" s="113">
        <f t="shared" si="26"/>
        <v>340</v>
      </c>
      <c r="B336" s="113">
        <v>349</v>
      </c>
      <c r="C336" s="122" t="s">
        <v>466</v>
      </c>
      <c r="D336" s="113" t="s">
        <v>3</v>
      </c>
      <c r="E336" s="117" t="s">
        <v>198</v>
      </c>
      <c r="F336" s="121"/>
      <c r="G336" s="116"/>
    </row>
    <row r="337" spans="1:7" x14ac:dyDescent="0.2">
      <c r="A337" s="113">
        <f t="shared" ref="A337:A345" si="27">B337-9</f>
        <v>341</v>
      </c>
      <c r="B337" s="113">
        <v>350</v>
      </c>
      <c r="C337" s="122" t="s">
        <v>467</v>
      </c>
      <c r="D337" s="113" t="s">
        <v>1</v>
      </c>
      <c r="E337" s="117" t="s">
        <v>199</v>
      </c>
      <c r="F337" s="121" t="str">
        <f>IF(ISBLANK(INDEX(Prozesseinheiten,Step,1)),"",INDEX(Prozesseinheiten,Step,1))</f>
        <v/>
      </c>
      <c r="G337" s="116" t="str">
        <f>IF(ISBLANK(INDEX(Prozesswerte,Step,1)),"",INDEX(Prozesswerte,Step,1))</f>
        <v/>
      </c>
    </row>
    <row r="338" spans="1:7" x14ac:dyDescent="0.2">
      <c r="A338" s="113">
        <f t="shared" si="27"/>
        <v>343</v>
      </c>
      <c r="B338" s="113">
        <v>352</v>
      </c>
      <c r="C338" s="122" t="s">
        <v>468</v>
      </c>
      <c r="D338" s="113" t="s">
        <v>1</v>
      </c>
      <c r="E338" s="117" t="s">
        <v>200</v>
      </c>
      <c r="F338" s="121" t="str">
        <f>IF(ISBLANK(INDEX(Prozesseinheiten,Step,2)),"",INDEX(Prozesseinheiten,Step,2))</f>
        <v/>
      </c>
      <c r="G338" s="116" t="str">
        <f>IF(ISBLANK(INDEX(Prozesswerte,Step,2)),"",INDEX(Prozesswerte,Step,2))</f>
        <v/>
      </c>
    </row>
    <row r="339" spans="1:7" x14ac:dyDescent="0.2">
      <c r="A339" s="113">
        <f t="shared" si="27"/>
        <v>345</v>
      </c>
      <c r="B339" s="113">
        <v>354</v>
      </c>
      <c r="C339" s="122" t="s">
        <v>469</v>
      </c>
      <c r="D339" s="113" t="s">
        <v>1</v>
      </c>
      <c r="E339" s="117" t="s">
        <v>201</v>
      </c>
      <c r="F339" s="121" t="str">
        <f>IF(ISBLANK(INDEX(Prozesseinheiten,Step,3)),"",INDEX(Prozesseinheiten,Step,3))</f>
        <v/>
      </c>
      <c r="G339" s="116" t="str">
        <f>IF(ISBLANK(INDEX(Prozesswerte,Step,3)),"",INDEX(Prozesswerte,Step,3))</f>
        <v/>
      </c>
    </row>
    <row r="340" spans="1:7" x14ac:dyDescent="0.2">
      <c r="A340" s="113">
        <f t="shared" si="27"/>
        <v>347</v>
      </c>
      <c r="B340" s="113">
        <v>356</v>
      </c>
      <c r="C340" s="122" t="s">
        <v>470</v>
      </c>
      <c r="D340" s="113" t="s">
        <v>1</v>
      </c>
      <c r="E340" s="117" t="s">
        <v>202</v>
      </c>
      <c r="F340" s="121" t="str">
        <f>IF(ISBLANK(INDEX(Prozesseinheiten,Step,4)),"",INDEX(Prozesseinheiten,Step,4))</f>
        <v/>
      </c>
      <c r="G340" s="116" t="str">
        <f>IF(ISBLANK(INDEX(Prozesswerte,Step,4)),"",INDEX(Prozesswerte,Step,4))</f>
        <v/>
      </c>
    </row>
    <row r="341" spans="1:7" x14ac:dyDescent="0.2">
      <c r="A341" s="113">
        <f t="shared" si="27"/>
        <v>349</v>
      </c>
      <c r="B341" s="113">
        <v>358</v>
      </c>
      <c r="C341" s="122" t="s">
        <v>471</v>
      </c>
      <c r="D341" s="113" t="s">
        <v>2</v>
      </c>
      <c r="E341" s="117" t="s">
        <v>194</v>
      </c>
      <c r="F341" s="121"/>
      <c r="G341" s="116"/>
    </row>
    <row r="342" spans="1:7" x14ac:dyDescent="0.2">
      <c r="A342" s="113">
        <f t="shared" si="27"/>
        <v>349</v>
      </c>
      <c r="B342" s="113">
        <v>358</v>
      </c>
      <c r="C342" s="122" t="s">
        <v>472</v>
      </c>
      <c r="D342" s="113" t="s">
        <v>2</v>
      </c>
      <c r="E342" s="117" t="s">
        <v>195</v>
      </c>
      <c r="F342" s="121"/>
      <c r="G342" s="116"/>
    </row>
    <row r="343" spans="1:7" x14ac:dyDescent="0.2">
      <c r="A343" s="113">
        <f t="shared" si="27"/>
        <v>349</v>
      </c>
      <c r="B343" s="113">
        <v>358</v>
      </c>
      <c r="C343" s="122" t="s">
        <v>473</v>
      </c>
      <c r="D343" s="113" t="s">
        <v>2</v>
      </c>
      <c r="E343" s="117" t="s">
        <v>197</v>
      </c>
      <c r="F343" s="121"/>
      <c r="G343" s="116"/>
    </row>
    <row r="344" spans="1:7" x14ac:dyDescent="0.2">
      <c r="A344" s="113">
        <f t="shared" si="27"/>
        <v>349</v>
      </c>
      <c r="B344" s="113">
        <v>358</v>
      </c>
      <c r="C344" s="122" t="s">
        <v>474</v>
      </c>
      <c r="D344" s="113" t="s">
        <v>2</v>
      </c>
      <c r="E344" s="117" t="s">
        <v>202</v>
      </c>
      <c r="F344" s="121"/>
      <c r="G344" s="116"/>
    </row>
    <row r="345" spans="1:7" x14ac:dyDescent="0.2">
      <c r="A345" s="113">
        <f t="shared" si="27"/>
        <v>350</v>
      </c>
      <c r="B345" s="113">
        <v>359</v>
      </c>
      <c r="C345" s="122" t="s">
        <v>475</v>
      </c>
      <c r="D345" s="113" t="s">
        <v>3</v>
      </c>
      <c r="E345" s="117" t="s">
        <v>198</v>
      </c>
      <c r="F345" s="121"/>
      <c r="G345" s="116"/>
    </row>
    <row r="346" spans="1:7" x14ac:dyDescent="0.2">
      <c r="A346" s="113">
        <f t="shared" ref="A346:A354" si="28">B346-9</f>
        <v>351</v>
      </c>
      <c r="B346" s="113">
        <v>360</v>
      </c>
      <c r="C346" s="122" t="s">
        <v>476</v>
      </c>
      <c r="D346" s="113" t="s">
        <v>1</v>
      </c>
      <c r="E346" s="117" t="s">
        <v>199</v>
      </c>
      <c r="F346" s="121" t="str">
        <f>IF(ISBLANK(INDEX(Prozesseinheiten,Step,1)),"",INDEX(Prozesseinheiten,Step,1))</f>
        <v/>
      </c>
      <c r="G346" s="116" t="str">
        <f>IF(ISBLANK(INDEX(Prozesswerte,Step,1)),"",INDEX(Prozesswerte,Step,1))</f>
        <v/>
      </c>
    </row>
    <row r="347" spans="1:7" x14ac:dyDescent="0.2">
      <c r="A347" s="113">
        <f t="shared" si="28"/>
        <v>353</v>
      </c>
      <c r="B347" s="113">
        <v>362</v>
      </c>
      <c r="C347" s="122" t="s">
        <v>477</v>
      </c>
      <c r="D347" s="113" t="s">
        <v>1</v>
      </c>
      <c r="E347" s="117" t="s">
        <v>200</v>
      </c>
      <c r="F347" s="121" t="str">
        <f>IF(ISBLANK(INDEX(Prozesseinheiten,Step,2)),"",INDEX(Prozesseinheiten,Step,2))</f>
        <v/>
      </c>
      <c r="G347" s="116" t="str">
        <f>IF(ISBLANK(INDEX(Prozesswerte,Step,2)),"",INDEX(Prozesswerte,Step,2))</f>
        <v/>
      </c>
    </row>
    <row r="348" spans="1:7" x14ac:dyDescent="0.2">
      <c r="A348" s="113">
        <f t="shared" si="28"/>
        <v>355</v>
      </c>
      <c r="B348" s="113">
        <v>364</v>
      </c>
      <c r="C348" s="122" t="s">
        <v>478</v>
      </c>
      <c r="D348" s="113" t="s">
        <v>1</v>
      </c>
      <c r="E348" s="117" t="s">
        <v>201</v>
      </c>
      <c r="F348" s="121" t="str">
        <f>IF(ISBLANK(INDEX(Prozesseinheiten,Step,3)),"",INDEX(Prozesseinheiten,Step,3))</f>
        <v/>
      </c>
      <c r="G348" s="116" t="str">
        <f>IF(ISBLANK(INDEX(Prozesswerte,Step,3)),"",INDEX(Prozesswerte,Step,3))</f>
        <v/>
      </c>
    </row>
    <row r="349" spans="1:7" x14ac:dyDescent="0.2">
      <c r="A349" s="113">
        <f t="shared" si="28"/>
        <v>357</v>
      </c>
      <c r="B349" s="113">
        <v>366</v>
      </c>
      <c r="C349" s="122" t="s">
        <v>479</v>
      </c>
      <c r="D349" s="113" t="s">
        <v>1</v>
      </c>
      <c r="E349" s="117" t="s">
        <v>202</v>
      </c>
      <c r="F349" s="121" t="str">
        <f>IF(ISBLANK(INDEX(Prozesseinheiten,Step,4)),"",INDEX(Prozesseinheiten,Step,4))</f>
        <v/>
      </c>
      <c r="G349" s="116" t="str">
        <f>IF(ISBLANK(INDEX(Prozesswerte,Step,4)),"",INDEX(Prozesswerte,Step,4))</f>
        <v/>
      </c>
    </row>
    <row r="350" spans="1:7" x14ac:dyDescent="0.2">
      <c r="A350" s="113">
        <f t="shared" si="28"/>
        <v>359</v>
      </c>
      <c r="B350" s="113">
        <v>368</v>
      </c>
      <c r="C350" s="122" t="s">
        <v>480</v>
      </c>
      <c r="D350" s="113" t="s">
        <v>2</v>
      </c>
      <c r="E350" s="117" t="s">
        <v>194</v>
      </c>
      <c r="F350" s="121"/>
      <c r="G350" s="116"/>
    </row>
    <row r="351" spans="1:7" x14ac:dyDescent="0.2">
      <c r="A351" s="113">
        <f t="shared" si="28"/>
        <v>359</v>
      </c>
      <c r="B351" s="113">
        <v>368</v>
      </c>
      <c r="C351" s="122" t="s">
        <v>481</v>
      </c>
      <c r="D351" s="113" t="s">
        <v>2</v>
      </c>
      <c r="E351" s="117" t="s">
        <v>195</v>
      </c>
      <c r="F351" s="121"/>
      <c r="G351" s="116"/>
    </row>
    <row r="352" spans="1:7" x14ac:dyDescent="0.2">
      <c r="A352" s="113">
        <f t="shared" si="28"/>
        <v>359</v>
      </c>
      <c r="B352" s="113">
        <v>368</v>
      </c>
      <c r="C352" s="122" t="s">
        <v>482</v>
      </c>
      <c r="D352" s="113" t="s">
        <v>2</v>
      </c>
      <c r="E352" s="117" t="s">
        <v>197</v>
      </c>
      <c r="F352" s="121"/>
      <c r="G352" s="116"/>
    </row>
    <row r="353" spans="1:7" x14ac:dyDescent="0.2">
      <c r="A353" s="113">
        <f t="shared" si="28"/>
        <v>359</v>
      </c>
      <c r="B353" s="113">
        <v>368</v>
      </c>
      <c r="C353" s="122" t="s">
        <v>483</v>
      </c>
      <c r="D353" s="113" t="s">
        <v>2</v>
      </c>
      <c r="E353" s="117" t="s">
        <v>202</v>
      </c>
      <c r="F353" s="121"/>
      <c r="G353" s="116"/>
    </row>
    <row r="354" spans="1:7" x14ac:dyDescent="0.2">
      <c r="A354" s="113">
        <f t="shared" si="28"/>
        <v>360</v>
      </c>
      <c r="B354" s="113">
        <v>369</v>
      </c>
      <c r="C354" s="122" t="s">
        <v>484</v>
      </c>
      <c r="D354" s="113" t="s">
        <v>3</v>
      </c>
      <c r="E354" s="117" t="s">
        <v>198</v>
      </c>
      <c r="F354" s="121"/>
      <c r="G354" s="116"/>
    </row>
    <row r="355" spans="1:7" x14ac:dyDescent="0.2">
      <c r="A355" s="113">
        <f t="shared" ref="A355:A363" si="29">B355-9</f>
        <v>361</v>
      </c>
      <c r="B355" s="113">
        <v>370</v>
      </c>
      <c r="C355" s="122" t="s">
        <v>485</v>
      </c>
      <c r="D355" s="113" t="s">
        <v>1</v>
      </c>
      <c r="E355" s="117" t="s">
        <v>199</v>
      </c>
      <c r="F355" s="121" t="str">
        <f>IF(ISBLANK(INDEX(Prozesseinheiten,Step,1)),"",INDEX(Prozesseinheiten,Step,1))</f>
        <v/>
      </c>
      <c r="G355" s="116" t="str">
        <f>IF(ISBLANK(INDEX(Prozesswerte,Step,1)),"",INDEX(Prozesswerte,Step,1))</f>
        <v/>
      </c>
    </row>
    <row r="356" spans="1:7" x14ac:dyDescent="0.2">
      <c r="A356" s="113">
        <f t="shared" si="29"/>
        <v>363</v>
      </c>
      <c r="B356" s="113">
        <v>372</v>
      </c>
      <c r="C356" s="122" t="s">
        <v>486</v>
      </c>
      <c r="D356" s="113" t="s">
        <v>1</v>
      </c>
      <c r="E356" s="117" t="s">
        <v>200</v>
      </c>
      <c r="F356" s="121" t="str">
        <f>IF(ISBLANK(INDEX(Prozesseinheiten,Step,2)),"",INDEX(Prozesseinheiten,Step,2))</f>
        <v/>
      </c>
      <c r="G356" s="116" t="str">
        <f>IF(ISBLANK(INDEX(Prozesswerte,Step,2)),"",INDEX(Prozesswerte,Step,2))</f>
        <v/>
      </c>
    </row>
    <row r="357" spans="1:7" x14ac:dyDescent="0.2">
      <c r="A357" s="113">
        <f t="shared" si="29"/>
        <v>365</v>
      </c>
      <c r="B357" s="113">
        <v>374</v>
      </c>
      <c r="C357" s="122" t="s">
        <v>487</v>
      </c>
      <c r="D357" s="113" t="s">
        <v>1</v>
      </c>
      <c r="E357" s="117" t="s">
        <v>201</v>
      </c>
      <c r="F357" s="121" t="str">
        <f>IF(ISBLANK(INDEX(Prozesseinheiten,Step,3)),"",INDEX(Prozesseinheiten,Step,3))</f>
        <v/>
      </c>
      <c r="G357" s="116" t="str">
        <f>IF(ISBLANK(INDEX(Prozesswerte,Step,3)),"",INDEX(Prozesswerte,Step,3))</f>
        <v/>
      </c>
    </row>
    <row r="358" spans="1:7" x14ac:dyDescent="0.2">
      <c r="A358" s="113">
        <f t="shared" si="29"/>
        <v>367</v>
      </c>
      <c r="B358" s="113">
        <v>376</v>
      </c>
      <c r="C358" s="122" t="s">
        <v>488</v>
      </c>
      <c r="D358" s="113" t="s">
        <v>1</v>
      </c>
      <c r="E358" s="117" t="s">
        <v>202</v>
      </c>
      <c r="F358" s="121" t="str">
        <f>IF(ISBLANK(INDEX(Prozesseinheiten,Step,4)),"",INDEX(Prozesseinheiten,Step,4))</f>
        <v/>
      </c>
      <c r="G358" s="116" t="str">
        <f>IF(ISBLANK(INDEX(Prozesswerte,Step,4)),"",INDEX(Prozesswerte,Step,4))</f>
        <v/>
      </c>
    </row>
    <row r="359" spans="1:7" x14ac:dyDescent="0.2">
      <c r="A359" s="113">
        <f t="shared" si="29"/>
        <v>369</v>
      </c>
      <c r="B359" s="113">
        <v>378</v>
      </c>
      <c r="C359" s="122" t="s">
        <v>489</v>
      </c>
      <c r="D359" s="113" t="s">
        <v>2</v>
      </c>
      <c r="E359" s="117" t="s">
        <v>194</v>
      </c>
      <c r="F359" s="121"/>
      <c r="G359" s="116"/>
    </row>
    <row r="360" spans="1:7" x14ac:dyDescent="0.2">
      <c r="A360" s="113">
        <f t="shared" si="29"/>
        <v>369</v>
      </c>
      <c r="B360" s="113">
        <v>378</v>
      </c>
      <c r="C360" s="122" t="s">
        <v>490</v>
      </c>
      <c r="D360" s="113" t="s">
        <v>2</v>
      </c>
      <c r="E360" s="117" t="s">
        <v>195</v>
      </c>
      <c r="F360" s="121"/>
      <c r="G360" s="116"/>
    </row>
    <row r="361" spans="1:7" x14ac:dyDescent="0.2">
      <c r="A361" s="113">
        <f t="shared" si="29"/>
        <v>369</v>
      </c>
      <c r="B361" s="113">
        <v>378</v>
      </c>
      <c r="C361" s="122" t="s">
        <v>491</v>
      </c>
      <c r="D361" s="113" t="s">
        <v>2</v>
      </c>
      <c r="E361" s="117" t="s">
        <v>197</v>
      </c>
      <c r="F361" s="121"/>
      <c r="G361" s="116"/>
    </row>
    <row r="362" spans="1:7" x14ac:dyDescent="0.2">
      <c r="A362" s="113">
        <f t="shared" si="29"/>
        <v>369</v>
      </c>
      <c r="B362" s="113">
        <v>378</v>
      </c>
      <c r="C362" s="122" t="s">
        <v>492</v>
      </c>
      <c r="D362" s="113" t="s">
        <v>2</v>
      </c>
      <c r="E362" s="117" t="s">
        <v>202</v>
      </c>
      <c r="F362" s="121"/>
      <c r="G362" s="116"/>
    </row>
    <row r="363" spans="1:7" x14ac:dyDescent="0.2">
      <c r="A363" s="113">
        <f t="shared" si="29"/>
        <v>370</v>
      </c>
      <c r="B363" s="113">
        <v>379</v>
      </c>
      <c r="C363" s="122" t="s">
        <v>493</v>
      </c>
      <c r="D363" s="113" t="s">
        <v>3</v>
      </c>
      <c r="E363" s="117" t="s">
        <v>198</v>
      </c>
      <c r="F363" s="121"/>
      <c r="G363" s="116"/>
    </row>
    <row r="364" spans="1:7" x14ac:dyDescent="0.2">
      <c r="A364" s="113">
        <f t="shared" ref="A364:A372" si="30">B364-9</f>
        <v>371</v>
      </c>
      <c r="B364" s="113">
        <v>380</v>
      </c>
      <c r="C364" s="122" t="s">
        <v>494</v>
      </c>
      <c r="D364" s="113" t="s">
        <v>1</v>
      </c>
      <c r="E364" s="117" t="s">
        <v>199</v>
      </c>
      <c r="F364" s="121" t="str">
        <f>IF(ISBLANK(INDEX(Prozesseinheiten,Step,1)),"",INDEX(Prozesseinheiten,Step,1))</f>
        <v/>
      </c>
      <c r="G364" s="116" t="str">
        <f>IF(ISBLANK(INDEX(Prozesswerte,Step,1)),"",INDEX(Prozesswerte,Step,1))</f>
        <v/>
      </c>
    </row>
    <row r="365" spans="1:7" x14ac:dyDescent="0.2">
      <c r="A365" s="113">
        <f t="shared" si="30"/>
        <v>373</v>
      </c>
      <c r="B365" s="113">
        <v>382</v>
      </c>
      <c r="C365" s="122" t="s">
        <v>495</v>
      </c>
      <c r="D365" s="113" t="s">
        <v>1</v>
      </c>
      <c r="E365" s="117" t="s">
        <v>200</v>
      </c>
      <c r="F365" s="121" t="str">
        <f>IF(ISBLANK(INDEX(Prozesseinheiten,Step,2)),"",INDEX(Prozesseinheiten,Step,2))</f>
        <v/>
      </c>
      <c r="G365" s="116" t="str">
        <f>IF(ISBLANK(INDEX(Prozesswerte,Step,2)),"",INDEX(Prozesswerte,Step,2))</f>
        <v/>
      </c>
    </row>
    <row r="366" spans="1:7" x14ac:dyDescent="0.2">
      <c r="A366" s="113">
        <f t="shared" si="30"/>
        <v>375</v>
      </c>
      <c r="B366" s="113">
        <v>384</v>
      </c>
      <c r="C366" s="122" t="s">
        <v>496</v>
      </c>
      <c r="D366" s="113" t="s">
        <v>1</v>
      </c>
      <c r="E366" s="117" t="s">
        <v>201</v>
      </c>
      <c r="F366" s="121" t="str">
        <f>IF(ISBLANK(INDEX(Prozesseinheiten,Step,3)),"",INDEX(Prozesseinheiten,Step,3))</f>
        <v/>
      </c>
      <c r="G366" s="116" t="str">
        <f>IF(ISBLANK(INDEX(Prozesswerte,Step,3)),"",INDEX(Prozesswerte,Step,3))</f>
        <v/>
      </c>
    </row>
    <row r="367" spans="1:7" x14ac:dyDescent="0.2">
      <c r="A367" s="113">
        <f t="shared" si="30"/>
        <v>377</v>
      </c>
      <c r="B367" s="113">
        <v>386</v>
      </c>
      <c r="C367" s="122" t="s">
        <v>497</v>
      </c>
      <c r="D367" s="113" t="s">
        <v>1</v>
      </c>
      <c r="E367" s="117" t="s">
        <v>202</v>
      </c>
      <c r="F367" s="121" t="str">
        <f>IF(ISBLANK(INDEX(Prozesseinheiten,Step,4)),"",INDEX(Prozesseinheiten,Step,4))</f>
        <v/>
      </c>
      <c r="G367" s="116" t="str">
        <f>IF(ISBLANK(INDEX(Prozesswerte,Step,4)),"",INDEX(Prozesswerte,Step,4))</f>
        <v/>
      </c>
    </row>
    <row r="368" spans="1:7" x14ac:dyDescent="0.2">
      <c r="A368" s="113">
        <f t="shared" si="30"/>
        <v>379</v>
      </c>
      <c r="B368" s="113">
        <v>388</v>
      </c>
      <c r="C368" s="122" t="s">
        <v>498</v>
      </c>
      <c r="D368" s="113" t="s">
        <v>2</v>
      </c>
      <c r="E368" s="117" t="s">
        <v>194</v>
      </c>
      <c r="F368" s="121"/>
      <c r="G368" s="116"/>
    </row>
    <row r="369" spans="1:7" x14ac:dyDescent="0.2">
      <c r="A369" s="113">
        <f t="shared" si="30"/>
        <v>379</v>
      </c>
      <c r="B369" s="113">
        <v>388</v>
      </c>
      <c r="C369" s="122" t="s">
        <v>499</v>
      </c>
      <c r="D369" s="113" t="s">
        <v>2</v>
      </c>
      <c r="E369" s="117" t="s">
        <v>195</v>
      </c>
      <c r="F369" s="121"/>
      <c r="G369" s="116"/>
    </row>
    <row r="370" spans="1:7" x14ac:dyDescent="0.2">
      <c r="A370" s="113">
        <f t="shared" si="30"/>
        <v>379</v>
      </c>
      <c r="B370" s="113">
        <v>388</v>
      </c>
      <c r="C370" s="122" t="s">
        <v>500</v>
      </c>
      <c r="D370" s="113" t="s">
        <v>2</v>
      </c>
      <c r="E370" s="117" t="s">
        <v>197</v>
      </c>
      <c r="F370" s="121"/>
      <c r="G370" s="116"/>
    </row>
    <row r="371" spans="1:7" x14ac:dyDescent="0.2">
      <c r="A371" s="113">
        <f t="shared" si="30"/>
        <v>379</v>
      </c>
      <c r="B371" s="113">
        <v>388</v>
      </c>
      <c r="C371" s="122" t="s">
        <v>501</v>
      </c>
      <c r="D371" s="113" t="s">
        <v>2</v>
      </c>
      <c r="E371" s="117" t="s">
        <v>202</v>
      </c>
      <c r="F371" s="121"/>
      <c r="G371" s="116"/>
    </row>
    <row r="372" spans="1:7" x14ac:dyDescent="0.2">
      <c r="A372" s="113">
        <f t="shared" si="30"/>
        <v>380</v>
      </c>
      <c r="B372" s="113">
        <v>389</v>
      </c>
      <c r="C372" s="122" t="s">
        <v>502</v>
      </c>
      <c r="D372" s="113" t="s">
        <v>3</v>
      </c>
      <c r="E372" s="117" t="s">
        <v>198</v>
      </c>
      <c r="F372" s="121"/>
      <c r="G372" s="116"/>
    </row>
    <row r="373" spans="1:7" x14ac:dyDescent="0.2">
      <c r="A373" s="113">
        <f t="shared" ref="A373:A381" si="31">B373-9</f>
        <v>381</v>
      </c>
      <c r="B373" s="113">
        <v>390</v>
      </c>
      <c r="C373" s="122" t="s">
        <v>503</v>
      </c>
      <c r="D373" s="113" t="s">
        <v>1</v>
      </c>
      <c r="E373" s="117" t="s">
        <v>199</v>
      </c>
      <c r="F373" s="121" t="str">
        <f>IF(ISBLANK(INDEX(Prozesseinheiten,Step,1)),"",INDEX(Prozesseinheiten,Step,1))</f>
        <v/>
      </c>
      <c r="G373" s="127" t="str">
        <f>IF(ISBLANK(INDEX(Prozesswerte,Step,1)),"",INDEX(Prozesswerte,Step,1))</f>
        <v>Programmnummer</v>
      </c>
    </row>
    <row r="374" spans="1:7" x14ac:dyDescent="0.2">
      <c r="A374" s="113">
        <f t="shared" si="31"/>
        <v>383</v>
      </c>
      <c r="B374" s="113">
        <v>392</v>
      </c>
      <c r="C374" s="122" t="s">
        <v>104</v>
      </c>
      <c r="D374" s="113" t="s">
        <v>1</v>
      </c>
      <c r="E374" s="117" t="s">
        <v>200</v>
      </c>
      <c r="F374" s="121" t="str">
        <f>IF(ISBLANK(INDEX(Prozesseinheiten,Step,2)),"",INDEX(Prozesseinheiten,Step,2))</f>
        <v/>
      </c>
      <c r="G374" s="127" t="str">
        <f>IF(ISBLANK(INDEX(Prozesswerte,Step,2)),"",INDEX(Prozesswerte,Step,2))</f>
        <v>Programmwahl</v>
      </c>
    </row>
    <row r="375" spans="1:7" x14ac:dyDescent="0.2">
      <c r="A375" s="113">
        <f t="shared" si="31"/>
        <v>385</v>
      </c>
      <c r="B375" s="113">
        <v>394</v>
      </c>
      <c r="C375" s="122" t="s">
        <v>105</v>
      </c>
      <c r="D375" s="113" t="s">
        <v>1</v>
      </c>
      <c r="E375" s="117" t="s">
        <v>201</v>
      </c>
      <c r="F375" s="121" t="str">
        <f>IF(ISBLANK(INDEX(Prozesseinheiten,Step,3)),"",INDEX(Prozesseinheiten,Step,3))</f>
        <v/>
      </c>
      <c r="G375" s="116" t="str">
        <f>IF(ISBLANK(INDEX(Prozesswerte,Step,3)),"",INDEX(Prozesswerte,Step,3))</f>
        <v/>
      </c>
    </row>
    <row r="376" spans="1:7" x14ac:dyDescent="0.2">
      <c r="A376" s="113">
        <f t="shared" si="31"/>
        <v>387</v>
      </c>
      <c r="B376" s="113">
        <v>396</v>
      </c>
      <c r="C376" s="122" t="s">
        <v>106</v>
      </c>
      <c r="D376" s="113" t="s">
        <v>1</v>
      </c>
      <c r="E376" s="117" t="s">
        <v>202</v>
      </c>
      <c r="F376" s="121" t="str">
        <f>IF(ISBLANK(INDEX(Prozesseinheiten,Step,4)),"",INDEX(Prozesseinheiten,Step,4))</f>
        <v/>
      </c>
      <c r="G376" s="116" t="str">
        <f>IF(ISBLANK(INDEX(Prozesswerte,Step,4)),"",INDEX(Prozesswerte,Step,4))</f>
        <v/>
      </c>
    </row>
    <row r="377" spans="1:7" x14ac:dyDescent="0.2">
      <c r="A377" s="113">
        <f t="shared" si="31"/>
        <v>389</v>
      </c>
      <c r="B377" s="113">
        <v>398</v>
      </c>
      <c r="C377" s="123" t="s">
        <v>585</v>
      </c>
      <c r="D377" s="113" t="s">
        <v>2</v>
      </c>
      <c r="E377" s="114" t="s">
        <v>589</v>
      </c>
      <c r="F377" s="121"/>
      <c r="G377" s="116" t="s">
        <v>599</v>
      </c>
    </row>
    <row r="378" spans="1:7" x14ac:dyDescent="0.2">
      <c r="A378" s="113">
        <f t="shared" si="31"/>
        <v>389</v>
      </c>
      <c r="B378" s="113">
        <v>398</v>
      </c>
      <c r="C378" s="123" t="s">
        <v>586</v>
      </c>
      <c r="D378" s="113" t="s">
        <v>2</v>
      </c>
      <c r="E378" s="114" t="s">
        <v>590</v>
      </c>
      <c r="F378" s="121"/>
      <c r="G378" s="116" t="s">
        <v>600</v>
      </c>
    </row>
    <row r="379" spans="1:7" x14ac:dyDescent="0.2">
      <c r="A379" s="113">
        <f t="shared" si="31"/>
        <v>389</v>
      </c>
      <c r="B379" s="113">
        <v>398</v>
      </c>
      <c r="C379" s="122" t="s">
        <v>587</v>
      </c>
      <c r="D379" s="113" t="s">
        <v>2</v>
      </c>
      <c r="E379" s="117" t="s">
        <v>197</v>
      </c>
      <c r="F379" s="121"/>
      <c r="G379" s="116"/>
    </row>
    <row r="380" spans="1:7" x14ac:dyDescent="0.2">
      <c r="A380" s="113">
        <f t="shared" si="31"/>
        <v>389</v>
      </c>
      <c r="B380" s="113">
        <v>398</v>
      </c>
      <c r="C380" s="122" t="s">
        <v>588</v>
      </c>
      <c r="D380" s="113" t="s">
        <v>2</v>
      </c>
      <c r="E380" s="117" t="s">
        <v>202</v>
      </c>
      <c r="F380" s="121"/>
      <c r="G380" s="116"/>
    </row>
    <row r="381" spans="1:7" x14ac:dyDescent="0.2">
      <c r="A381" s="113">
        <f t="shared" si="31"/>
        <v>390</v>
      </c>
      <c r="B381" s="113">
        <v>399</v>
      </c>
      <c r="C381" s="122" t="s">
        <v>107</v>
      </c>
      <c r="D381" s="113" t="s">
        <v>3</v>
      </c>
      <c r="E381" s="117" t="s">
        <v>198</v>
      </c>
      <c r="F381" s="121"/>
      <c r="G381" s="116"/>
    </row>
    <row r="382" spans="1:7" x14ac:dyDescent="0.2">
      <c r="A382" s="113">
        <f t="shared" ref="A382:A390" si="32">B382-9</f>
        <v>391</v>
      </c>
      <c r="B382" s="113">
        <v>400</v>
      </c>
      <c r="C382" s="122" t="s">
        <v>504</v>
      </c>
      <c r="D382" s="113" t="s">
        <v>1</v>
      </c>
      <c r="E382" s="117" t="s">
        <v>199</v>
      </c>
      <c r="F382" s="121" t="str">
        <f>IF(ISBLANK(INDEX(Prozesseinheiten,Step,1)),"",INDEX(Prozesseinheiten,Step,1))</f>
        <v/>
      </c>
      <c r="G382" s="128" t="str">
        <f>IF(ISBLANK(INDEX(Prozesswerte,Step,1)),"",INDEX(Prozesswerte,Step,1))</f>
        <v>Fehler1</v>
      </c>
    </row>
    <row r="383" spans="1:7" x14ac:dyDescent="0.2">
      <c r="A383" s="113">
        <f t="shared" si="32"/>
        <v>393</v>
      </c>
      <c r="B383" s="113">
        <v>402</v>
      </c>
      <c r="C383" s="122" t="s">
        <v>108</v>
      </c>
      <c r="D383" s="113" t="s">
        <v>1</v>
      </c>
      <c r="E383" s="117" t="s">
        <v>200</v>
      </c>
      <c r="F383" s="121" t="str">
        <f>IF(ISBLANK(INDEX(Prozesseinheiten,Step,2)),"",INDEX(Prozesseinheiten,Step,2))</f>
        <v/>
      </c>
      <c r="G383" s="128" t="str">
        <f>IF(ISBLANK(INDEX(Prozesswerte,Step,2)),"",INDEX(Prozesswerte,Step,2))</f>
        <v>Fehler2</v>
      </c>
    </row>
    <row r="384" spans="1:7" x14ac:dyDescent="0.2">
      <c r="A384" s="113">
        <f t="shared" si="32"/>
        <v>395</v>
      </c>
      <c r="B384" s="113">
        <v>404</v>
      </c>
      <c r="C384" s="122" t="s">
        <v>109</v>
      </c>
      <c r="D384" s="113" t="s">
        <v>1</v>
      </c>
      <c r="E384" s="117" t="s">
        <v>201</v>
      </c>
      <c r="F384" s="121" t="str">
        <f>IF(ISBLANK(INDEX(Prozesseinheiten,Step,3)),"",INDEX(Prozesseinheiten,Step,3))</f>
        <v/>
      </c>
      <c r="G384" s="116" t="str">
        <f>IF(ISBLANK(INDEX(Prozesswerte,Step,3)),"",INDEX(Prozesswerte,Step,3))</f>
        <v>-</v>
      </c>
    </row>
    <row r="385" spans="1:7" x14ac:dyDescent="0.2">
      <c r="A385" s="113">
        <f t="shared" si="32"/>
        <v>397</v>
      </c>
      <c r="B385" s="113">
        <v>406</v>
      </c>
      <c r="C385" s="122" t="s">
        <v>110</v>
      </c>
      <c r="D385" s="113" t="s">
        <v>1</v>
      </c>
      <c r="E385" s="117" t="s">
        <v>202</v>
      </c>
      <c r="F385" s="121" t="str">
        <f>IF(ISBLANK(INDEX(Prozesseinheiten,Step,4)),"",INDEX(Prozesseinheiten,Step,4))</f>
        <v/>
      </c>
      <c r="G385" s="116" t="str">
        <f>IF(ISBLANK(INDEX(Prozesswerte,Step,4)),"",INDEX(Prozesswerte,Step,4))</f>
        <v>-</v>
      </c>
    </row>
    <row r="386" spans="1:7" x14ac:dyDescent="0.2">
      <c r="A386" s="113">
        <f t="shared" si="32"/>
        <v>399</v>
      </c>
      <c r="B386" s="113">
        <v>408</v>
      </c>
      <c r="C386" s="123" t="s">
        <v>591</v>
      </c>
      <c r="D386" s="113" t="s">
        <v>2</v>
      </c>
      <c r="E386" s="129" t="s">
        <v>594</v>
      </c>
      <c r="F386" s="121"/>
      <c r="G386" s="116" t="s">
        <v>596</v>
      </c>
    </row>
    <row r="387" spans="1:7" x14ac:dyDescent="0.2">
      <c r="A387" s="113">
        <f t="shared" si="32"/>
        <v>399</v>
      </c>
      <c r="B387" s="113">
        <v>408</v>
      </c>
      <c r="C387" s="123" t="s">
        <v>592</v>
      </c>
      <c r="D387" s="113" t="s">
        <v>2</v>
      </c>
      <c r="E387" s="129" t="s">
        <v>595</v>
      </c>
      <c r="F387" s="121"/>
      <c r="G387" s="116" t="s">
        <v>597</v>
      </c>
    </row>
    <row r="388" spans="1:7" x14ac:dyDescent="0.2">
      <c r="A388" s="113">
        <f t="shared" si="32"/>
        <v>399</v>
      </c>
      <c r="B388" s="113">
        <v>408</v>
      </c>
      <c r="C388" s="122" t="s">
        <v>111</v>
      </c>
      <c r="D388" s="113" t="s">
        <v>2</v>
      </c>
      <c r="E388" s="117" t="s">
        <v>197</v>
      </c>
      <c r="F388" s="121"/>
      <c r="G388" s="116" t="s">
        <v>598</v>
      </c>
    </row>
    <row r="389" spans="1:7" x14ac:dyDescent="0.2">
      <c r="A389" s="113">
        <f t="shared" si="32"/>
        <v>399</v>
      </c>
      <c r="B389" s="113">
        <v>408</v>
      </c>
      <c r="C389" s="122" t="s">
        <v>112</v>
      </c>
      <c r="D389" s="113" t="s">
        <v>2</v>
      </c>
      <c r="E389" s="117" t="s">
        <v>202</v>
      </c>
      <c r="F389" s="121"/>
      <c r="G389" s="116"/>
    </row>
    <row r="390" spans="1:7" x14ac:dyDescent="0.2">
      <c r="A390" s="113">
        <f t="shared" si="32"/>
        <v>400</v>
      </c>
      <c r="B390" s="113">
        <v>409</v>
      </c>
      <c r="C390" s="122" t="s">
        <v>113</v>
      </c>
      <c r="D390" s="113" t="s">
        <v>3</v>
      </c>
      <c r="E390" s="117" t="s">
        <v>198</v>
      </c>
      <c r="F390" s="121"/>
      <c r="G390" s="116"/>
    </row>
    <row r="391" spans="1:7" x14ac:dyDescent="0.2">
      <c r="A391" s="111">
        <f t="shared" si="9"/>
        <v>401</v>
      </c>
      <c r="B391" s="111">
        <v>410</v>
      </c>
      <c r="C391" s="111" t="s">
        <v>55</v>
      </c>
      <c r="D391" s="111" t="s">
        <v>3</v>
      </c>
      <c r="E391" s="112"/>
      <c r="F391" s="111"/>
      <c r="G391" s="111"/>
    </row>
    <row r="392" spans="1:7" x14ac:dyDescent="0.2">
      <c r="A392" s="111">
        <f t="shared" si="9"/>
        <v>402</v>
      </c>
      <c r="B392" s="111">
        <v>411</v>
      </c>
      <c r="C392" s="111" t="s">
        <v>56</v>
      </c>
      <c r="D392" s="111" t="s">
        <v>3</v>
      </c>
      <c r="E392" s="112"/>
      <c r="F392" s="111"/>
      <c r="G392" s="111"/>
    </row>
    <row r="393" spans="1:7" x14ac:dyDescent="0.2">
      <c r="A393" s="111">
        <f t="shared" si="9"/>
        <v>403</v>
      </c>
      <c r="B393" s="111">
        <v>412</v>
      </c>
      <c r="C393" s="111" t="s">
        <v>57</v>
      </c>
      <c r="D393" s="111" t="s">
        <v>3</v>
      </c>
      <c r="E393" s="112"/>
      <c r="F393" s="111"/>
      <c r="G393" s="111"/>
    </row>
    <row r="394" spans="1:7" x14ac:dyDescent="0.2">
      <c r="A394" s="111">
        <f t="shared" si="9"/>
        <v>404</v>
      </c>
      <c r="B394" s="111">
        <v>413</v>
      </c>
      <c r="C394" s="111" t="s">
        <v>58</v>
      </c>
      <c r="D394" s="111" t="s">
        <v>3</v>
      </c>
      <c r="E394" s="112"/>
      <c r="F394" s="111"/>
      <c r="G394" s="111"/>
    </row>
    <row r="395" spans="1:7" x14ac:dyDescent="0.2">
      <c r="A395" s="111">
        <f t="shared" si="9"/>
        <v>405</v>
      </c>
      <c r="B395" s="111">
        <v>414</v>
      </c>
      <c r="C395" s="111" t="s">
        <v>59</v>
      </c>
      <c r="D395" s="111" t="s">
        <v>3</v>
      </c>
      <c r="E395" s="112"/>
      <c r="F395" s="111"/>
      <c r="G395" s="111"/>
    </row>
    <row r="396" spans="1:7" x14ac:dyDescent="0.2">
      <c r="A396" s="111">
        <f t="shared" si="9"/>
        <v>406</v>
      </c>
      <c r="B396" s="111">
        <v>415</v>
      </c>
      <c r="C396" s="111" t="s">
        <v>60</v>
      </c>
      <c r="D396" s="111" t="s">
        <v>3</v>
      </c>
      <c r="E396" s="112"/>
      <c r="F396" s="111"/>
      <c r="G396" s="111"/>
    </row>
    <row r="397" spans="1:7" x14ac:dyDescent="0.2">
      <c r="A397" s="111">
        <f t="shared" si="9"/>
        <v>407</v>
      </c>
      <c r="B397" s="111">
        <v>416</v>
      </c>
      <c r="C397" s="111" t="s">
        <v>61</v>
      </c>
      <c r="D397" s="111" t="s">
        <v>3</v>
      </c>
      <c r="E397" s="112"/>
      <c r="F397" s="111"/>
      <c r="G397" s="111"/>
    </row>
    <row r="398" spans="1:7" x14ac:dyDescent="0.2">
      <c r="A398" s="111">
        <f t="shared" si="9"/>
        <v>408</v>
      </c>
      <c r="B398" s="111">
        <v>417</v>
      </c>
      <c r="C398" s="111" t="s">
        <v>62</v>
      </c>
      <c r="D398" s="111" t="s">
        <v>3</v>
      </c>
      <c r="E398" s="112"/>
      <c r="F398" s="111"/>
      <c r="G398" s="111"/>
    </row>
    <row r="399" spans="1:7" x14ac:dyDescent="0.2">
      <c r="A399" s="111">
        <f t="shared" si="9"/>
        <v>409</v>
      </c>
      <c r="B399" s="111">
        <v>418</v>
      </c>
      <c r="C399" s="111" t="s">
        <v>63</v>
      </c>
      <c r="D399" s="111" t="s">
        <v>3</v>
      </c>
      <c r="E399" s="112"/>
      <c r="F399" s="111"/>
      <c r="G399" s="111"/>
    </row>
    <row r="400" spans="1:7" x14ac:dyDescent="0.2">
      <c r="A400" s="111">
        <f t="shared" si="9"/>
        <v>410</v>
      </c>
      <c r="B400" s="111">
        <v>419</v>
      </c>
      <c r="C400" s="111" t="s">
        <v>64</v>
      </c>
      <c r="D400" s="111" t="s">
        <v>3</v>
      </c>
      <c r="E400" s="112"/>
      <c r="F400" s="111"/>
      <c r="G400" s="111"/>
    </row>
    <row r="401" spans="1:7" x14ac:dyDescent="0.2">
      <c r="A401" s="111">
        <f t="shared" si="9"/>
        <v>411</v>
      </c>
      <c r="B401" s="111">
        <v>420</v>
      </c>
      <c r="C401" s="111" t="s">
        <v>65</v>
      </c>
      <c r="D401" s="111" t="s">
        <v>3</v>
      </c>
      <c r="E401" s="112"/>
      <c r="F401" s="111"/>
      <c r="G401" s="111"/>
    </row>
    <row r="402" spans="1:7" x14ac:dyDescent="0.2">
      <c r="A402" s="111">
        <f t="shared" si="9"/>
        <v>412</v>
      </c>
      <c r="B402" s="111">
        <v>421</v>
      </c>
      <c r="C402" s="111" t="s">
        <v>66</v>
      </c>
      <c r="D402" s="111" t="s">
        <v>3</v>
      </c>
      <c r="E402" s="112"/>
      <c r="F402" s="111"/>
      <c r="G402" s="111"/>
    </row>
    <row r="403" spans="1:7" x14ac:dyDescent="0.2">
      <c r="A403" s="111">
        <f t="shared" si="9"/>
        <v>413</v>
      </c>
      <c r="B403" s="111">
        <v>422</v>
      </c>
      <c r="C403" s="111" t="s">
        <v>67</v>
      </c>
      <c r="D403" s="111" t="s">
        <v>3</v>
      </c>
      <c r="E403" s="112"/>
      <c r="F403" s="111"/>
      <c r="G403" s="111"/>
    </row>
    <row r="404" spans="1:7" x14ac:dyDescent="0.2">
      <c r="A404" s="111">
        <f t="shared" si="9"/>
        <v>414</v>
      </c>
      <c r="B404" s="111">
        <v>423</v>
      </c>
      <c r="C404" s="111" t="s">
        <v>68</v>
      </c>
      <c r="D404" s="111" t="s">
        <v>3</v>
      </c>
      <c r="E404" s="112"/>
      <c r="F404" s="111"/>
      <c r="G404" s="111"/>
    </row>
    <row r="405" spans="1:7" x14ac:dyDescent="0.2">
      <c r="A405" s="111">
        <f t="shared" si="9"/>
        <v>415</v>
      </c>
      <c r="B405" s="111">
        <v>424</v>
      </c>
      <c r="C405" s="111" t="s">
        <v>69</v>
      </c>
      <c r="D405" s="111" t="s">
        <v>3</v>
      </c>
      <c r="E405" s="112"/>
      <c r="F405" s="111"/>
      <c r="G405" s="111"/>
    </row>
    <row r="406" spans="1:7" x14ac:dyDescent="0.2">
      <c r="A406" s="111">
        <f t="shared" si="9"/>
        <v>416</v>
      </c>
      <c r="B406" s="111">
        <v>425</v>
      </c>
      <c r="C406" s="111" t="s">
        <v>70</v>
      </c>
      <c r="D406" s="111" t="s">
        <v>3</v>
      </c>
      <c r="E406" s="112"/>
      <c r="F406" s="111"/>
      <c r="G406" s="111"/>
    </row>
    <row r="407" spans="1:7" x14ac:dyDescent="0.2">
      <c r="A407" s="124">
        <f t="shared" si="9"/>
        <v>417</v>
      </c>
      <c r="B407" s="124">
        <v>426</v>
      </c>
      <c r="C407" s="124" t="s">
        <v>71</v>
      </c>
      <c r="D407" s="124" t="s">
        <v>1</v>
      </c>
      <c r="E407" s="125" t="s">
        <v>203</v>
      </c>
      <c r="F407" s="115"/>
      <c r="G407" s="116">
        <f>AnzahlMesswerte</f>
        <v>300</v>
      </c>
    </row>
    <row r="408" spans="1:7" x14ac:dyDescent="0.2">
      <c r="A408" s="124">
        <f t="shared" si="9"/>
        <v>419</v>
      </c>
      <c r="B408" s="124">
        <v>428</v>
      </c>
      <c r="C408" s="124" t="str">
        <f>CONCATENATE("TEL.Blockresult[1].",IF(ISBLANK(INDEX(Kurven,1,1)),"Reserve",INDEX(Kurven,1,1))," := 0; ")</f>
        <v xml:space="preserve">TEL.Blockresult[1].Vakuum_Druck := 0; </v>
      </c>
      <c r="D408" s="124" t="s">
        <v>1</v>
      </c>
      <c r="E408" s="125" t="str">
        <f>IF(ISBLANK(INDEX(Kurven,1,1)),"",CONCATENATE("Wert ",INDEX(Kurven,1,1), " in Sekunde ",Step))</f>
        <v>Wert Vakuum_Druck in Sekunde 1</v>
      </c>
      <c r="F408" s="121" t="str">
        <f>IF(ISBLANK(INDEX(Kurven,1,3)),"",INDEX(Kurven,1,3))</f>
        <v>mbar/10</v>
      </c>
      <c r="G408" s="116"/>
    </row>
    <row r="409" spans="1:7" x14ac:dyDescent="0.2">
      <c r="A409" s="124">
        <f t="shared" si="9"/>
        <v>421</v>
      </c>
      <c r="B409" s="124">
        <v>430</v>
      </c>
      <c r="C409" s="124" t="str">
        <f>CONCATENATE("TEL.Blockresult[1].",IF(ISBLANK(INDEX(Kurven,2,1)),"Reserve",INDEX(Kurven,2,1))," := 0; ")</f>
        <v xml:space="preserve">TEL.Blockresult[1].Fuell_Druck := 0; </v>
      </c>
      <c r="D409" s="124" t="s">
        <v>1</v>
      </c>
      <c r="E409" s="125" t="str">
        <f>IF(ISBLANK(INDEX(Kurven,2,1)),"",CONCATENATE("Wert ",INDEX(Kurven,2,1), " in Sekunde ",Step))</f>
        <v>Wert Fuell_Druck in Sekunde 1</v>
      </c>
      <c r="F409" s="121" t="str">
        <f>IF(ISBLANK(INDEX(Kurven,2,3)),"",INDEX(Kurven,2,3))</f>
        <v>mbar /1</v>
      </c>
      <c r="G409" s="116"/>
    </row>
    <row r="410" spans="1:7" x14ac:dyDescent="0.2">
      <c r="A410" s="124">
        <f t="shared" si="9"/>
        <v>423</v>
      </c>
      <c r="B410" s="124">
        <v>432</v>
      </c>
      <c r="C410" s="124" t="str">
        <f>CONCATENATE("TEL.Blockresult[1].",IF(ISBLANK(INDEX(Kurven,3,1)),"Reserve",INDEX(Kurven,3,1))," := 0; ")</f>
        <v xml:space="preserve">TEL.Blockresult[1].Fuellvolumen := 0; </v>
      </c>
      <c r="D410" s="124" t="s">
        <v>1</v>
      </c>
      <c r="E410" s="125" t="str">
        <f>IF(ISBLANK(INDEX(Kurven,3,1)),"",CONCATENATE("Wert ",INDEX(Kurven,3,1), " in Sekunde ",Step))</f>
        <v>Wert Fuellvolumen in Sekunde 1</v>
      </c>
      <c r="F410" s="121" t="str">
        <f>IF(ISBLANK(INDEX(Kurven,3,3)),"",INDEX(Kurven,3,3))</f>
        <v>ml /1</v>
      </c>
      <c r="G410" s="116"/>
    </row>
    <row r="411" spans="1:7" x14ac:dyDescent="0.2">
      <c r="A411" s="124">
        <f t="shared" si="9"/>
        <v>425</v>
      </c>
      <c r="B411" s="124">
        <v>434</v>
      </c>
      <c r="C411" s="124" t="str">
        <f>CONCATENATE("TEL.Blockresult[2].",IF(ISBLANK(INDEX(Kurven,1,1)),"Reserve",INDEX(Kurven,1,1))," := 0; ")</f>
        <v xml:space="preserve">TEL.Blockresult[2].Vakuum_Druck := 0; </v>
      </c>
      <c r="D411" s="124" t="s">
        <v>1</v>
      </c>
      <c r="E411" s="125" t="str">
        <f>IF(ISBLANK(INDEX(Kurven,1,1)),"",CONCATENATE("Wert ",INDEX(Kurven,1,1), " in Sekunde ",Step))</f>
        <v>Wert Vakuum_Druck in Sekunde 2</v>
      </c>
      <c r="F411" s="121" t="str">
        <f>IF(ISBLANK(INDEX(Kurven,1,3)),"",INDEX(Kurven,1,3))</f>
        <v>mbar/10</v>
      </c>
      <c r="G411" s="116"/>
    </row>
    <row r="412" spans="1:7" x14ac:dyDescent="0.2">
      <c r="A412" s="124">
        <f t="shared" si="9"/>
        <v>427</v>
      </c>
      <c r="B412" s="124">
        <v>436</v>
      </c>
      <c r="C412" s="124" t="str">
        <f>CONCATENATE("TEL.Blockresult[2].",IF(ISBLANK(INDEX(Kurven,2,1)),"Reserve",INDEX(Kurven,2,1))," := 0; ")</f>
        <v xml:space="preserve">TEL.Blockresult[2].Fuell_Druck := 0; </v>
      </c>
      <c r="D412" s="124" t="s">
        <v>1</v>
      </c>
      <c r="E412" s="125" t="str">
        <f>IF(ISBLANK(INDEX(Kurven,2,1)),"",CONCATENATE("Wert ",INDEX(Kurven,2,1), " in Sekunde ",Step))</f>
        <v>Wert Fuell_Druck in Sekunde 2</v>
      </c>
      <c r="F412" s="121" t="str">
        <f>IF(ISBLANK(INDEX(Kurven,2,3)),"",INDEX(Kurven,2,3))</f>
        <v>mbar /1</v>
      </c>
      <c r="G412" s="116"/>
    </row>
    <row r="413" spans="1:7" x14ac:dyDescent="0.2">
      <c r="A413" s="124">
        <f t="shared" si="9"/>
        <v>429</v>
      </c>
      <c r="B413" s="124">
        <v>438</v>
      </c>
      <c r="C413" s="124" t="str">
        <f>CONCATENATE("TEL.Blockresult[2].",IF(ISBLANK(INDEX(Kurven,3,1)),"Reserve",INDEX(Kurven,3,1))," := 0; ")</f>
        <v xml:space="preserve">TEL.Blockresult[2].Fuellvolumen := 0; </v>
      </c>
      <c r="D413" s="124" t="s">
        <v>1</v>
      </c>
      <c r="E413" s="125" t="str">
        <f>IF(ISBLANK(INDEX(Kurven,3,1)),"",CONCATENATE("Wert ",INDEX(Kurven,3,1), " in Sekunde ",Step))</f>
        <v>Wert Fuellvolumen in Sekunde 2</v>
      </c>
      <c r="F413" s="121" t="str">
        <f>IF(ISBLANK(INDEX(Kurven,3,3)),"",INDEX(Kurven,3,3))</f>
        <v>ml /1</v>
      </c>
      <c r="G413" s="116"/>
    </row>
    <row r="414" spans="1:7" x14ac:dyDescent="0.2">
      <c r="A414" s="124">
        <f t="shared" si="9"/>
        <v>431</v>
      </c>
      <c r="B414" s="124">
        <v>440</v>
      </c>
      <c r="C414" s="124" t="str">
        <f>CONCATENATE("TEL.Blockresult[3].",IF(ISBLANK(INDEX(Kurven,1,1)),"Reserve",INDEX(Kurven,1,1))," := 0; ")</f>
        <v xml:space="preserve">TEL.Blockresult[3].Vakuum_Druck := 0; </v>
      </c>
      <c r="D414" s="124" t="s">
        <v>1</v>
      </c>
      <c r="E414" s="125" t="str">
        <f>IF(ISBLANK(INDEX(Kurven,1,1)),"",CONCATENATE("Wert ",INDEX(Kurven,1,1), " in Sekunde ",Step))</f>
        <v>Wert Vakuum_Druck in Sekunde 3</v>
      </c>
      <c r="F414" s="121" t="str">
        <f>IF(ISBLANK(INDEX(Kurven,1,3)),"",INDEX(Kurven,1,3))</f>
        <v>mbar/10</v>
      </c>
      <c r="G414" s="116"/>
    </row>
    <row r="415" spans="1:7" x14ac:dyDescent="0.2">
      <c r="A415" s="124">
        <f t="shared" si="9"/>
        <v>433</v>
      </c>
      <c r="B415" s="124">
        <v>442</v>
      </c>
      <c r="C415" s="124" t="str">
        <f>CONCATENATE("TEL.Blockresult[3].",IF(ISBLANK(INDEX(Kurven,2,1)),"Reserve",INDEX(Kurven,2,1))," := 0; ")</f>
        <v xml:space="preserve">TEL.Blockresult[3].Fuell_Druck := 0; </v>
      </c>
      <c r="D415" s="124" t="s">
        <v>1</v>
      </c>
      <c r="E415" s="125" t="str">
        <f>IF(ISBLANK(INDEX(Kurven,2,1)),"",CONCATENATE("Wert ",INDEX(Kurven,2,1), " in Sekunde ",Step))</f>
        <v>Wert Fuell_Druck in Sekunde 3</v>
      </c>
      <c r="F415" s="121" t="str">
        <f>IF(ISBLANK(INDEX(Kurven,2,3)),"",INDEX(Kurven,2,3))</f>
        <v>mbar /1</v>
      </c>
      <c r="G415" s="116"/>
    </row>
    <row r="416" spans="1:7" x14ac:dyDescent="0.2">
      <c r="A416" s="124">
        <f t="shared" si="9"/>
        <v>435</v>
      </c>
      <c r="B416" s="124">
        <v>444</v>
      </c>
      <c r="C416" s="124" t="str">
        <f>CONCATENATE("TEL.Blockresult[3].",IF(ISBLANK(INDEX(Kurven,3,1)),"Reserve",INDEX(Kurven,3,1))," := 0; ")</f>
        <v xml:space="preserve">TEL.Blockresult[3].Fuellvolumen := 0; </v>
      </c>
      <c r="D416" s="124" t="s">
        <v>1</v>
      </c>
      <c r="E416" s="125" t="str">
        <f>IF(ISBLANK(INDEX(Kurven,3,1)),"",CONCATENATE("Wert ",INDEX(Kurven,3,1), " in Sekunde ",Step))</f>
        <v>Wert Fuellvolumen in Sekunde 3</v>
      </c>
      <c r="F416" s="121" t="str">
        <f>IF(ISBLANK(INDEX(Kurven,3,3)),"",INDEX(Kurven,3,3))</f>
        <v>ml /1</v>
      </c>
      <c r="G416" s="116"/>
    </row>
    <row r="417" spans="1:7" x14ac:dyDescent="0.2">
      <c r="A417" s="124"/>
      <c r="B417" s="124"/>
      <c r="C417" s="124" t="s">
        <v>4</v>
      </c>
      <c r="D417" s="124"/>
      <c r="E417" s="125"/>
      <c r="F417" s="115"/>
      <c r="G417" s="116"/>
    </row>
    <row r="418" spans="1:7" x14ac:dyDescent="0.2">
      <c r="A418" s="124"/>
      <c r="B418" s="124"/>
      <c r="C418" s="124" t="s">
        <v>72</v>
      </c>
      <c r="D418" s="124"/>
      <c r="E418" s="126" t="s">
        <v>204</v>
      </c>
      <c r="F418" s="115"/>
      <c r="G418" s="116"/>
    </row>
    <row r="419" spans="1:7" x14ac:dyDescent="0.2">
      <c r="A419" s="124"/>
      <c r="B419" s="124"/>
      <c r="C419" s="124" t="s">
        <v>4</v>
      </c>
      <c r="D419" s="124"/>
      <c r="E419" s="125"/>
      <c r="F419" s="115"/>
      <c r="G419" s="116"/>
    </row>
    <row r="420" spans="1:7" x14ac:dyDescent="0.2">
      <c r="A420" s="124">
        <f t="shared" si="9"/>
        <v>2201</v>
      </c>
      <c r="B420" s="124">
        <v>2210</v>
      </c>
      <c r="C420" s="124" t="str">
        <f>CONCATENATE("TEL.Blockresult[298].",IF(ISBLANK(INDEX(Kurven,1,1)),"Reserve",INDEX(Kurven,1,1))," := 0; ")</f>
        <v xml:space="preserve">TEL.Blockresult[298].Vakuum_Druck := 0; </v>
      </c>
      <c r="D420" s="124" t="s">
        <v>1</v>
      </c>
      <c r="E420" s="125" t="str">
        <f>IF(ISBLANK(INDEX(Kurven,1,1)),"",CONCATENATE("Wert ",INDEX(Kurven,1,1), " in Sekunde ",Step))</f>
        <v>Wert Vakuum_Druck in Sekunde 298</v>
      </c>
      <c r="F420" s="121" t="str">
        <f>IF(ISBLANK(INDEX(Kurven,1,3)),"",INDEX(Kurven,1,3))</f>
        <v>mbar/10</v>
      </c>
      <c r="G420" s="116"/>
    </row>
    <row r="421" spans="1:7" x14ac:dyDescent="0.2">
      <c r="A421" s="124">
        <f t="shared" ref="A421:A429" si="33">B421-9</f>
        <v>2203</v>
      </c>
      <c r="B421" s="124">
        <v>2212</v>
      </c>
      <c r="C421" s="124" t="str">
        <f>CONCATENATE("TEL.Blockresult[298].",IF(ISBLANK(INDEX(Kurven,2,1)),"Reserve",INDEX(Kurven,2,1))," := 0; ")</f>
        <v xml:space="preserve">TEL.Blockresult[298].Fuell_Druck := 0; </v>
      </c>
      <c r="D421" s="124" t="s">
        <v>1</v>
      </c>
      <c r="E421" s="125" t="str">
        <f>IF(ISBLANK(INDEX(Kurven,2,1)),"",CONCATENATE("Wert ",INDEX(Kurven,2,1), " in Sekunde ",Step))</f>
        <v>Wert Fuell_Druck in Sekunde 298</v>
      </c>
      <c r="F421" s="121" t="str">
        <f>IF(ISBLANK(INDEX(Kurven,2,3)),"",INDEX(Kurven,2,3))</f>
        <v>mbar /1</v>
      </c>
      <c r="G421" s="116"/>
    </row>
    <row r="422" spans="1:7" x14ac:dyDescent="0.2">
      <c r="A422" s="124">
        <f t="shared" si="33"/>
        <v>2205</v>
      </c>
      <c r="B422" s="124">
        <v>2214</v>
      </c>
      <c r="C422" s="124" t="str">
        <f>CONCATENATE("TEL.Blockresult[298].",IF(ISBLANK(INDEX(Kurven,3,1)),"Reserve",INDEX(Kurven,3,1))," := 0; ")</f>
        <v xml:space="preserve">TEL.Blockresult[298].Fuellvolumen := 0; </v>
      </c>
      <c r="D422" s="124" t="s">
        <v>1</v>
      </c>
      <c r="E422" s="125" t="str">
        <f>IF(ISBLANK(INDEX(Kurven,3,1)),"",CONCATENATE("Wert ",INDEX(Kurven,3,1), " in Sekunde ",Step))</f>
        <v>Wert Fuellvolumen in Sekunde 298</v>
      </c>
      <c r="F422" s="121" t="str">
        <f>IF(ISBLANK(INDEX(Kurven,3,3)),"",INDEX(Kurven,3,3))</f>
        <v>ml /1</v>
      </c>
      <c r="G422" s="116"/>
    </row>
    <row r="423" spans="1:7" x14ac:dyDescent="0.2">
      <c r="A423" s="124">
        <f t="shared" si="33"/>
        <v>2207</v>
      </c>
      <c r="B423" s="124">
        <v>2216</v>
      </c>
      <c r="C423" s="124" t="str">
        <f>CONCATENATE("TEL.Blockresult[299].",IF(ISBLANK(INDEX(Kurven,1,1)),"Reserve",INDEX(Kurven,1,1))," := 0; ")</f>
        <v xml:space="preserve">TEL.Blockresult[299].Vakuum_Druck := 0; </v>
      </c>
      <c r="D423" s="124" t="s">
        <v>1</v>
      </c>
      <c r="E423" s="125" t="str">
        <f>IF(ISBLANK(INDEX(Kurven,1,1)),"",CONCATENATE("Wert ",INDEX(Kurven,1,1), " in Sekunde ",Step))</f>
        <v>Wert Vakuum_Druck in Sekunde 299</v>
      </c>
      <c r="F423" s="121" t="str">
        <f>IF(ISBLANK(INDEX(Kurven,1,3)),"",INDEX(Kurven,1,3))</f>
        <v>mbar/10</v>
      </c>
      <c r="G423" s="116"/>
    </row>
    <row r="424" spans="1:7" x14ac:dyDescent="0.2">
      <c r="A424" s="124">
        <f t="shared" si="33"/>
        <v>2209</v>
      </c>
      <c r="B424" s="124">
        <v>2218</v>
      </c>
      <c r="C424" s="124" t="str">
        <f>CONCATENATE("TEL.Blockresult[299].",IF(ISBLANK(INDEX(Kurven,2,1)),"Reserve",INDEX(Kurven,2,1))," := 0; ")</f>
        <v xml:space="preserve">TEL.Blockresult[299].Fuell_Druck := 0; </v>
      </c>
      <c r="D424" s="124" t="s">
        <v>1</v>
      </c>
      <c r="E424" s="125" t="str">
        <f>IF(ISBLANK(INDEX(Kurven,2,1)),"",CONCATENATE("Wert ",INDEX(Kurven,2,1), " in Sekunde ",Step))</f>
        <v>Wert Fuell_Druck in Sekunde 299</v>
      </c>
      <c r="F424" s="121" t="str">
        <f>IF(ISBLANK(INDEX(Kurven,2,3)),"",INDEX(Kurven,2,3))</f>
        <v>mbar /1</v>
      </c>
      <c r="G424" s="116"/>
    </row>
    <row r="425" spans="1:7" x14ac:dyDescent="0.2">
      <c r="A425" s="124">
        <f t="shared" si="33"/>
        <v>2211</v>
      </c>
      <c r="B425" s="124">
        <v>2220</v>
      </c>
      <c r="C425" s="124" t="str">
        <f>CONCATENATE("TEL.Blockresult[299].",IF(ISBLANK(INDEX(Kurven,3,1)),"Reserve",INDEX(Kurven,3,1))," := 0; ")</f>
        <v xml:space="preserve">TEL.Blockresult[299].Fuellvolumen := 0; </v>
      </c>
      <c r="D425" s="124" t="s">
        <v>1</v>
      </c>
      <c r="E425" s="125" t="str">
        <f>IF(ISBLANK(INDEX(Kurven,3,1)),"",CONCATENATE("Wert ",INDEX(Kurven,3,1), " in Sekunde ",Step))</f>
        <v>Wert Fuellvolumen in Sekunde 299</v>
      </c>
      <c r="F425" s="121" t="str">
        <f>IF(ISBLANK(INDEX(Kurven,3,3)),"",INDEX(Kurven,3,3))</f>
        <v>ml /1</v>
      </c>
      <c r="G425" s="116"/>
    </row>
    <row r="426" spans="1:7" x14ac:dyDescent="0.2">
      <c r="A426" s="124">
        <f t="shared" si="33"/>
        <v>2213</v>
      </c>
      <c r="B426" s="124">
        <v>2222</v>
      </c>
      <c r="C426" s="124" t="str">
        <f>CONCATENATE("TEL.Blockresult[300].",IF(ISBLANK(INDEX(Kurven,1,1)),"Reserve",INDEX(Kurven,1,1))," := 0; ")</f>
        <v xml:space="preserve">TEL.Blockresult[300].Vakuum_Druck := 0; </v>
      </c>
      <c r="D426" s="124" t="s">
        <v>1</v>
      </c>
      <c r="E426" s="125" t="str">
        <f>IF(ISBLANK(INDEX(Kurven,1,1)),"",CONCATENATE("Wert ",INDEX(Kurven,1,1), " in Sekunde ",Step))</f>
        <v>Wert Vakuum_Druck in Sekunde 300</v>
      </c>
      <c r="F426" s="121" t="str">
        <f>IF(ISBLANK(INDEX(Kurven,1,3)),"",INDEX(Kurven,1,3))</f>
        <v>mbar/10</v>
      </c>
      <c r="G426" s="116"/>
    </row>
    <row r="427" spans="1:7" x14ac:dyDescent="0.2">
      <c r="A427" s="124">
        <f t="shared" si="33"/>
        <v>2215</v>
      </c>
      <c r="B427" s="124">
        <v>2224</v>
      </c>
      <c r="C427" s="124" t="str">
        <f>CONCATENATE("TEL.Blockresult[300].",IF(ISBLANK(INDEX(Kurven,2,1)),"Reserve",INDEX(Kurven,2,1))," := 0; ")</f>
        <v xml:space="preserve">TEL.Blockresult[300].Fuell_Druck := 0; </v>
      </c>
      <c r="D427" s="124" t="s">
        <v>1</v>
      </c>
      <c r="E427" s="125" t="str">
        <f>IF(ISBLANK(INDEX(Kurven,2,1)),"",CONCATENATE("Wert ",INDEX(Kurven,2,1), " in Sekunde ",Step))</f>
        <v>Wert Fuell_Druck in Sekunde 300</v>
      </c>
      <c r="F427" s="121" t="str">
        <f>IF(ISBLANK(INDEX(Kurven,2,3)),"",INDEX(Kurven,2,3))</f>
        <v>mbar /1</v>
      </c>
      <c r="G427" s="116"/>
    </row>
    <row r="428" spans="1:7" x14ac:dyDescent="0.2">
      <c r="A428" s="124">
        <f t="shared" si="33"/>
        <v>2217</v>
      </c>
      <c r="B428" s="124">
        <v>2226</v>
      </c>
      <c r="C428" s="124" t="str">
        <f>CONCATENATE("TEL.Blockresult[300].",IF(ISBLANK(INDEX(Kurven,3,1)),"Reserve",INDEX(Kurven,3,1))," := 0; ")</f>
        <v xml:space="preserve">TEL.Blockresult[300].Fuellvolumen := 0; </v>
      </c>
      <c r="D428" s="124" t="s">
        <v>1</v>
      </c>
      <c r="E428" s="125" t="str">
        <f>IF(ISBLANK(INDEX(Kurven,3,1)),"",CONCATENATE("Wert ",INDEX(Kurven,3,1), " in Sekunde ",Step))</f>
        <v>Wert Fuellvolumen in Sekunde 300</v>
      </c>
      <c r="F428" s="121" t="str">
        <f>IF(ISBLANK(INDEX(Kurven,3,3)),"",INDEX(Kurven,3,3))</f>
        <v>ml /1</v>
      </c>
      <c r="G428" s="116"/>
    </row>
    <row r="429" spans="1:7" x14ac:dyDescent="0.2">
      <c r="A429" s="113">
        <f t="shared" si="33"/>
        <v>2219</v>
      </c>
      <c r="B429" s="113">
        <v>2228</v>
      </c>
      <c r="C429" s="113" t="s">
        <v>5</v>
      </c>
      <c r="D429" s="113" t="s">
        <v>6</v>
      </c>
      <c r="E429" s="117"/>
      <c r="F429" s="115"/>
      <c r="G429" s="116"/>
    </row>
  </sheetData>
  <mergeCells count="1">
    <mergeCell ref="A1:F1"/>
  </mergeCells>
  <pageMargins left="0.7" right="0.7" top="0.78740157499999996" bottom="0.78740157499999996" header="0.3" footer="0.3"/>
  <pageSetup paperSize="9" scale="6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election activeCell="C3" sqref="C3"/>
    </sheetView>
  </sheetViews>
  <sheetFormatPr baseColWidth="10" defaultRowHeight="13.5" x14ac:dyDescent="0.25"/>
  <cols>
    <col min="1" max="1" width="2.125" customWidth="1"/>
    <col min="2" max="2" width="3.875" bestFit="1" customWidth="1"/>
    <col min="3" max="3" width="38.25" customWidth="1"/>
    <col min="4" max="4" width="3.125" customWidth="1"/>
    <col min="5" max="5" width="37.75" customWidth="1"/>
    <col min="6" max="6" width="2.875" bestFit="1" customWidth="1"/>
    <col min="7" max="7" width="38.25" bestFit="1" customWidth="1"/>
  </cols>
  <sheetData>
    <row r="1" spans="1:13" s="13" customFormat="1" ht="28.5" customHeight="1" thickBot="1" x14ac:dyDescent="0.3">
      <c r="A1" s="135" t="str">
        <f>Titel</f>
        <v>Template - Bremsen-Befüllung Nacharbeit in Halle 55, Werk 6.1 - Übertragung SPS an APDM</v>
      </c>
      <c r="B1" s="136"/>
      <c r="C1" s="136"/>
      <c r="D1" s="136"/>
      <c r="E1" s="136"/>
      <c r="F1" s="136"/>
      <c r="G1" s="137"/>
      <c r="H1" s="54"/>
      <c r="I1" s="49" t="str">
        <f>Datum</f>
        <v>Datum: 2016-09-27</v>
      </c>
      <c r="M1" s="15"/>
    </row>
    <row r="3" spans="1:13" x14ac:dyDescent="0.25">
      <c r="C3" s="68" t="s">
        <v>601</v>
      </c>
      <c r="E3" s="68" t="s">
        <v>602</v>
      </c>
      <c r="G3" s="68" t="s">
        <v>603</v>
      </c>
    </row>
    <row r="4" spans="1:13" x14ac:dyDescent="0.25">
      <c r="C4" s="1"/>
      <c r="E4" s="1"/>
    </row>
    <row r="5" spans="1:13" x14ac:dyDescent="0.25">
      <c r="B5">
        <v>86</v>
      </c>
      <c r="C5" s="1" t="s">
        <v>551</v>
      </c>
      <c r="E5" s="1"/>
      <c r="G5" s="1"/>
    </row>
    <row r="6" spans="1:13" x14ac:dyDescent="0.25">
      <c r="B6">
        <v>87</v>
      </c>
      <c r="C6" s="1" t="s">
        <v>552</v>
      </c>
      <c r="E6" s="1"/>
      <c r="G6" s="1"/>
    </row>
    <row r="7" spans="1:13" x14ac:dyDescent="0.25">
      <c r="B7">
        <v>88</v>
      </c>
      <c r="C7" s="1" t="s">
        <v>553</v>
      </c>
      <c r="E7" s="1"/>
      <c r="G7" s="1"/>
    </row>
    <row r="8" spans="1:13" x14ac:dyDescent="0.25">
      <c r="B8">
        <v>89</v>
      </c>
      <c r="C8" s="1" t="s">
        <v>554</v>
      </c>
      <c r="E8" s="1"/>
      <c r="G8" s="1"/>
    </row>
    <row r="9" spans="1:13" x14ac:dyDescent="0.25">
      <c r="B9">
        <v>90</v>
      </c>
      <c r="C9" s="1" t="s">
        <v>555</v>
      </c>
      <c r="E9" s="1"/>
      <c r="G9" s="1"/>
    </row>
    <row r="10" spans="1:13" x14ac:dyDescent="0.25">
      <c r="B10">
        <v>91</v>
      </c>
      <c r="C10" s="1" t="s">
        <v>556</v>
      </c>
      <c r="E10" s="1"/>
      <c r="G10" s="1"/>
    </row>
    <row r="11" spans="1:13" x14ac:dyDescent="0.25">
      <c r="B11" s="92">
        <v>92</v>
      </c>
      <c r="C11" s="93" t="s">
        <v>557</v>
      </c>
      <c r="D11" s="94">
        <v>0</v>
      </c>
      <c r="E11" s="95" t="s">
        <v>558</v>
      </c>
    </row>
    <row r="12" spans="1:13" x14ac:dyDescent="0.25">
      <c r="B12" s="96">
        <v>92</v>
      </c>
      <c r="C12" s="97"/>
      <c r="D12" s="98">
        <v>86</v>
      </c>
      <c r="E12" s="99" t="s">
        <v>559</v>
      </c>
      <c r="G12" s="1"/>
    </row>
    <row r="13" spans="1:13" x14ac:dyDescent="0.25">
      <c r="B13" s="96">
        <v>92</v>
      </c>
      <c r="C13" s="97"/>
      <c r="D13" s="98">
        <v>87</v>
      </c>
      <c r="E13" s="99" t="s">
        <v>560</v>
      </c>
      <c r="G13" s="1"/>
    </row>
    <row r="14" spans="1:13" x14ac:dyDescent="0.25">
      <c r="B14" s="100">
        <v>92</v>
      </c>
      <c r="C14" s="101"/>
      <c r="D14" s="102">
        <v>90</v>
      </c>
      <c r="E14" s="103" t="s">
        <v>561</v>
      </c>
      <c r="G14" s="1"/>
    </row>
    <row r="15" spans="1:13" x14ac:dyDescent="0.25">
      <c r="B15">
        <v>93</v>
      </c>
      <c r="C15" s="1" t="s">
        <v>562</v>
      </c>
      <c r="E15" s="1"/>
      <c r="G15" s="1"/>
    </row>
    <row r="16" spans="1:13" x14ac:dyDescent="0.25">
      <c r="B16">
        <v>94</v>
      </c>
      <c r="C16" s="1" t="s">
        <v>267</v>
      </c>
      <c r="E16" s="1"/>
    </row>
    <row r="17" spans="2:5" x14ac:dyDescent="0.25">
      <c r="B17">
        <v>95</v>
      </c>
      <c r="C17" s="1" t="s">
        <v>563</v>
      </c>
      <c r="E17" s="1"/>
    </row>
    <row r="18" spans="2:5" x14ac:dyDescent="0.25">
      <c r="B18">
        <v>96</v>
      </c>
      <c r="C18" s="1" t="s">
        <v>564</v>
      </c>
      <c r="E18" s="1"/>
    </row>
    <row r="19" spans="2:5" x14ac:dyDescent="0.25">
      <c r="B19">
        <v>97</v>
      </c>
      <c r="C19" s="1" t="s">
        <v>565</v>
      </c>
      <c r="E19" s="1"/>
    </row>
    <row r="20" spans="2:5" x14ac:dyDescent="0.25">
      <c r="B20">
        <v>98</v>
      </c>
      <c r="C20" s="1"/>
      <c r="E20" s="1"/>
    </row>
    <row r="21" spans="2:5" x14ac:dyDescent="0.25">
      <c r="B21">
        <v>99</v>
      </c>
      <c r="C21" s="1" t="s">
        <v>566</v>
      </c>
      <c r="E21" s="1"/>
    </row>
    <row r="22" spans="2:5" x14ac:dyDescent="0.25">
      <c r="B22">
        <v>100</v>
      </c>
      <c r="C22" s="1" t="s">
        <v>567</v>
      </c>
      <c r="E22" s="1"/>
    </row>
  </sheetData>
  <mergeCells count="1">
    <mergeCell ref="A1:G1"/>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pane ySplit="2" topLeftCell="A3" activePane="bottomLeft" state="frozen"/>
      <selection pane="bottomLeft" activeCell="E35" sqref="E35"/>
    </sheetView>
  </sheetViews>
  <sheetFormatPr baseColWidth="10" defaultRowHeight="13.5" x14ac:dyDescent="0.25"/>
  <cols>
    <col min="1" max="1" width="3.125" customWidth="1"/>
    <col min="2" max="2" width="17.875" customWidth="1"/>
    <col min="3" max="3" width="9.875" style="67" bestFit="1" customWidth="1"/>
    <col min="4" max="4" width="20.375" customWidth="1"/>
    <col min="5" max="5" width="71.75" customWidth="1"/>
  </cols>
  <sheetData>
    <row r="1" spans="1:13" s="13" customFormat="1" ht="28.5" customHeight="1" thickBot="1" x14ac:dyDescent="0.3">
      <c r="A1" s="135" t="str">
        <f>Titel</f>
        <v>Template - Bremsen-Befüllung Nacharbeit in Halle 55, Werk 6.1 - Übertragung SPS an APDM</v>
      </c>
      <c r="B1" s="136"/>
      <c r="C1" s="136"/>
      <c r="D1" s="136"/>
      <c r="E1" s="136"/>
      <c r="F1" s="136"/>
      <c r="G1" s="137"/>
      <c r="H1" s="54"/>
      <c r="I1" s="49" t="str">
        <f>Datum</f>
        <v>Datum: 2016-09-27</v>
      </c>
      <c r="M1" s="15"/>
    </row>
    <row r="2" spans="1:13" x14ac:dyDescent="0.25">
      <c r="B2" s="70" t="s">
        <v>246</v>
      </c>
      <c r="C2" s="70" t="s">
        <v>271</v>
      </c>
      <c r="D2" s="70" t="s">
        <v>270</v>
      </c>
      <c r="E2" s="70" t="s">
        <v>190</v>
      </c>
    </row>
    <row r="4" spans="1:13" x14ac:dyDescent="0.25">
      <c r="B4" s="68" t="s">
        <v>248</v>
      </c>
      <c r="C4" s="67">
        <v>0</v>
      </c>
      <c r="D4" t="s">
        <v>268</v>
      </c>
      <c r="E4" t="s">
        <v>568</v>
      </c>
    </row>
    <row r="5" spans="1:13" x14ac:dyDescent="0.25">
      <c r="C5" s="67">
        <v>1</v>
      </c>
      <c r="D5" t="s">
        <v>569</v>
      </c>
    </row>
    <row r="6" spans="1:13" x14ac:dyDescent="0.25">
      <c r="C6" s="67">
        <v>2</v>
      </c>
      <c r="D6" t="s">
        <v>570</v>
      </c>
    </row>
    <row r="7" spans="1:13" x14ac:dyDescent="0.25">
      <c r="C7" s="67">
        <v>3</v>
      </c>
      <c r="D7" t="s">
        <v>571</v>
      </c>
    </row>
    <row r="8" spans="1:13" x14ac:dyDescent="0.25">
      <c r="C8" s="67">
        <v>4</v>
      </c>
      <c r="D8" t="s">
        <v>572</v>
      </c>
    </row>
    <row r="9" spans="1:13" x14ac:dyDescent="0.25">
      <c r="C9" s="67">
        <v>5</v>
      </c>
      <c r="D9" t="s">
        <v>573</v>
      </c>
    </row>
    <row r="10" spans="1:13" x14ac:dyDescent="0.25">
      <c r="C10" s="67">
        <v>6</v>
      </c>
      <c r="D10" t="s">
        <v>269</v>
      </c>
    </row>
    <row r="11" spans="1:13" x14ac:dyDescent="0.25">
      <c r="C11" s="67">
        <v>7</v>
      </c>
      <c r="D11" t="s">
        <v>269</v>
      </c>
    </row>
    <row r="12" spans="1:13" x14ac:dyDescent="0.25">
      <c r="C12" s="67">
        <v>8</v>
      </c>
      <c r="D12" t="s">
        <v>269</v>
      </c>
    </row>
    <row r="13" spans="1:13" x14ac:dyDescent="0.25">
      <c r="C13" s="67">
        <v>9</v>
      </c>
      <c r="D13" t="s">
        <v>269</v>
      </c>
    </row>
    <row r="14" spans="1:13" x14ac:dyDescent="0.25">
      <c r="C14" s="67">
        <v>10</v>
      </c>
      <c r="D14" t="s">
        <v>269</v>
      </c>
    </row>
    <row r="15" spans="1:13" x14ac:dyDescent="0.25">
      <c r="C15" s="67">
        <v>11</v>
      </c>
      <c r="D15" t="s">
        <v>269</v>
      </c>
    </row>
    <row r="16" spans="1:13" x14ac:dyDescent="0.25">
      <c r="C16" s="67">
        <v>12</v>
      </c>
      <c r="D16" t="s">
        <v>269</v>
      </c>
    </row>
    <row r="17" spans="2:5" x14ac:dyDescent="0.25">
      <c r="C17" s="67">
        <v>13</v>
      </c>
      <c r="D17" t="s">
        <v>269</v>
      </c>
    </row>
    <row r="18" spans="2:5" x14ac:dyDescent="0.25">
      <c r="C18" s="67">
        <v>14</v>
      </c>
      <c r="D18" t="s">
        <v>269</v>
      </c>
    </row>
    <row r="19" spans="2:5" x14ac:dyDescent="0.25">
      <c r="C19" s="67">
        <v>15</v>
      </c>
      <c r="D19" t="s">
        <v>269</v>
      </c>
    </row>
    <row r="20" spans="2:5" x14ac:dyDescent="0.25">
      <c r="C20" s="67">
        <v>16</v>
      </c>
      <c r="D20" t="s">
        <v>269</v>
      </c>
    </row>
    <row r="21" spans="2:5" x14ac:dyDescent="0.25">
      <c r="C21" s="67">
        <v>17</v>
      </c>
      <c r="D21" t="s">
        <v>269</v>
      </c>
    </row>
    <row r="22" spans="2:5" x14ac:dyDescent="0.25">
      <c r="C22" s="67">
        <v>18</v>
      </c>
      <c r="D22" t="s">
        <v>269</v>
      </c>
    </row>
    <row r="23" spans="2:5" x14ac:dyDescent="0.25">
      <c r="C23" s="67">
        <v>19</v>
      </c>
      <c r="D23" t="s">
        <v>269</v>
      </c>
    </row>
    <row r="24" spans="2:5" x14ac:dyDescent="0.25">
      <c r="C24" s="67">
        <v>20</v>
      </c>
      <c r="D24" t="s">
        <v>269</v>
      </c>
    </row>
    <row r="27" spans="2:5" x14ac:dyDescent="0.25">
      <c r="B27" s="68" t="s">
        <v>278</v>
      </c>
      <c r="C27" s="67">
        <v>0</v>
      </c>
      <c r="D27" t="s">
        <v>274</v>
      </c>
      <c r="E27" t="s">
        <v>276</v>
      </c>
    </row>
    <row r="28" spans="2:5" x14ac:dyDescent="0.25">
      <c r="C28" s="67">
        <v>1</v>
      </c>
      <c r="D28" t="s">
        <v>275</v>
      </c>
      <c r="E28" t="s">
        <v>277</v>
      </c>
    </row>
  </sheetData>
  <mergeCells count="1">
    <mergeCell ref="A1:G1"/>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WhiteSpace="0" zoomScale="130" zoomScaleNormal="130" workbookViewId="0">
      <selection activeCell="C13" sqref="C13"/>
    </sheetView>
  </sheetViews>
  <sheetFormatPr baseColWidth="10" defaultRowHeight="15" x14ac:dyDescent="0.25"/>
  <cols>
    <col min="1" max="1" width="7.125" style="169" customWidth="1"/>
    <col min="2" max="2" width="40.375" style="169" customWidth="1"/>
    <col min="3" max="3" width="19.375" style="169" customWidth="1"/>
    <col min="4" max="4" width="24.625" style="184" customWidth="1"/>
    <col min="5" max="5" width="27.25" style="184" customWidth="1"/>
    <col min="6" max="16384" width="11" style="169"/>
  </cols>
  <sheetData>
    <row r="1" spans="1:6" ht="15" customHeight="1" x14ac:dyDescent="0.25">
      <c r="A1" s="165" t="s">
        <v>612</v>
      </c>
      <c r="B1" s="166" t="s">
        <v>613</v>
      </c>
      <c r="C1" s="166"/>
      <c r="D1" s="166"/>
      <c r="E1" s="167" t="s">
        <v>630</v>
      </c>
      <c r="F1" s="168"/>
    </row>
    <row r="2" spans="1:6" ht="15" customHeight="1" x14ac:dyDescent="0.25">
      <c r="A2" s="165"/>
      <c r="B2" s="166" t="s">
        <v>614</v>
      </c>
      <c r="C2" s="166"/>
      <c r="D2" s="166"/>
      <c r="E2" s="167" t="s">
        <v>615</v>
      </c>
      <c r="F2" s="168"/>
    </row>
    <row r="3" spans="1:6" ht="15" customHeight="1" x14ac:dyDescent="0.25">
      <c r="A3" s="165"/>
      <c r="B3" s="170"/>
      <c r="C3" s="170"/>
      <c r="D3" s="170"/>
      <c r="E3" s="166" t="s">
        <v>616</v>
      </c>
      <c r="F3" s="168"/>
    </row>
    <row r="4" spans="1:6" ht="52.15" customHeight="1" x14ac:dyDescent="0.25">
      <c r="A4" s="165"/>
      <c r="B4" s="170"/>
      <c r="C4" s="170"/>
      <c r="D4" s="170"/>
      <c r="E4" s="166"/>
      <c r="F4" s="168"/>
    </row>
    <row r="5" spans="1:6" ht="33" customHeight="1" x14ac:dyDescent="0.25">
      <c r="A5" s="165"/>
      <c r="B5" s="171" t="s">
        <v>617</v>
      </c>
      <c r="C5" s="171"/>
      <c r="D5" s="171"/>
      <c r="E5" s="172" t="s">
        <v>618</v>
      </c>
      <c r="F5" s="168"/>
    </row>
    <row r="6" spans="1:6" x14ac:dyDescent="0.25">
      <c r="A6" s="173"/>
      <c r="B6" s="173"/>
      <c r="C6" s="173"/>
      <c r="D6" s="173"/>
      <c r="E6" s="173"/>
      <c r="F6" s="168"/>
    </row>
    <row r="7" spans="1:6" ht="15" customHeight="1" x14ac:dyDescent="0.25">
      <c r="A7" s="174"/>
      <c r="B7" s="174"/>
      <c r="C7" s="174"/>
      <c r="D7" s="174"/>
      <c r="E7" s="174"/>
      <c r="F7" s="168"/>
    </row>
    <row r="8" spans="1:6" x14ac:dyDescent="0.25">
      <c r="A8" s="175" t="s">
        <v>619</v>
      </c>
      <c r="B8" s="175"/>
      <c r="C8" s="175"/>
      <c r="D8" s="175"/>
      <c r="E8" s="175"/>
      <c r="F8" s="168"/>
    </row>
    <row r="9" spans="1:6" ht="39" x14ac:dyDescent="0.25">
      <c r="A9" s="176" t="s">
        <v>620</v>
      </c>
      <c r="B9" s="177" t="s">
        <v>621</v>
      </c>
      <c r="C9" s="176" t="s">
        <v>622</v>
      </c>
      <c r="D9" s="176" t="s">
        <v>623</v>
      </c>
      <c r="E9" s="176" t="s">
        <v>624</v>
      </c>
      <c r="F9" s="168"/>
    </row>
    <row r="10" spans="1:6" ht="22.15" customHeight="1" x14ac:dyDescent="0.25">
      <c r="A10" s="178" t="s">
        <v>625</v>
      </c>
      <c r="B10" s="167" t="s">
        <v>626</v>
      </c>
      <c r="C10" s="179" t="s">
        <v>627</v>
      </c>
      <c r="D10" s="179" t="s">
        <v>628</v>
      </c>
      <c r="E10" s="179" t="s">
        <v>629</v>
      </c>
      <c r="F10" s="168"/>
    </row>
    <row r="11" spans="1:6" ht="22.15" customHeight="1" x14ac:dyDescent="0.25">
      <c r="A11" s="178" t="s">
        <v>631</v>
      </c>
      <c r="B11" s="167" t="s">
        <v>610</v>
      </c>
      <c r="C11" s="180" t="s">
        <v>632</v>
      </c>
      <c r="D11" s="179"/>
      <c r="E11" s="179"/>
      <c r="F11" s="168"/>
    </row>
    <row r="12" spans="1:6" ht="22.15" customHeight="1" x14ac:dyDescent="0.25">
      <c r="A12" s="178" t="s">
        <v>608</v>
      </c>
      <c r="B12" s="167" t="s">
        <v>609</v>
      </c>
      <c r="C12" s="180" t="s">
        <v>633</v>
      </c>
      <c r="D12" s="179"/>
      <c r="E12" s="179"/>
      <c r="F12" s="168"/>
    </row>
    <row r="13" spans="1:6" ht="22.15" customHeight="1" x14ac:dyDescent="0.25">
      <c r="A13" s="181"/>
      <c r="B13" s="182"/>
      <c r="C13" s="183"/>
      <c r="D13" s="179"/>
      <c r="E13" s="179"/>
      <c r="F13" s="168"/>
    </row>
    <row r="14" spans="1:6" ht="22.15" customHeight="1" x14ac:dyDescent="0.25">
      <c r="A14" s="181"/>
      <c r="B14" s="182"/>
      <c r="C14" s="183"/>
      <c r="D14" s="183"/>
      <c r="E14" s="183"/>
    </row>
    <row r="15" spans="1:6" ht="22.15" customHeight="1" x14ac:dyDescent="0.25">
      <c r="A15" s="181"/>
      <c r="B15" s="182"/>
      <c r="C15" s="183"/>
      <c r="D15" s="183"/>
      <c r="E15" s="183"/>
    </row>
    <row r="16" spans="1:6" ht="22.15" customHeight="1" x14ac:dyDescent="0.25">
      <c r="A16" s="181"/>
      <c r="B16" s="182"/>
      <c r="C16" s="183"/>
      <c r="D16" s="183"/>
      <c r="E16" s="183"/>
    </row>
  </sheetData>
  <mergeCells count="9">
    <mergeCell ref="A6:E6"/>
    <mergeCell ref="A7:E7"/>
    <mergeCell ref="A8:E8"/>
    <mergeCell ref="A1:A5"/>
    <mergeCell ref="B1:D1"/>
    <mergeCell ref="B2:D2"/>
    <mergeCell ref="B3:D4"/>
    <mergeCell ref="E3:E4"/>
    <mergeCell ref="B5:D5"/>
  </mergeCells>
  <pageMargins left="0.43307086614173229" right="0.43307086614173229" top="0.62992125984251968" bottom="0.59055118110236227" header="0.31496062992125984" footer="0.31496062992125984"/>
  <pageSetup paperSize="9" orientation="landscape" r:id="rId1"/>
  <headerFooter>
    <oddHeader>&amp;C&amp;"BMW Group Condensed,Fett"&amp;12Lenkungsinformationen</oddHeader>
    <oddFooter>&amp;C&amp;"BMW Group Condensed,Fett"&amp;10Ausdruck nur zur Information&amp;R&amp;"BMW Group Condensed,Fett"&amp;10S. &amp;P/&amp;N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17</vt:i4>
      </vt:variant>
    </vt:vector>
  </HeadingPairs>
  <TitlesOfParts>
    <vt:vector size="22" baseType="lpstr">
      <vt:lpstr>Prozess_Beschreibung</vt:lpstr>
      <vt:lpstr>APDM_Telegramm</vt:lpstr>
      <vt:lpstr>Fehlercodes</vt:lpstr>
      <vt:lpstr>Parameter</vt:lpstr>
      <vt:lpstr>Changes</vt:lpstr>
      <vt:lpstr>AKZ</vt:lpstr>
      <vt:lpstr>Anlagenteil</vt:lpstr>
      <vt:lpstr>AnzahlMesswerte</vt:lpstr>
      <vt:lpstr>Comment</vt:lpstr>
      <vt:lpstr>Datum</vt:lpstr>
      <vt:lpstr>APDM_Telegramm!Druckbereich</vt:lpstr>
      <vt:lpstr>Changes!Druckbereich</vt:lpstr>
      <vt:lpstr>FZS</vt:lpstr>
      <vt:lpstr>Kurven</vt:lpstr>
      <vt:lpstr>Prozesseinheiten</vt:lpstr>
      <vt:lpstr>Prozesswerte</vt:lpstr>
      <vt:lpstr>Prüfumfang</vt:lpstr>
      <vt:lpstr>Result</vt:lpstr>
      <vt:lpstr>ShortVIN</vt:lpstr>
      <vt:lpstr>TestDuration</vt:lpstr>
      <vt:lpstr>TestTime</vt:lpstr>
      <vt:lpstr>Titel</vt:lpstr>
    </vt:vector>
  </TitlesOfParts>
  <Company>BMW 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Wegerer Alois</dc:creator>
  <cp:lastModifiedBy>Stefan Brauner, Tel. -48986</cp:lastModifiedBy>
  <cp:lastPrinted>2016-06-07T14:22:55Z</cp:lastPrinted>
  <dcterms:created xsi:type="dcterms:W3CDTF">2015-01-22T13:50:03Z</dcterms:created>
  <dcterms:modified xsi:type="dcterms:W3CDTF">2017-08-17T10:55:49Z</dcterms:modified>
</cp:coreProperties>
</file>