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Tabelle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<sst xmlns="http://schemas.openxmlformats.org/spreadsheetml/2006/main" count="57" uniqueCount="10">
  <si>
    <t>deltat</t>
  </si>
  <si>
    <t>N</t>
  </si>
  <si>
    <t>err</t>
  </si>
  <si>
    <t>dt=</t>
  </si>
  <si>
    <t>dx=</t>
  </si>
  <si>
    <t>pe=</t>
  </si>
  <si>
    <t>lambda</t>
  </si>
  <si>
    <t>unser krit.</t>
  </si>
  <si>
    <t>alpha</t>
  </si>
  <si>
    <t>iterations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</si>
</sst>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Tabelle1!$A$4:$A$19</c:f>
              <c:numCache>
                <c:formatCode>General</c:formatCode>
                <c:ptCount val="16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</c:numCache>
            </c:numRef>
          </c:xVal>
          <c:yVal>
            <c:numRef>
              <c:f>Tabelle1!$B$4:$B$19</c:f>
              <c:numCache>
                <c:formatCode>General</c:formatCode>
                <c:ptCount val="16"/>
                <c:pt idx="0">
                  <c:v>0.0205465</c:v>
                </c:pt>
                <c:pt idx="1">
                  <c:v>0.0197481</c:v>
                </c:pt>
                <c:pt idx="2">
                  <c:v>0.01900052</c:v>
                </c:pt>
                <c:pt idx="3">
                  <c:v>0.0183128</c:v>
                </c:pt>
                <c:pt idx="4">
                  <c:v>0.0176664</c:v>
                </c:pt>
                <c:pt idx="5">
                  <c:v>0.017062</c:v>
                </c:pt>
                <c:pt idx="6">
                  <c:v>0.0164958</c:v>
                </c:pt>
                <c:pt idx="7">
                  <c:v>0.0159647</c:v>
                </c:pt>
                <c:pt idx="8">
                  <c:v>0.0154656</c:v>
                </c:pt>
                <c:pt idx="9">
                  <c:v>0.0149957</c:v>
                </c:pt>
                <c:pt idx="10">
                  <c:v>0.0145529</c:v>
                </c:pt>
                <c:pt idx="11">
                  <c:v>0.0141347</c:v>
                </c:pt>
                <c:pt idx="12">
                  <c:v>0.0137394</c:v>
                </c:pt>
                <c:pt idx="13">
                  <c:v>0.0133652</c:v>
                </c:pt>
                <c:pt idx="14">
                  <c:v>0.0130104</c:v>
                </c:pt>
                <c:pt idx="15">
                  <c:v>0.0126736</c:v>
                </c:pt>
              </c:numCache>
            </c:numRef>
          </c:yVal>
          <c:smooth val="0"/>
        </c:ser>
        <c:axId val="68667567"/>
        <c:axId val="1528666"/>
      </c:scatterChart>
      <c:valAx>
        <c:axId val="6866756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528666"/>
        <c:crosses val="autoZero"/>
        <c:crossBetween val="midCat"/>
      </c:valAx>
      <c:valAx>
        <c:axId val="152866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866756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Tabelle1!$G$4:$G$20</c:f>
              <c:strCache>
                <c:ptCount val="1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</c:strCache>
            </c:strRef>
          </c:cat>
          <c:val>
            <c:numRef>
              <c:f>Tabelle1!$H$4:$H$20</c:f>
              <c:numCache>
                <c:formatCode>General</c:formatCode>
                <c:ptCount val="17"/>
                <c:pt idx="0">
                  <c:v>0.0205467</c:v>
                </c:pt>
                <c:pt idx="1">
                  <c:v>0.0170622</c:v>
                </c:pt>
                <c:pt idx="2">
                  <c:v>0.0145535</c:v>
                </c:pt>
                <c:pt idx="3">
                  <c:v>0.012674</c:v>
                </c:pt>
                <c:pt idx="4">
                  <c:v>0.01123</c:v>
                </c:pt>
                <c:pt idx="5">
                  <c:v>0.0100597</c:v>
                </c:pt>
                <c:pt idx="6">
                  <c:v>0.009117</c:v>
                </c:pt>
                <c:pt idx="7">
                  <c:v>0.008334</c:v>
                </c:pt>
                <c:pt idx="8">
                  <c:v>0.007674</c:v>
                </c:pt>
                <c:pt idx="9">
                  <c:v>0.00711</c:v>
                </c:pt>
                <c:pt idx="10">
                  <c:v>0.0066225</c:v>
                </c:pt>
                <c:pt idx="11">
                  <c:v>0.00620016</c:v>
                </c:pt>
                <c:pt idx="12">
                  <c:v>0.0058568</c:v>
                </c:pt>
                <c:pt idx="13">
                  <c:v>0.0054957</c:v>
                </c:pt>
                <c:pt idx="14">
                  <c:v>0.00520024</c:v>
                </c:pt>
                <c:pt idx="15">
                  <c:v>0.00495</c:v>
                </c:pt>
                <c:pt idx="16">
                  <c:v>0.0047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Tabelle1!$G$4:$G$20</c:f>
              <c:strCache>
                <c:ptCount val="1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</c:strCache>
            </c:strRef>
          </c:cat>
          <c:val>
            <c:numRef>
              <c:f>Tabelle1!$I$4:$I$20</c:f>
              <c:numCache>
                <c:formatCode>General</c:formatCode>
                <c:ptCount val="17"/>
                <c:pt idx="0">
                  <c:v>0.0266534667873797</c:v>
                </c:pt>
                <c:pt idx="1">
                  <c:v>0.0203466347749911</c:v>
                </c:pt>
                <c:pt idx="2">
                  <c:v>0.0163186144522217</c:v>
                </c:pt>
                <c:pt idx="3">
                  <c:v>0.0135418396300379</c:v>
                </c:pt>
                <c:pt idx="4">
                  <c:v>0.0115214571905587</c:v>
                </c:pt>
                <c:pt idx="5">
                  <c:v>0.00999108970568692</c:v>
                </c:pt>
                <c:pt idx="6">
                  <c:v>0.00879521164740155</c:v>
                </c:pt>
                <c:pt idx="7">
                  <c:v>0.00783720389615815</c:v>
                </c:pt>
                <c:pt idx="8">
                  <c:v>0.00705402487865211</c:v>
                </c:pt>
                <c:pt idx="9">
                  <c:v>0.00640287227340878</c:v>
                </c:pt>
                <c:pt idx="10">
                  <c:v>0.00585371227028406</c:v>
                </c:pt>
                <c:pt idx="11">
                  <c:v>0.00538487803648845</c:v>
                </c:pt>
                <c:pt idx="12">
                  <c:v>0.00498036435007885</c:v>
                </c:pt>
                <c:pt idx="13">
                  <c:v>0.00462810389651468</c:v>
                </c:pt>
                <c:pt idx="14">
                  <c:v>0.00431883451595154</c:v>
                </c:pt>
                <c:pt idx="15">
                  <c:v>0.00404533449340307</c:v>
                </c:pt>
                <c:pt idx="16">
                  <c:v>0.00380189396320561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3496819"/>
        <c:axId val="89145163"/>
      </c:lineChart>
      <c:catAx>
        <c:axId val="834968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9145163"/>
        <c:crosses val="autoZero"/>
        <c:auto val="1"/>
        <c:lblAlgn val="ctr"/>
        <c:lblOffset val="100"/>
      </c:catAx>
      <c:valAx>
        <c:axId val="8914516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3496819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Sheet2!$A$3:$A$19</c:f>
              <c:numCache>
                <c:formatCode>General</c:formatCode>
                <c:ptCount val="17"/>
                <c:pt idx="0">
                  <c:v>1</c:v>
                </c:pt>
                <c:pt idx="1">
                  <c:v>1.05</c:v>
                </c:pt>
                <c:pt idx="2">
                  <c:v>1.1</c:v>
                </c:pt>
                <c:pt idx="3">
                  <c:v>1.15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1.405</c:v>
                </c:pt>
                <c:pt idx="10">
                  <c:v>1.41</c:v>
                </c:pt>
                <c:pt idx="11">
                  <c:v>1.415</c:v>
                </c:pt>
                <c:pt idx="12">
                  <c:v>1.4175</c:v>
                </c:pt>
                <c:pt idx="13">
                  <c:v>1.42</c:v>
                </c:pt>
                <c:pt idx="14">
                  <c:v>1.425</c:v>
                </c:pt>
                <c:pt idx="15">
                  <c:v>1.43</c:v>
                </c:pt>
                <c:pt idx="16">
                  <c:v>1.435</c:v>
                </c:pt>
              </c:numCache>
            </c:numRef>
          </c:xVal>
          <c:yVal>
            <c:numRef>
              <c:f>Sheet2!$B$3:$B$19</c:f>
              <c:numCache>
                <c:formatCode>General</c:formatCode>
                <c:ptCount val="17"/>
                <c:pt idx="0">
                  <c:v>411</c:v>
                </c:pt>
                <c:pt idx="1">
                  <c:v>382</c:v>
                </c:pt>
                <c:pt idx="2">
                  <c:v>355</c:v>
                </c:pt>
                <c:pt idx="3">
                  <c:v>329</c:v>
                </c:pt>
                <c:pt idx="4">
                  <c:v>305</c:v>
                </c:pt>
                <c:pt idx="5">
                  <c:v>282</c:v>
                </c:pt>
                <c:pt idx="6">
                  <c:v>260</c:v>
                </c:pt>
                <c:pt idx="7">
                  <c:v>239</c:v>
                </c:pt>
                <c:pt idx="8">
                  <c:v>219</c:v>
                </c:pt>
                <c:pt idx="9">
                  <c:v>217</c:v>
                </c:pt>
                <c:pt idx="10">
                  <c:v>215</c:v>
                </c:pt>
                <c:pt idx="11">
                  <c:v>216</c:v>
                </c:pt>
                <c:pt idx="12">
                  <c:v>225</c:v>
                </c:pt>
                <c:pt idx="13">
                  <c:v>246</c:v>
                </c:pt>
                <c:pt idx="14">
                  <c:v>321</c:v>
                </c:pt>
                <c:pt idx="15">
                  <c:v>475</c:v>
                </c:pt>
                <c:pt idx="16">
                  <c:v>909</c:v>
                </c:pt>
              </c:numCache>
            </c:numRef>
          </c:yVal>
          <c:smooth val="0"/>
        </c:ser>
        <c:axId val="48513834"/>
        <c:axId val="10041957"/>
      </c:scatterChart>
      <c:valAx>
        <c:axId val="4851383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0041957"/>
        <c:crosses val="autoZero"/>
        <c:crossBetween val="midCat"/>
      </c:valAx>
      <c:valAx>
        <c:axId val="1004195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851383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217440</xdr:colOff>
      <xdr:row>20</xdr:row>
      <xdr:rowOff>133920</xdr:rowOff>
    </xdr:from>
    <xdr:to>
      <xdr:col>5</xdr:col>
      <xdr:colOff>207720</xdr:colOff>
      <xdr:row>33</xdr:row>
      <xdr:rowOff>133560</xdr:rowOff>
    </xdr:to>
    <xdr:graphicFrame>
      <xdr:nvGraphicFramePr>
        <xdr:cNvPr id="0" name="Diagramm 1"/>
        <xdr:cNvGraphicFramePr/>
      </xdr:nvGraphicFramePr>
      <xdr:xfrm>
        <a:off x="217440" y="3943800"/>
        <a:ext cx="3790440" cy="247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65160</xdr:colOff>
      <xdr:row>3</xdr:row>
      <xdr:rowOff>76680</xdr:rowOff>
    </xdr:from>
    <xdr:to>
      <xdr:col>17</xdr:col>
      <xdr:colOff>64800</xdr:colOff>
      <xdr:row>17</xdr:row>
      <xdr:rowOff>152640</xdr:rowOff>
    </xdr:to>
    <xdr:graphicFrame>
      <xdr:nvGraphicFramePr>
        <xdr:cNvPr id="1" name="Diagramm 3"/>
        <xdr:cNvGraphicFramePr/>
      </xdr:nvGraphicFramePr>
      <xdr:xfrm>
        <a:off x="8323200" y="648000"/>
        <a:ext cx="44571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40320</xdr:colOff>
      <xdr:row>2</xdr:row>
      <xdr:rowOff>38160</xdr:rowOff>
    </xdr:from>
    <xdr:to>
      <xdr:col>12</xdr:col>
      <xdr:colOff>331200</xdr:colOff>
      <xdr:row>48</xdr:row>
      <xdr:rowOff>73800</xdr:rowOff>
    </xdr:to>
    <xdr:graphicFrame>
      <xdr:nvGraphicFramePr>
        <xdr:cNvPr id="2" name=""/>
        <xdr:cNvGraphicFramePr/>
      </xdr:nvGraphicFramePr>
      <xdr:xfrm>
        <a:off x="1665720" y="363240"/>
        <a:ext cx="8418960" cy="7640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54"/>
  <sheetViews>
    <sheetView windowProtection="false" showFormulas="false" showGridLines="true" showRowColHeaders="true" showZeros="true" rightToLeft="false" tabSelected="true" showOutlineSymbols="true" defaultGridColor="true" view="normal" topLeftCell="G19" colorId="64" zoomScale="100" zoomScaleNormal="100" zoomScalePageLayoutView="100" workbookViewId="0">
      <selection pane="topLeft" activeCell="O38" activeCellId="0" sqref="O38"/>
    </sheetView>
  </sheetViews>
  <sheetFormatPr defaultRowHeight="15"/>
  <cols>
    <col collapsed="false" hidden="false" max="2" min="1" style="0" width="10.530612244898"/>
    <col collapsed="false" hidden="false" max="3" min="3" style="0" width="11.7448979591837"/>
    <col collapsed="false" hidden="false" max="1025" min="4" style="0" width="10.530612244898"/>
  </cols>
  <sheetData>
    <row r="1" customFormat="false" ht="15" hidden="false" customHeight="false" outlineLevel="0" collapsed="false">
      <c r="A1" s="0" t="s">
        <v>0</v>
      </c>
      <c r="B1" s="0" t="n">
        <f aca="false">0.0002</f>
        <v>0.0002</v>
      </c>
      <c r="G1" s="0" t="s">
        <v>0</v>
      </c>
      <c r="H1" s="0" t="n">
        <f aca="false">2*10^-5</f>
        <v>2E-005</v>
      </c>
    </row>
    <row r="3" customFormat="false" ht="15" hidden="false" customHeight="false" outlineLevel="0" collapsed="false">
      <c r="A3" s="0" t="s">
        <v>1</v>
      </c>
      <c r="B3" s="0" t="s">
        <v>2</v>
      </c>
      <c r="G3" s="0" t="s">
        <v>1</v>
      </c>
      <c r="H3" s="0" t="s">
        <v>2</v>
      </c>
    </row>
    <row r="4" customFormat="false" ht="15" hidden="false" customHeight="false" outlineLevel="0" collapsed="false">
      <c r="A4" s="0" t="n">
        <v>20</v>
      </c>
      <c r="B4" s="0" t="n">
        <v>0.0205465</v>
      </c>
      <c r="C4" s="0" t="n">
        <f aca="false">B4/(A4^2)</f>
        <v>5.136625E-005</v>
      </c>
      <c r="G4" s="0" t="n">
        <v>20</v>
      </c>
      <c r="H4" s="0" t="n">
        <v>0.0205467</v>
      </c>
      <c r="I4" s="0" t="n">
        <f aca="false">1*G4^(-1.21)</f>
        <v>0.0266534667873797</v>
      </c>
    </row>
    <row r="5" customFormat="false" ht="15" hidden="false" customHeight="false" outlineLevel="0" collapsed="false">
      <c r="A5" s="0" t="n">
        <v>21</v>
      </c>
      <c r="B5" s="0" t="n">
        <v>0.0197481</v>
      </c>
      <c r="C5" s="0" t="n">
        <f aca="false">B5/(A5^2)</f>
        <v>4.47802721088435E-005</v>
      </c>
      <c r="G5" s="0" t="n">
        <v>25</v>
      </c>
      <c r="H5" s="0" t="n">
        <v>0.0170622</v>
      </c>
      <c r="I5" s="0" t="n">
        <f aca="false">1*G5^(-1.21)</f>
        <v>0.0203466347749911</v>
      </c>
    </row>
    <row r="6" customFormat="false" ht="15" hidden="false" customHeight="false" outlineLevel="0" collapsed="false">
      <c r="A6" s="0" t="n">
        <v>22</v>
      </c>
      <c r="B6" s="0" t="n">
        <v>0.01900052</v>
      </c>
      <c r="C6" s="0" t="n">
        <f aca="false">B6/(A6^2)</f>
        <v>3.92572727272727E-005</v>
      </c>
      <c r="G6" s="0" t="n">
        <v>30</v>
      </c>
      <c r="H6" s="0" t="n">
        <v>0.0145535</v>
      </c>
      <c r="I6" s="0" t="n">
        <f aca="false">1*G6^(-1.21)</f>
        <v>0.0163186144522217</v>
      </c>
    </row>
    <row r="7" customFormat="false" ht="15" hidden="false" customHeight="false" outlineLevel="0" collapsed="false">
      <c r="A7" s="0" t="n">
        <v>23</v>
      </c>
      <c r="B7" s="0" t="n">
        <v>0.0183128</v>
      </c>
      <c r="C7" s="0" t="n">
        <f aca="false">B7/(A7^2)</f>
        <v>3.46177693761815E-005</v>
      </c>
      <c r="G7" s="0" t="n">
        <v>35</v>
      </c>
      <c r="H7" s="0" t="n">
        <v>0.012674</v>
      </c>
      <c r="I7" s="0" t="n">
        <f aca="false">1*G7^(-1.21)</f>
        <v>0.0135418396300379</v>
      </c>
    </row>
    <row r="8" customFormat="false" ht="15" hidden="false" customHeight="false" outlineLevel="0" collapsed="false">
      <c r="A8" s="0" t="n">
        <v>24</v>
      </c>
      <c r="B8" s="0" t="n">
        <v>0.0176664</v>
      </c>
      <c r="C8" s="0" t="n">
        <f aca="false">B8/(A8^2)</f>
        <v>3.06708333333333E-005</v>
      </c>
      <c r="G8" s="0" t="n">
        <v>40</v>
      </c>
      <c r="H8" s="0" t="n">
        <v>0.01123</v>
      </c>
      <c r="I8" s="0" t="n">
        <f aca="false">1*G8^(-1.21)</f>
        <v>0.0115214571905587</v>
      </c>
    </row>
    <row r="9" customFormat="false" ht="15" hidden="false" customHeight="false" outlineLevel="0" collapsed="false">
      <c r="A9" s="0" t="n">
        <v>25</v>
      </c>
      <c r="B9" s="0" t="n">
        <v>0.017062</v>
      </c>
      <c r="C9" s="0" t="n">
        <f aca="false">B9/(A9^2)</f>
        <v>2.72992E-005</v>
      </c>
      <c r="G9" s="0" t="n">
        <v>45</v>
      </c>
      <c r="H9" s="0" t="n">
        <v>0.0100597</v>
      </c>
      <c r="I9" s="0" t="n">
        <f aca="false">1*G9^(-1.21)</f>
        <v>0.00999108970568692</v>
      </c>
    </row>
    <row r="10" customFormat="false" ht="15" hidden="false" customHeight="false" outlineLevel="0" collapsed="false">
      <c r="A10" s="0" t="n">
        <v>26</v>
      </c>
      <c r="B10" s="0" t="n">
        <v>0.0164958</v>
      </c>
      <c r="C10" s="0" t="n">
        <f aca="false">B10/(A10^2)</f>
        <v>2.44020710059172E-005</v>
      </c>
      <c r="G10" s="0" t="n">
        <v>50</v>
      </c>
      <c r="H10" s="0" t="n">
        <v>0.009117</v>
      </c>
      <c r="I10" s="0" t="n">
        <f aca="false">1*G10^(-1.21)</f>
        <v>0.00879521164740155</v>
      </c>
    </row>
    <row r="11" customFormat="false" ht="15" hidden="false" customHeight="false" outlineLevel="0" collapsed="false">
      <c r="A11" s="0" t="n">
        <v>27</v>
      </c>
      <c r="B11" s="0" t="n">
        <v>0.0159647</v>
      </c>
      <c r="C11" s="0" t="n">
        <f aca="false">B11/(A11^2)</f>
        <v>2.1899451303155E-005</v>
      </c>
      <c r="G11" s="0" t="n">
        <v>55</v>
      </c>
      <c r="H11" s="0" t="n">
        <v>0.008334</v>
      </c>
      <c r="I11" s="0" t="n">
        <f aca="false">1*G11^(-1.21)</f>
        <v>0.00783720389615815</v>
      </c>
    </row>
    <row r="12" customFormat="false" ht="15" hidden="false" customHeight="false" outlineLevel="0" collapsed="false">
      <c r="A12" s="0" t="n">
        <v>28</v>
      </c>
      <c r="B12" s="0" t="n">
        <v>0.0154656</v>
      </c>
      <c r="C12" s="0" t="n">
        <f aca="false">B12/(A12^2)</f>
        <v>1.97265306122449E-005</v>
      </c>
      <c r="G12" s="0" t="n">
        <v>60</v>
      </c>
      <c r="H12" s="0" t="n">
        <v>0.007674</v>
      </c>
      <c r="I12" s="0" t="n">
        <f aca="false">1*G12^(-1.21)</f>
        <v>0.00705402487865211</v>
      </c>
    </row>
    <row r="13" customFormat="false" ht="15" hidden="false" customHeight="false" outlineLevel="0" collapsed="false">
      <c r="A13" s="0" t="n">
        <v>29</v>
      </c>
      <c r="B13" s="0" t="n">
        <v>0.0149957</v>
      </c>
      <c r="C13" s="0" t="n">
        <f aca="false">B13/(A13^2)</f>
        <v>1.78307966706302E-005</v>
      </c>
      <c r="G13" s="0" t="n">
        <v>65</v>
      </c>
      <c r="H13" s="0" t="n">
        <v>0.00711</v>
      </c>
      <c r="I13" s="0" t="n">
        <f aca="false">1*G13^(-1.21)</f>
        <v>0.00640287227340878</v>
      </c>
    </row>
    <row r="14" customFormat="false" ht="15" hidden="false" customHeight="false" outlineLevel="0" collapsed="false">
      <c r="A14" s="0" t="n">
        <v>30</v>
      </c>
      <c r="B14" s="0" t="n">
        <v>0.0145529</v>
      </c>
      <c r="C14" s="0" t="n">
        <f aca="false">B14/(A14^2)</f>
        <v>1.61698888888889E-005</v>
      </c>
      <c r="G14" s="0" t="n">
        <v>70</v>
      </c>
      <c r="H14" s="0" t="n">
        <v>0.0066225</v>
      </c>
      <c r="I14" s="0" t="n">
        <f aca="false">1*G14^(-1.21)</f>
        <v>0.00585371227028406</v>
      </c>
    </row>
    <row r="15" customFormat="false" ht="15" hidden="false" customHeight="false" outlineLevel="0" collapsed="false">
      <c r="A15" s="0" t="n">
        <v>31</v>
      </c>
      <c r="B15" s="0" t="n">
        <v>0.0141347</v>
      </c>
      <c r="C15" s="0" t="n">
        <f aca="false">B15/(A15^2)</f>
        <v>1.47083246618106E-005</v>
      </c>
      <c r="G15" s="0" t="n">
        <v>75</v>
      </c>
      <c r="H15" s="0" t="n">
        <v>0.00620016</v>
      </c>
      <c r="I15" s="0" t="n">
        <f aca="false">1*G15^(-1.21)</f>
        <v>0.00538487803648845</v>
      </c>
    </row>
    <row r="16" customFormat="false" ht="15" hidden="false" customHeight="false" outlineLevel="0" collapsed="false">
      <c r="A16" s="0" t="n">
        <v>32</v>
      </c>
      <c r="B16" s="0" t="n">
        <v>0.0137394</v>
      </c>
      <c r="C16" s="0" t="n">
        <f aca="false">B16/(A16^2)</f>
        <v>1.34173828125E-005</v>
      </c>
      <c r="G16" s="0" t="n">
        <v>80</v>
      </c>
      <c r="H16" s="0" t="n">
        <v>0.0058568</v>
      </c>
      <c r="I16" s="0" t="n">
        <f aca="false">1*G16^(-1.21)</f>
        <v>0.00498036435007885</v>
      </c>
    </row>
    <row r="17" customFormat="false" ht="15" hidden="false" customHeight="false" outlineLevel="0" collapsed="false">
      <c r="A17" s="0" t="n">
        <v>33</v>
      </c>
      <c r="B17" s="0" t="n">
        <v>0.0133652</v>
      </c>
      <c r="C17" s="0" t="n">
        <f aca="false">B17/(A17^2)</f>
        <v>1.22729109274564E-005</v>
      </c>
      <c r="G17" s="0" t="n">
        <v>85</v>
      </c>
      <c r="H17" s="0" t="n">
        <v>0.0054957</v>
      </c>
      <c r="I17" s="0" t="n">
        <f aca="false">1*G17^(-1.21)</f>
        <v>0.00462810389651468</v>
      </c>
    </row>
    <row r="18" customFormat="false" ht="15" hidden="false" customHeight="false" outlineLevel="0" collapsed="false">
      <c r="A18" s="0" t="n">
        <v>34</v>
      </c>
      <c r="B18" s="0" t="n">
        <v>0.0130104</v>
      </c>
      <c r="C18" s="0" t="n">
        <f aca="false">B18/(A18^2)</f>
        <v>1.12546712802768E-005</v>
      </c>
      <c r="G18" s="0" t="n">
        <v>90</v>
      </c>
      <c r="H18" s="0" t="n">
        <v>0.00520024</v>
      </c>
      <c r="I18" s="0" t="n">
        <f aca="false">1*G18^(-1.21)</f>
        <v>0.00431883451595154</v>
      </c>
    </row>
    <row r="19" customFormat="false" ht="15" hidden="false" customHeight="false" outlineLevel="0" collapsed="false">
      <c r="A19" s="0" t="n">
        <v>35</v>
      </c>
      <c r="B19" s="0" t="n">
        <v>0.0126736</v>
      </c>
      <c r="C19" s="0" t="n">
        <f aca="false">B19/(A19^2)</f>
        <v>1.03457959183673E-005</v>
      </c>
      <c r="G19" s="0" t="n">
        <v>95</v>
      </c>
      <c r="H19" s="0" t="n">
        <v>0.00495</v>
      </c>
      <c r="I19" s="0" t="n">
        <f aca="false">1*G19^(-1.21)</f>
        <v>0.00404533449340307</v>
      </c>
    </row>
    <row r="20" customFormat="false" ht="15" hidden="false" customHeight="false" outlineLevel="0" collapsed="false">
      <c r="G20" s="0" t="n">
        <v>100</v>
      </c>
      <c r="H20" s="0" t="n">
        <v>0.0047</v>
      </c>
      <c r="I20" s="0" t="n">
        <f aca="false">1*G20^(-1.21)</f>
        <v>0.00380189396320561</v>
      </c>
    </row>
    <row r="27" customFormat="false" ht="15" hidden="false" customHeight="false" outlineLevel="0" collapsed="false">
      <c r="G27" s="0" t="n">
        <f aca="false">H29/H30^2</f>
        <v>0.18</v>
      </c>
      <c r="H27" s="0" t="n">
        <f aca="false">16*(H31/H30)^2/(3*PI()^2 + 64*(H31/H30)^2)</f>
        <v>0.249871555551855</v>
      </c>
      <c r="K27" s="0" t="n">
        <f aca="false">L28/L29^2</f>
        <v>0.25083</v>
      </c>
      <c r="L27" s="0" t="n">
        <f aca="false">16*(L30/L29)^2/(3*PI()^2 + 64*(L30/L29)^2)</f>
        <v>0.249871555551855</v>
      </c>
      <c r="O27" s="0" t="n">
        <f aca="false">P29/P30^2</f>
        <v>0.2645</v>
      </c>
      <c r="P27" s="0" t="n">
        <f aca="false">16*(P31/P30)^2/(3*PI()^2 + 64*(P31/P30)^2)</f>
        <v>0.249991254791629</v>
      </c>
    </row>
    <row r="28" customFormat="false" ht="15" hidden="false" customHeight="false" outlineLevel="0" collapsed="false">
      <c r="G28" s="0" t="s">
        <v>1</v>
      </c>
      <c r="H28" s="0" t="n">
        <v>30</v>
      </c>
      <c r="K28" s="0" t="s">
        <v>3</v>
      </c>
      <c r="L28" s="0" t="n">
        <f aca="false">2.787*10^-4</f>
        <v>0.0002787</v>
      </c>
      <c r="O28" s="0" t="s">
        <v>1</v>
      </c>
      <c r="P28" s="0" t="n">
        <v>115</v>
      </c>
    </row>
    <row r="29" customFormat="false" ht="15" hidden="false" customHeight="false" outlineLevel="0" collapsed="false">
      <c r="G29" s="0" t="s">
        <v>3</v>
      </c>
      <c r="H29" s="0" t="n">
        <f aca="false">2*10^-4</f>
        <v>0.0002</v>
      </c>
      <c r="K29" s="0" t="s">
        <v>4</v>
      </c>
      <c r="L29" s="0" t="n">
        <f aca="false">1/30</f>
        <v>0.0333333333333333</v>
      </c>
      <c r="O29" s="0" t="s">
        <v>3</v>
      </c>
      <c r="P29" s="0" t="n">
        <f aca="false">2*10^-5</f>
        <v>2E-005</v>
      </c>
    </row>
    <row r="30" customFormat="false" ht="15" hidden="false" customHeight="false" outlineLevel="0" collapsed="false">
      <c r="G30" s="0" t="s">
        <v>4</v>
      </c>
      <c r="H30" s="0" t="n">
        <f aca="false">1/H28</f>
        <v>0.0333333333333333</v>
      </c>
      <c r="K30" s="0" t="s">
        <v>5</v>
      </c>
      <c r="L30" s="0" t="n">
        <v>1</v>
      </c>
      <c r="O30" s="0" t="s">
        <v>4</v>
      </c>
      <c r="P30" s="0" t="n">
        <f aca="false">1/P28</f>
        <v>0.00869565217391304</v>
      </c>
    </row>
    <row r="31" customFormat="false" ht="15" hidden="false" customHeight="false" outlineLevel="0" collapsed="false">
      <c r="G31" s="0" t="s">
        <v>5</v>
      </c>
      <c r="H31" s="0" t="n">
        <v>1</v>
      </c>
      <c r="O31" s="0" t="s">
        <v>5</v>
      </c>
      <c r="P31" s="0" t="n">
        <v>1</v>
      </c>
    </row>
    <row r="34" customFormat="false" ht="15" hidden="false" customHeight="false" outlineLevel="0" collapsed="false">
      <c r="J34" s="0" t="n">
        <f aca="false">K36/K37^2</f>
        <v>0.18</v>
      </c>
      <c r="K34" s="0" t="n">
        <f aca="false">8*(K38/K37)^2/(PI()^2 + 32*(K38/K37)^2)</f>
        <v>0.249914355700524</v>
      </c>
      <c r="O34" s="0" t="n">
        <f aca="false">P36/P37^2</f>
        <v>0.24642</v>
      </c>
      <c r="P34" s="0" t="n">
        <f aca="false">8*(P38/P37)^2/(PI()^2 + 32*(P38/P37)^2)</f>
        <v>0.249993742037637</v>
      </c>
      <c r="R34" s="0" t="n">
        <f aca="false">S36/S37^2</f>
        <v>0.24999309</v>
      </c>
      <c r="S34" s="0" t="n">
        <f aca="false">8*(S38/S37)^2/(PI()^2 + 32*(S38/S37)^2)</f>
        <v>0.249999937418825</v>
      </c>
    </row>
    <row r="35" customFormat="false" ht="15" hidden="false" customHeight="false" outlineLevel="0" collapsed="false">
      <c r="J35" s="0" t="s">
        <v>1</v>
      </c>
      <c r="K35" s="0" t="n">
        <v>30</v>
      </c>
      <c r="O35" s="0" t="s">
        <v>1</v>
      </c>
      <c r="P35" s="0" t="n">
        <v>111</v>
      </c>
      <c r="R35" s="0" t="s">
        <v>1</v>
      </c>
      <c r="S35" s="0" t="n">
        <v>111</v>
      </c>
    </row>
    <row r="36" customFormat="false" ht="15" hidden="false" customHeight="false" outlineLevel="0" collapsed="false">
      <c r="J36" s="0" t="s">
        <v>3</v>
      </c>
      <c r="K36" s="0" t="n">
        <f aca="false">2*10^-4</f>
        <v>0.0002</v>
      </c>
      <c r="O36" s="0" t="s">
        <v>3</v>
      </c>
      <c r="P36" s="0" t="n">
        <f aca="false">2*10^-5</f>
        <v>2E-005</v>
      </c>
      <c r="R36" s="0" t="s">
        <v>3</v>
      </c>
      <c r="S36" s="0" t="n">
        <f aca="false">2.029*10^-5</f>
        <v>2.029E-005</v>
      </c>
    </row>
    <row r="37" customFormat="false" ht="15" hidden="false" customHeight="false" outlineLevel="0" collapsed="false">
      <c r="J37" s="0" t="s">
        <v>4</v>
      </c>
      <c r="K37" s="0" t="n">
        <f aca="false">1/K35</f>
        <v>0.0333333333333333</v>
      </c>
      <c r="O37" s="0" t="s">
        <v>4</v>
      </c>
      <c r="P37" s="0" t="n">
        <f aca="false">1/P35</f>
        <v>0.00900900900900901</v>
      </c>
      <c r="R37" s="0" t="s">
        <v>4</v>
      </c>
      <c r="S37" s="0" t="n">
        <f aca="false">1/S35</f>
        <v>0.00900900900900901</v>
      </c>
    </row>
    <row r="38" customFormat="false" ht="15" hidden="false" customHeight="false" outlineLevel="0" collapsed="false">
      <c r="J38" s="0" t="s">
        <v>5</v>
      </c>
      <c r="K38" s="0" t="n">
        <v>1</v>
      </c>
      <c r="O38" s="0" t="s">
        <v>5</v>
      </c>
      <c r="P38" s="0" t="n">
        <v>1</v>
      </c>
      <c r="R38" s="0" t="s">
        <v>5</v>
      </c>
      <c r="S38" s="0" t="n">
        <v>10</v>
      </c>
    </row>
    <row r="39" customFormat="false" ht="15" hidden="false" customHeight="false" outlineLevel="0" collapsed="false">
      <c r="Q39" s="0" t="n">
        <f aca="false">ABS(S36-P36)</f>
        <v>2.89999999999999E-007</v>
      </c>
    </row>
    <row r="41" customFormat="false" ht="13.8" hidden="false" customHeight="false" outlineLevel="0" collapsed="false">
      <c r="O41" s="0" t="n">
        <f aca="false">P43/P44^2</f>
        <v>0.249912</v>
      </c>
      <c r="P41" s="0" t="n">
        <f aca="false">8*(P45/P44)^2/(PI()^2 + 32*(P45/P44)^2)</f>
        <v>0.249914355700524</v>
      </c>
      <c r="R41" s="0" t="n">
        <f aca="false">S43/S44^2</f>
        <v>0.2499993</v>
      </c>
      <c r="S41" s="0" t="n">
        <f aca="false">8*(S45/S44)^2/(PI()^2 + 32*(S45/S44)^2)</f>
        <v>0.249999143266443</v>
      </c>
      <c r="V41" s="0" t="n">
        <f aca="false">W43/W44^2</f>
        <v>0.2499993</v>
      </c>
      <c r="W41" s="0" t="n">
        <f aca="false">8*(W45/W44)^2/(PI()^2 + 32*(W45/W44)^2)</f>
        <v>0.24999978581606</v>
      </c>
    </row>
    <row r="42" customFormat="false" ht="13.8" hidden="false" customHeight="false" outlineLevel="0" collapsed="false">
      <c r="O42" s="0" t="s">
        <v>1</v>
      </c>
      <c r="P42" s="0" t="n">
        <v>30</v>
      </c>
      <c r="R42" s="0" t="s">
        <v>1</v>
      </c>
      <c r="S42" s="0" t="n">
        <v>30</v>
      </c>
      <c r="V42" s="0" t="s">
        <v>1</v>
      </c>
      <c r="W42" s="0" t="n">
        <v>30</v>
      </c>
    </row>
    <row r="43" customFormat="false" ht="13.8" hidden="false" customHeight="false" outlineLevel="0" collapsed="false">
      <c r="I43" s="0" t="s">
        <v>6</v>
      </c>
      <c r="J43" s="0" t="s">
        <v>7</v>
      </c>
      <c r="O43" s="0" t="s">
        <v>3</v>
      </c>
      <c r="P43" s="0" t="n">
        <f aca="false">2.7768*10^-4</f>
        <v>0.00027768</v>
      </c>
      <c r="R43" s="0" t="s">
        <v>3</v>
      </c>
      <c r="S43" s="0" t="n">
        <f aca="false">2.77777*10^-4</f>
        <v>0.000277777</v>
      </c>
      <c r="V43" s="0" t="s">
        <v>3</v>
      </c>
      <c r="W43" s="0" t="n">
        <f aca="false">2.77777*10^-4</f>
        <v>0.000277777</v>
      </c>
    </row>
    <row r="44" customFormat="false" ht="13.8" hidden="false" customHeight="false" outlineLevel="0" collapsed="false">
      <c r="I44" s="0" t="n">
        <f aca="false">J46/J47^2</f>
        <v>0.2493</v>
      </c>
      <c r="J44" s="0" t="n">
        <f aca="false">16/(64+9*PI()*(J47*J48)^2)</f>
        <v>0.238302360245614</v>
      </c>
      <c r="O44" s="0" t="s">
        <v>4</v>
      </c>
      <c r="P44" s="0" t="n">
        <f aca="false">1/P42</f>
        <v>0.0333333333333333</v>
      </c>
      <c r="R44" s="0" t="s">
        <v>4</v>
      </c>
      <c r="S44" s="0" t="n">
        <f aca="false">1/S42</f>
        <v>0.0333333333333333</v>
      </c>
      <c r="V44" s="0" t="s">
        <v>4</v>
      </c>
      <c r="W44" s="0" t="n">
        <f aca="false">1/W42</f>
        <v>0.0333333333333333</v>
      </c>
    </row>
    <row r="45" customFormat="false" ht="13.8" hidden="false" customHeight="false" outlineLevel="0" collapsed="false">
      <c r="I45" s="0" t="s">
        <v>1</v>
      </c>
      <c r="J45" s="0" t="n">
        <v>30</v>
      </c>
      <c r="O45" s="0" t="s">
        <v>5</v>
      </c>
      <c r="P45" s="0" t="n">
        <v>1</v>
      </c>
      <c r="R45" s="0" t="s">
        <v>5</v>
      </c>
      <c r="S45" s="0" t="n">
        <v>10</v>
      </c>
      <c r="V45" s="0" t="s">
        <v>5</v>
      </c>
      <c r="W45" s="0" t="n">
        <v>20</v>
      </c>
    </row>
    <row r="46" customFormat="false" ht="13.8" hidden="false" customHeight="false" outlineLevel="0" collapsed="false">
      <c r="I46" s="0" t="s">
        <v>3</v>
      </c>
      <c r="J46" s="0" t="n">
        <f aca="false">2.77*10^-4</f>
        <v>0.000277</v>
      </c>
      <c r="Q46" s="0" t="n">
        <f aca="false">ABS(S43-P43)</f>
        <v>9.70000000000094E-008</v>
      </c>
    </row>
    <row r="47" customFormat="false" ht="13.8" hidden="false" customHeight="false" outlineLevel="0" collapsed="false">
      <c r="I47" s="0" t="s">
        <v>4</v>
      </c>
      <c r="J47" s="0" t="n">
        <f aca="false">1/J45</f>
        <v>0.0333333333333333</v>
      </c>
    </row>
    <row r="48" customFormat="false" ht="13.8" hidden="false" customHeight="false" outlineLevel="0" collapsed="false">
      <c r="I48" s="0" t="s">
        <v>5</v>
      </c>
      <c r="J48" s="0" t="n">
        <v>10</v>
      </c>
    </row>
    <row r="50" customFormat="false" ht="13.8" hidden="false" customHeight="false" outlineLevel="0" collapsed="false">
      <c r="R50" s="0" t="n">
        <f aca="false">S52/S53^2</f>
        <v>0.2499993</v>
      </c>
      <c r="S50" s="0" t="n">
        <f aca="false">16/(64+9*PI()*(S53*S54)^2)</f>
        <v>0.238302360245614</v>
      </c>
      <c r="V50" s="0" t="n">
        <f aca="false">W52/W53^2</f>
        <v>0.2499993</v>
      </c>
      <c r="W50" s="0" t="n">
        <f aca="false">16/(64+9*PI()*(W53*W54)^2)</f>
        <v>0.249877341746698</v>
      </c>
    </row>
    <row r="51" customFormat="false" ht="13.8" hidden="false" customHeight="false" outlineLevel="0" collapsed="false">
      <c r="R51" s="0" t="s">
        <v>1</v>
      </c>
      <c r="S51" s="0" t="n">
        <v>30</v>
      </c>
      <c r="V51" s="0" t="s">
        <v>1</v>
      </c>
      <c r="W51" s="0" t="n">
        <v>30</v>
      </c>
    </row>
    <row r="52" customFormat="false" ht="13.8" hidden="false" customHeight="false" outlineLevel="0" collapsed="false">
      <c r="R52" s="0" t="s">
        <v>3</v>
      </c>
      <c r="S52" s="0" t="n">
        <f aca="false">2.77777*10^-4</f>
        <v>0.000277777</v>
      </c>
      <c r="V52" s="0" t="s">
        <v>3</v>
      </c>
      <c r="W52" s="0" t="n">
        <f aca="false">2.77777*10^-4</f>
        <v>0.000277777</v>
      </c>
    </row>
    <row r="53" customFormat="false" ht="13.8" hidden="false" customHeight="false" outlineLevel="0" collapsed="false">
      <c r="R53" s="0" t="s">
        <v>4</v>
      </c>
      <c r="S53" s="0" t="n">
        <f aca="false">1/S51</f>
        <v>0.0333333333333333</v>
      </c>
      <c r="V53" s="0" t="s">
        <v>4</v>
      </c>
      <c r="W53" s="0" t="n">
        <f aca="false">1/W51</f>
        <v>0.0333333333333333</v>
      </c>
    </row>
    <row r="54" customFormat="false" ht="13.8" hidden="false" customHeight="false" outlineLevel="0" collapsed="false">
      <c r="R54" s="0" t="s">
        <v>5</v>
      </c>
      <c r="S54" s="0" t="n">
        <v>10</v>
      </c>
      <c r="V54" s="0" t="s">
        <v>5</v>
      </c>
      <c r="W54" s="0" t="n">
        <v>1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2.8"/>
  <cols>
    <col collapsed="false" hidden="false" max="1025" min="1" style="0" width="11.5204081632653"/>
  </cols>
  <sheetData>
    <row r="2" customFormat="false" ht="12.8" hidden="false" customHeight="false" outlineLevel="0" collapsed="false">
      <c r="A2" s="0" t="s">
        <v>8</v>
      </c>
      <c r="B2" s="0" t="s">
        <v>9</v>
      </c>
    </row>
    <row r="3" customFormat="false" ht="12.8" hidden="false" customHeight="false" outlineLevel="0" collapsed="false">
      <c r="A3" s="0" t="n">
        <v>1</v>
      </c>
      <c r="B3" s="0" t="n">
        <v>411</v>
      </c>
    </row>
    <row r="4" customFormat="false" ht="12.8" hidden="false" customHeight="false" outlineLevel="0" collapsed="false">
      <c r="A4" s="0" t="n">
        <v>1.05</v>
      </c>
      <c r="B4" s="0" t="n">
        <v>382</v>
      </c>
    </row>
    <row r="5" customFormat="false" ht="12.8" hidden="false" customHeight="false" outlineLevel="0" collapsed="false">
      <c r="A5" s="0" t="n">
        <v>1.1</v>
      </c>
      <c r="B5" s="0" t="n">
        <v>355</v>
      </c>
    </row>
    <row r="6" customFormat="false" ht="12.8" hidden="false" customHeight="false" outlineLevel="0" collapsed="false">
      <c r="A6" s="0" t="n">
        <v>1.15</v>
      </c>
      <c r="B6" s="0" t="n">
        <v>329</v>
      </c>
    </row>
    <row r="7" customFormat="false" ht="12.8" hidden="false" customHeight="false" outlineLevel="0" collapsed="false">
      <c r="A7" s="0" t="n">
        <v>1.2</v>
      </c>
      <c r="B7" s="0" t="n">
        <v>305</v>
      </c>
    </row>
    <row r="8" customFormat="false" ht="12.8" hidden="false" customHeight="false" outlineLevel="0" collapsed="false">
      <c r="A8" s="0" t="n">
        <v>1.25</v>
      </c>
      <c r="B8" s="0" t="n">
        <v>282</v>
      </c>
    </row>
    <row r="9" customFormat="false" ht="12.8" hidden="false" customHeight="false" outlineLevel="0" collapsed="false">
      <c r="A9" s="0" t="n">
        <v>1.3</v>
      </c>
      <c r="B9" s="0" t="n">
        <v>260</v>
      </c>
    </row>
    <row r="10" customFormat="false" ht="12.8" hidden="false" customHeight="false" outlineLevel="0" collapsed="false">
      <c r="A10" s="0" t="n">
        <v>1.35</v>
      </c>
      <c r="B10" s="0" t="n">
        <v>239</v>
      </c>
    </row>
    <row r="11" customFormat="false" ht="12.8" hidden="false" customHeight="false" outlineLevel="0" collapsed="false">
      <c r="A11" s="0" t="n">
        <v>1.4</v>
      </c>
      <c r="B11" s="0" t="n">
        <v>219</v>
      </c>
    </row>
    <row r="12" customFormat="false" ht="12.8" hidden="false" customHeight="false" outlineLevel="0" collapsed="false">
      <c r="A12" s="0" t="n">
        <v>1.405</v>
      </c>
      <c r="B12" s="0" t="n">
        <v>217</v>
      </c>
    </row>
    <row r="13" customFormat="false" ht="13.8" hidden="false" customHeight="false" outlineLevel="0" collapsed="false">
      <c r="A13" s="0" t="n">
        <v>1.41</v>
      </c>
      <c r="B13" s="0" t="n">
        <v>215</v>
      </c>
    </row>
    <row r="14" customFormat="false" ht="13.8" hidden="false" customHeight="false" outlineLevel="0" collapsed="false">
      <c r="A14" s="0" t="n">
        <v>1.415</v>
      </c>
      <c r="B14" s="0" t="n">
        <v>216</v>
      </c>
    </row>
    <row r="15" customFormat="false" ht="13.8" hidden="false" customHeight="false" outlineLevel="0" collapsed="false">
      <c r="A15" s="0" t="n">
        <v>1.4175</v>
      </c>
      <c r="B15" s="0" t="n">
        <v>225</v>
      </c>
    </row>
    <row r="16" customFormat="false" ht="13.8" hidden="false" customHeight="false" outlineLevel="0" collapsed="false">
      <c r="A16" s="0" t="n">
        <v>1.42</v>
      </c>
      <c r="B16" s="0" t="n">
        <v>246</v>
      </c>
    </row>
    <row r="17" customFormat="false" ht="13.8" hidden="false" customHeight="false" outlineLevel="0" collapsed="false">
      <c r="A17" s="0" t="n">
        <v>1.425</v>
      </c>
      <c r="B17" s="0" t="n">
        <v>321</v>
      </c>
    </row>
    <row r="18" customFormat="false" ht="13.8" hidden="false" customHeight="false" outlineLevel="0" collapsed="false">
      <c r="A18" s="0" t="n">
        <v>1.43</v>
      </c>
      <c r="B18" s="0" t="n">
        <v>475</v>
      </c>
    </row>
    <row r="19" customFormat="false" ht="13.8" hidden="false" customHeight="false" outlineLevel="0" collapsed="false">
      <c r="A19" s="0" t="n">
        <v>1.435</v>
      </c>
      <c r="B19" s="0" t="n">
        <v>909</v>
      </c>
    </row>
    <row r="2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101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2016-07-30T10:09:16Z</dcterms:created>
  <dc:creator>Roland Zimmermann</dc:creator>
  <dc:language>en-US</dc:language>
  <cp:lastModifiedBy>Roland Zimmermann</cp:lastModifiedBy>
  <dcterms:modified xsi:type="dcterms:W3CDTF">2016-07-30T20:30:43Z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