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\Documents\Visual Studio 2015\Projects\university-numerical\NumStrm\hausaufgabe\"/>
    </mc:Choice>
  </mc:AlternateContent>
  <bookViews>
    <workbookView xWindow="0" yWindow="0" windowWidth="28800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" i="1" l="1"/>
  <c r="Q46" i="1"/>
  <c r="S43" i="1"/>
  <c r="R41" i="1"/>
  <c r="P43" i="1"/>
  <c r="O41" i="1" s="1"/>
  <c r="S44" i="1"/>
  <c r="P44" i="1"/>
  <c r="P41" i="1" s="1"/>
  <c r="S41" i="1"/>
  <c r="S36" i="1"/>
  <c r="R34" i="1" s="1"/>
  <c r="S37" i="1"/>
  <c r="S34" i="1" s="1"/>
  <c r="P37" i="1"/>
  <c r="P34" i="1" s="1"/>
  <c r="P36" i="1"/>
  <c r="K34" i="1"/>
  <c r="K37" i="1"/>
  <c r="K36" i="1"/>
  <c r="J34" i="1" s="1"/>
  <c r="P29" i="1"/>
  <c r="P30" i="1"/>
  <c r="P27" i="1" s="1"/>
  <c r="H30" i="1"/>
  <c r="G27" i="1" s="1"/>
  <c r="L28" i="1"/>
  <c r="K27" i="1" s="1"/>
  <c r="L29" i="1"/>
  <c r="L27" i="1"/>
  <c r="H27" i="1"/>
  <c r="H2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H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4" i="1"/>
  <c r="B1" i="1"/>
  <c r="O34" i="1" l="1"/>
  <c r="O27" i="1"/>
</calcChain>
</file>

<file path=xl/sharedStrings.xml><?xml version="1.0" encoding="utf-8"?>
<sst xmlns="http://schemas.openxmlformats.org/spreadsheetml/2006/main" count="37" uniqueCount="6">
  <si>
    <t>deltat</t>
  </si>
  <si>
    <t>N</t>
  </si>
  <si>
    <t>err</t>
  </si>
  <si>
    <t>dt=</t>
  </si>
  <si>
    <t>dx=</t>
  </si>
  <si>
    <t>pe=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</si>
</sst>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Tabelle1!$A$4:$A$19</c:f>
              <c:numCache>
                <c:formatCode>General</c:formatCode>
                <c:ptCount val="1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</c:numCache>
            </c:numRef>
          </c:xVal>
          <c:yVal>
            <c:numRef>
              <c:f>Tabelle1!$B$4:$B$19</c:f>
              <c:numCache>
                <c:formatCode>General</c:formatCode>
                <c:ptCount val="16"/>
                <c:pt idx="0">
                  <c:v>2.0546499999999999E-2</c:v>
                </c:pt>
                <c:pt idx="1">
                  <c:v>1.9748100000000001E-2</c:v>
                </c:pt>
                <c:pt idx="2">
                  <c:v>1.900052E-2</c:v>
                </c:pt>
                <c:pt idx="3">
                  <c:v>1.8312800000000001E-2</c:v>
                </c:pt>
                <c:pt idx="4">
                  <c:v>1.7666399999999999E-2</c:v>
                </c:pt>
                <c:pt idx="5">
                  <c:v>1.7062000000000001E-2</c:v>
                </c:pt>
                <c:pt idx="6">
                  <c:v>1.6495800000000001E-2</c:v>
                </c:pt>
                <c:pt idx="7">
                  <c:v>1.5964699999999998E-2</c:v>
                </c:pt>
                <c:pt idx="8">
                  <c:v>1.5465599999999999E-2</c:v>
                </c:pt>
                <c:pt idx="9">
                  <c:v>1.4995700000000001E-2</c:v>
                </c:pt>
                <c:pt idx="10">
                  <c:v>1.4552900000000001E-2</c:v>
                </c:pt>
                <c:pt idx="11">
                  <c:v>1.41347E-2</c:v>
                </c:pt>
                <c:pt idx="12">
                  <c:v>1.3739400000000001E-2</c:v>
                </c:pt>
                <c:pt idx="13">
                  <c:v>1.3365200000000001E-2</c:v>
                </c:pt>
                <c:pt idx="14">
                  <c:v>1.30104E-2</c:v>
                </c:pt>
                <c:pt idx="15">
                  <c:v>1.26736E-2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7-4DFA-9BEF-F5029885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79232"/>
        <c:axId val="418802912"/>
      </c:scatterChart>
      <c:valAx>
        <c:axId val="42507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802912"/>
        <c:crosses val="autoZero"/>
        <c:crossBetween val="midCat"/>
      </c:valAx>
      <c:valAx>
        <c:axId val="4188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07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Tabelle1!$G$4:$G$20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Tabelle1!$H$4:$H$20</c:f>
              <c:numCache>
                <c:formatCode>General</c:formatCode>
                <c:ptCount val="17"/>
                <c:pt idx="0">
                  <c:v>2.0546700000000001E-2</c:v>
                </c:pt>
                <c:pt idx="1">
                  <c:v>1.70622E-2</c:v>
                </c:pt>
                <c:pt idx="2">
                  <c:v>1.45535E-2</c:v>
                </c:pt>
                <c:pt idx="3">
                  <c:v>1.2674E-2</c:v>
                </c:pt>
                <c:pt idx="4">
                  <c:v>1.123E-2</c:v>
                </c:pt>
                <c:pt idx="5">
                  <c:v>1.00597E-2</c:v>
                </c:pt>
                <c:pt idx="6">
                  <c:v>9.1170000000000001E-3</c:v>
                </c:pt>
                <c:pt idx="7">
                  <c:v>8.3339999999999994E-3</c:v>
                </c:pt>
                <c:pt idx="8">
                  <c:v>7.6740000000000003E-3</c:v>
                </c:pt>
                <c:pt idx="9">
                  <c:v>7.11E-3</c:v>
                </c:pt>
                <c:pt idx="10">
                  <c:v>6.6224999999999999E-3</c:v>
                </c:pt>
                <c:pt idx="11">
                  <c:v>6.2001599999999997E-3</c:v>
                </c:pt>
                <c:pt idx="12">
                  <c:v>5.8567999999999997E-3</c:v>
                </c:pt>
                <c:pt idx="13">
                  <c:v>5.4957000000000001E-3</c:v>
                </c:pt>
                <c:pt idx="14">
                  <c:v>5.2002400000000001E-3</c:v>
                </c:pt>
                <c:pt idx="15">
                  <c:v>4.9500000000000004E-3</c:v>
                </c:pt>
                <c:pt idx="16">
                  <c:v>4.7000000000000002E-3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7-46D6-8268-53A6DB756E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Tabelle1!$G$4:$G$20</c:f>
              <c:numCache>
                <c:formatCode>General</c:formatCode>
                <c:ptCount val="1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</c:numCache>
            </c:numRef>
          </c:cat>
          <c:val>
            <c:numRef>
              <c:f>Tabelle1!$I$4:$I$20</c:f>
              <c:numCache>
                <c:formatCode>General</c:formatCode>
                <c:ptCount val="17"/>
                <c:pt idx="0">
                  <c:v>2.665346678737969E-2</c:v>
                </c:pt>
                <c:pt idx="1">
                  <c:v>2.0346634774991067E-2</c:v>
                </c:pt>
                <c:pt idx="2">
                  <c:v>1.6318614452221651E-2</c:v>
                </c:pt>
                <c:pt idx="3">
                  <c:v>1.3541839630037937E-2</c:v>
                </c:pt>
                <c:pt idx="4">
                  <c:v>1.1521457190558691E-2</c:v>
                </c:pt>
                <c:pt idx="5">
                  <c:v>9.9910897056869202E-3</c:v>
                </c:pt>
                <c:pt idx="6">
                  <c:v>8.7952116474015532E-3</c:v>
                </c:pt>
                <c:pt idx="7">
                  <c:v>7.8372038961581451E-3</c:v>
                </c:pt>
                <c:pt idx="8">
                  <c:v>7.0540248786521145E-3</c:v>
                </c:pt>
                <c:pt idx="9">
                  <c:v>6.4028722734087813E-3</c:v>
                </c:pt>
                <c:pt idx="10">
                  <c:v>5.8537122702840595E-3</c:v>
                </c:pt>
                <c:pt idx="11">
                  <c:v>5.3848780364884495E-3</c:v>
                </c:pt>
                <c:pt idx="12">
                  <c:v>4.9803643500788549E-3</c:v>
                </c:pt>
                <c:pt idx="13">
                  <c:v>4.6281038965146747E-3</c:v>
                </c:pt>
                <c:pt idx="14">
                  <c:v>4.3188345159515442E-3</c:v>
                </c:pt>
                <c:pt idx="15">
                  <c:v>4.0453344934030678E-3</c:v>
                </c:pt>
                <c:pt idx="16">
                  <c:v>3.8018939632056123E-3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97-46D6-8268-53A6DB756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01928"/>
        <c:axId val="418802256"/>
      </c:lineChart>
      <c:catAx>
        <c:axId val="41880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802256"/>
        <c:crosses val="autoZero"/>
        <c:auto val="1"/>
        <c:lblAlgn val="ctr"/>
        <c:lblOffset val="100"/>
        <c:noMultiLvlLbl val="0"/>
      </c:catAx>
      <c:valAx>
        <c:axId val="4188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880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20</xdr:row>
      <xdr:rowOff>142875</xdr:rowOff>
    </xdr:from>
    <xdr:to>
      <xdr:col>5</xdr:col>
      <xdr:colOff>180976</xdr:colOff>
      <xdr:row>33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3</xdr:row>
      <xdr:rowOff>85725</xdr:rowOff>
    </xdr:from>
    <xdr:to>
      <xdr:col>17</xdr:col>
      <xdr:colOff>38100</xdr:colOff>
      <xdr:row>17</xdr:row>
      <xdr:rowOff>161925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topLeftCell="A13" workbookViewId="0">
      <selection activeCell="P25" sqref="P25"/>
    </sheetView>
  </sheetViews>
  <sheetFormatPr baseColWidth="10" defaultRowHeight="15" x14ac:dyDescent="0.25"/>
  <cols>
    <col min="3" max="3" width="12" bestFit="1" customWidth="1"/>
  </cols>
  <sheetData>
    <row r="1" spans="1:9" x14ac:dyDescent="0.25">
      <c r="A1" t="s">
        <v>0</v>
      </c>
      <c r="B1">
        <f>0.0002</f>
        <v>2.0000000000000001E-4</v>
      </c>
      <c r="G1" t="s">
        <v>0</v>
      </c>
      <c r="H1">
        <f>2*10^-5</f>
        <v>2.0000000000000002E-5</v>
      </c>
    </row>
    <row r="3" spans="1:9" x14ac:dyDescent="0.25">
      <c r="A3" t="s">
        <v>1</v>
      </c>
      <c r="B3" t="s">
        <v>2</v>
      </c>
      <c r="G3" t="s">
        <v>1</v>
      </c>
      <c r="H3" t="s">
        <v>2</v>
      </c>
    </row>
    <row r="4" spans="1:9" x14ac:dyDescent="0.25">
      <c r="A4">
        <v>20</v>
      </c>
      <c r="B4">
        <v>2.0546499999999999E-2</v>
      </c>
      <c r="C4">
        <f>B4/(A4^2)</f>
        <v>5.136625E-5</v>
      </c>
      <c r="G4">
        <v>20</v>
      </c>
      <c r="H4">
        <v>2.0546700000000001E-2</v>
      </c>
      <c r="I4">
        <f>1*G4^(-1.21)</f>
        <v>2.665346678737969E-2</v>
      </c>
    </row>
    <row r="5" spans="1:9" x14ac:dyDescent="0.25">
      <c r="A5">
        <v>21</v>
      </c>
      <c r="B5">
        <v>1.9748100000000001E-2</v>
      </c>
      <c r="C5">
        <f t="shared" ref="C5:C19" si="0">B5/(A5^2)</f>
        <v>4.4780272108843543E-5</v>
      </c>
      <c r="G5">
        <v>25</v>
      </c>
      <c r="H5">
        <v>1.70622E-2</v>
      </c>
      <c r="I5">
        <f t="shared" ref="I5:I20" si="1">1*G5^(-1.21)</f>
        <v>2.0346634774991067E-2</v>
      </c>
    </row>
    <row r="6" spans="1:9" x14ac:dyDescent="0.25">
      <c r="A6">
        <v>22</v>
      </c>
      <c r="B6">
        <v>1.900052E-2</v>
      </c>
      <c r="C6">
        <f t="shared" si="0"/>
        <v>3.9257272727272725E-5</v>
      </c>
      <c r="G6">
        <v>30</v>
      </c>
      <c r="H6">
        <v>1.45535E-2</v>
      </c>
      <c r="I6">
        <f t="shared" si="1"/>
        <v>1.6318614452221651E-2</v>
      </c>
    </row>
    <row r="7" spans="1:9" x14ac:dyDescent="0.25">
      <c r="A7">
        <v>23</v>
      </c>
      <c r="B7">
        <v>1.8312800000000001E-2</v>
      </c>
      <c r="C7">
        <f t="shared" si="0"/>
        <v>3.4617769376181475E-5</v>
      </c>
      <c r="G7">
        <v>35</v>
      </c>
      <c r="H7">
        <v>1.2674E-2</v>
      </c>
      <c r="I7">
        <f t="shared" si="1"/>
        <v>1.3541839630037937E-2</v>
      </c>
    </row>
    <row r="8" spans="1:9" x14ac:dyDescent="0.25">
      <c r="A8">
        <v>24</v>
      </c>
      <c r="B8">
        <v>1.7666399999999999E-2</v>
      </c>
      <c r="C8">
        <f t="shared" si="0"/>
        <v>3.0670833333333331E-5</v>
      </c>
      <c r="G8">
        <v>40</v>
      </c>
      <c r="H8">
        <v>1.123E-2</v>
      </c>
      <c r="I8">
        <f t="shared" si="1"/>
        <v>1.1521457190558691E-2</v>
      </c>
    </row>
    <row r="9" spans="1:9" x14ac:dyDescent="0.25">
      <c r="A9">
        <v>25</v>
      </c>
      <c r="B9">
        <v>1.7062000000000001E-2</v>
      </c>
      <c r="C9">
        <f t="shared" si="0"/>
        <v>2.7299200000000001E-5</v>
      </c>
      <c r="G9">
        <v>45</v>
      </c>
      <c r="H9">
        <v>1.00597E-2</v>
      </c>
      <c r="I9">
        <f t="shared" si="1"/>
        <v>9.9910897056869202E-3</v>
      </c>
    </row>
    <row r="10" spans="1:9" x14ac:dyDescent="0.25">
      <c r="A10">
        <v>26</v>
      </c>
      <c r="B10">
        <v>1.6495800000000001E-2</v>
      </c>
      <c r="C10">
        <f t="shared" si="0"/>
        <v>2.4402071005917161E-5</v>
      </c>
      <c r="G10">
        <v>50</v>
      </c>
      <c r="H10">
        <v>9.1170000000000001E-3</v>
      </c>
      <c r="I10">
        <f t="shared" si="1"/>
        <v>8.7952116474015532E-3</v>
      </c>
    </row>
    <row r="11" spans="1:9" x14ac:dyDescent="0.25">
      <c r="A11">
        <v>27</v>
      </c>
      <c r="B11">
        <v>1.5964699999999998E-2</v>
      </c>
      <c r="C11">
        <f t="shared" si="0"/>
        <v>2.1899451303155005E-5</v>
      </c>
      <c r="G11">
        <v>55</v>
      </c>
      <c r="H11">
        <v>8.3339999999999994E-3</v>
      </c>
      <c r="I11">
        <f t="shared" si="1"/>
        <v>7.8372038961581451E-3</v>
      </c>
    </row>
    <row r="12" spans="1:9" x14ac:dyDescent="0.25">
      <c r="A12">
        <v>28</v>
      </c>
      <c r="B12">
        <v>1.5465599999999999E-2</v>
      </c>
      <c r="C12">
        <f t="shared" si="0"/>
        <v>1.9726530612244898E-5</v>
      </c>
      <c r="G12">
        <v>60</v>
      </c>
      <c r="H12">
        <v>7.6740000000000003E-3</v>
      </c>
      <c r="I12">
        <f t="shared" si="1"/>
        <v>7.0540248786521145E-3</v>
      </c>
    </row>
    <row r="13" spans="1:9" x14ac:dyDescent="0.25">
      <c r="A13">
        <v>29</v>
      </c>
      <c r="B13">
        <v>1.4995700000000001E-2</v>
      </c>
      <c r="C13">
        <f t="shared" si="0"/>
        <v>1.7830796670630202E-5</v>
      </c>
      <c r="G13">
        <v>65</v>
      </c>
      <c r="H13">
        <v>7.11E-3</v>
      </c>
      <c r="I13">
        <f t="shared" si="1"/>
        <v>6.4028722734087813E-3</v>
      </c>
    </row>
    <row r="14" spans="1:9" x14ac:dyDescent="0.25">
      <c r="A14">
        <v>30</v>
      </c>
      <c r="B14">
        <v>1.4552900000000001E-2</v>
      </c>
      <c r="C14">
        <f t="shared" si="0"/>
        <v>1.616988888888889E-5</v>
      </c>
      <c r="G14">
        <v>70</v>
      </c>
      <c r="H14">
        <v>6.6224999999999999E-3</v>
      </c>
      <c r="I14">
        <f t="shared" si="1"/>
        <v>5.8537122702840595E-3</v>
      </c>
    </row>
    <row r="15" spans="1:9" x14ac:dyDescent="0.25">
      <c r="A15">
        <v>31</v>
      </c>
      <c r="B15">
        <v>1.41347E-2</v>
      </c>
      <c r="C15">
        <f t="shared" si="0"/>
        <v>1.4708324661810615E-5</v>
      </c>
      <c r="G15">
        <v>75</v>
      </c>
      <c r="H15">
        <v>6.2001599999999997E-3</v>
      </c>
      <c r="I15">
        <f t="shared" si="1"/>
        <v>5.3848780364884495E-3</v>
      </c>
    </row>
    <row r="16" spans="1:9" x14ac:dyDescent="0.25">
      <c r="A16">
        <v>32</v>
      </c>
      <c r="B16">
        <v>1.3739400000000001E-2</v>
      </c>
      <c r="C16">
        <f t="shared" si="0"/>
        <v>1.3417382812500001E-5</v>
      </c>
      <c r="G16">
        <v>80</v>
      </c>
      <c r="H16">
        <v>5.8567999999999997E-3</v>
      </c>
      <c r="I16">
        <f t="shared" si="1"/>
        <v>4.9803643500788549E-3</v>
      </c>
    </row>
    <row r="17" spans="1:16" x14ac:dyDescent="0.25">
      <c r="A17">
        <v>33</v>
      </c>
      <c r="B17">
        <v>1.3365200000000001E-2</v>
      </c>
      <c r="C17">
        <f t="shared" si="0"/>
        <v>1.2272910927456382E-5</v>
      </c>
      <c r="G17">
        <v>85</v>
      </c>
      <c r="H17">
        <v>5.4957000000000001E-3</v>
      </c>
      <c r="I17">
        <f t="shared" si="1"/>
        <v>4.6281038965146747E-3</v>
      </c>
    </row>
    <row r="18" spans="1:16" x14ac:dyDescent="0.25">
      <c r="A18">
        <v>34</v>
      </c>
      <c r="B18">
        <v>1.30104E-2</v>
      </c>
      <c r="C18">
        <f t="shared" si="0"/>
        <v>1.1254671280276817E-5</v>
      </c>
      <c r="G18">
        <v>90</v>
      </c>
      <c r="H18">
        <v>5.2002400000000001E-3</v>
      </c>
      <c r="I18">
        <f t="shared" si="1"/>
        <v>4.3188345159515442E-3</v>
      </c>
    </row>
    <row r="19" spans="1:16" x14ac:dyDescent="0.25">
      <c r="A19">
        <v>35</v>
      </c>
      <c r="B19">
        <v>1.26736E-2</v>
      </c>
      <c r="C19">
        <f t="shared" si="0"/>
        <v>1.0345795918367346E-5</v>
      </c>
      <c r="G19">
        <v>95</v>
      </c>
      <c r="H19">
        <v>4.9500000000000004E-3</v>
      </c>
      <c r="I19">
        <f t="shared" si="1"/>
        <v>4.0453344934030678E-3</v>
      </c>
    </row>
    <row r="20" spans="1:16" x14ac:dyDescent="0.25">
      <c r="G20">
        <v>100</v>
      </c>
      <c r="H20">
        <v>4.7000000000000002E-3</v>
      </c>
      <c r="I20">
        <f t="shared" si="1"/>
        <v>3.8018939632056123E-3</v>
      </c>
    </row>
    <row r="27" spans="1:16" x14ac:dyDescent="0.25">
      <c r="G27">
        <f>H29/H30^2</f>
        <v>0.18000000000000002</v>
      </c>
      <c r="H27">
        <f>16*(H31/H30)^2/(3*PI()^2 + 64*(H31/H30)^2)</f>
        <v>0.24987155555185514</v>
      </c>
      <c r="K27">
        <f>L28/L29^2</f>
        <v>0.25083</v>
      </c>
      <c r="L27">
        <f>16*(L30/L29)^2/(3*PI()^2 + 64*(L30/L29)^2)</f>
        <v>0.24987155555185514</v>
      </c>
      <c r="O27">
        <f>P29/P30^2</f>
        <v>0.26450000000000001</v>
      </c>
      <c r="P27">
        <f>16*(P31/P30)^2/(3*PI()^2 + 64*(P31/P30)^2)</f>
        <v>0.24999125479162856</v>
      </c>
    </row>
    <row r="28" spans="1:16" x14ac:dyDescent="0.25">
      <c r="G28" t="s">
        <v>1</v>
      </c>
      <c r="H28">
        <v>30</v>
      </c>
      <c r="K28" t="s">
        <v>3</v>
      </c>
      <c r="L28">
        <f>2.787*10^-4</f>
        <v>2.787E-4</v>
      </c>
      <c r="O28" t="s">
        <v>1</v>
      </c>
      <c r="P28">
        <v>115</v>
      </c>
    </row>
    <row r="29" spans="1:16" x14ac:dyDescent="0.25">
      <c r="G29" t="s">
        <v>3</v>
      </c>
      <c r="H29">
        <f>2*10^-4</f>
        <v>2.0000000000000001E-4</v>
      </c>
      <c r="K29" t="s">
        <v>4</v>
      </c>
      <c r="L29">
        <f>1/30</f>
        <v>3.3333333333333333E-2</v>
      </c>
      <c r="O29" t="s">
        <v>3</v>
      </c>
      <c r="P29">
        <f>2*10^-5</f>
        <v>2.0000000000000002E-5</v>
      </c>
    </row>
    <row r="30" spans="1:16" x14ac:dyDescent="0.25">
      <c r="G30" t="s">
        <v>4</v>
      </c>
      <c r="H30">
        <f>1/H28</f>
        <v>3.3333333333333333E-2</v>
      </c>
      <c r="K30" t="s">
        <v>5</v>
      </c>
      <c r="L30">
        <v>1</v>
      </c>
      <c r="O30" t="s">
        <v>4</v>
      </c>
      <c r="P30">
        <f>1/P28</f>
        <v>8.6956521739130436E-3</v>
      </c>
    </row>
    <row r="31" spans="1:16" x14ac:dyDescent="0.25">
      <c r="G31" t="s">
        <v>5</v>
      </c>
      <c r="H31">
        <v>1</v>
      </c>
      <c r="O31" t="s">
        <v>5</v>
      </c>
      <c r="P31">
        <v>1</v>
      </c>
    </row>
    <row r="34" spans="10:19" x14ac:dyDescent="0.25">
      <c r="J34">
        <f>K36/K37^2</f>
        <v>0.18000000000000002</v>
      </c>
      <c r="K34">
        <f>8*(K38/K37)^2/(PI()^2 + 32*(K38/K37)^2)</f>
        <v>0.2499143557005237</v>
      </c>
      <c r="O34">
        <f>P36/P37^2</f>
        <v>0.24642000000000003</v>
      </c>
      <c r="P34">
        <f>8*(P38/P37)^2/(PI()^2 + 32*(P38/P37)^2)</f>
        <v>0.2499937420376373</v>
      </c>
      <c r="R34">
        <f>S36/S37^2</f>
        <v>0.24999309</v>
      </c>
      <c r="S34">
        <f>8*(S38/S37)^2/(PI()^2 + 32*(S38/S37)^2)</f>
        <v>0.24999993741882551</v>
      </c>
    </row>
    <row r="35" spans="10:19" x14ac:dyDescent="0.25">
      <c r="J35" t="s">
        <v>1</v>
      </c>
      <c r="K35">
        <v>30</v>
      </c>
      <c r="O35" t="s">
        <v>1</v>
      </c>
      <c r="P35">
        <v>111</v>
      </c>
      <c r="R35" t="s">
        <v>1</v>
      </c>
      <c r="S35">
        <v>111</v>
      </c>
    </row>
    <row r="36" spans="10:19" x14ac:dyDescent="0.25">
      <c r="J36" t="s">
        <v>3</v>
      </c>
      <c r="K36">
        <f>2*10^-4</f>
        <v>2.0000000000000001E-4</v>
      </c>
      <c r="O36" t="s">
        <v>3</v>
      </c>
      <c r="P36">
        <f>2*10^-5</f>
        <v>2.0000000000000002E-5</v>
      </c>
      <c r="R36" t="s">
        <v>3</v>
      </c>
      <c r="S36">
        <f>2.029*10^-5</f>
        <v>2.0290000000000001E-5</v>
      </c>
    </row>
    <row r="37" spans="10:19" x14ac:dyDescent="0.25">
      <c r="J37" t="s">
        <v>4</v>
      </c>
      <c r="K37">
        <f>1/K35</f>
        <v>3.3333333333333333E-2</v>
      </c>
      <c r="O37" t="s">
        <v>4</v>
      </c>
      <c r="P37">
        <f>1/P35</f>
        <v>9.0090090090090089E-3</v>
      </c>
      <c r="R37" t="s">
        <v>4</v>
      </c>
      <c r="S37">
        <f>1/S35</f>
        <v>9.0090090090090089E-3</v>
      </c>
    </row>
    <row r="38" spans="10:19" x14ac:dyDescent="0.25">
      <c r="J38" t="s">
        <v>5</v>
      </c>
      <c r="K38">
        <v>1</v>
      </c>
      <c r="O38" t="s">
        <v>5</v>
      </c>
      <c r="P38">
        <v>1</v>
      </c>
      <c r="R38" t="s">
        <v>5</v>
      </c>
      <c r="S38">
        <v>10</v>
      </c>
    </row>
    <row r="39" spans="10:19" x14ac:dyDescent="0.25">
      <c r="Q39">
        <f>ABS(S36-P36)</f>
        <v>2.8999999999999892E-7</v>
      </c>
    </row>
    <row r="41" spans="10:19" x14ac:dyDescent="0.25">
      <c r="O41">
        <f>P43/P44^2</f>
        <v>0.24991200000000002</v>
      </c>
      <c r="P41">
        <f>8*(P45/P44)^2/(PI()^2 + 32*(P45/P44)^2)</f>
        <v>0.2499143557005237</v>
      </c>
      <c r="R41">
        <f>S43/S44^2</f>
        <v>0.24999930000000001</v>
      </c>
      <c r="S41">
        <f>8*(S45/S44)^2/(PI()^2 + 32*(S45/S44)^2)</f>
        <v>0.24999914326644282</v>
      </c>
    </row>
    <row r="42" spans="10:19" x14ac:dyDescent="0.25">
      <c r="O42" t="s">
        <v>1</v>
      </c>
      <c r="P42">
        <v>30</v>
      </c>
      <c r="R42" t="s">
        <v>1</v>
      </c>
      <c r="S42">
        <v>30</v>
      </c>
    </row>
    <row r="43" spans="10:19" x14ac:dyDescent="0.25">
      <c r="O43" t="s">
        <v>3</v>
      </c>
      <c r="P43">
        <f>2.7768*10^-4</f>
        <v>2.7768000000000004E-4</v>
      </c>
      <c r="R43" t="s">
        <v>3</v>
      </c>
      <c r="S43">
        <f>2.77777*10^-4</f>
        <v>2.7777699999999999E-4</v>
      </c>
    </row>
    <row r="44" spans="10:19" x14ac:dyDescent="0.25">
      <c r="O44" t="s">
        <v>4</v>
      </c>
      <c r="P44">
        <f>1/P42</f>
        <v>3.3333333333333333E-2</v>
      </c>
      <c r="R44" t="s">
        <v>4</v>
      </c>
      <c r="S44">
        <f>1/S42</f>
        <v>3.3333333333333333E-2</v>
      </c>
    </row>
    <row r="45" spans="10:19" x14ac:dyDescent="0.25">
      <c r="O45" t="s">
        <v>5</v>
      </c>
      <c r="P45">
        <v>1</v>
      </c>
      <c r="R45" t="s">
        <v>5</v>
      </c>
      <c r="S45">
        <v>10</v>
      </c>
    </row>
    <row r="46" spans="10:19" x14ac:dyDescent="0.25">
      <c r="Q46">
        <f>ABS(S43-P43)</f>
        <v>9.6999999999955195E-8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Zimmermann</dc:creator>
  <cp:lastModifiedBy>Roland Zimmermann</cp:lastModifiedBy>
  <dcterms:created xsi:type="dcterms:W3CDTF">2016-07-30T10:09:16Z</dcterms:created>
  <dcterms:modified xsi:type="dcterms:W3CDTF">2016-07-30T13:34:07Z</dcterms:modified>
</cp:coreProperties>
</file>