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barkley\"/>
    </mc:Choice>
  </mc:AlternateContent>
  <bookViews>
    <workbookView xWindow="0" yWindow="0" windowWidth="28800" windowHeight="12210" activeTab="2"/>
  </bookViews>
  <sheets>
    <sheet name="Unoptimized" sheetId="1" r:id="rId1"/>
    <sheet name="Tuning" sheetId="3" r:id="rId2"/>
    <sheet name="Optimized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31" i="2" s="1"/>
  <c r="C32" i="2" s="1"/>
  <c r="C29" i="2"/>
  <c r="C27" i="2"/>
  <c r="C12" i="2"/>
  <c r="C13" i="2"/>
  <c r="C17" i="2"/>
  <c r="Y10" i="1"/>
  <c r="X10" i="1"/>
  <c r="W10" i="1"/>
  <c r="V10" i="1"/>
  <c r="T10" i="1"/>
  <c r="S10" i="1"/>
  <c r="R10" i="1"/>
  <c r="P10" i="1"/>
  <c r="O10" i="1"/>
  <c r="N10" i="1"/>
  <c r="M10" i="1"/>
  <c r="K10" i="1"/>
  <c r="J10" i="1"/>
  <c r="I10" i="1"/>
  <c r="H10" i="1"/>
  <c r="D10" i="1"/>
  <c r="E10" i="1"/>
  <c r="F10" i="1"/>
  <c r="C10" i="1"/>
  <c r="E26" i="3"/>
  <c r="E25" i="3"/>
  <c r="E6" i="3"/>
  <c r="C14" i="2" l="1"/>
  <c r="C16" i="2" s="1"/>
  <c r="C18" i="2" s="1"/>
  <c r="D6" i="3"/>
  <c r="G6" i="3"/>
  <c r="H6" i="3"/>
  <c r="J6" i="3"/>
  <c r="K6" i="3"/>
  <c r="C6" i="3"/>
  <c r="K26" i="3"/>
  <c r="J26" i="3"/>
  <c r="H26" i="3"/>
  <c r="G26" i="3"/>
  <c r="D26" i="3"/>
  <c r="C26" i="3"/>
  <c r="D25" i="3"/>
  <c r="G25" i="3"/>
  <c r="H25" i="3"/>
  <c r="J25" i="3"/>
  <c r="K25" i="3"/>
  <c r="C25" i="3"/>
  <c r="Y17" i="2" l="1"/>
  <c r="X17" i="2"/>
  <c r="W17" i="2"/>
  <c r="V17" i="2"/>
  <c r="T17" i="2"/>
  <c r="S17" i="2"/>
  <c r="R17" i="2"/>
  <c r="P17" i="2"/>
  <c r="O17" i="2"/>
  <c r="N17" i="2"/>
  <c r="M17" i="2"/>
  <c r="K17" i="2"/>
  <c r="J17" i="2"/>
  <c r="I17" i="2"/>
  <c r="H17" i="2"/>
  <c r="F17" i="2"/>
  <c r="E17" i="2"/>
  <c r="D17" i="2"/>
  <c r="Y13" i="2"/>
  <c r="X13" i="2"/>
  <c r="W13" i="2"/>
  <c r="V13" i="2"/>
  <c r="T13" i="2"/>
  <c r="S13" i="2"/>
  <c r="R13" i="2"/>
  <c r="P13" i="2"/>
  <c r="O13" i="2"/>
  <c r="N13" i="2"/>
  <c r="M13" i="2"/>
  <c r="K13" i="2"/>
  <c r="J13" i="2"/>
  <c r="I13" i="2"/>
  <c r="H13" i="2"/>
  <c r="F13" i="2"/>
  <c r="E13" i="2"/>
  <c r="D13" i="2"/>
  <c r="Y12" i="2"/>
  <c r="X12" i="2"/>
  <c r="W12" i="2"/>
  <c r="V12" i="2"/>
  <c r="T12" i="2"/>
  <c r="S12" i="2"/>
  <c r="R12" i="2"/>
  <c r="P12" i="2"/>
  <c r="O12" i="2"/>
  <c r="N12" i="2"/>
  <c r="M12" i="2"/>
  <c r="K12" i="2"/>
  <c r="J12" i="2"/>
  <c r="I12" i="2"/>
  <c r="H12" i="2"/>
  <c r="F12" i="2"/>
  <c r="E12" i="2"/>
  <c r="D12" i="2"/>
  <c r="C25" i="1"/>
  <c r="C22" i="1"/>
  <c r="C23" i="1"/>
  <c r="C21" i="1"/>
  <c r="R11" i="1"/>
  <c r="R7" i="1"/>
  <c r="R6" i="1"/>
  <c r="P11" i="1"/>
  <c r="P7" i="1"/>
  <c r="P6" i="1"/>
  <c r="M11" i="1"/>
  <c r="M7" i="1"/>
  <c r="M6" i="1"/>
  <c r="K11" i="1"/>
  <c r="K7" i="1"/>
  <c r="K6" i="1"/>
  <c r="J11" i="1"/>
  <c r="J7" i="1"/>
  <c r="J8" i="1" s="1"/>
  <c r="J12" i="1" s="1"/>
  <c r="J6" i="1"/>
  <c r="I11" i="1"/>
  <c r="I7" i="1"/>
  <c r="I6" i="1"/>
  <c r="H11" i="1"/>
  <c r="H7" i="1"/>
  <c r="H6" i="1"/>
  <c r="F11" i="1"/>
  <c r="F7" i="1"/>
  <c r="F6" i="1"/>
  <c r="E11" i="1"/>
  <c r="E7" i="1"/>
  <c r="E6" i="1"/>
  <c r="D11" i="1"/>
  <c r="D7" i="1"/>
  <c r="D6" i="1"/>
  <c r="Y11" i="1"/>
  <c r="Y7" i="1"/>
  <c r="Y6" i="1"/>
  <c r="X6" i="1"/>
  <c r="W6" i="1"/>
  <c r="V6" i="1"/>
  <c r="T6" i="1"/>
  <c r="O6" i="1"/>
  <c r="C6" i="1"/>
  <c r="S6" i="1"/>
  <c r="N6" i="1"/>
  <c r="X11" i="1"/>
  <c r="X7" i="1"/>
  <c r="W11" i="1"/>
  <c r="W7" i="1"/>
  <c r="V11" i="1"/>
  <c r="V7" i="1"/>
  <c r="T11" i="1"/>
  <c r="T7" i="1"/>
  <c r="O11" i="1"/>
  <c r="O7" i="1"/>
  <c r="C11" i="1"/>
  <c r="C7" i="1"/>
  <c r="S11" i="1"/>
  <c r="S7" i="1"/>
  <c r="N11" i="1"/>
  <c r="N7" i="1"/>
  <c r="V14" i="2" l="1"/>
  <c r="V16" i="2" s="1"/>
  <c r="R8" i="1"/>
  <c r="R12" i="1" s="1"/>
  <c r="C24" i="1" s="1"/>
  <c r="K14" i="2"/>
  <c r="K16" i="2" s="1"/>
  <c r="K18" i="2" s="1"/>
  <c r="V18" i="2"/>
  <c r="H14" i="2"/>
  <c r="H16" i="2" s="1"/>
  <c r="H18" i="2" s="1"/>
  <c r="M14" i="2"/>
  <c r="M16" i="2" s="1"/>
  <c r="M18" i="2" s="1"/>
  <c r="R14" i="2"/>
  <c r="R16" i="2" s="1"/>
  <c r="R18" i="2" s="1"/>
  <c r="W14" i="2"/>
  <c r="W16" i="2" s="1"/>
  <c r="W18" i="2" s="1"/>
  <c r="E14" i="2"/>
  <c r="E16" i="2" s="1"/>
  <c r="E18" i="2" s="1"/>
  <c r="J14" i="2"/>
  <c r="J16" i="2" s="1"/>
  <c r="J18" i="2" s="1"/>
  <c r="O14" i="2"/>
  <c r="O16" i="2" s="1"/>
  <c r="O18" i="2" s="1"/>
  <c r="T14" i="2"/>
  <c r="T16" i="2" s="1"/>
  <c r="T18" i="2" s="1"/>
  <c r="Y14" i="2"/>
  <c r="Y16" i="2" s="1"/>
  <c r="Y18" i="2" s="1"/>
  <c r="F14" i="2"/>
  <c r="F16" i="2" s="1"/>
  <c r="F18" i="2" s="1"/>
  <c r="P14" i="2"/>
  <c r="P16" i="2" s="1"/>
  <c r="P18" i="2" s="1"/>
  <c r="D14" i="2"/>
  <c r="D16" i="2" s="1"/>
  <c r="D18" i="2" s="1"/>
  <c r="I14" i="2"/>
  <c r="I16" i="2" s="1"/>
  <c r="I18" i="2" s="1"/>
  <c r="N14" i="2"/>
  <c r="N16" i="2" s="1"/>
  <c r="N18" i="2" s="1"/>
  <c r="S14" i="2"/>
  <c r="S16" i="2" s="1"/>
  <c r="S18" i="2" s="1"/>
  <c r="X14" i="2"/>
  <c r="X16" i="2" s="1"/>
  <c r="X18" i="2" s="1"/>
  <c r="P8" i="1"/>
  <c r="P12" i="1" s="1"/>
  <c r="E8" i="1"/>
  <c r="E12" i="1" s="1"/>
  <c r="K8" i="1"/>
  <c r="M8" i="1"/>
  <c r="M12" i="1" s="1"/>
  <c r="K12" i="1"/>
  <c r="I8" i="1"/>
  <c r="I12" i="1" s="1"/>
  <c r="H8" i="1"/>
  <c r="H12" i="1" s="1"/>
  <c r="F8" i="1"/>
  <c r="F12" i="1" s="1"/>
  <c r="D8" i="1"/>
  <c r="D12" i="1" s="1"/>
  <c r="S8" i="1"/>
  <c r="S12" i="1" s="1"/>
  <c r="Y8" i="1"/>
  <c r="Y12" i="1" s="1"/>
  <c r="N8" i="1"/>
  <c r="N12" i="1" s="1"/>
  <c r="X8" i="1"/>
  <c r="X12" i="1" s="1"/>
  <c r="W8" i="1"/>
  <c r="W12" i="1" s="1"/>
  <c r="V8" i="1"/>
  <c r="V12" i="1" s="1"/>
  <c r="T8" i="1"/>
  <c r="T12" i="1" s="1"/>
  <c r="O8" i="1"/>
  <c r="O12" i="1" s="1"/>
  <c r="C8" i="1"/>
  <c r="C12" i="1" s="1"/>
</calcChain>
</file>

<file path=xl/sharedStrings.xml><?xml version="1.0" encoding="utf-8"?>
<sst xmlns="http://schemas.openxmlformats.org/spreadsheetml/2006/main" count="48" uniqueCount="21">
  <si>
    <t>N</t>
  </si>
  <si>
    <t>sigma</t>
  </si>
  <si>
    <t>#squares</t>
  </si>
  <si>
    <t>#clusters</t>
  </si>
  <si>
    <t>distance</t>
  </si>
  <si>
    <t>pred. area</t>
  </si>
  <si>
    <t>total area</t>
  </si>
  <si>
    <t>MSE</t>
  </si>
  <si>
    <t>size</t>
  </si>
  <si>
    <t>area quota</t>
  </si>
  <si>
    <t>Best parameters:</t>
  </si>
  <si>
    <t>Diffrent Reservoir Sizes N for:</t>
  </si>
  <si>
    <t>#Nodes</t>
  </si>
  <si>
    <t>LR</t>
  </si>
  <si>
    <t>Seed</t>
  </si>
  <si>
    <t>Rho</t>
  </si>
  <si>
    <t>Minimum</t>
  </si>
  <si>
    <t>at N</t>
  </si>
  <si>
    <t>patch size</t>
  </si>
  <si>
    <t>mit N=200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</si>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</sst>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hair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hair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5">
    <xf numFmtId="0" fontId="0" fillId="0" borderId="0" xfId="0"/>
    <xf numFmtId="0" fontId="3" fillId="3" borderId="1" xfId="3"/>
    <xf numFmtId="0" fontId="1" fillId="2" borderId="1" xfId="1"/>
    <xf numFmtId="0" fontId="2" fillId="3" borderId="2" xfId="2"/>
    <xf numFmtId="10" fontId="2" fillId="3" borderId="2" xfId="2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1" fillId="2" borderId="0" xfId="1" applyBorder="1"/>
    <xf numFmtId="11" fontId="2" fillId="3" borderId="2" xfId="2" applyNumberFormat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5" fillId="0" borderId="0" xfId="0" applyFont="1" applyFill="1" applyBorder="1"/>
    <xf numFmtId="0" fontId="2" fillId="3" borderId="7" xfId="2" applyBorder="1"/>
    <xf numFmtId="0" fontId="7" fillId="4" borderId="6" xfId="5" applyBorder="1"/>
    <xf numFmtId="0" fontId="6" fillId="0" borderId="0" xfId="0" applyFont="1" applyAlignment="1">
      <alignment horizontal="right"/>
    </xf>
    <xf numFmtId="0" fontId="8" fillId="5" borderId="6" xfId="6" applyBorder="1"/>
    <xf numFmtId="0" fontId="4" fillId="0" borderId="0" xfId="4" applyFill="1" applyBorder="1"/>
    <xf numFmtId="0" fontId="0" fillId="0" borderId="0" xfId="0" applyAlignment="1">
      <alignment horizontal="center"/>
    </xf>
    <xf numFmtId="0" fontId="4" fillId="0" borderId="0" xfId="4" applyAlignment="1">
      <alignment horizontal="center"/>
    </xf>
    <xf numFmtId="0" fontId="4" fillId="0" borderId="0" xfId="4"/>
    <xf numFmtId="0" fontId="2" fillId="3" borderId="8" xfId="2" applyBorder="1"/>
    <xf numFmtId="0" fontId="2" fillId="3" borderId="6" xfId="2" applyBorder="1"/>
    <xf numFmtId="11" fontId="1" fillId="2" borderId="1" xfId="1" applyNumberFormat="1"/>
  </cellXfs>
  <cellStyles count="7">
    <cellStyle name="Ausgabe" xfId="2" builtinId="21"/>
    <cellStyle name="Berechnung" xfId="3" builtinId="22"/>
    <cellStyle name="Eingabe" xfId="1" builtinId="20"/>
    <cellStyle name="Erklärender Text" xfId="4" builtinId="53"/>
    <cellStyle name="Gut" xfId="5" builtinId="26"/>
    <cellStyle name="Neutral" xfId="6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Tuning!$B$9:$B$19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Tuning!$J$9:$J$19</c:f>
              <c:numCache>
                <c:formatCode>General</c:formatCode>
                <c:ptCount val="11"/>
                <c:pt idx="0">
                  <c:v>7.1359460692025701E-4</c:v>
                </c:pt>
                <c:pt idx="1">
                  <c:v>7.2282128416532605E-4</c:v>
                </c:pt>
                <c:pt idx="2">
                  <c:v>7.3874565474518099E-4</c:v>
                </c:pt>
                <c:pt idx="3">
                  <c:v>7.3575337309832504E-4</c:v>
                </c:pt>
                <c:pt idx="4">
                  <c:v>7.7420621709952504E-4</c:v>
                </c:pt>
                <c:pt idx="5">
                  <c:v>8.3055672000828301E-4</c:v>
                </c:pt>
                <c:pt idx="6">
                  <c:v>8.6731448658294104E-4</c:v>
                </c:pt>
                <c:pt idx="7">
                  <c:v>1.08030854306464E-3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5-43F1-A6AF-A303C2F31FE5}"/>
            </c:ext>
          </c:extLst>
        </c:ser>
        <c:ser>
          <c:idx val="1"/>
          <c:order val="1"/>
          <c:tx>
            <c:v>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Tuning!$B$9:$B$24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  <c:pt idx="15">
                  <c:v>550</c:v>
                </c:pt>
              </c:numCache>
            </c:numRef>
          </c:xVal>
          <c:yVal>
            <c:numRef>
              <c:f>Tuning!$E$9:$E$24</c:f>
              <c:numCache>
                <c:formatCode>General</c:formatCode>
                <c:ptCount val="16"/>
                <c:pt idx="0">
                  <c:v>2.0282994296364201E-3</c:v>
                </c:pt>
                <c:pt idx="1">
                  <c:v>2.0792077697723101E-3</c:v>
                </c:pt>
                <c:pt idx="2">
                  <c:v>1.87455104603909E-3</c:v>
                </c:pt>
                <c:pt idx="3">
                  <c:v>1.85572332518505E-3</c:v>
                </c:pt>
                <c:pt idx="4">
                  <c:v>1.84821707086378E-3</c:v>
                </c:pt>
                <c:pt idx="5">
                  <c:v>1.82011601592898E-3</c:v>
                </c:pt>
                <c:pt idx="6">
                  <c:v>1.9215186481686001E-3</c:v>
                </c:pt>
                <c:pt idx="7">
                  <c:v>1.75808928269586E-3</c:v>
                </c:pt>
                <c:pt idx="8">
                  <c:v>1.6758856749966499E-3</c:v>
                </c:pt>
                <c:pt idx="9">
                  <c:v>1.67422157166001E-3</c:v>
                </c:pt>
                <c:pt idx="10">
                  <c:v>1.6246968681396399E-3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CDB-A00C-BE6003F5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10248"/>
        <c:axId val="412713528"/>
      </c:scatterChart>
      <c:valAx>
        <c:axId val="41271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713528"/>
        <c:crosses val="autoZero"/>
        <c:crossBetween val="midCat"/>
      </c:valAx>
      <c:valAx>
        <c:axId val="4127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71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733425</xdr:colOff>
      <xdr:row>7</xdr:row>
      <xdr:rowOff>180975</xdr:rowOff>
    </xdr:from>
    <xdr:to>
      <xdr:col>17</xdr:col>
      <xdr:colOff>733425</xdr:colOff>
      <xdr:row>21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3418C-E919-4A40-BD04-83A31F0C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workbookViewId="0">
      <selection activeCell="T11" sqref="T11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162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169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7" t="s">
        <v>4</v>
      </c>
      <c r="C6" s="1">
        <f>C4+1</f>
        <v>2</v>
      </c>
      <c r="D6" s="1">
        <f>D4+1</f>
        <v>3</v>
      </c>
      <c r="E6" s="1">
        <f>E4+1</f>
        <v>4</v>
      </c>
      <c r="F6" s="1">
        <f>F4+1</f>
        <v>5</v>
      </c>
      <c r="H6" s="1">
        <f>H4+1</f>
        <v>2</v>
      </c>
      <c r="I6" s="1">
        <f>I4+1</f>
        <v>3</v>
      </c>
      <c r="J6" s="1">
        <f>J4+1</f>
        <v>4</v>
      </c>
      <c r="K6" s="1">
        <f>K4+1</f>
        <v>5</v>
      </c>
      <c r="M6" s="1">
        <f>M4+1</f>
        <v>2</v>
      </c>
      <c r="N6" s="1">
        <f>N4+1</f>
        <v>3</v>
      </c>
      <c r="O6" s="1">
        <f>O4+1</f>
        <v>4</v>
      </c>
      <c r="P6" s="1">
        <f>P4+1</f>
        <v>5</v>
      </c>
      <c r="R6" s="1">
        <f>R4+1</f>
        <v>2</v>
      </c>
      <c r="S6" s="1">
        <f>S4+1</f>
        <v>3</v>
      </c>
      <c r="T6" s="1">
        <f>T4+1</f>
        <v>4</v>
      </c>
      <c r="V6" s="1">
        <f>V4+1</f>
        <v>4</v>
      </c>
      <c r="W6" s="1">
        <f>W4+1</f>
        <v>5</v>
      </c>
      <c r="X6" s="1">
        <f>X4+1</f>
        <v>6</v>
      </c>
      <c r="Y6" s="1">
        <f>Y4+1</f>
        <v>7</v>
      </c>
    </row>
    <row r="7" spans="2:25" x14ac:dyDescent="0.25">
      <c r="B7" s="7" t="s">
        <v>2</v>
      </c>
      <c r="C7" s="1">
        <f>C2/C3</f>
        <v>33</v>
      </c>
      <c r="D7" s="1">
        <f>D2/D3</f>
        <v>31</v>
      </c>
      <c r="E7" s="1">
        <f>E2/E3</f>
        <v>33</v>
      </c>
      <c r="F7" s="1">
        <f>F2/F3</f>
        <v>31</v>
      </c>
      <c r="H7" s="1">
        <f>H2/H3</f>
        <v>39</v>
      </c>
      <c r="I7" s="1">
        <f>I2/I3</f>
        <v>40</v>
      </c>
      <c r="J7" s="1">
        <f>J2/J3</f>
        <v>41</v>
      </c>
      <c r="K7" s="1">
        <f>K2/K3</f>
        <v>41</v>
      </c>
      <c r="M7" s="1">
        <f>M2/M3</f>
        <v>55</v>
      </c>
      <c r="N7" s="1">
        <f>N2/N3</f>
        <v>55</v>
      </c>
      <c r="O7" s="1">
        <f>O2/O3</f>
        <v>53</v>
      </c>
      <c r="P7" s="1">
        <f>P2/P3</f>
        <v>56</v>
      </c>
      <c r="R7" s="1">
        <f>R2/R3</f>
        <v>81</v>
      </c>
      <c r="S7" s="1">
        <f>S2/S3</f>
        <v>82</v>
      </c>
      <c r="T7" s="1">
        <f>T2/T3</f>
        <v>81</v>
      </c>
      <c r="V7" s="1">
        <f>V2/V3</f>
        <v>161</v>
      </c>
      <c r="W7" s="1">
        <f>W2/W3</f>
        <v>161</v>
      </c>
      <c r="X7" s="1">
        <f>X2/X3</f>
        <v>163</v>
      </c>
      <c r="Y7" s="1">
        <f>Y2/Y3</f>
        <v>169</v>
      </c>
    </row>
    <row r="8" spans="2:25" x14ac:dyDescent="0.25">
      <c r="B8" s="7" t="s">
        <v>3</v>
      </c>
      <c r="C8" s="1">
        <f>(C7-1)/C6</f>
        <v>16</v>
      </c>
      <c r="D8" s="1">
        <f>(D7-1)/D6</f>
        <v>10</v>
      </c>
      <c r="E8" s="1">
        <f>(E7-1)/E6</f>
        <v>8</v>
      </c>
      <c r="F8" s="1">
        <f>(F7-1)/F6</f>
        <v>6</v>
      </c>
      <c r="H8" s="1">
        <f>(H7-1)/H6</f>
        <v>19</v>
      </c>
      <c r="I8" s="1">
        <f>(I7-1)/I6</f>
        <v>13</v>
      </c>
      <c r="J8" s="1">
        <f>(J7-1)/J6</f>
        <v>10</v>
      </c>
      <c r="K8" s="1">
        <f>(K7-1)/K6</f>
        <v>8</v>
      </c>
      <c r="M8" s="1">
        <f>(M7-1)/M6</f>
        <v>27</v>
      </c>
      <c r="N8" s="1">
        <f>(N7-1)/N6</f>
        <v>18</v>
      </c>
      <c r="O8" s="1">
        <f>(O7-1)/O6</f>
        <v>13</v>
      </c>
      <c r="P8" s="1">
        <f>(P7-1)/P6</f>
        <v>11</v>
      </c>
      <c r="R8" s="1">
        <f>(R7-1)/R6</f>
        <v>40</v>
      </c>
      <c r="S8" s="1">
        <f>(S7-1)/S6</f>
        <v>27</v>
      </c>
      <c r="T8" s="1">
        <f>(T7-1)/T6</f>
        <v>20</v>
      </c>
      <c r="V8" s="1">
        <f>(V7-1)/V6</f>
        <v>40</v>
      </c>
      <c r="W8" s="1">
        <f>(W7-1)/W6</f>
        <v>32</v>
      </c>
      <c r="X8" s="1">
        <f>(X7-1)/X6</f>
        <v>27</v>
      </c>
      <c r="Y8" s="1">
        <f>(Y7-1)/Y6</f>
        <v>24</v>
      </c>
    </row>
    <row r="10" spans="2:25" x14ac:dyDescent="0.25">
      <c r="B10" s="7" t="s">
        <v>5</v>
      </c>
      <c r="C10" s="1">
        <f>(C3*C4*C8)^2</f>
        <v>6400</v>
      </c>
      <c r="D10" s="1">
        <f t="shared" ref="D10:Y10" si="0">(D3*D4*D8)^2</f>
        <v>10000</v>
      </c>
      <c r="E10" s="1">
        <f t="shared" si="0"/>
        <v>14400</v>
      </c>
      <c r="F10" s="1">
        <f t="shared" si="0"/>
        <v>14400</v>
      </c>
      <c r="H10" s="1">
        <f t="shared" si="0"/>
        <v>5776</v>
      </c>
      <c r="I10" s="1">
        <f t="shared" si="0"/>
        <v>10816</v>
      </c>
      <c r="J10" s="1">
        <f t="shared" si="0"/>
        <v>14400</v>
      </c>
      <c r="K10" s="1">
        <f t="shared" si="0"/>
        <v>16384</v>
      </c>
      <c r="M10" s="1">
        <f t="shared" si="0"/>
        <v>6561</v>
      </c>
      <c r="N10" s="1">
        <f t="shared" si="0"/>
        <v>11664</v>
      </c>
      <c r="O10" s="1">
        <f t="shared" si="0"/>
        <v>13689</v>
      </c>
      <c r="P10" s="1">
        <f t="shared" si="0"/>
        <v>17424</v>
      </c>
      <c r="R10" s="1">
        <f t="shared" si="0"/>
        <v>6400</v>
      </c>
      <c r="S10" s="1">
        <f t="shared" si="0"/>
        <v>11664</v>
      </c>
      <c r="T10" s="1">
        <f t="shared" si="0"/>
        <v>14400</v>
      </c>
      <c r="V10" s="1">
        <f t="shared" si="0"/>
        <v>14400</v>
      </c>
      <c r="W10" s="1">
        <f t="shared" si="0"/>
        <v>16384</v>
      </c>
      <c r="X10" s="1">
        <f t="shared" si="0"/>
        <v>18225</v>
      </c>
      <c r="Y10" s="1">
        <f t="shared" si="0"/>
        <v>20736</v>
      </c>
    </row>
    <row r="11" spans="2:25" x14ac:dyDescent="0.25">
      <c r="B11" s="7" t="s">
        <v>6</v>
      </c>
      <c r="C11" s="1">
        <f>C2^2</f>
        <v>27225</v>
      </c>
      <c r="D11" s="1">
        <f>D2^2</f>
        <v>24025</v>
      </c>
      <c r="E11" s="1">
        <f>E2^2</f>
        <v>27225</v>
      </c>
      <c r="F11" s="1">
        <f>F2^2</f>
        <v>24025</v>
      </c>
      <c r="H11" s="1">
        <f>H2^2</f>
        <v>24336</v>
      </c>
      <c r="I11" s="1">
        <f>I2^2</f>
        <v>25600</v>
      </c>
      <c r="J11" s="1">
        <f>J2^2</f>
        <v>26896</v>
      </c>
      <c r="K11" s="1">
        <f>K2^2</f>
        <v>26896</v>
      </c>
      <c r="M11" s="1">
        <f>M2^2</f>
        <v>27225</v>
      </c>
      <c r="N11" s="1">
        <f>N2^2</f>
        <v>27225</v>
      </c>
      <c r="O11" s="1">
        <f>O2^2</f>
        <v>25281</v>
      </c>
      <c r="P11" s="1">
        <f>P2^2</f>
        <v>28224</v>
      </c>
      <c r="R11" s="1">
        <f>R2^2</f>
        <v>26244</v>
      </c>
      <c r="S11" s="1">
        <f>S2^2</f>
        <v>26896</v>
      </c>
      <c r="T11" s="1">
        <f>T2^2</f>
        <v>26244</v>
      </c>
      <c r="V11" s="1">
        <f>V2^2</f>
        <v>25921</v>
      </c>
      <c r="W11" s="1">
        <f>W2^2</f>
        <v>25921</v>
      </c>
      <c r="X11" s="1">
        <f>X2^2</f>
        <v>26569</v>
      </c>
      <c r="Y11" s="1">
        <f>Y2^2</f>
        <v>28561</v>
      </c>
    </row>
    <row r="12" spans="2:25" x14ac:dyDescent="0.25">
      <c r="B12" s="5" t="s">
        <v>9</v>
      </c>
      <c r="C12" s="4">
        <f>C10/C11</f>
        <v>0.23507805325987144</v>
      </c>
      <c r="D12" s="4">
        <f>D10/D11</f>
        <v>0.41623309053069718</v>
      </c>
      <c r="E12" s="4">
        <f>E10/E11</f>
        <v>0.52892561983471076</v>
      </c>
      <c r="F12" s="4">
        <f>F10/F11</f>
        <v>0.59937565036420393</v>
      </c>
      <c r="H12" s="4">
        <f>H10/H11</f>
        <v>0.23734385272846811</v>
      </c>
      <c r="I12" s="4">
        <f>I10/I11</f>
        <v>0.42249999999999999</v>
      </c>
      <c r="J12" s="4">
        <f>J10/J11</f>
        <v>0.53539559785841762</v>
      </c>
      <c r="K12" s="4">
        <f>K10/K11</f>
        <v>0.60916121356335518</v>
      </c>
      <c r="M12" s="4">
        <f>M10/M11</f>
        <v>0.24099173553719008</v>
      </c>
      <c r="N12" s="4">
        <f>N10/N11</f>
        <v>0.42842975206611572</v>
      </c>
      <c r="O12" s="4">
        <f>O10/O11</f>
        <v>0.54147383410466354</v>
      </c>
      <c r="P12" s="4">
        <f>P10/P11</f>
        <v>0.61734693877551017</v>
      </c>
      <c r="R12" s="4">
        <f>R10/R11</f>
        <v>0.24386526444139614</v>
      </c>
      <c r="S12" s="4">
        <f>S10/S11</f>
        <v>0.43367043426531826</v>
      </c>
      <c r="T12" s="4">
        <f>T10/T11</f>
        <v>0.54869684499314131</v>
      </c>
      <c r="V12" s="4">
        <f>V10/V11</f>
        <v>0.55553412291192472</v>
      </c>
      <c r="W12" s="4">
        <f>W10/W11</f>
        <v>0.63207437984645654</v>
      </c>
      <c r="X12" s="4">
        <f>X10/X11</f>
        <v>0.68594979110994014</v>
      </c>
      <c r="Y12" s="4">
        <f>Y10/Y11</f>
        <v>0.72602499912468055</v>
      </c>
    </row>
    <row r="13" spans="2:25" x14ac:dyDescent="0.25">
      <c r="B13" s="6"/>
    </row>
    <row r="14" spans="2:25" x14ac:dyDescent="0.25">
      <c r="B14" s="5" t="s">
        <v>7</v>
      </c>
      <c r="C14" s="3">
        <v>3.1610873505004801E-4</v>
      </c>
      <c r="D14" s="3">
        <v>5.0774632556412798E-3</v>
      </c>
      <c r="E14" s="3">
        <v>1.81048589532199E-2</v>
      </c>
      <c r="F14" s="3">
        <v>4.5116996379516099E-2</v>
      </c>
      <c r="H14" s="3">
        <v>3.2859012005348503E-4</v>
      </c>
      <c r="I14" s="3">
        <v>2.5415593341669498E-3</v>
      </c>
      <c r="J14" s="3">
        <v>8.0034853813541595E-3</v>
      </c>
      <c r="K14" s="3">
        <v>2.07272888103547E-2</v>
      </c>
      <c r="M14" s="3">
        <v>1.5543502418299899E-4</v>
      </c>
      <c r="N14" s="3">
        <v>9.9277578155593195E-4</v>
      </c>
      <c r="O14" s="3">
        <v>3.01855346240136E-3</v>
      </c>
      <c r="P14" s="3">
        <v>8.0090434437869295E-3</v>
      </c>
      <c r="R14" s="9">
        <v>1.29105167892256E-5</v>
      </c>
      <c r="S14" s="3">
        <v>2.9410584653915601E-4</v>
      </c>
      <c r="T14" s="3">
        <v>9.7118445369099205E-4</v>
      </c>
      <c r="V14" s="3">
        <v>2.0603854028094601E-4</v>
      </c>
      <c r="W14" s="3">
        <v>5.1688068525894697E-4</v>
      </c>
      <c r="X14" s="3">
        <v>1.01863862167954E-3</v>
      </c>
      <c r="Y14" s="3">
        <v>1.6758856749911799E-3</v>
      </c>
    </row>
    <row r="15" spans="2:25" x14ac:dyDescent="0.25">
      <c r="R15" s="21" t="s">
        <v>19</v>
      </c>
      <c r="Y15" s="21" t="s">
        <v>19</v>
      </c>
    </row>
    <row r="20" spans="2:3" x14ac:dyDescent="0.25">
      <c r="B20" s="19" t="s">
        <v>10</v>
      </c>
      <c r="C20" s="19"/>
    </row>
    <row r="21" spans="2:3" x14ac:dyDescent="0.25">
      <c r="B21" s="5" t="s">
        <v>0</v>
      </c>
      <c r="C21" s="2">
        <f>INDEX(2:2, MATCH(MIN($14:$14), $14:$14, 0))</f>
        <v>162</v>
      </c>
    </row>
    <row r="22" spans="2:3" x14ac:dyDescent="0.25">
      <c r="B22" s="5" t="s">
        <v>1</v>
      </c>
      <c r="C22" s="2">
        <f>INDEX(3:3, MATCH(MIN($14:$14), $14:$14, 0))</f>
        <v>2</v>
      </c>
    </row>
    <row r="23" spans="2:3" x14ac:dyDescent="0.25">
      <c r="B23" s="5" t="s">
        <v>8</v>
      </c>
      <c r="C23" s="2">
        <f>INDEX(4:4, MATCH(MIN($14:$14), $14:$14, 0))</f>
        <v>1</v>
      </c>
    </row>
    <row r="24" spans="2:3" x14ac:dyDescent="0.25">
      <c r="B24" s="5" t="s">
        <v>9</v>
      </c>
      <c r="C24" s="2">
        <f>INDEX(12:12, MATCH(MIN($14:$14), $14:$14, 0))</f>
        <v>0.24386526444139614</v>
      </c>
    </row>
    <row r="25" spans="2:3" x14ac:dyDescent="0.25">
      <c r="B25" s="5" t="s">
        <v>7</v>
      </c>
      <c r="C25" s="2">
        <f>INDEX(14:14, MATCH(MIN($14:$14), $14:$14, 0))</f>
        <v>1.29105167892256E-5</v>
      </c>
    </row>
    <row r="27" spans="2:3" x14ac:dyDescent="0.25">
      <c r="B27" s="7"/>
    </row>
    <row r="29" spans="2:3" x14ac:dyDescent="0.25">
      <c r="B29" s="7"/>
    </row>
    <row r="30" spans="2:3" x14ac:dyDescent="0.25">
      <c r="B30" s="7"/>
    </row>
  </sheetData>
  <mergeCells count="1">
    <mergeCell ref="B20:C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H11" sqref="H11"/>
    </sheetView>
  </sheetViews>
  <sheetFormatPr baseColWidth="10" defaultRowHeight="15" x14ac:dyDescent="0.25"/>
  <cols>
    <col min="1" max="1" width="3.140625" customWidth="1"/>
    <col min="2" max="2" width="12" bestFit="1" customWidth="1"/>
    <col min="6" max="6" width="1.140625" customWidth="1"/>
    <col min="9" max="9" width="1.140625" customWidth="1"/>
  </cols>
  <sheetData>
    <row r="1" spans="1:14" x14ac:dyDescent="0.25">
      <c r="A1" s="20" t="s">
        <v>11</v>
      </c>
      <c r="B1" s="20"/>
      <c r="C1" s="20"/>
    </row>
    <row r="3" spans="1:14" x14ac:dyDescent="0.25">
      <c r="B3" s="5" t="s">
        <v>0</v>
      </c>
      <c r="C3" s="2">
        <v>161</v>
      </c>
      <c r="D3" s="2">
        <v>161</v>
      </c>
      <c r="E3" s="2">
        <v>169</v>
      </c>
      <c r="G3" s="2">
        <v>164</v>
      </c>
      <c r="H3" s="2">
        <v>162</v>
      </c>
      <c r="J3" s="2">
        <v>165</v>
      </c>
      <c r="K3" s="2">
        <v>164</v>
      </c>
    </row>
    <row r="4" spans="1:14" x14ac:dyDescent="0.25">
      <c r="B4" s="5" t="s">
        <v>1</v>
      </c>
      <c r="C4" s="2">
        <v>1</v>
      </c>
      <c r="D4" s="2">
        <v>1</v>
      </c>
      <c r="E4" s="2">
        <v>1</v>
      </c>
      <c r="G4" s="2">
        <v>2</v>
      </c>
      <c r="H4" s="2">
        <v>2</v>
      </c>
      <c r="J4" s="2">
        <v>3</v>
      </c>
      <c r="K4" s="2">
        <v>4</v>
      </c>
    </row>
    <row r="5" spans="1:14" x14ac:dyDescent="0.25">
      <c r="B5" s="5" t="s">
        <v>8</v>
      </c>
      <c r="C5" s="2">
        <v>3</v>
      </c>
      <c r="D5" s="2">
        <v>4</v>
      </c>
      <c r="E5" s="2">
        <v>6</v>
      </c>
      <c r="G5" s="2">
        <v>2</v>
      </c>
      <c r="H5" s="2">
        <v>3</v>
      </c>
      <c r="J5" s="2">
        <v>2</v>
      </c>
      <c r="K5" s="2">
        <v>3</v>
      </c>
    </row>
    <row r="6" spans="1:14" x14ac:dyDescent="0.25">
      <c r="B6" s="18" t="s">
        <v>18</v>
      </c>
      <c r="C6" s="3">
        <f>(C4*C5)^2</f>
        <v>9</v>
      </c>
      <c r="D6" s="3">
        <f>(D4*D5)^2</f>
        <v>16</v>
      </c>
      <c r="E6" s="3">
        <f>(E4*E5)^2</f>
        <v>36</v>
      </c>
      <c r="G6" s="3">
        <f>(G4*G5)^2</f>
        <v>16</v>
      </c>
      <c r="H6" s="3">
        <f>(H4*H5)^2</f>
        <v>36</v>
      </c>
      <c r="J6" s="3">
        <f>(J4*J5)^2</f>
        <v>36</v>
      </c>
      <c r="K6" s="3">
        <f>(K4*K5)^2</f>
        <v>144</v>
      </c>
    </row>
    <row r="8" spans="1:14" x14ac:dyDescent="0.25">
      <c r="B8" s="5" t="s">
        <v>0</v>
      </c>
      <c r="C8" s="5" t="s">
        <v>7</v>
      </c>
      <c r="D8" s="5" t="s">
        <v>7</v>
      </c>
      <c r="E8" s="5" t="s">
        <v>7</v>
      </c>
      <c r="F8" s="5"/>
      <c r="G8" s="5" t="s">
        <v>7</v>
      </c>
      <c r="H8" s="5" t="s">
        <v>7</v>
      </c>
      <c r="J8" s="5" t="s">
        <v>7</v>
      </c>
      <c r="K8" s="5" t="s">
        <v>7</v>
      </c>
      <c r="L8" s="5"/>
    </row>
    <row r="9" spans="1:14" x14ac:dyDescent="0.25">
      <c r="B9" s="2">
        <v>10</v>
      </c>
      <c r="C9" s="3">
        <v>2.0036614475297599E-4</v>
      </c>
      <c r="D9" s="3"/>
      <c r="E9" s="3">
        <v>2.0282994296364201E-3</v>
      </c>
      <c r="G9" s="3">
        <v>1.84916044399639E-4</v>
      </c>
      <c r="H9" s="3">
        <v>8.85820220754192E-4</v>
      </c>
      <c r="J9" s="3">
        <v>7.1359460692025701E-4</v>
      </c>
      <c r="K9" s="3">
        <v>6.5644790106198798E-3</v>
      </c>
      <c r="N9" s="5"/>
    </row>
    <row r="10" spans="1:14" x14ac:dyDescent="0.25">
      <c r="B10" s="2">
        <v>20</v>
      </c>
      <c r="C10" s="3">
        <v>1.7259991022395901E-4</v>
      </c>
      <c r="D10" s="3"/>
      <c r="E10" s="3">
        <v>2.0792077697723101E-3</v>
      </c>
      <c r="G10" s="3">
        <v>1.90428883062033E-4</v>
      </c>
      <c r="H10" s="3">
        <v>8.7758800737793301E-4</v>
      </c>
      <c r="J10" s="3">
        <v>7.2282128416532605E-4</v>
      </c>
      <c r="K10" s="3">
        <v>6.7456662713390797E-3</v>
      </c>
    </row>
    <row r="11" spans="1:14" x14ac:dyDescent="0.25">
      <c r="B11" s="11">
        <v>30</v>
      </c>
      <c r="C11" s="3">
        <v>1.5535142551917401E-4</v>
      </c>
      <c r="D11" s="3">
        <v>5.1688068525894697E-4</v>
      </c>
      <c r="E11" s="3">
        <v>1.87455104603909E-3</v>
      </c>
      <c r="G11" s="3">
        <v>1.9284956098657499E-4</v>
      </c>
      <c r="H11" s="3">
        <v>8.3430274507303602E-4</v>
      </c>
      <c r="J11" s="3">
        <v>7.3874565474518099E-4</v>
      </c>
      <c r="K11" s="3">
        <v>6.9632965074918497E-3</v>
      </c>
    </row>
    <row r="12" spans="1:14" x14ac:dyDescent="0.25">
      <c r="B12" s="10">
        <v>40</v>
      </c>
      <c r="C12" s="3">
        <v>1.5718899552127899E-4</v>
      </c>
      <c r="D12" s="3"/>
      <c r="E12" s="3">
        <v>1.85572332518505E-3</v>
      </c>
      <c r="G12" s="3">
        <v>1.85722165500422E-4</v>
      </c>
      <c r="H12" s="3">
        <v>9.0225555567159102E-4</v>
      </c>
      <c r="J12" s="3">
        <v>7.3575337309832504E-4</v>
      </c>
      <c r="K12" s="3">
        <v>7.2895078866260796E-3</v>
      </c>
    </row>
    <row r="13" spans="1:14" x14ac:dyDescent="0.25">
      <c r="B13" s="8">
        <v>50</v>
      </c>
      <c r="C13" s="3">
        <v>1.3452106815218799E-4</v>
      </c>
      <c r="D13" s="3">
        <v>5.0207518622306197E-4</v>
      </c>
      <c r="E13" s="3">
        <v>1.84821707086378E-3</v>
      </c>
      <c r="G13" s="3">
        <v>1.88446500552483E-4</v>
      </c>
      <c r="H13" s="3">
        <v>9.0476578976827799E-4</v>
      </c>
      <c r="J13" s="3">
        <v>7.7420621709952504E-4</v>
      </c>
      <c r="K13" s="3">
        <v>7.5588931123844799E-3</v>
      </c>
    </row>
    <row r="14" spans="1:14" x14ac:dyDescent="0.25">
      <c r="B14" s="2">
        <v>80</v>
      </c>
      <c r="C14" s="3">
        <v>1.21886151473877E-4</v>
      </c>
      <c r="D14" s="3"/>
      <c r="E14" s="3">
        <v>1.82011601592898E-3</v>
      </c>
      <c r="G14" s="3">
        <v>1.9642756071637E-4</v>
      </c>
      <c r="H14" s="3">
        <v>9.4639163527661103E-4</v>
      </c>
      <c r="J14" s="3">
        <v>8.3055672000828301E-4</v>
      </c>
      <c r="K14" s="3">
        <v>8.5831162875826903E-3</v>
      </c>
    </row>
    <row r="15" spans="1:14" x14ac:dyDescent="0.25">
      <c r="B15" s="10">
        <v>100</v>
      </c>
      <c r="C15" s="3">
        <v>1.11094535713608E-4</v>
      </c>
      <c r="D15" s="3">
        <v>4.22752382804717E-4</v>
      </c>
      <c r="E15" s="3">
        <v>1.9215186481686001E-3</v>
      </c>
      <c r="G15" s="3">
        <v>1.96316315524402E-4</v>
      </c>
      <c r="H15" s="3">
        <v>9.3644789188070197E-4</v>
      </c>
      <c r="J15" s="3">
        <v>8.6731448658294104E-4</v>
      </c>
      <c r="K15" s="3">
        <v>9.6453580136129802E-3</v>
      </c>
    </row>
    <row r="16" spans="1:14" x14ac:dyDescent="0.25">
      <c r="B16" s="10">
        <v>150</v>
      </c>
      <c r="C16" s="3">
        <v>1.0825849110478E-4</v>
      </c>
      <c r="D16" s="3">
        <v>3.87558920528481E-4</v>
      </c>
      <c r="E16" s="3">
        <v>1.75808928269586E-3</v>
      </c>
      <c r="G16" s="3">
        <v>2.07794398905504E-4</v>
      </c>
      <c r="H16" s="3">
        <v>1.1109410112274799E-3</v>
      </c>
      <c r="J16" s="3">
        <v>1.08030854306464E-3</v>
      </c>
      <c r="K16" s="3">
        <v>1.1939220768893199E-2</v>
      </c>
    </row>
    <row r="17" spans="2:11" x14ac:dyDescent="0.25">
      <c r="B17" s="10">
        <v>200</v>
      </c>
      <c r="C17" s="9">
        <v>8.9120388536307905E-5</v>
      </c>
      <c r="D17" s="3">
        <v>3.5962140735352501E-4</v>
      </c>
      <c r="E17" s="3">
        <v>1.6758856749966499E-3</v>
      </c>
      <c r="G17" s="3">
        <v>2.0044748236900799E-4</v>
      </c>
      <c r="H17" s="3">
        <v>1.11655251809299E-3</v>
      </c>
      <c r="J17" s="3"/>
      <c r="K17" s="3">
        <v>1.54345627637035E-2</v>
      </c>
    </row>
    <row r="18" spans="2:11" x14ac:dyDescent="0.25">
      <c r="B18" s="10">
        <v>250</v>
      </c>
      <c r="C18" s="9">
        <v>9.2281648691583E-5</v>
      </c>
      <c r="D18" s="3">
        <v>3.5385553357380301E-4</v>
      </c>
      <c r="E18" s="3">
        <v>1.67422157166001E-3</v>
      </c>
      <c r="G18" s="3">
        <v>1.9306506307164201E-4</v>
      </c>
      <c r="H18" s="3">
        <v>1.2069687691740299E-3</v>
      </c>
      <c r="J18" s="3"/>
      <c r="K18" s="3">
        <v>1.8739155966606399E-2</v>
      </c>
    </row>
    <row r="19" spans="2:11" x14ac:dyDescent="0.25">
      <c r="B19" s="10">
        <v>300</v>
      </c>
      <c r="C19" s="9">
        <v>8.5542056306559203E-5</v>
      </c>
      <c r="D19" s="3">
        <v>3.4613499364561002E-4</v>
      </c>
      <c r="E19" s="3">
        <v>1.6246968681396399E-3</v>
      </c>
      <c r="G19" s="3">
        <v>2.0044748236900799E-4</v>
      </c>
      <c r="H19" s="3">
        <v>1.2325424397742501E-3</v>
      </c>
      <c r="J19" s="3"/>
      <c r="K19" s="3">
        <v>2.2561235104750801E-2</v>
      </c>
    </row>
    <row r="20" spans="2:11" x14ac:dyDescent="0.25">
      <c r="B20" s="10">
        <v>350</v>
      </c>
      <c r="C20" s="3"/>
      <c r="D20" s="3">
        <v>3.5049175970383503E-4</v>
      </c>
      <c r="E20" s="3"/>
      <c r="G20" s="3"/>
      <c r="H20" s="3"/>
      <c r="J20" s="3"/>
      <c r="K20" s="3"/>
    </row>
    <row r="21" spans="2:11" x14ac:dyDescent="0.25">
      <c r="B21" s="10">
        <v>400</v>
      </c>
      <c r="C21" s="3"/>
      <c r="D21" s="3">
        <v>3.3093149088347001E-4</v>
      </c>
      <c r="E21" s="3"/>
      <c r="G21" s="3"/>
      <c r="H21" s="3"/>
      <c r="J21" s="3"/>
      <c r="K21" s="3"/>
    </row>
    <row r="22" spans="2:11" x14ac:dyDescent="0.25">
      <c r="B22" s="10">
        <v>450</v>
      </c>
      <c r="C22" s="3"/>
      <c r="D22" s="3">
        <v>3.2081719733881401E-4</v>
      </c>
      <c r="E22" s="3"/>
      <c r="G22" s="3"/>
      <c r="H22" s="3"/>
      <c r="J22" s="3"/>
      <c r="K22" s="3"/>
    </row>
    <row r="23" spans="2:11" x14ac:dyDescent="0.25">
      <c r="B23" s="10">
        <v>500</v>
      </c>
      <c r="C23" s="3"/>
      <c r="D23" s="3">
        <v>3.13970744165093E-4</v>
      </c>
      <c r="E23" s="14"/>
      <c r="G23" s="3"/>
      <c r="H23" s="3"/>
      <c r="J23" s="3"/>
      <c r="K23" s="3"/>
    </row>
    <row r="24" spans="2:11" x14ac:dyDescent="0.25">
      <c r="B24" s="12">
        <v>550</v>
      </c>
      <c r="C24" s="14"/>
      <c r="D24" s="22">
        <v>3.2666527358556801E-4</v>
      </c>
      <c r="E24" s="23"/>
      <c r="G24" s="14"/>
      <c r="H24" s="14"/>
      <c r="J24" s="3"/>
      <c r="K24" s="14"/>
    </row>
    <row r="25" spans="2:11" x14ac:dyDescent="0.25">
      <c r="B25" s="7" t="s">
        <v>16</v>
      </c>
      <c r="C25" s="15">
        <f>MIN(C9:C24)</f>
        <v>8.5542056306559203E-5</v>
      </c>
      <c r="D25" s="15">
        <f t="shared" ref="D25:K25" si="0">MIN(D9:D24)</f>
        <v>3.13970744165093E-4</v>
      </c>
      <c r="E25" s="15">
        <f t="shared" si="0"/>
        <v>1.6246968681396399E-3</v>
      </c>
      <c r="G25" s="15">
        <f t="shared" si="0"/>
        <v>1.84916044399639E-4</v>
      </c>
      <c r="H25" s="15">
        <f>MIN(H9:H24)</f>
        <v>8.3430274507303602E-4</v>
      </c>
      <c r="J25" s="15">
        <f t="shared" si="0"/>
        <v>7.1359460692025701E-4</v>
      </c>
      <c r="K25" s="15">
        <f t="shared" si="0"/>
        <v>6.5644790106198798E-3</v>
      </c>
    </row>
    <row r="26" spans="2:11" x14ac:dyDescent="0.25">
      <c r="B26" s="16" t="s">
        <v>17</v>
      </c>
      <c r="C26" s="17">
        <f>INDEX($B9:$B24, MATCH(MIN(C9:C24), C9:C24, 0))</f>
        <v>300</v>
      </c>
      <c r="D26" s="17">
        <f>INDEX($B9:$B24, MATCH(MIN(D9:D24), D9:D24, 0))</f>
        <v>500</v>
      </c>
      <c r="E26" s="17">
        <f>INDEX($B9:$B24, MATCH(MIN(E9:E24), E9:E24, 0))</f>
        <v>300</v>
      </c>
      <c r="G26" s="17">
        <f>INDEX($B9:$B24, MATCH(MIN(G9:G24), G9:G24, 0))</f>
        <v>10</v>
      </c>
      <c r="H26" s="17">
        <f>INDEX($B9:$B24, MATCH(MIN(H9:H24), H9:H24, 0))</f>
        <v>30</v>
      </c>
      <c r="J26" s="17">
        <f>INDEX($B9:$B24, MATCH(MIN(J9:J24), J9:J24, 0))</f>
        <v>10</v>
      </c>
      <c r="K26" s="17">
        <f>INDEX($B9:$B24, MATCH(MIN(K9:K24), K9:K24, 0))</f>
        <v>10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2"/>
  <sheetViews>
    <sheetView tabSelected="1" workbookViewId="0">
      <selection activeCell="S12" sqref="S12"/>
    </sheetView>
  </sheetViews>
  <sheetFormatPr baseColWidth="10" defaultRowHeight="15" x14ac:dyDescent="0.25"/>
  <cols>
    <col min="1" max="1" width="3.7109375" customWidth="1"/>
    <col min="7" max="7" width="1.140625" customWidth="1"/>
    <col min="12" max="12" width="1.140625" customWidth="1"/>
    <col min="17" max="17" width="1.140625" customWidth="1"/>
    <col min="21" max="21" width="1.140625" customWidth="1"/>
  </cols>
  <sheetData>
    <row r="2" spans="2:25" x14ac:dyDescent="0.25">
      <c r="B2" s="5" t="s">
        <v>0</v>
      </c>
      <c r="C2" s="2">
        <v>165</v>
      </c>
      <c r="D2" s="2">
        <v>155</v>
      </c>
      <c r="E2" s="2">
        <v>165</v>
      </c>
      <c r="F2" s="2">
        <v>155</v>
      </c>
      <c r="H2" s="2">
        <v>156</v>
      </c>
      <c r="I2" s="2">
        <v>160</v>
      </c>
      <c r="J2" s="2">
        <v>164</v>
      </c>
      <c r="K2" s="2">
        <v>164</v>
      </c>
      <c r="M2" s="2">
        <v>165</v>
      </c>
      <c r="N2" s="2">
        <v>165</v>
      </c>
      <c r="O2" s="2">
        <v>159</v>
      </c>
      <c r="P2" s="2">
        <v>168</v>
      </c>
      <c r="R2" s="2">
        <v>164</v>
      </c>
      <c r="S2" s="2">
        <v>164</v>
      </c>
      <c r="T2" s="2">
        <v>162</v>
      </c>
      <c r="V2" s="2">
        <v>161</v>
      </c>
      <c r="W2" s="2">
        <v>161</v>
      </c>
      <c r="X2" s="2">
        <v>163</v>
      </c>
      <c r="Y2" s="2">
        <v>169</v>
      </c>
    </row>
    <row r="3" spans="2:25" x14ac:dyDescent="0.25">
      <c r="B3" s="5" t="s">
        <v>1</v>
      </c>
      <c r="C3" s="2">
        <v>5</v>
      </c>
      <c r="D3" s="2">
        <v>5</v>
      </c>
      <c r="E3" s="2">
        <v>5</v>
      </c>
      <c r="F3" s="2">
        <v>5</v>
      </c>
      <c r="H3" s="2">
        <v>4</v>
      </c>
      <c r="I3" s="2">
        <v>4</v>
      </c>
      <c r="J3" s="2">
        <v>4</v>
      </c>
      <c r="K3" s="2">
        <v>4</v>
      </c>
      <c r="M3" s="2">
        <v>3</v>
      </c>
      <c r="N3" s="2">
        <v>3</v>
      </c>
      <c r="O3" s="2">
        <v>3</v>
      </c>
      <c r="P3" s="2">
        <v>3</v>
      </c>
      <c r="R3" s="2">
        <v>2</v>
      </c>
      <c r="S3" s="2">
        <v>2</v>
      </c>
      <c r="T3" s="2">
        <v>2</v>
      </c>
      <c r="V3" s="2">
        <v>1</v>
      </c>
      <c r="W3" s="2">
        <v>1</v>
      </c>
      <c r="X3" s="2">
        <v>1</v>
      </c>
      <c r="Y3" s="2">
        <v>1</v>
      </c>
    </row>
    <row r="4" spans="2:25" x14ac:dyDescent="0.25">
      <c r="B4" s="5" t="s">
        <v>8</v>
      </c>
      <c r="C4" s="2">
        <v>1</v>
      </c>
      <c r="D4" s="2">
        <v>2</v>
      </c>
      <c r="E4" s="2">
        <v>3</v>
      </c>
      <c r="F4" s="2">
        <v>4</v>
      </c>
      <c r="H4" s="2">
        <v>1</v>
      </c>
      <c r="I4" s="2">
        <v>2</v>
      </c>
      <c r="J4" s="2">
        <v>3</v>
      </c>
      <c r="K4" s="2">
        <v>4</v>
      </c>
      <c r="M4" s="2">
        <v>1</v>
      </c>
      <c r="N4" s="2">
        <v>2</v>
      </c>
      <c r="O4" s="2">
        <v>3</v>
      </c>
      <c r="P4" s="2">
        <v>4</v>
      </c>
      <c r="R4" s="2">
        <v>1</v>
      </c>
      <c r="S4" s="2">
        <v>2</v>
      </c>
      <c r="T4" s="2">
        <v>3</v>
      </c>
      <c r="V4" s="2">
        <v>3</v>
      </c>
      <c r="W4" s="2">
        <v>4</v>
      </c>
      <c r="X4" s="2">
        <v>5</v>
      </c>
      <c r="Y4" s="2">
        <v>6</v>
      </c>
    </row>
    <row r="6" spans="2:25" x14ac:dyDescent="0.25">
      <c r="B6" s="13" t="s">
        <v>12</v>
      </c>
      <c r="C6" s="2"/>
      <c r="D6" s="2"/>
      <c r="E6" s="2"/>
      <c r="F6" s="2"/>
      <c r="G6" s="3"/>
      <c r="H6" s="2"/>
      <c r="I6" s="2"/>
      <c r="J6" s="2"/>
      <c r="K6" s="2"/>
      <c r="L6" s="3"/>
      <c r="M6" s="2"/>
      <c r="N6" s="2"/>
      <c r="O6" s="2"/>
      <c r="P6" s="2"/>
      <c r="Q6" s="3"/>
      <c r="R6" s="2"/>
      <c r="S6" s="2"/>
      <c r="T6" s="2">
        <v>30</v>
      </c>
      <c r="U6" s="3"/>
      <c r="V6" s="2">
        <v>200</v>
      </c>
      <c r="W6" s="2">
        <v>200</v>
      </c>
      <c r="X6" s="2"/>
      <c r="Y6" s="2">
        <v>300</v>
      </c>
    </row>
    <row r="7" spans="2:25" x14ac:dyDescent="0.25">
      <c r="B7" s="13" t="s">
        <v>13</v>
      </c>
      <c r="C7" s="2"/>
      <c r="D7" s="2"/>
      <c r="E7" s="2"/>
      <c r="F7" s="2"/>
      <c r="G7" s="3"/>
      <c r="H7" s="2"/>
      <c r="I7" s="2"/>
      <c r="J7" s="2"/>
      <c r="K7" s="2"/>
      <c r="L7" s="3"/>
      <c r="M7" s="2"/>
      <c r="N7" s="2"/>
      <c r="O7" s="2"/>
      <c r="P7" s="2"/>
      <c r="Q7" s="3"/>
      <c r="R7" s="2"/>
      <c r="S7" s="2"/>
      <c r="T7" s="2"/>
      <c r="U7" s="3"/>
      <c r="V7" s="2">
        <v>0.95</v>
      </c>
      <c r="W7" s="2">
        <v>0.8</v>
      </c>
      <c r="X7" s="2"/>
      <c r="Y7" s="2">
        <v>0.95</v>
      </c>
    </row>
    <row r="8" spans="2:25" x14ac:dyDescent="0.25">
      <c r="B8" s="13" t="s">
        <v>20</v>
      </c>
      <c r="C8" s="2"/>
      <c r="D8" s="2"/>
      <c r="E8" s="2"/>
      <c r="F8" s="2"/>
      <c r="G8" s="3"/>
      <c r="H8" s="2"/>
      <c r="I8" s="2"/>
      <c r="J8" s="2"/>
      <c r="K8" s="2"/>
      <c r="L8" s="3"/>
      <c r="M8" s="2"/>
      <c r="N8" s="2"/>
      <c r="O8" s="2"/>
      <c r="P8" s="2"/>
      <c r="Q8" s="3"/>
      <c r="R8" s="2"/>
      <c r="S8" s="2"/>
      <c r="T8" s="24">
        <v>6.0000000000000001E-3</v>
      </c>
      <c r="U8" s="3"/>
      <c r="V8" s="2"/>
      <c r="W8" s="24">
        <v>0.01</v>
      </c>
      <c r="X8" s="2"/>
      <c r="Y8" s="24">
        <v>0.1</v>
      </c>
    </row>
    <row r="9" spans="2:25" x14ac:dyDescent="0.25">
      <c r="B9" s="13" t="s">
        <v>14</v>
      </c>
      <c r="C9" s="2"/>
      <c r="D9" s="2"/>
      <c r="E9" s="2"/>
      <c r="F9" s="2"/>
      <c r="G9" s="3"/>
      <c r="H9" s="2"/>
      <c r="I9" s="2"/>
      <c r="J9" s="2"/>
      <c r="K9" s="2"/>
      <c r="L9" s="3"/>
      <c r="M9" s="2"/>
      <c r="N9" s="2"/>
      <c r="O9" s="2"/>
      <c r="P9" s="2"/>
      <c r="Q9" s="3"/>
      <c r="R9" s="2"/>
      <c r="S9" s="2"/>
      <c r="T9" s="2"/>
      <c r="U9" s="3"/>
      <c r="V9" s="2"/>
      <c r="W9" s="2">
        <v>7</v>
      </c>
      <c r="X9" s="2"/>
      <c r="Y9" s="2">
        <v>7</v>
      </c>
    </row>
    <row r="10" spans="2:25" x14ac:dyDescent="0.25">
      <c r="B10" s="13" t="s">
        <v>15</v>
      </c>
      <c r="C10" s="2"/>
      <c r="D10" s="2"/>
      <c r="E10" s="2"/>
      <c r="F10" s="2"/>
      <c r="G10" s="3"/>
      <c r="H10" s="2"/>
      <c r="I10" s="2"/>
      <c r="J10" s="2"/>
      <c r="K10" s="2"/>
      <c r="L10" s="3"/>
      <c r="M10" s="2"/>
      <c r="N10" s="2"/>
      <c r="O10" s="2"/>
      <c r="P10" s="2"/>
      <c r="Q10" s="3"/>
      <c r="R10" s="2"/>
      <c r="S10" s="2"/>
      <c r="T10" s="2"/>
      <c r="U10" s="3"/>
      <c r="V10" s="2"/>
      <c r="W10" s="2">
        <v>0.2</v>
      </c>
      <c r="X10" s="2"/>
      <c r="Y10" s="2">
        <v>0.2</v>
      </c>
    </row>
    <row r="12" spans="2:25" x14ac:dyDescent="0.25">
      <c r="B12" s="7" t="s">
        <v>4</v>
      </c>
      <c r="C12" s="1">
        <f>C4+1</f>
        <v>2</v>
      </c>
      <c r="D12" s="1">
        <f>D4+1</f>
        <v>3</v>
      </c>
      <c r="E12" s="1">
        <f>E4+1</f>
        <v>4</v>
      </c>
      <c r="F12" s="1">
        <f>F4+1</f>
        <v>5</v>
      </c>
      <c r="H12" s="1">
        <f>H4+1</f>
        <v>2</v>
      </c>
      <c r="I12" s="1">
        <f>I4+1</f>
        <v>3</v>
      </c>
      <c r="J12" s="1">
        <f>J4+1</f>
        <v>4</v>
      </c>
      <c r="K12" s="1">
        <f>K4+1</f>
        <v>5</v>
      </c>
      <c r="M12" s="1">
        <f>M4+1</f>
        <v>2</v>
      </c>
      <c r="N12" s="1">
        <f>N4+1</f>
        <v>3</v>
      </c>
      <c r="O12" s="1">
        <f>O4+1</f>
        <v>4</v>
      </c>
      <c r="P12" s="1">
        <f>P4+1</f>
        <v>5</v>
      </c>
      <c r="R12" s="1">
        <f>R4+1</f>
        <v>2</v>
      </c>
      <c r="S12" s="1">
        <f>S4+1</f>
        <v>3</v>
      </c>
      <c r="T12" s="1">
        <f>T4+1</f>
        <v>4</v>
      </c>
      <c r="V12" s="1">
        <f>V4+1</f>
        <v>4</v>
      </c>
      <c r="W12" s="1">
        <f>W4+1</f>
        <v>5</v>
      </c>
      <c r="X12" s="1">
        <f>X4+1</f>
        <v>6</v>
      </c>
      <c r="Y12" s="1">
        <f>Y4+1</f>
        <v>7</v>
      </c>
    </row>
    <row r="13" spans="2:25" x14ac:dyDescent="0.25">
      <c r="B13" s="7" t="s">
        <v>2</v>
      </c>
      <c r="C13" s="1">
        <f>C2/C3</f>
        <v>33</v>
      </c>
      <c r="D13" s="1">
        <f>D2/D3</f>
        <v>31</v>
      </c>
      <c r="E13" s="1">
        <f>E2/E3</f>
        <v>33</v>
      </c>
      <c r="F13" s="1">
        <f>F2/F3</f>
        <v>31</v>
      </c>
      <c r="H13" s="1">
        <f>H2/H3</f>
        <v>39</v>
      </c>
      <c r="I13" s="1">
        <f>I2/I3</f>
        <v>40</v>
      </c>
      <c r="J13" s="1">
        <f>J2/J3</f>
        <v>41</v>
      </c>
      <c r="K13" s="1">
        <f>K2/K3</f>
        <v>41</v>
      </c>
      <c r="M13" s="1">
        <f>M2/M3</f>
        <v>55</v>
      </c>
      <c r="N13" s="1">
        <f>N2/N3</f>
        <v>55</v>
      </c>
      <c r="O13" s="1">
        <f>O2/O3</f>
        <v>53</v>
      </c>
      <c r="P13" s="1">
        <f>P2/P3</f>
        <v>56</v>
      </c>
      <c r="R13" s="1">
        <f>R2/R3</f>
        <v>82</v>
      </c>
      <c r="S13" s="1">
        <f>S2/S3</f>
        <v>82</v>
      </c>
      <c r="T13" s="1">
        <f>T2/T3</f>
        <v>81</v>
      </c>
      <c r="V13" s="1">
        <f>V2/V3</f>
        <v>161</v>
      </c>
      <c r="W13" s="1">
        <f>W2/W3</f>
        <v>161</v>
      </c>
      <c r="X13" s="1">
        <f>X2/X3</f>
        <v>163</v>
      </c>
      <c r="Y13" s="1">
        <f>Y2/Y3</f>
        <v>169</v>
      </c>
    </row>
    <row r="14" spans="2:25" x14ac:dyDescent="0.25">
      <c r="B14" s="7" t="s">
        <v>3</v>
      </c>
      <c r="C14" s="1">
        <f>(C13-1)/C12</f>
        <v>16</v>
      </c>
      <c r="D14" s="1">
        <f>(D13-1)/D12</f>
        <v>10</v>
      </c>
      <c r="E14" s="1">
        <f>(E13-1)/E12</f>
        <v>8</v>
      </c>
      <c r="F14" s="1">
        <f>(F13-1)/F12</f>
        <v>6</v>
      </c>
      <c r="H14" s="1">
        <f>(H13-1)/H12</f>
        <v>19</v>
      </c>
      <c r="I14" s="1">
        <f>(I13-1)/I12</f>
        <v>13</v>
      </c>
      <c r="J14" s="1">
        <f>(J13-1)/J12</f>
        <v>10</v>
      </c>
      <c r="K14" s="1">
        <f>(K13-1)/K12</f>
        <v>8</v>
      </c>
      <c r="M14" s="1">
        <f>(M13-1)/M12</f>
        <v>27</v>
      </c>
      <c r="N14" s="1">
        <f>(N13-1)/N12</f>
        <v>18</v>
      </c>
      <c r="O14" s="1">
        <f>(O13-1)/O12</f>
        <v>13</v>
      </c>
      <c r="P14" s="1">
        <f>(P13-1)/P12</f>
        <v>11</v>
      </c>
      <c r="R14" s="1">
        <f>(R13-1)/R12</f>
        <v>40.5</v>
      </c>
      <c r="S14" s="1">
        <f>(S13-1)/S12</f>
        <v>27</v>
      </c>
      <c r="T14" s="1">
        <f>(T13-1)/T12</f>
        <v>20</v>
      </c>
      <c r="V14" s="1">
        <f>(V13-1)/V12</f>
        <v>40</v>
      </c>
      <c r="W14" s="1">
        <f>(W13-1)/W12</f>
        <v>32</v>
      </c>
      <c r="X14" s="1">
        <f>(X13-1)/X12</f>
        <v>27</v>
      </c>
      <c r="Y14" s="1">
        <f>(Y13-1)/Y12</f>
        <v>24</v>
      </c>
    </row>
    <row r="16" spans="2:25" x14ac:dyDescent="0.25">
      <c r="B16" s="7" t="s">
        <v>5</v>
      </c>
      <c r="C16" s="1">
        <f>C14^2*(C3*(C12-1))^2</f>
        <v>6400</v>
      </c>
      <c r="D16" s="1">
        <f>D14^2*(D3*(D12-1))^2</f>
        <v>10000</v>
      </c>
      <c r="E16" s="1">
        <f>E14^2*(E3*(E12-1))^2</f>
        <v>14400</v>
      </c>
      <c r="F16" s="1">
        <f>F14^2*(F3*(F12-1))^2</f>
        <v>14400</v>
      </c>
      <c r="H16" s="1">
        <f>H14^2*(H3*(H12-1))^2</f>
        <v>5776</v>
      </c>
      <c r="I16" s="1">
        <f>I14^2*(I3*(I12-1))^2</f>
        <v>10816</v>
      </c>
      <c r="J16" s="1">
        <f>J14^2*(J3*(J12-1))^2</f>
        <v>14400</v>
      </c>
      <c r="K16" s="1">
        <f>K14^2*(K3*(K12-1))^2</f>
        <v>16384</v>
      </c>
      <c r="M16" s="1">
        <f>M14^2*(M3*(M12-1))^2</f>
        <v>6561</v>
      </c>
      <c r="N16" s="1">
        <f>N14^2*(N3*(N12-1))^2</f>
        <v>11664</v>
      </c>
      <c r="O16" s="1">
        <f>O14^2*(O3*(O12-1))^2</f>
        <v>13689</v>
      </c>
      <c r="P16" s="1">
        <f>P14^2*(P3*(P12-1))^2</f>
        <v>17424</v>
      </c>
      <c r="R16" s="1">
        <f>R14^2*(R3*(R12-1))^2</f>
        <v>6561</v>
      </c>
      <c r="S16" s="1">
        <f>S14^2*(S3*(S12-1))^2</f>
        <v>11664</v>
      </c>
      <c r="T16" s="1">
        <f>T14^2*(T3*(T12-1))^2</f>
        <v>14400</v>
      </c>
      <c r="V16" s="1">
        <f>V14^2*(V3*(V12-1))^2</f>
        <v>14400</v>
      </c>
      <c r="W16" s="1">
        <f>W14^2*(W3*(W12-1))^2</f>
        <v>16384</v>
      </c>
      <c r="X16" s="1">
        <f>X14^2*(X3*(X12-1))^2</f>
        <v>18225</v>
      </c>
      <c r="Y16" s="1">
        <f>Y14^2*(Y3*(Y12-1))^2</f>
        <v>20736</v>
      </c>
    </row>
    <row r="17" spans="2:25" x14ac:dyDescent="0.25">
      <c r="B17" s="7" t="s">
        <v>6</v>
      </c>
      <c r="C17" s="1">
        <f>C2^2</f>
        <v>27225</v>
      </c>
      <c r="D17" s="1">
        <f>D2^2</f>
        <v>24025</v>
      </c>
      <c r="E17" s="1">
        <f>E2^2</f>
        <v>27225</v>
      </c>
      <c r="F17" s="1">
        <f>F2^2</f>
        <v>24025</v>
      </c>
      <c r="H17" s="1">
        <f>H2^2</f>
        <v>24336</v>
      </c>
      <c r="I17" s="1">
        <f>I2^2</f>
        <v>25600</v>
      </c>
      <c r="J17" s="1">
        <f>J2^2</f>
        <v>26896</v>
      </c>
      <c r="K17" s="1">
        <f>K2^2</f>
        <v>26896</v>
      </c>
      <c r="M17" s="1">
        <f>M2^2</f>
        <v>27225</v>
      </c>
      <c r="N17" s="1">
        <f>N2^2</f>
        <v>27225</v>
      </c>
      <c r="O17" s="1">
        <f>O2^2</f>
        <v>25281</v>
      </c>
      <c r="P17" s="1">
        <f>P2^2</f>
        <v>28224</v>
      </c>
      <c r="R17" s="1">
        <f>R2^2</f>
        <v>26896</v>
      </c>
      <c r="S17" s="1">
        <f>S2^2</f>
        <v>26896</v>
      </c>
      <c r="T17" s="1">
        <f>T2^2</f>
        <v>26244</v>
      </c>
      <c r="V17" s="1">
        <f>V2^2</f>
        <v>25921</v>
      </c>
      <c r="W17" s="1">
        <f>W2^2</f>
        <v>25921</v>
      </c>
      <c r="X17" s="1">
        <f>X2^2</f>
        <v>26569</v>
      </c>
      <c r="Y17" s="1">
        <f>Y2^2</f>
        <v>28561</v>
      </c>
    </row>
    <row r="18" spans="2:25" x14ac:dyDescent="0.25">
      <c r="B18" s="5" t="s">
        <v>9</v>
      </c>
      <c r="C18" s="4">
        <f>C16/C17</f>
        <v>0.23507805325987144</v>
      </c>
      <c r="D18" s="4">
        <f>D16/D17</f>
        <v>0.41623309053069718</v>
      </c>
      <c r="E18" s="4">
        <f>E16/E17</f>
        <v>0.52892561983471076</v>
      </c>
      <c r="F18" s="4">
        <f>F16/F17</f>
        <v>0.59937565036420393</v>
      </c>
      <c r="H18" s="4">
        <f>H16/H17</f>
        <v>0.23734385272846811</v>
      </c>
      <c r="I18" s="4">
        <f>I16/I17</f>
        <v>0.42249999999999999</v>
      </c>
      <c r="J18" s="4">
        <f>J16/J17</f>
        <v>0.53539559785841762</v>
      </c>
      <c r="K18" s="4">
        <f>K16/K17</f>
        <v>0.60916121356335518</v>
      </c>
      <c r="M18" s="4">
        <f>M16/M17</f>
        <v>0.24099173553719008</v>
      </c>
      <c r="N18" s="4">
        <f>N16/N17</f>
        <v>0.42842975206611572</v>
      </c>
      <c r="O18" s="4">
        <f>O16/O17</f>
        <v>0.54147383410466354</v>
      </c>
      <c r="P18" s="4">
        <f>P16/P17</f>
        <v>0.61734693877551017</v>
      </c>
      <c r="R18" s="4">
        <f>R16/R17</f>
        <v>0.24393961927424151</v>
      </c>
      <c r="S18" s="4">
        <f>S16/S17</f>
        <v>0.43367043426531826</v>
      </c>
      <c r="T18" s="4">
        <f>T16/T17</f>
        <v>0.54869684499314131</v>
      </c>
      <c r="V18" s="4">
        <f>V16/V17</f>
        <v>0.55553412291192472</v>
      </c>
      <c r="W18" s="4">
        <f>W16/W17</f>
        <v>0.63207437984645654</v>
      </c>
      <c r="X18" s="4">
        <f>X16/X17</f>
        <v>0.68594979110994014</v>
      </c>
      <c r="Y18" s="4">
        <f>Y16/Y17</f>
        <v>0.72602499912468055</v>
      </c>
    </row>
    <row r="19" spans="2:25" x14ac:dyDescent="0.25">
      <c r="B19" s="6"/>
    </row>
    <row r="20" spans="2:25" x14ac:dyDescent="0.25">
      <c r="B20" s="5" t="s">
        <v>7</v>
      </c>
      <c r="C20" s="3">
        <v>3.1610873505004801E-4</v>
      </c>
      <c r="D20" s="3">
        <v>5.0774632556412798E-3</v>
      </c>
      <c r="E20" s="3">
        <v>1.81048589532199E-2</v>
      </c>
      <c r="F20" s="3">
        <v>4.5116996379516099E-2</v>
      </c>
      <c r="H20" s="3">
        <v>3.2859012005348503E-4</v>
      </c>
      <c r="I20" s="3">
        <v>2.5415593341669498E-3</v>
      </c>
      <c r="J20" s="3">
        <v>8.0034853813541595E-3</v>
      </c>
      <c r="K20" s="3">
        <v>2.07272888103547E-2</v>
      </c>
      <c r="M20" s="3">
        <v>1.5543502418299899E-4</v>
      </c>
      <c r="N20" s="3">
        <v>9.9277578155593195E-4</v>
      </c>
      <c r="O20" s="3">
        <v>3.01855346240136E-3</v>
      </c>
      <c r="P20" s="3">
        <v>8.0090434437869295E-3</v>
      </c>
      <c r="R20" s="9">
        <v>5.90960248564274E-5</v>
      </c>
      <c r="S20" s="3">
        <v>2.9410584653915601E-4</v>
      </c>
      <c r="T20" s="3">
        <v>8.3380331370560602E-4</v>
      </c>
      <c r="V20" s="9">
        <v>8.9120388536307905E-5</v>
      </c>
      <c r="W20" s="3">
        <v>2.5600530402040999E-4</v>
      </c>
      <c r="X20" s="3">
        <v>1.01863862167954E-3</v>
      </c>
      <c r="Y20" s="3">
        <v>1.4742714886595799E-3</v>
      </c>
    </row>
    <row r="24" spans="2:25" x14ac:dyDescent="0.25">
      <c r="C24">
        <v>300</v>
      </c>
    </row>
    <row r="25" spans="2:25" x14ac:dyDescent="0.25">
      <c r="C25">
        <v>6</v>
      </c>
    </row>
    <row r="26" spans="2:25" x14ac:dyDescent="0.25">
      <c r="C26">
        <v>3</v>
      </c>
    </row>
    <row r="27" spans="2:25" x14ac:dyDescent="0.25">
      <c r="C27">
        <f>(C24+C25)/(C25+C26)</f>
        <v>34</v>
      </c>
    </row>
    <row r="29" spans="2:25" x14ac:dyDescent="0.25">
      <c r="C29">
        <f>(C27*C25)^2</f>
        <v>41616</v>
      </c>
    </row>
    <row r="30" spans="2:25" x14ac:dyDescent="0.25">
      <c r="C30">
        <f>C24^2</f>
        <v>90000</v>
      </c>
    </row>
    <row r="31" spans="2:25" x14ac:dyDescent="0.25">
      <c r="C31">
        <f>C30-C29</f>
        <v>48384</v>
      </c>
    </row>
    <row r="32" spans="2:25" x14ac:dyDescent="0.25">
      <c r="C32">
        <f>C31/C30</f>
        <v>0.53759999999999997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Unoptimized</vt:lpstr>
      <vt:lpstr>Tuning</vt:lpstr>
      <vt:lpstr>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2017-03-27T12:08:54Z</dcterms:created>
  <dcterms:modified xsi:type="dcterms:W3CDTF">2017-03-28T19:22:08Z</dcterms:modified>
</cp:coreProperties>
</file>