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barkley\"/>
    </mc:Choice>
  </mc:AlternateContent>
  <bookViews>
    <workbookView xWindow="0" yWindow="0" windowWidth="28800" windowHeight="12210" activeTab="1"/>
  </bookViews>
  <sheets>
    <sheet name="Unoptimized" sheetId="1" r:id="rId1"/>
    <sheet name="Tuning" sheetId="3" r:id="rId2"/>
    <sheet name="Optimized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F6" i="3"/>
  <c r="G6" i="3"/>
  <c r="I6" i="3"/>
  <c r="J6" i="3"/>
  <c r="C6" i="3"/>
  <c r="J26" i="3"/>
  <c r="I26" i="3"/>
  <c r="G26" i="3"/>
  <c r="F26" i="3"/>
  <c r="D26" i="3"/>
  <c r="C26" i="3"/>
  <c r="D25" i="3"/>
  <c r="F25" i="3"/>
  <c r="G25" i="3"/>
  <c r="I25" i="3"/>
  <c r="J25" i="3"/>
  <c r="C25" i="3"/>
  <c r="Y16" i="2" l="1"/>
  <c r="X16" i="2"/>
  <c r="W16" i="2"/>
  <c r="V16" i="2"/>
  <c r="T16" i="2"/>
  <c r="S16" i="2"/>
  <c r="R16" i="2"/>
  <c r="P16" i="2"/>
  <c r="O16" i="2"/>
  <c r="N16" i="2"/>
  <c r="M16" i="2"/>
  <c r="K16" i="2"/>
  <c r="J16" i="2"/>
  <c r="I16" i="2"/>
  <c r="H16" i="2"/>
  <c r="F16" i="2"/>
  <c r="E16" i="2"/>
  <c r="D16" i="2"/>
  <c r="C16" i="2"/>
  <c r="Y12" i="2"/>
  <c r="X12" i="2"/>
  <c r="W12" i="2"/>
  <c r="V12" i="2"/>
  <c r="T12" i="2"/>
  <c r="S12" i="2"/>
  <c r="R12" i="2"/>
  <c r="P12" i="2"/>
  <c r="O12" i="2"/>
  <c r="N12" i="2"/>
  <c r="M12" i="2"/>
  <c r="K12" i="2"/>
  <c r="J12" i="2"/>
  <c r="I12" i="2"/>
  <c r="H12" i="2"/>
  <c r="F12" i="2"/>
  <c r="E12" i="2"/>
  <c r="D12" i="2"/>
  <c r="C12" i="2"/>
  <c r="Y11" i="2"/>
  <c r="X11" i="2"/>
  <c r="W11" i="2"/>
  <c r="V11" i="2"/>
  <c r="V13" i="2" s="1"/>
  <c r="V15" i="2" s="1"/>
  <c r="T11" i="2"/>
  <c r="S11" i="2"/>
  <c r="R11" i="2"/>
  <c r="P11" i="2"/>
  <c r="O11" i="2"/>
  <c r="N11" i="2"/>
  <c r="M11" i="2"/>
  <c r="K11" i="2"/>
  <c r="J11" i="2"/>
  <c r="I11" i="2"/>
  <c r="H11" i="2"/>
  <c r="F11" i="2"/>
  <c r="E11" i="2"/>
  <c r="D11" i="2"/>
  <c r="C11" i="2"/>
  <c r="C25" i="1"/>
  <c r="C22" i="1"/>
  <c r="C23" i="1"/>
  <c r="C21" i="1"/>
  <c r="R11" i="1"/>
  <c r="R7" i="1"/>
  <c r="R6" i="1"/>
  <c r="P11" i="1"/>
  <c r="P7" i="1"/>
  <c r="P6" i="1"/>
  <c r="M11" i="1"/>
  <c r="M7" i="1"/>
  <c r="M6" i="1"/>
  <c r="K11" i="1"/>
  <c r="K7" i="1"/>
  <c r="K6" i="1"/>
  <c r="J11" i="1"/>
  <c r="J7" i="1"/>
  <c r="J8" i="1" s="1"/>
  <c r="J10" i="1" s="1"/>
  <c r="J12" i="1" s="1"/>
  <c r="J6" i="1"/>
  <c r="I11" i="1"/>
  <c r="I7" i="1"/>
  <c r="I6" i="1"/>
  <c r="H11" i="1"/>
  <c r="H7" i="1"/>
  <c r="H6" i="1"/>
  <c r="F11" i="1"/>
  <c r="F7" i="1"/>
  <c r="F6" i="1"/>
  <c r="E11" i="1"/>
  <c r="E7" i="1"/>
  <c r="E6" i="1"/>
  <c r="D11" i="1"/>
  <c r="D7" i="1"/>
  <c r="D6" i="1"/>
  <c r="Y11" i="1"/>
  <c r="Y7" i="1"/>
  <c r="Y6" i="1"/>
  <c r="X6" i="1"/>
  <c r="W6" i="1"/>
  <c r="V6" i="1"/>
  <c r="T6" i="1"/>
  <c r="O6" i="1"/>
  <c r="C6" i="1"/>
  <c r="S6" i="1"/>
  <c r="N6" i="1"/>
  <c r="X11" i="1"/>
  <c r="X7" i="1"/>
  <c r="W11" i="1"/>
  <c r="W7" i="1"/>
  <c r="V11" i="1"/>
  <c r="V7" i="1"/>
  <c r="T11" i="1"/>
  <c r="T7" i="1"/>
  <c r="O11" i="1"/>
  <c r="O7" i="1"/>
  <c r="C11" i="1"/>
  <c r="C7" i="1"/>
  <c r="S11" i="1"/>
  <c r="S7" i="1"/>
  <c r="N11" i="1"/>
  <c r="N7" i="1"/>
  <c r="R8" i="1" l="1"/>
  <c r="R10" i="1" s="1"/>
  <c r="R12" i="1" s="1"/>
  <c r="C24" i="1" s="1"/>
  <c r="K13" i="2"/>
  <c r="K15" i="2" s="1"/>
  <c r="K17" i="2" s="1"/>
  <c r="V17" i="2"/>
  <c r="C13" i="2"/>
  <c r="C15" i="2" s="1"/>
  <c r="C17" i="2" s="1"/>
  <c r="H13" i="2"/>
  <c r="H15" i="2" s="1"/>
  <c r="H17" i="2" s="1"/>
  <c r="M13" i="2"/>
  <c r="M15" i="2" s="1"/>
  <c r="M17" i="2" s="1"/>
  <c r="R13" i="2"/>
  <c r="R15" i="2" s="1"/>
  <c r="R17" i="2" s="1"/>
  <c r="W13" i="2"/>
  <c r="W15" i="2" s="1"/>
  <c r="W17" i="2" s="1"/>
  <c r="E13" i="2"/>
  <c r="E15" i="2" s="1"/>
  <c r="E17" i="2" s="1"/>
  <c r="J13" i="2"/>
  <c r="J15" i="2" s="1"/>
  <c r="J17" i="2" s="1"/>
  <c r="O13" i="2"/>
  <c r="O15" i="2" s="1"/>
  <c r="O17" i="2" s="1"/>
  <c r="T13" i="2"/>
  <c r="T15" i="2" s="1"/>
  <c r="T17" i="2" s="1"/>
  <c r="Y13" i="2"/>
  <c r="Y15" i="2" s="1"/>
  <c r="Y17" i="2" s="1"/>
  <c r="F13" i="2"/>
  <c r="F15" i="2" s="1"/>
  <c r="F17" i="2" s="1"/>
  <c r="P13" i="2"/>
  <c r="P15" i="2" s="1"/>
  <c r="P17" i="2" s="1"/>
  <c r="D13" i="2"/>
  <c r="D15" i="2" s="1"/>
  <c r="D17" i="2" s="1"/>
  <c r="I13" i="2"/>
  <c r="I15" i="2" s="1"/>
  <c r="I17" i="2" s="1"/>
  <c r="N13" i="2"/>
  <c r="N15" i="2" s="1"/>
  <c r="N17" i="2" s="1"/>
  <c r="S13" i="2"/>
  <c r="S15" i="2" s="1"/>
  <c r="S17" i="2" s="1"/>
  <c r="X13" i="2"/>
  <c r="X15" i="2" s="1"/>
  <c r="X17" i="2" s="1"/>
  <c r="P8" i="1"/>
  <c r="P10" i="1" s="1"/>
  <c r="P12" i="1" s="1"/>
  <c r="E8" i="1"/>
  <c r="E10" i="1" s="1"/>
  <c r="E12" i="1" s="1"/>
  <c r="K8" i="1"/>
  <c r="K10" i="1" s="1"/>
  <c r="M8" i="1"/>
  <c r="M10" i="1" s="1"/>
  <c r="M12" i="1" s="1"/>
  <c r="K12" i="1"/>
  <c r="I8" i="1"/>
  <c r="I10" i="1" s="1"/>
  <c r="I12" i="1" s="1"/>
  <c r="H8" i="1"/>
  <c r="H10" i="1" s="1"/>
  <c r="H12" i="1" s="1"/>
  <c r="F8" i="1"/>
  <c r="F10" i="1" s="1"/>
  <c r="F12" i="1" s="1"/>
  <c r="D8" i="1"/>
  <c r="D10" i="1" s="1"/>
  <c r="D12" i="1" s="1"/>
  <c r="S8" i="1"/>
  <c r="S10" i="1" s="1"/>
  <c r="S12" i="1" s="1"/>
  <c r="Y8" i="1"/>
  <c r="Y10" i="1" s="1"/>
  <c r="Y12" i="1" s="1"/>
  <c r="N8" i="1"/>
  <c r="N10" i="1" s="1"/>
  <c r="N12" i="1" s="1"/>
  <c r="X8" i="1"/>
  <c r="X10" i="1" s="1"/>
  <c r="X12" i="1" s="1"/>
  <c r="W8" i="1"/>
  <c r="W10" i="1" s="1"/>
  <c r="W12" i="1" s="1"/>
  <c r="V8" i="1"/>
  <c r="V10" i="1" s="1"/>
  <c r="V12" i="1" s="1"/>
  <c r="T8" i="1"/>
  <c r="T10" i="1" s="1"/>
  <c r="T12" i="1" s="1"/>
  <c r="O8" i="1"/>
  <c r="O10" i="1" s="1"/>
  <c r="O12" i="1" s="1"/>
  <c r="C8" i="1"/>
  <c r="C10" i="1" s="1"/>
  <c r="C12" i="1" s="1"/>
</calcChain>
</file>

<file path=xl/sharedStrings.xml><?xml version="1.0" encoding="utf-8"?>
<sst xmlns="http://schemas.openxmlformats.org/spreadsheetml/2006/main" count="45" uniqueCount="20">
  <si>
    <t>N</t>
  </si>
  <si>
    <t>sigma</t>
  </si>
  <si>
    <t>#squares</t>
  </si>
  <si>
    <t>#clusters</t>
  </si>
  <si>
    <t>distance</t>
  </si>
  <si>
    <t>pred. area</t>
  </si>
  <si>
    <t>total area</t>
  </si>
  <si>
    <t>MSE</t>
  </si>
  <si>
    <t>size</t>
  </si>
  <si>
    <t>area quota</t>
  </si>
  <si>
    <t>Best parameters:</t>
  </si>
  <si>
    <t>Diffrent Reservoir Sizes N for:</t>
  </si>
  <si>
    <t>#Nodes</t>
  </si>
  <si>
    <t>LR</t>
  </si>
  <si>
    <t>Seed</t>
  </si>
  <si>
    <t>Rho</t>
  </si>
  <si>
    <t>!!!!</t>
  </si>
  <si>
    <t>Minimum</t>
  </si>
  <si>
    <t>at N</t>
  </si>
  <si>
    <t>patch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</si>
</sst>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hair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hair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22">
    <xf numFmtId="0" fontId="0" fillId="0" borderId="0" xfId="0"/>
    <xf numFmtId="0" fontId="3" fillId="3" borderId="1" xfId="3"/>
    <xf numFmtId="0" fontId="1" fillId="2" borderId="1" xfId="1"/>
    <xf numFmtId="0" fontId="2" fillId="3" borderId="2" xfId="2"/>
    <xf numFmtId="10" fontId="2" fillId="3" borderId="2" xfId="2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1" fillId="2" borderId="0" xfId="1" applyBorder="1"/>
    <xf numFmtId="11" fontId="2" fillId="3" borderId="2" xfId="2" applyNumberFormat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5" fillId="0" borderId="0" xfId="0" applyFont="1" applyFill="1" applyBorder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4" applyAlignment="1">
      <alignment horizontal="center"/>
    </xf>
    <xf numFmtId="0" fontId="2" fillId="3" borderId="7" xfId="2" applyBorder="1"/>
    <xf numFmtId="0" fontId="7" fillId="5" borderId="6" xfId="5" applyBorder="1"/>
    <xf numFmtId="0" fontId="6" fillId="0" borderId="0" xfId="0" applyFont="1" applyAlignment="1">
      <alignment horizontal="right"/>
    </xf>
    <xf numFmtId="0" fontId="8" fillId="6" borderId="6" xfId="6" applyBorder="1"/>
    <xf numFmtId="0" fontId="4" fillId="0" borderId="0" xfId="4" applyFill="1" applyBorder="1"/>
  </cellXfs>
  <cellStyles count="7">
    <cellStyle name="Ausgabe" xfId="2" builtinId="21"/>
    <cellStyle name="Berechnung" xfId="3" builtinId="22"/>
    <cellStyle name="Eingabe" xfId="1" builtinId="20"/>
    <cellStyle name="Erklärender Text" xfId="4" builtinId="53"/>
    <cellStyle name="Gut" xfId="5" builtinId="26"/>
    <cellStyle name="Neutral" xfId="6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Tuning!$B$9:$B$19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Tuning!$I$9:$I$19</c:f>
              <c:numCache>
                <c:formatCode>General</c:formatCode>
                <c:ptCount val="11"/>
                <c:pt idx="0">
                  <c:v>7.1359460692025701E-4</c:v>
                </c:pt>
                <c:pt idx="1">
                  <c:v>7.2282128416532605E-4</c:v>
                </c:pt>
                <c:pt idx="2">
                  <c:v>7.3874565474518099E-4</c:v>
                </c:pt>
                <c:pt idx="3">
                  <c:v>7.3575337309832504E-4</c:v>
                </c:pt>
                <c:pt idx="4">
                  <c:v>7.7420621709952504E-4</c:v>
                </c:pt>
                <c:pt idx="5">
                  <c:v>8.3055672000828301E-4</c:v>
                </c:pt>
                <c:pt idx="6">
                  <c:v>8.6731448658294104E-4</c:v>
                </c:pt>
                <c:pt idx="7">
                  <c:v>1.08030854306464E-3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5-43F1-A6AF-A303C2F3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10248"/>
        <c:axId val="412713528"/>
      </c:scatterChart>
      <c:valAx>
        <c:axId val="41271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713528"/>
        <c:crosses val="autoZero"/>
        <c:crossBetween val="midCat"/>
      </c:valAx>
      <c:valAx>
        <c:axId val="41271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71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F3418C-E919-4A40-BD04-83A31F0CF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0"/>
  <sheetViews>
    <sheetView workbookViewId="0">
      <selection activeCell="N3" sqref="N2:N4"/>
    </sheetView>
  </sheetViews>
  <sheetFormatPr baseColWidth="10" defaultRowHeight="15" x14ac:dyDescent="0.25"/>
  <cols>
    <col min="1" max="1" width="3.7109375" customWidth="1"/>
    <col min="7" max="7" width="1.140625" customWidth="1"/>
    <col min="12" max="12" width="1.140625" customWidth="1"/>
    <col min="17" max="17" width="1.140625" customWidth="1"/>
    <col min="21" max="21" width="1.140625" customWidth="1"/>
  </cols>
  <sheetData>
    <row r="1" spans="2:25" x14ac:dyDescent="0.25">
      <c r="R1" s="14" t="s">
        <v>16</v>
      </c>
    </row>
    <row r="2" spans="2:25" x14ac:dyDescent="0.25">
      <c r="B2" s="5" t="s">
        <v>0</v>
      </c>
      <c r="C2" s="2">
        <v>165</v>
      </c>
      <c r="D2" s="2">
        <v>155</v>
      </c>
      <c r="E2" s="2">
        <v>165</v>
      </c>
      <c r="F2" s="2">
        <v>155</v>
      </c>
      <c r="H2" s="2">
        <v>156</v>
      </c>
      <c r="I2" s="2">
        <v>160</v>
      </c>
      <c r="J2" s="2">
        <v>164</v>
      </c>
      <c r="K2" s="2">
        <v>164</v>
      </c>
      <c r="M2" s="2">
        <v>165</v>
      </c>
      <c r="N2" s="2">
        <v>165</v>
      </c>
      <c r="O2" s="2">
        <v>159</v>
      </c>
      <c r="P2" s="2">
        <v>168</v>
      </c>
      <c r="R2" s="2">
        <v>162</v>
      </c>
      <c r="S2" s="2">
        <v>164</v>
      </c>
      <c r="T2" s="2">
        <v>162</v>
      </c>
      <c r="V2" s="2">
        <v>161</v>
      </c>
      <c r="W2" s="2">
        <v>161</v>
      </c>
      <c r="X2" s="2">
        <v>163</v>
      </c>
      <c r="Y2" s="2">
        <v>163</v>
      </c>
    </row>
    <row r="3" spans="2:25" x14ac:dyDescent="0.25">
      <c r="B3" s="5" t="s">
        <v>1</v>
      </c>
      <c r="C3" s="2">
        <v>5</v>
      </c>
      <c r="D3" s="2">
        <v>5</v>
      </c>
      <c r="E3" s="2">
        <v>5</v>
      </c>
      <c r="F3" s="2">
        <v>5</v>
      </c>
      <c r="H3" s="2">
        <v>4</v>
      </c>
      <c r="I3" s="2">
        <v>4</v>
      </c>
      <c r="J3" s="2">
        <v>4</v>
      </c>
      <c r="K3" s="2">
        <v>4</v>
      </c>
      <c r="M3" s="2">
        <v>3</v>
      </c>
      <c r="N3" s="2">
        <v>3</v>
      </c>
      <c r="O3" s="2">
        <v>3</v>
      </c>
      <c r="P3" s="2">
        <v>3</v>
      </c>
      <c r="R3" s="2">
        <v>2</v>
      </c>
      <c r="S3" s="2">
        <v>2</v>
      </c>
      <c r="T3" s="2">
        <v>2</v>
      </c>
      <c r="V3" s="2">
        <v>1</v>
      </c>
      <c r="W3" s="2">
        <v>1</v>
      </c>
      <c r="X3" s="2">
        <v>1</v>
      </c>
      <c r="Y3" s="2">
        <v>1</v>
      </c>
    </row>
    <row r="4" spans="2:25" x14ac:dyDescent="0.25">
      <c r="B4" s="5" t="s">
        <v>8</v>
      </c>
      <c r="C4" s="2">
        <v>1</v>
      </c>
      <c r="D4" s="2">
        <v>2</v>
      </c>
      <c r="E4" s="2">
        <v>3</v>
      </c>
      <c r="F4" s="2">
        <v>4</v>
      </c>
      <c r="H4" s="2">
        <v>1</v>
      </c>
      <c r="I4" s="2">
        <v>2</v>
      </c>
      <c r="J4" s="2">
        <v>3</v>
      </c>
      <c r="K4" s="2">
        <v>4</v>
      </c>
      <c r="M4" s="2">
        <v>1</v>
      </c>
      <c r="N4" s="2">
        <v>2</v>
      </c>
      <c r="O4" s="2">
        <v>3</v>
      </c>
      <c r="P4" s="2">
        <v>4</v>
      </c>
      <c r="R4" s="2">
        <v>1</v>
      </c>
      <c r="S4" s="2">
        <v>2</v>
      </c>
      <c r="T4" s="2">
        <v>3</v>
      </c>
      <c r="V4" s="2">
        <v>3</v>
      </c>
      <c r="W4" s="2">
        <v>4</v>
      </c>
      <c r="X4" s="2">
        <v>5</v>
      </c>
      <c r="Y4" s="2">
        <v>6</v>
      </c>
    </row>
    <row r="6" spans="2:25" x14ac:dyDescent="0.25">
      <c r="B6" s="7" t="s">
        <v>4</v>
      </c>
      <c r="C6" s="1">
        <f>C4+1</f>
        <v>2</v>
      </c>
      <c r="D6" s="1">
        <f>D4+1</f>
        <v>3</v>
      </c>
      <c r="E6" s="1">
        <f>E4+1</f>
        <v>4</v>
      </c>
      <c r="F6" s="1">
        <f>F4+1</f>
        <v>5</v>
      </c>
      <c r="H6" s="1">
        <f>H4+1</f>
        <v>2</v>
      </c>
      <c r="I6" s="1">
        <f>I4+1</f>
        <v>3</v>
      </c>
      <c r="J6" s="1">
        <f>J4+1</f>
        <v>4</v>
      </c>
      <c r="K6" s="1">
        <f>K4+1</f>
        <v>5</v>
      </c>
      <c r="M6" s="1">
        <f>M4+1</f>
        <v>2</v>
      </c>
      <c r="N6" s="1">
        <f>N4+1</f>
        <v>3</v>
      </c>
      <c r="O6" s="1">
        <f>O4+1</f>
        <v>4</v>
      </c>
      <c r="P6" s="1">
        <f>P4+1</f>
        <v>5</v>
      </c>
      <c r="R6" s="1">
        <f>R4+1</f>
        <v>2</v>
      </c>
      <c r="S6" s="1">
        <f>S4+1</f>
        <v>3</v>
      </c>
      <c r="T6" s="1">
        <f>T4+1</f>
        <v>4</v>
      </c>
      <c r="V6" s="1">
        <f>V4+1</f>
        <v>4</v>
      </c>
      <c r="W6" s="1">
        <f>W4+1</f>
        <v>5</v>
      </c>
      <c r="X6" s="1">
        <f>X4+1</f>
        <v>6</v>
      </c>
      <c r="Y6" s="1">
        <f>Y4+1</f>
        <v>7</v>
      </c>
    </row>
    <row r="7" spans="2:25" x14ac:dyDescent="0.25">
      <c r="B7" s="7" t="s">
        <v>2</v>
      </c>
      <c r="C7" s="1">
        <f>C2/C3</f>
        <v>33</v>
      </c>
      <c r="D7" s="1">
        <f>D2/D3</f>
        <v>31</v>
      </c>
      <c r="E7" s="1">
        <f>E2/E3</f>
        <v>33</v>
      </c>
      <c r="F7" s="1">
        <f>F2/F3</f>
        <v>31</v>
      </c>
      <c r="H7" s="1">
        <f>H2/H3</f>
        <v>39</v>
      </c>
      <c r="I7" s="1">
        <f>I2/I3</f>
        <v>40</v>
      </c>
      <c r="J7" s="1">
        <f>J2/J3</f>
        <v>41</v>
      </c>
      <c r="K7" s="1">
        <f>K2/K3</f>
        <v>41</v>
      </c>
      <c r="M7" s="1">
        <f>M2/M3</f>
        <v>55</v>
      </c>
      <c r="N7" s="1">
        <f>N2/N3</f>
        <v>55</v>
      </c>
      <c r="O7" s="1">
        <f>O2/O3</f>
        <v>53</v>
      </c>
      <c r="P7" s="1">
        <f>P2/P3</f>
        <v>56</v>
      </c>
      <c r="R7" s="1">
        <f>R2/R3</f>
        <v>81</v>
      </c>
      <c r="S7" s="1">
        <f>S2/S3</f>
        <v>82</v>
      </c>
      <c r="T7" s="1">
        <f>T2/T3</f>
        <v>81</v>
      </c>
      <c r="V7" s="1">
        <f>V2/V3</f>
        <v>161</v>
      </c>
      <c r="W7" s="1">
        <f>W2/W3</f>
        <v>161</v>
      </c>
      <c r="X7" s="1">
        <f>X2/X3</f>
        <v>163</v>
      </c>
      <c r="Y7" s="1">
        <f>Y2/Y3</f>
        <v>163</v>
      </c>
    </row>
    <row r="8" spans="2:25" x14ac:dyDescent="0.25">
      <c r="B8" s="7" t="s">
        <v>3</v>
      </c>
      <c r="C8" s="1">
        <f>(C7-1)/C6</f>
        <v>16</v>
      </c>
      <c r="D8" s="1">
        <f>(D7-1)/D6</f>
        <v>10</v>
      </c>
      <c r="E8" s="1">
        <f>(E7-1)/E6</f>
        <v>8</v>
      </c>
      <c r="F8" s="1">
        <f>(F7-1)/F6</f>
        <v>6</v>
      </c>
      <c r="H8" s="1">
        <f>(H7-1)/H6</f>
        <v>19</v>
      </c>
      <c r="I8" s="1">
        <f>(I7-1)/I6</f>
        <v>13</v>
      </c>
      <c r="J8" s="1">
        <f>(J7-1)/J6</f>
        <v>10</v>
      </c>
      <c r="K8" s="1">
        <f>(K7-1)/K6</f>
        <v>8</v>
      </c>
      <c r="M8" s="1">
        <f>(M7-1)/M6</f>
        <v>27</v>
      </c>
      <c r="N8" s="1">
        <f>(N7-1)/N6</f>
        <v>18</v>
      </c>
      <c r="O8" s="1">
        <f>(O7-1)/O6</f>
        <v>13</v>
      </c>
      <c r="P8" s="1">
        <f>(P7-1)/P6</f>
        <v>11</v>
      </c>
      <c r="R8" s="1">
        <f>(R7-1)/R6</f>
        <v>40</v>
      </c>
      <c r="S8" s="1">
        <f>(S7-1)/S6</f>
        <v>27</v>
      </c>
      <c r="T8" s="1">
        <f>(T7-1)/T6</f>
        <v>20</v>
      </c>
      <c r="V8" s="1">
        <f>(V7-1)/V6</f>
        <v>40</v>
      </c>
      <c r="W8" s="1">
        <f>(W7-1)/W6</f>
        <v>32</v>
      </c>
      <c r="X8" s="1">
        <f>(X7-1)/X6</f>
        <v>27</v>
      </c>
      <c r="Y8" s="1">
        <f>(Y7-1)/Y6</f>
        <v>23.142857142857142</v>
      </c>
    </row>
    <row r="10" spans="2:25" x14ac:dyDescent="0.25">
      <c r="B10" s="7" t="s">
        <v>5</v>
      </c>
      <c r="C10" s="1">
        <f>C8^2*(C3*(C6-1))^2</f>
        <v>6400</v>
      </c>
      <c r="D10" s="1">
        <f>D8^2*(D3*(D6-1))^2</f>
        <v>10000</v>
      </c>
      <c r="E10" s="1">
        <f>E8^2*(E3*(E6-1))^2</f>
        <v>14400</v>
      </c>
      <c r="F10" s="1">
        <f>F8^2*(F3*(F6-1))^2</f>
        <v>14400</v>
      </c>
      <c r="H10" s="1">
        <f>H8^2*(H3*(H6-1))^2</f>
        <v>5776</v>
      </c>
      <c r="I10" s="1">
        <f>I8^2*(I3*(I6-1))^2</f>
        <v>10816</v>
      </c>
      <c r="J10" s="1">
        <f>J8^2*(J3*(J6-1))^2</f>
        <v>14400</v>
      </c>
      <c r="K10" s="1">
        <f>K8^2*(K3*(K6-1))^2</f>
        <v>16384</v>
      </c>
      <c r="M10" s="1">
        <f>M8^2*(M3*(M6-1))^2</f>
        <v>6561</v>
      </c>
      <c r="N10" s="1">
        <f>N8^2*(N3*(N6-1))^2</f>
        <v>11664</v>
      </c>
      <c r="O10" s="1">
        <f>O8^2*(O3*(O6-1))^2</f>
        <v>13689</v>
      </c>
      <c r="P10" s="1">
        <f>P8^2*(P3*(P6-1))^2</f>
        <v>17424</v>
      </c>
      <c r="R10" s="1">
        <f>R8^2*(R3*(R6-1))^2</f>
        <v>6400</v>
      </c>
      <c r="S10" s="1">
        <f>S8^2*(S3*(S6-1))^2</f>
        <v>11664</v>
      </c>
      <c r="T10" s="1">
        <f>T8^2*(T3*(T6-1))^2</f>
        <v>14400</v>
      </c>
      <c r="V10" s="1">
        <f>V8^2*(V3*(V6-1))^2</f>
        <v>14400</v>
      </c>
      <c r="W10" s="1">
        <f>W8^2*(W3*(W6-1))^2</f>
        <v>16384</v>
      </c>
      <c r="X10" s="1">
        <f>X8^2*(X3*(X6-1))^2</f>
        <v>18225</v>
      </c>
      <c r="Y10" s="1">
        <f>Y8^2*(Y3*(Y6-1))^2</f>
        <v>19281.306122448979</v>
      </c>
    </row>
    <row r="11" spans="2:25" x14ac:dyDescent="0.25">
      <c r="B11" s="7" t="s">
        <v>6</v>
      </c>
      <c r="C11" s="1">
        <f>C2^2</f>
        <v>27225</v>
      </c>
      <c r="D11" s="1">
        <f>D2^2</f>
        <v>24025</v>
      </c>
      <c r="E11" s="1">
        <f>E2^2</f>
        <v>27225</v>
      </c>
      <c r="F11" s="1">
        <f>F2^2</f>
        <v>24025</v>
      </c>
      <c r="H11" s="1">
        <f>H2^2</f>
        <v>24336</v>
      </c>
      <c r="I11" s="1">
        <f>I2^2</f>
        <v>25600</v>
      </c>
      <c r="J11" s="1">
        <f>J2^2</f>
        <v>26896</v>
      </c>
      <c r="K11" s="1">
        <f>K2^2</f>
        <v>26896</v>
      </c>
      <c r="M11" s="1">
        <f>M2^2</f>
        <v>27225</v>
      </c>
      <c r="N11" s="1">
        <f>N2^2</f>
        <v>27225</v>
      </c>
      <c r="O11" s="1">
        <f>O2^2</f>
        <v>25281</v>
      </c>
      <c r="P11" s="1">
        <f>P2^2</f>
        <v>28224</v>
      </c>
      <c r="R11" s="1">
        <f>R2^2</f>
        <v>26244</v>
      </c>
      <c r="S11" s="1">
        <f>S2^2</f>
        <v>26896</v>
      </c>
      <c r="T11" s="1">
        <f>T2^2</f>
        <v>26244</v>
      </c>
      <c r="V11" s="1">
        <f>V2^2</f>
        <v>25921</v>
      </c>
      <c r="W11" s="1">
        <f>W2^2</f>
        <v>25921</v>
      </c>
      <c r="X11" s="1">
        <f>X2^2</f>
        <v>26569</v>
      </c>
      <c r="Y11" s="1">
        <f>Y2^2</f>
        <v>26569</v>
      </c>
    </row>
    <row r="12" spans="2:25" x14ac:dyDescent="0.25">
      <c r="B12" s="5" t="s">
        <v>9</v>
      </c>
      <c r="C12" s="4">
        <f>C10/C11</f>
        <v>0.23507805325987144</v>
      </c>
      <c r="D12" s="4">
        <f>D10/D11</f>
        <v>0.41623309053069718</v>
      </c>
      <c r="E12" s="4">
        <f>E10/E11</f>
        <v>0.52892561983471076</v>
      </c>
      <c r="F12" s="4">
        <f>F10/F11</f>
        <v>0.59937565036420393</v>
      </c>
      <c r="H12" s="4">
        <f>H10/H11</f>
        <v>0.23734385272846811</v>
      </c>
      <c r="I12" s="4">
        <f>I10/I11</f>
        <v>0.42249999999999999</v>
      </c>
      <c r="J12" s="4">
        <f>J10/J11</f>
        <v>0.53539559785841762</v>
      </c>
      <c r="K12" s="4">
        <f>K10/K11</f>
        <v>0.60916121356335518</v>
      </c>
      <c r="M12" s="4">
        <f>M10/M11</f>
        <v>0.24099173553719008</v>
      </c>
      <c r="N12" s="4">
        <f>N10/N11</f>
        <v>0.42842975206611572</v>
      </c>
      <c r="O12" s="4">
        <f>O10/O11</f>
        <v>0.54147383410466354</v>
      </c>
      <c r="P12" s="4">
        <f>P10/P11</f>
        <v>0.61734693877551017</v>
      </c>
      <c r="R12" s="4">
        <f>R10/R11</f>
        <v>0.24386526444139614</v>
      </c>
      <c r="S12" s="4">
        <f>S10/S11</f>
        <v>0.43367043426531826</v>
      </c>
      <c r="T12" s="4">
        <f>T10/T11</f>
        <v>0.54869684499314131</v>
      </c>
      <c r="V12" s="4">
        <f>V10/V11</f>
        <v>0.55553412291192472</v>
      </c>
      <c r="W12" s="4">
        <f>W10/W11</f>
        <v>0.63207437984645654</v>
      </c>
      <c r="X12" s="4">
        <f>X10/X11</f>
        <v>0.68594979110994014</v>
      </c>
      <c r="Y12" s="4">
        <f>Y10/Y11</f>
        <v>0.7257068810436591</v>
      </c>
    </row>
    <row r="13" spans="2:25" x14ac:dyDescent="0.25">
      <c r="B13" s="6"/>
    </row>
    <row r="14" spans="2:25" x14ac:dyDescent="0.25">
      <c r="B14" s="5" t="s">
        <v>7</v>
      </c>
      <c r="C14" s="3">
        <v>3.1610873505004801E-4</v>
      </c>
      <c r="D14" s="3">
        <v>5.0774632556412798E-3</v>
      </c>
      <c r="E14" s="3">
        <v>1.81048589532199E-2</v>
      </c>
      <c r="F14" s="3">
        <v>4.5116996379516099E-2</v>
      </c>
      <c r="H14" s="3">
        <v>3.2859012005348503E-4</v>
      </c>
      <c r="I14" s="3">
        <v>2.5415593341669498E-3</v>
      </c>
      <c r="J14" s="3">
        <v>8.0034853813541595E-3</v>
      </c>
      <c r="K14" s="3">
        <v>2.07272888103547E-2</v>
      </c>
      <c r="M14" s="3">
        <v>1.5543502418299899E-4</v>
      </c>
      <c r="N14" s="3">
        <v>9.9277578155593195E-4</v>
      </c>
      <c r="O14" s="3">
        <v>3.01855346240136E-3</v>
      </c>
      <c r="P14" s="3">
        <v>8.0090434437869295E-3</v>
      </c>
      <c r="R14" s="9">
        <v>5.90960248564274E-5</v>
      </c>
      <c r="S14" s="3">
        <v>2.9410584653915601E-4</v>
      </c>
      <c r="T14" s="3">
        <v>9.7118445369099205E-4</v>
      </c>
      <c r="V14" s="3">
        <v>2.0603854028094601E-4</v>
      </c>
      <c r="W14" s="3">
        <v>5.1688068525894697E-4</v>
      </c>
      <c r="X14" s="3">
        <v>1.01863862167954E-3</v>
      </c>
      <c r="Y14" s="3">
        <v>1.84589779112873E-3</v>
      </c>
    </row>
    <row r="20" spans="2:3" x14ac:dyDescent="0.25">
      <c r="B20" s="15" t="s">
        <v>10</v>
      </c>
      <c r="C20" s="15"/>
    </row>
    <row r="21" spans="2:3" x14ac:dyDescent="0.25">
      <c r="B21" s="5" t="s">
        <v>0</v>
      </c>
      <c r="C21" s="2">
        <f>INDEX(2:2, MATCH(MIN($14:$14), $14:$14, 0))</f>
        <v>162</v>
      </c>
    </row>
    <row r="22" spans="2:3" x14ac:dyDescent="0.25">
      <c r="B22" s="5" t="s">
        <v>1</v>
      </c>
      <c r="C22" s="2">
        <f>INDEX(3:3, MATCH(MIN($14:$14), $14:$14, 0))</f>
        <v>2</v>
      </c>
    </row>
    <row r="23" spans="2:3" x14ac:dyDescent="0.25">
      <c r="B23" s="5" t="s">
        <v>8</v>
      </c>
      <c r="C23" s="2">
        <f>INDEX(4:4, MATCH(MIN($14:$14), $14:$14, 0))</f>
        <v>1</v>
      </c>
    </row>
    <row r="24" spans="2:3" x14ac:dyDescent="0.25">
      <c r="B24" s="5" t="s">
        <v>9</v>
      </c>
      <c r="C24" s="2">
        <f>INDEX(12:12, MATCH(MIN($14:$14), $14:$14, 0))</f>
        <v>0.24386526444139614</v>
      </c>
    </row>
    <row r="25" spans="2:3" x14ac:dyDescent="0.25">
      <c r="B25" s="5" t="s">
        <v>7</v>
      </c>
      <c r="C25" s="2">
        <f>INDEX(14:14, MATCH(MIN($14:$14), $14:$14, 0))</f>
        <v>5.90960248564274E-5</v>
      </c>
    </row>
    <row r="27" spans="2:3" x14ac:dyDescent="0.25">
      <c r="B27" s="7"/>
    </row>
    <row r="29" spans="2:3" x14ac:dyDescent="0.25">
      <c r="B29" s="7"/>
    </row>
    <row r="30" spans="2:3" x14ac:dyDescent="0.25">
      <c r="B30" s="7"/>
    </row>
  </sheetData>
  <mergeCells count="1">
    <mergeCell ref="B20:C2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J18" sqref="J18"/>
    </sheetView>
  </sheetViews>
  <sheetFormatPr baseColWidth="10" defaultRowHeight="15" x14ac:dyDescent="0.25"/>
  <cols>
    <col min="1" max="1" width="3.140625" customWidth="1"/>
    <col min="2" max="2" width="12" bestFit="1" customWidth="1"/>
    <col min="5" max="5" width="1.140625" customWidth="1"/>
    <col min="8" max="8" width="1.140625" customWidth="1"/>
  </cols>
  <sheetData>
    <row r="1" spans="1:13" x14ac:dyDescent="0.25">
      <c r="A1" s="16" t="s">
        <v>11</v>
      </c>
      <c r="B1" s="16"/>
      <c r="C1" s="16"/>
    </row>
    <row r="3" spans="1:13" x14ac:dyDescent="0.25">
      <c r="B3" s="5" t="s">
        <v>0</v>
      </c>
      <c r="C3" s="2">
        <v>161</v>
      </c>
      <c r="D3" s="2">
        <v>161</v>
      </c>
      <c r="F3" s="2">
        <v>164</v>
      </c>
      <c r="G3" s="2">
        <v>162</v>
      </c>
      <c r="I3" s="2">
        <v>165</v>
      </c>
      <c r="J3" s="2">
        <v>164</v>
      </c>
    </row>
    <row r="4" spans="1:13" x14ac:dyDescent="0.25">
      <c r="B4" s="5" t="s">
        <v>1</v>
      </c>
      <c r="C4" s="2">
        <v>1</v>
      </c>
      <c r="D4" s="2">
        <v>1</v>
      </c>
      <c r="F4" s="2">
        <v>2</v>
      </c>
      <c r="G4" s="2">
        <v>2</v>
      </c>
      <c r="I4" s="2">
        <v>3</v>
      </c>
      <c r="J4" s="2">
        <v>4</v>
      </c>
    </row>
    <row r="5" spans="1:13" x14ac:dyDescent="0.25">
      <c r="B5" s="5" t="s">
        <v>8</v>
      </c>
      <c r="C5" s="2">
        <v>3</v>
      </c>
      <c r="D5" s="2">
        <v>4</v>
      </c>
      <c r="F5" s="2">
        <v>2</v>
      </c>
      <c r="G5" s="2">
        <v>3</v>
      </c>
      <c r="I5" s="2">
        <v>2</v>
      </c>
      <c r="J5" s="2">
        <v>3</v>
      </c>
    </row>
    <row r="6" spans="1:13" x14ac:dyDescent="0.25">
      <c r="B6" s="21" t="s">
        <v>19</v>
      </c>
      <c r="C6" s="3">
        <f>(C4*C5)^2</f>
        <v>9</v>
      </c>
      <c r="D6" s="3">
        <f t="shared" ref="D6:J6" si="0">(D4*D5)^2</f>
        <v>16</v>
      </c>
      <c r="F6" s="3">
        <f t="shared" si="0"/>
        <v>16</v>
      </c>
      <c r="G6" s="3">
        <f t="shared" si="0"/>
        <v>36</v>
      </c>
      <c r="I6" s="3">
        <f t="shared" si="0"/>
        <v>36</v>
      </c>
      <c r="J6" s="3">
        <f t="shared" si="0"/>
        <v>144</v>
      </c>
    </row>
    <row r="8" spans="1:13" x14ac:dyDescent="0.25">
      <c r="B8" s="5" t="s">
        <v>0</v>
      </c>
      <c r="C8" s="5" t="s">
        <v>7</v>
      </c>
      <c r="D8" s="5" t="s">
        <v>7</v>
      </c>
      <c r="F8" s="5" t="s">
        <v>7</v>
      </c>
      <c r="G8" s="5" t="s">
        <v>7</v>
      </c>
      <c r="I8" s="5" t="s">
        <v>7</v>
      </c>
      <c r="J8" s="5" t="s">
        <v>7</v>
      </c>
      <c r="K8" s="5"/>
      <c r="L8" s="5"/>
    </row>
    <row r="9" spans="1:13" x14ac:dyDescent="0.25">
      <c r="B9" s="2">
        <v>10</v>
      </c>
      <c r="C9" s="3">
        <v>2.0036614475297599E-4</v>
      </c>
      <c r="D9" s="3"/>
      <c r="F9" s="3">
        <v>1.84916044399639E-4</v>
      </c>
      <c r="G9" s="3">
        <v>8.85820220754192E-4</v>
      </c>
      <c r="I9" s="3">
        <v>7.1359460692025701E-4</v>
      </c>
      <c r="J9" s="3">
        <v>6.5644790106198798E-3</v>
      </c>
      <c r="M9" s="5"/>
    </row>
    <row r="10" spans="1:13" x14ac:dyDescent="0.25">
      <c r="B10" s="2">
        <v>20</v>
      </c>
      <c r="C10" s="3">
        <v>1.7259991022395901E-4</v>
      </c>
      <c r="D10" s="3"/>
      <c r="F10" s="3">
        <v>1.90428883062033E-4</v>
      </c>
      <c r="G10" s="3">
        <v>8.7758800737793301E-4</v>
      </c>
      <c r="I10" s="3">
        <v>7.2282128416532605E-4</v>
      </c>
      <c r="J10" s="3">
        <v>6.7456662713390797E-3</v>
      </c>
    </row>
    <row r="11" spans="1:13" x14ac:dyDescent="0.25">
      <c r="B11" s="11">
        <v>30</v>
      </c>
      <c r="C11" s="3">
        <v>1.5535142551917401E-4</v>
      </c>
      <c r="D11" s="3">
        <v>5.1688068525894697E-4</v>
      </c>
      <c r="F11" s="3">
        <v>1.9284956098657499E-4</v>
      </c>
      <c r="G11" s="3">
        <v>8.3430274507303602E-4</v>
      </c>
      <c r="I11" s="3">
        <v>7.3874565474518099E-4</v>
      </c>
      <c r="J11" s="3">
        <v>6.9632965074918497E-3</v>
      </c>
    </row>
    <row r="12" spans="1:13" x14ac:dyDescent="0.25">
      <c r="B12" s="10">
        <v>40</v>
      </c>
      <c r="C12" s="3">
        <v>1.5718899552127899E-4</v>
      </c>
      <c r="D12" s="3"/>
      <c r="F12" s="3">
        <v>1.85722165500422E-4</v>
      </c>
      <c r="G12" s="3">
        <v>9.0225555567159102E-4</v>
      </c>
      <c r="I12" s="3">
        <v>7.3575337309832504E-4</v>
      </c>
      <c r="J12" s="3">
        <v>7.2895078866260796E-3</v>
      </c>
    </row>
    <row r="13" spans="1:13" x14ac:dyDescent="0.25">
      <c r="B13" s="8">
        <v>50</v>
      </c>
      <c r="C13" s="3">
        <v>1.3452106815218799E-4</v>
      </c>
      <c r="D13" s="3">
        <v>5.0207518622306197E-4</v>
      </c>
      <c r="F13" s="3">
        <v>1.88446500552483E-4</v>
      </c>
      <c r="G13" s="3">
        <v>9.0476578976827799E-4</v>
      </c>
      <c r="I13" s="3">
        <v>7.7420621709952504E-4</v>
      </c>
      <c r="J13" s="3">
        <v>7.5588931123844799E-3</v>
      </c>
    </row>
    <row r="14" spans="1:13" x14ac:dyDescent="0.25">
      <c r="B14" s="2">
        <v>80</v>
      </c>
      <c r="C14" s="3">
        <v>1.21886151473877E-4</v>
      </c>
      <c r="D14" s="3"/>
      <c r="F14" s="3">
        <v>1.9642756071637E-4</v>
      </c>
      <c r="G14" s="3">
        <v>9.4639163527661103E-4</v>
      </c>
      <c r="I14" s="3">
        <v>8.3055672000828301E-4</v>
      </c>
      <c r="J14" s="3">
        <v>8.5831162875826903E-3</v>
      </c>
    </row>
    <row r="15" spans="1:13" x14ac:dyDescent="0.25">
      <c r="B15" s="10">
        <v>100</v>
      </c>
      <c r="C15" s="3">
        <v>1.11094535713608E-4</v>
      </c>
      <c r="D15" s="3">
        <v>4.22752382804717E-4</v>
      </c>
      <c r="F15" s="3">
        <v>1.96316315524402E-4</v>
      </c>
      <c r="G15" s="3">
        <v>9.3644789188070197E-4</v>
      </c>
      <c r="I15" s="3">
        <v>8.6731448658294104E-4</v>
      </c>
      <c r="J15" s="3">
        <v>9.6453580136129802E-3</v>
      </c>
    </row>
    <row r="16" spans="1:13" x14ac:dyDescent="0.25">
      <c r="B16" s="10">
        <v>150</v>
      </c>
      <c r="C16" s="3">
        <v>1.0825849110478E-4</v>
      </c>
      <c r="D16" s="3">
        <v>3.87558920528481E-4</v>
      </c>
      <c r="F16" s="3">
        <v>2.07794398905504E-4</v>
      </c>
      <c r="G16" s="3">
        <v>1.1109410112274799E-3</v>
      </c>
      <c r="I16" s="3">
        <v>1.08030854306464E-3</v>
      </c>
      <c r="J16" s="3">
        <v>1.1939220768893199E-2</v>
      </c>
    </row>
    <row r="17" spans="2:10" x14ac:dyDescent="0.25">
      <c r="B17" s="10">
        <v>200</v>
      </c>
      <c r="C17" s="9">
        <v>8.9120388536307905E-5</v>
      </c>
      <c r="D17" s="3">
        <v>3.5962140735352501E-4</v>
      </c>
      <c r="F17" s="3">
        <v>2.0044748236900799E-4</v>
      </c>
      <c r="G17" s="3">
        <v>1.11655251809299E-3</v>
      </c>
      <c r="I17" s="3"/>
      <c r="J17" s="3">
        <v>1.54345627637035E-2</v>
      </c>
    </row>
    <row r="18" spans="2:10" x14ac:dyDescent="0.25">
      <c r="B18" s="10">
        <v>250</v>
      </c>
      <c r="C18" s="9">
        <v>9.2281648691583E-5</v>
      </c>
      <c r="D18" s="3">
        <v>3.5385553357380301E-4</v>
      </c>
      <c r="F18" s="3">
        <v>1.9306506307164201E-4</v>
      </c>
      <c r="G18" s="3">
        <v>1.2069687691740299E-3</v>
      </c>
      <c r="I18" s="3"/>
      <c r="J18" s="3">
        <v>1.8739155966606399E-2</v>
      </c>
    </row>
    <row r="19" spans="2:10" x14ac:dyDescent="0.25">
      <c r="B19" s="10">
        <v>300</v>
      </c>
      <c r="C19" s="9">
        <v>8.5542056306559203E-5</v>
      </c>
      <c r="D19" s="3">
        <v>3.4613499364561002E-4</v>
      </c>
      <c r="F19" s="3">
        <v>2.0044748236900799E-4</v>
      </c>
      <c r="G19" s="3">
        <v>1.2325424397742501E-3</v>
      </c>
      <c r="I19" s="3"/>
      <c r="J19" s="3">
        <v>2.2561235104750801E-2</v>
      </c>
    </row>
    <row r="20" spans="2:10" x14ac:dyDescent="0.25">
      <c r="B20" s="10">
        <v>350</v>
      </c>
      <c r="C20" s="3"/>
      <c r="D20" s="3">
        <v>3.5049175970383503E-4</v>
      </c>
      <c r="F20" s="3"/>
      <c r="G20" s="3"/>
      <c r="I20" s="3"/>
      <c r="J20" s="3"/>
    </row>
    <row r="21" spans="2:10" x14ac:dyDescent="0.25">
      <c r="B21" s="10">
        <v>400</v>
      </c>
      <c r="C21" s="3"/>
      <c r="D21" s="3">
        <v>3.3093149088347001E-4</v>
      </c>
      <c r="F21" s="3"/>
      <c r="G21" s="3"/>
      <c r="I21" s="3"/>
      <c r="J21" s="3"/>
    </row>
    <row r="22" spans="2:10" x14ac:dyDescent="0.25">
      <c r="B22" s="10">
        <v>450</v>
      </c>
      <c r="C22" s="3"/>
      <c r="D22" s="3">
        <v>3.2081719733881401E-4</v>
      </c>
      <c r="F22" s="3"/>
      <c r="G22" s="3"/>
      <c r="I22" s="3"/>
      <c r="J22" s="3"/>
    </row>
    <row r="23" spans="2:10" x14ac:dyDescent="0.25">
      <c r="B23" s="10">
        <v>500</v>
      </c>
      <c r="C23" s="3"/>
      <c r="D23" s="3">
        <v>3.13970744165093E-4</v>
      </c>
      <c r="F23" s="3"/>
      <c r="G23" s="3"/>
      <c r="I23" s="3"/>
      <c r="J23" s="3"/>
    </row>
    <row r="24" spans="2:10" x14ac:dyDescent="0.25">
      <c r="B24" s="12">
        <v>550</v>
      </c>
      <c r="C24" s="17"/>
      <c r="D24" s="17">
        <v>3.2666527358556801E-4</v>
      </c>
      <c r="F24" s="17"/>
      <c r="G24" s="17"/>
      <c r="I24" s="3"/>
      <c r="J24" s="17"/>
    </row>
    <row r="25" spans="2:10" x14ac:dyDescent="0.25">
      <c r="B25" s="7" t="s">
        <v>17</v>
      </c>
      <c r="C25" s="18">
        <f>MIN(C9:C24)</f>
        <v>8.5542056306559203E-5</v>
      </c>
      <c r="D25" s="18">
        <f t="shared" ref="D25:J25" si="1">MIN(D9:D24)</f>
        <v>3.13970744165093E-4</v>
      </c>
      <c r="F25" s="18">
        <f t="shared" si="1"/>
        <v>1.84916044399639E-4</v>
      </c>
      <c r="G25" s="18">
        <f>MIN(G9:G24)</f>
        <v>8.3430274507303602E-4</v>
      </c>
      <c r="I25" s="18">
        <f t="shared" si="1"/>
        <v>7.1359460692025701E-4</v>
      </c>
      <c r="J25" s="18">
        <f t="shared" si="1"/>
        <v>6.5644790106198798E-3</v>
      </c>
    </row>
    <row r="26" spans="2:10" x14ac:dyDescent="0.25">
      <c r="B26" s="19" t="s">
        <v>18</v>
      </c>
      <c r="C26" s="20">
        <f>INDEX($B9:$B24, MATCH(MIN(C9:C24), C9:C24, 0))</f>
        <v>300</v>
      </c>
      <c r="D26" s="20">
        <f>INDEX($B9:$B24, MATCH(MIN(D9:D24), D9:D24, 0))</f>
        <v>500</v>
      </c>
      <c r="F26" s="20">
        <f>INDEX($B9:$B24, MATCH(MIN(F9:F24), F9:F24, 0))</f>
        <v>10</v>
      </c>
      <c r="G26" s="20">
        <f>INDEX($B9:$B24, MATCH(MIN(G9:G24), G9:G24, 0))</f>
        <v>30</v>
      </c>
      <c r="I26" s="20">
        <f>INDEX($B9:$B24, MATCH(MIN(I9:I24), I9:I24, 0))</f>
        <v>10</v>
      </c>
      <c r="J26" s="20">
        <f>INDEX($B9:$B24, MATCH(MIN(J9:J24), J9:J24, 0))</f>
        <v>10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9"/>
  <sheetViews>
    <sheetView workbookViewId="0">
      <selection activeCell="V19" sqref="V19"/>
    </sheetView>
  </sheetViews>
  <sheetFormatPr baseColWidth="10" defaultRowHeight="15" x14ac:dyDescent="0.25"/>
  <cols>
    <col min="1" max="1" width="3.7109375" customWidth="1"/>
    <col min="7" max="7" width="1.140625" customWidth="1"/>
    <col min="12" max="12" width="1.140625" customWidth="1"/>
    <col min="17" max="17" width="1.140625" customWidth="1"/>
    <col min="21" max="21" width="1.140625" customWidth="1"/>
  </cols>
  <sheetData>
    <row r="2" spans="2:25" x14ac:dyDescent="0.25">
      <c r="B2" s="5" t="s">
        <v>0</v>
      </c>
      <c r="C2" s="2">
        <v>165</v>
      </c>
      <c r="D2" s="2">
        <v>155</v>
      </c>
      <c r="E2" s="2">
        <v>165</v>
      </c>
      <c r="F2" s="2">
        <v>155</v>
      </c>
      <c r="H2" s="2">
        <v>156</v>
      </c>
      <c r="I2" s="2">
        <v>160</v>
      </c>
      <c r="J2" s="2">
        <v>164</v>
      </c>
      <c r="K2" s="2">
        <v>164</v>
      </c>
      <c r="M2" s="2">
        <v>165</v>
      </c>
      <c r="N2" s="2">
        <v>165</v>
      </c>
      <c r="O2" s="2">
        <v>159</v>
      </c>
      <c r="P2" s="2">
        <v>168</v>
      </c>
      <c r="R2" s="2">
        <v>164</v>
      </c>
      <c r="S2" s="2">
        <v>164</v>
      </c>
      <c r="T2" s="2">
        <v>162</v>
      </c>
      <c r="V2" s="2">
        <v>161</v>
      </c>
      <c r="W2" s="2">
        <v>161</v>
      </c>
      <c r="X2" s="2">
        <v>163</v>
      </c>
      <c r="Y2" s="2">
        <v>163</v>
      </c>
    </row>
    <row r="3" spans="2:25" x14ac:dyDescent="0.25">
      <c r="B3" s="5" t="s">
        <v>1</v>
      </c>
      <c r="C3" s="2">
        <v>5</v>
      </c>
      <c r="D3" s="2">
        <v>5</v>
      </c>
      <c r="E3" s="2">
        <v>5</v>
      </c>
      <c r="F3" s="2">
        <v>5</v>
      </c>
      <c r="H3" s="2">
        <v>4</v>
      </c>
      <c r="I3" s="2">
        <v>4</v>
      </c>
      <c r="J3" s="2">
        <v>4</v>
      </c>
      <c r="K3" s="2">
        <v>4</v>
      </c>
      <c r="M3" s="2">
        <v>3</v>
      </c>
      <c r="N3" s="2">
        <v>3</v>
      </c>
      <c r="O3" s="2">
        <v>3</v>
      </c>
      <c r="P3" s="2">
        <v>3</v>
      </c>
      <c r="R3" s="2">
        <v>2</v>
      </c>
      <c r="S3" s="2">
        <v>2</v>
      </c>
      <c r="T3" s="2">
        <v>2</v>
      </c>
      <c r="V3" s="2">
        <v>1</v>
      </c>
      <c r="W3" s="2">
        <v>1</v>
      </c>
      <c r="X3" s="2">
        <v>1</v>
      </c>
      <c r="Y3" s="2">
        <v>1</v>
      </c>
    </row>
    <row r="4" spans="2:25" x14ac:dyDescent="0.25">
      <c r="B4" s="5" t="s">
        <v>8</v>
      </c>
      <c r="C4" s="2">
        <v>1</v>
      </c>
      <c r="D4" s="2">
        <v>2</v>
      </c>
      <c r="E4" s="2">
        <v>3</v>
      </c>
      <c r="F4" s="2">
        <v>4</v>
      </c>
      <c r="H4" s="2">
        <v>1</v>
      </c>
      <c r="I4" s="2">
        <v>2</v>
      </c>
      <c r="J4" s="2">
        <v>3</v>
      </c>
      <c r="K4" s="2">
        <v>4</v>
      </c>
      <c r="M4" s="2">
        <v>1</v>
      </c>
      <c r="N4" s="2">
        <v>2</v>
      </c>
      <c r="O4" s="2">
        <v>3</v>
      </c>
      <c r="P4" s="2">
        <v>4</v>
      </c>
      <c r="R4" s="2">
        <v>1</v>
      </c>
      <c r="S4" s="2">
        <v>2</v>
      </c>
      <c r="T4" s="2">
        <v>3</v>
      </c>
      <c r="V4" s="2">
        <v>3</v>
      </c>
      <c r="W4" s="2">
        <v>4</v>
      </c>
      <c r="X4" s="2">
        <v>5</v>
      </c>
      <c r="Y4" s="2">
        <v>6</v>
      </c>
    </row>
    <row r="6" spans="2:25" x14ac:dyDescent="0.25">
      <c r="B6" s="13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200</v>
      </c>
      <c r="X6" s="2"/>
      <c r="Y6" s="2"/>
    </row>
    <row r="7" spans="2:25" x14ac:dyDescent="0.25">
      <c r="B7" s="13" t="s">
        <v>13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0.8</v>
      </c>
      <c r="X7" s="2"/>
      <c r="Y7" s="2"/>
    </row>
    <row r="8" spans="2:25" x14ac:dyDescent="0.25">
      <c r="B8" s="13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>
        <v>7</v>
      </c>
      <c r="X8" s="2"/>
      <c r="Y8" s="2"/>
    </row>
    <row r="9" spans="2:25" x14ac:dyDescent="0.25">
      <c r="B9" s="13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0.2</v>
      </c>
      <c r="X9" s="2"/>
      <c r="Y9" s="2"/>
    </row>
    <row r="11" spans="2:25" x14ac:dyDescent="0.25">
      <c r="B11" s="7" t="s">
        <v>4</v>
      </c>
      <c r="C11" s="1">
        <f>C4+1</f>
        <v>2</v>
      </c>
      <c r="D11" s="1">
        <f>D4+1</f>
        <v>3</v>
      </c>
      <c r="E11" s="1">
        <f>E4+1</f>
        <v>4</v>
      </c>
      <c r="F11" s="1">
        <f>F4+1</f>
        <v>5</v>
      </c>
      <c r="H11" s="1">
        <f>H4+1</f>
        <v>2</v>
      </c>
      <c r="I11" s="1">
        <f>I4+1</f>
        <v>3</v>
      </c>
      <c r="J11" s="1">
        <f>J4+1</f>
        <v>4</v>
      </c>
      <c r="K11" s="1">
        <f>K4+1</f>
        <v>5</v>
      </c>
      <c r="M11" s="1">
        <f>M4+1</f>
        <v>2</v>
      </c>
      <c r="N11" s="1">
        <f>N4+1</f>
        <v>3</v>
      </c>
      <c r="O11" s="1">
        <f>O4+1</f>
        <v>4</v>
      </c>
      <c r="P11" s="1">
        <f>P4+1</f>
        <v>5</v>
      </c>
      <c r="R11" s="1">
        <f>R4+1</f>
        <v>2</v>
      </c>
      <c r="S11" s="1">
        <f>S4+1</f>
        <v>3</v>
      </c>
      <c r="T11" s="1">
        <f>T4+1</f>
        <v>4</v>
      </c>
      <c r="V11" s="1">
        <f>V4+1</f>
        <v>4</v>
      </c>
      <c r="W11" s="1">
        <f>W4+1</f>
        <v>5</v>
      </c>
      <c r="X11" s="1">
        <f>X4+1</f>
        <v>6</v>
      </c>
      <c r="Y11" s="1">
        <f>Y4+1</f>
        <v>7</v>
      </c>
    </row>
    <row r="12" spans="2:25" x14ac:dyDescent="0.25">
      <c r="B12" s="7" t="s">
        <v>2</v>
      </c>
      <c r="C12" s="1">
        <f>C2/C3</f>
        <v>33</v>
      </c>
      <c r="D12" s="1">
        <f>D2/D3</f>
        <v>31</v>
      </c>
      <c r="E12" s="1">
        <f>E2/E3</f>
        <v>33</v>
      </c>
      <c r="F12" s="1">
        <f>F2/F3</f>
        <v>31</v>
      </c>
      <c r="H12" s="1">
        <f>H2/H3</f>
        <v>39</v>
      </c>
      <c r="I12" s="1">
        <f>I2/I3</f>
        <v>40</v>
      </c>
      <c r="J12" s="1">
        <f>J2/J3</f>
        <v>41</v>
      </c>
      <c r="K12" s="1">
        <f>K2/K3</f>
        <v>41</v>
      </c>
      <c r="M12" s="1">
        <f>M2/M3</f>
        <v>55</v>
      </c>
      <c r="N12" s="1">
        <f>N2/N3</f>
        <v>55</v>
      </c>
      <c r="O12" s="1">
        <f>O2/O3</f>
        <v>53</v>
      </c>
      <c r="P12" s="1">
        <f>P2/P3</f>
        <v>56</v>
      </c>
      <c r="R12" s="1">
        <f>R2/R3</f>
        <v>82</v>
      </c>
      <c r="S12" s="1">
        <f>S2/S3</f>
        <v>82</v>
      </c>
      <c r="T12" s="1">
        <f>T2/T3</f>
        <v>81</v>
      </c>
      <c r="V12" s="1">
        <f>V2/V3</f>
        <v>161</v>
      </c>
      <c r="W12" s="1">
        <f>W2/W3</f>
        <v>161</v>
      </c>
      <c r="X12" s="1">
        <f>X2/X3</f>
        <v>163</v>
      </c>
      <c r="Y12" s="1">
        <f>Y2/Y3</f>
        <v>163</v>
      </c>
    </row>
    <row r="13" spans="2:25" x14ac:dyDescent="0.25">
      <c r="B13" s="7" t="s">
        <v>3</v>
      </c>
      <c r="C13" s="1">
        <f>(C12-1)/C11</f>
        <v>16</v>
      </c>
      <c r="D13" s="1">
        <f>(D12-1)/D11</f>
        <v>10</v>
      </c>
      <c r="E13" s="1">
        <f>(E12-1)/E11</f>
        <v>8</v>
      </c>
      <c r="F13" s="1">
        <f>(F12-1)/F11</f>
        <v>6</v>
      </c>
      <c r="H13" s="1">
        <f>(H12-1)/H11</f>
        <v>19</v>
      </c>
      <c r="I13" s="1">
        <f>(I12-1)/I11</f>
        <v>13</v>
      </c>
      <c r="J13" s="1">
        <f>(J12-1)/J11</f>
        <v>10</v>
      </c>
      <c r="K13" s="1">
        <f>(K12-1)/K11</f>
        <v>8</v>
      </c>
      <c r="M13" s="1">
        <f>(M12-1)/M11</f>
        <v>27</v>
      </c>
      <c r="N13" s="1">
        <f>(N12-1)/N11</f>
        <v>18</v>
      </c>
      <c r="O13" s="1">
        <f>(O12-1)/O11</f>
        <v>13</v>
      </c>
      <c r="P13" s="1">
        <f>(P12-1)/P11</f>
        <v>11</v>
      </c>
      <c r="R13" s="1">
        <f>(R12-1)/R11</f>
        <v>40.5</v>
      </c>
      <c r="S13" s="1">
        <f>(S12-1)/S11</f>
        <v>27</v>
      </c>
      <c r="T13" s="1">
        <f>(T12-1)/T11</f>
        <v>20</v>
      </c>
      <c r="V13" s="1">
        <f>(V12-1)/V11</f>
        <v>40</v>
      </c>
      <c r="W13" s="1">
        <f>(W12-1)/W11</f>
        <v>32</v>
      </c>
      <c r="X13" s="1">
        <f>(X12-1)/X11</f>
        <v>27</v>
      </c>
      <c r="Y13" s="1">
        <f>(Y12-1)/Y11</f>
        <v>23.142857142857142</v>
      </c>
    </row>
    <row r="15" spans="2:25" x14ac:dyDescent="0.25">
      <c r="B15" s="7" t="s">
        <v>5</v>
      </c>
      <c r="C15" s="1">
        <f>C13^2*(C3*(C11-1))^2</f>
        <v>6400</v>
      </c>
      <c r="D15" s="1">
        <f>D13^2*(D3*(D11-1))^2</f>
        <v>10000</v>
      </c>
      <c r="E15" s="1">
        <f>E13^2*(E3*(E11-1))^2</f>
        <v>14400</v>
      </c>
      <c r="F15" s="1">
        <f>F13^2*(F3*(F11-1))^2</f>
        <v>14400</v>
      </c>
      <c r="H15" s="1">
        <f>H13^2*(H3*(H11-1))^2</f>
        <v>5776</v>
      </c>
      <c r="I15" s="1">
        <f>I13^2*(I3*(I11-1))^2</f>
        <v>10816</v>
      </c>
      <c r="J15" s="1">
        <f>J13^2*(J3*(J11-1))^2</f>
        <v>14400</v>
      </c>
      <c r="K15" s="1">
        <f>K13^2*(K3*(K11-1))^2</f>
        <v>16384</v>
      </c>
      <c r="M15" s="1">
        <f>M13^2*(M3*(M11-1))^2</f>
        <v>6561</v>
      </c>
      <c r="N15" s="1">
        <f>N13^2*(N3*(N11-1))^2</f>
        <v>11664</v>
      </c>
      <c r="O15" s="1">
        <f>O13^2*(O3*(O11-1))^2</f>
        <v>13689</v>
      </c>
      <c r="P15" s="1">
        <f>P13^2*(P3*(P11-1))^2</f>
        <v>17424</v>
      </c>
      <c r="R15" s="1">
        <f>R13^2*(R3*(R11-1))^2</f>
        <v>6561</v>
      </c>
      <c r="S15" s="1">
        <f>S13^2*(S3*(S11-1))^2</f>
        <v>11664</v>
      </c>
      <c r="T15" s="1">
        <f>T13^2*(T3*(T11-1))^2</f>
        <v>14400</v>
      </c>
      <c r="V15" s="1">
        <f>V13^2*(V3*(V11-1))^2</f>
        <v>14400</v>
      </c>
      <c r="W15" s="1">
        <f>W13^2*(W3*(W11-1))^2</f>
        <v>16384</v>
      </c>
      <c r="X15" s="1">
        <f>X13^2*(X3*(X11-1))^2</f>
        <v>18225</v>
      </c>
      <c r="Y15" s="1">
        <f>Y13^2*(Y3*(Y11-1))^2</f>
        <v>19281.306122448979</v>
      </c>
    </row>
    <row r="16" spans="2:25" x14ac:dyDescent="0.25">
      <c r="B16" s="7" t="s">
        <v>6</v>
      </c>
      <c r="C16" s="1">
        <f>C2^2</f>
        <v>27225</v>
      </c>
      <c r="D16" s="1">
        <f>D2^2</f>
        <v>24025</v>
      </c>
      <c r="E16" s="1">
        <f>E2^2</f>
        <v>27225</v>
      </c>
      <c r="F16" s="1">
        <f>F2^2</f>
        <v>24025</v>
      </c>
      <c r="H16" s="1">
        <f>H2^2</f>
        <v>24336</v>
      </c>
      <c r="I16" s="1">
        <f>I2^2</f>
        <v>25600</v>
      </c>
      <c r="J16" s="1">
        <f>J2^2</f>
        <v>26896</v>
      </c>
      <c r="K16" s="1">
        <f>K2^2</f>
        <v>26896</v>
      </c>
      <c r="M16" s="1">
        <f>M2^2</f>
        <v>27225</v>
      </c>
      <c r="N16" s="1">
        <f>N2^2</f>
        <v>27225</v>
      </c>
      <c r="O16" s="1">
        <f>O2^2</f>
        <v>25281</v>
      </c>
      <c r="P16" s="1">
        <f>P2^2</f>
        <v>28224</v>
      </c>
      <c r="R16" s="1">
        <f>R2^2</f>
        <v>26896</v>
      </c>
      <c r="S16" s="1">
        <f>S2^2</f>
        <v>26896</v>
      </c>
      <c r="T16" s="1">
        <f>T2^2</f>
        <v>26244</v>
      </c>
      <c r="V16" s="1">
        <f>V2^2</f>
        <v>25921</v>
      </c>
      <c r="W16" s="1">
        <f>W2^2</f>
        <v>25921</v>
      </c>
      <c r="X16" s="1">
        <f>X2^2</f>
        <v>26569</v>
      </c>
      <c r="Y16" s="1">
        <f>Y2^2</f>
        <v>26569</v>
      </c>
    </row>
    <row r="17" spans="2:25" x14ac:dyDescent="0.25">
      <c r="B17" s="5" t="s">
        <v>9</v>
      </c>
      <c r="C17" s="4">
        <f>C15/C16</f>
        <v>0.23507805325987144</v>
      </c>
      <c r="D17" s="4">
        <f>D15/D16</f>
        <v>0.41623309053069718</v>
      </c>
      <c r="E17" s="4">
        <f>E15/E16</f>
        <v>0.52892561983471076</v>
      </c>
      <c r="F17" s="4">
        <f>F15/F16</f>
        <v>0.59937565036420393</v>
      </c>
      <c r="H17" s="4">
        <f>H15/H16</f>
        <v>0.23734385272846811</v>
      </c>
      <c r="I17" s="4">
        <f>I15/I16</f>
        <v>0.42249999999999999</v>
      </c>
      <c r="J17" s="4">
        <f>J15/J16</f>
        <v>0.53539559785841762</v>
      </c>
      <c r="K17" s="4">
        <f>K15/K16</f>
        <v>0.60916121356335518</v>
      </c>
      <c r="M17" s="4">
        <f>M15/M16</f>
        <v>0.24099173553719008</v>
      </c>
      <c r="N17" s="4">
        <f>N15/N16</f>
        <v>0.42842975206611572</v>
      </c>
      <c r="O17" s="4">
        <f>O15/O16</f>
        <v>0.54147383410466354</v>
      </c>
      <c r="P17" s="4">
        <f>P15/P16</f>
        <v>0.61734693877551017</v>
      </c>
      <c r="R17" s="4">
        <f>R15/R16</f>
        <v>0.24393961927424151</v>
      </c>
      <c r="S17" s="4">
        <f>S15/S16</f>
        <v>0.43367043426531826</v>
      </c>
      <c r="T17" s="4">
        <f>T15/T16</f>
        <v>0.54869684499314131</v>
      </c>
      <c r="V17" s="4">
        <f>V15/V16</f>
        <v>0.55553412291192472</v>
      </c>
      <c r="W17" s="4">
        <f>W15/W16</f>
        <v>0.63207437984645654</v>
      </c>
      <c r="X17" s="4">
        <f>X15/X16</f>
        <v>0.68594979110994014</v>
      </c>
      <c r="Y17" s="4">
        <f>Y15/Y16</f>
        <v>0.7257068810436591</v>
      </c>
    </row>
    <row r="18" spans="2:25" x14ac:dyDescent="0.25">
      <c r="B18" s="6"/>
    </row>
    <row r="19" spans="2:25" x14ac:dyDescent="0.25">
      <c r="B19" s="5" t="s">
        <v>7</v>
      </c>
      <c r="C19" s="3">
        <v>3.1610873505004801E-4</v>
      </c>
      <c r="D19" s="3">
        <v>5.0774632556412798E-3</v>
      </c>
      <c r="E19" s="3">
        <v>1.81048589532199E-2</v>
      </c>
      <c r="F19" s="3">
        <v>4.5116996379516099E-2</v>
      </c>
      <c r="H19" s="3">
        <v>3.2859012005348503E-4</v>
      </c>
      <c r="I19" s="3">
        <v>2.5415593341669498E-3</v>
      </c>
      <c r="J19" s="3">
        <v>8.0034853813541595E-3</v>
      </c>
      <c r="K19" s="3">
        <v>2.07272888103547E-2</v>
      </c>
      <c r="M19" s="3">
        <v>1.5543502418299899E-4</v>
      </c>
      <c r="N19" s="3">
        <v>9.9277578155593195E-4</v>
      </c>
      <c r="O19" s="3">
        <v>3.01855346240136E-3</v>
      </c>
      <c r="P19" s="3">
        <v>8.0090434437869295E-3</v>
      </c>
      <c r="R19" s="9">
        <v>5.90960248564274E-5</v>
      </c>
      <c r="S19" s="3">
        <v>2.9410584653915601E-4</v>
      </c>
      <c r="T19" s="3">
        <v>9.7118445369099205E-4</v>
      </c>
      <c r="V19" s="3">
        <v>2.0603854028094601E-4</v>
      </c>
      <c r="W19" s="3">
        <v>2.5600530402040999E-4</v>
      </c>
      <c r="X19" s="3">
        <v>1.01863862167954E-3</v>
      </c>
      <c r="Y19" s="3">
        <v>1.84589779112873E-3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Unoptimized</vt:lpstr>
      <vt:lpstr>Tuning</vt:lpstr>
      <vt:lpstr>Optimized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2017-03-27T12:08:54Z</dcterms:created>
  <dcterms:modified xsi:type="dcterms:W3CDTF">2017-03-28T14:59:47Z</dcterms:modified>
</cp:coreProperties>
</file>