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3/FASE 2/Evaluación Avance/"/>
    </mc:Choice>
  </mc:AlternateContent>
  <xr:revisionPtr revIDLastSave="650" documentId="8_{2EFDF332-31E9-4C74-A6B5-E695634C1C45}" xr6:coauthVersionLast="47" xr6:coauthVersionMax="47" xr10:uidLastSave="{5D5C2C67-9A3C-6947-B21E-EAC0C5E0DFCD}"/>
  <bookViews>
    <workbookView xWindow="0" yWindow="500" windowWidth="51200" windowHeight="28300" xr2:uid="{00000000-000D-0000-FFFF-FFFF00000000}"/>
  </bookViews>
  <sheets>
    <sheet name="EVALUACION2" sheetId="1" r:id="rId1"/>
    <sheet name="Retroalimentación" sheetId="13" r:id="rId2"/>
    <sheet name="RUBRICA" sheetId="12"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E12" i="1" s="1"/>
  <c r="F12" i="1"/>
  <c r="G12" i="1" s="1"/>
  <c r="H12" i="1"/>
  <c r="I12" i="1" s="1"/>
  <c r="J12" i="1"/>
  <c r="K12" i="1" s="1"/>
  <c r="B13" i="1"/>
  <c r="B14" i="1"/>
  <c r="B15" i="1"/>
  <c r="B16" i="1"/>
  <c r="B17" i="1"/>
  <c r="B18" i="1"/>
  <c r="B19" i="1"/>
  <c r="B12" i="1"/>
  <c r="D13" i="1" l="1"/>
  <c r="E13" i="1" s="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<sst xmlns="http://schemas.openxmlformats.org/spreadsheetml/2006/main" count="91" uniqueCount="70">
  <si>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</si>
  <si>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</si>
  <si>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</si>
  <si>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</si>
  <si>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</si>
  <si>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</si>
  <si>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</si>
  <si>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</si>
  <si>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</si>
  <si>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</si>
  <si>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</si>
  <si>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</si>
  <si>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</si>
  <si>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</si>
  <si>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</si>
  <si>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</si>
  <si>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</si>
  <si>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</si>
  <si>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</si>
  <si>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</si>
  <si>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</si>
  <si>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</si>
  <si>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</si>
  <si>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</si>
  <si>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</si>
  <si>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</si>
  <si>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</si>
  <si>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</si>
  <si>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</si>
  <si>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</si>
  <si>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</si>
  <si>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</si>
  <si>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</si>
  <si>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</si>
  <si>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</si>
  <si>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</si>
  <si>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</si>
  <si>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</si>
  <si>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</si>
  <si>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</si>
  <si>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</si>
  <si>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</si>
  <si>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</si>
  <si>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</si>
  <si>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</si>
  <si>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</si>
  <si>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</si>
  <si>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</si>
  <si>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</si>
  <si>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</si>
  <si>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</si>
  <si>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</si>
  <si>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</si>
  <si>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</si>
  <si>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</si>
  <si>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</si>
  <si>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</si>
  <si>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</si>
  <si>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</si>
  <si>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</si>
  <si>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</si>
  <si>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</si>
  <si>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</si>
  <si>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OLIVA GODOY FLAVIO</t>
  </si>
  <si>
    <t>TORO GOMEZ MATIAS NICOLAS</t>
  </si>
  <si>
    <t>Punto</t>
  </si>
  <si>
    <t>Retroalimentación</t>
  </si>
  <si>
    <t>No mencionaron facilitadores o bloqueantes para tomar decisión de ajustes.</t>
  </si>
  <si>
    <t>Falto; 
- Matriz módulo o funciones del producto versus Historias de usuario
- Product Backlog
- Sprint Backlog
- Burndown Chart
- Implementación de ambientes.
- Comparación con la industria.
Revisar plantilla documento enviada por docente</t>
  </si>
  <si>
    <t>No siguieron estructura indicada por docente, el documento no tiene un orden adecuado al perfil del estudiante, no actualizaron indice de contenidos.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</si>
</sst>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0" xfId="0" applyFont="1"/>
    <xf numFmtId="0" fontId="14" fillId="0" borderId="0" xfId="0" applyFont="1"/>
    <xf numFmtId="0" fontId="0" fillId="0" borderId="0" xfId="0" applyAlignment="1">
      <alignment wrapText="1"/>
    </xf>
    <xf numFmtId="0" fontId="14" fillId="0" borderId="0" xfId="0" quotePrefix="1" applyFont="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160" zoomScaleNormal="160" workbookViewId="0">
      <selection activeCell="B19" sqref="B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EVALUACION2!$C$21</f>
        <v>5.4</v>
      </c>
      <c r="G4" s="1"/>
    </row>
    <row r="5" spans="1:11" x14ac:dyDescent="0.2">
      <c r="A5" s="4">
        <v>2</v>
      </c>
      <c r="B5" s="58" t="s">
        <v>64</v>
      </c>
      <c r="C5" s="5">
        <f>EVALUACION2!$C$21</f>
        <v>5.4</v>
      </c>
      <c r="G5" s="1"/>
    </row>
    <row r="10" spans="1:11" ht="19" outlineLevel="1" x14ac:dyDescent="0.2">
      <c r="A10" s="39" t="s">
        <v>9</v>
      </c>
      <c r="B10" s="14"/>
      <c r="C10" s="43" t="s">
        <v>10</v>
      </c>
      <c r="D10" s="44" t="s">
        <v>11</v>
      </c>
      <c r="E10" s="46"/>
      <c r="F10" s="46"/>
      <c r="G10" s="46"/>
      <c r="H10" s="46"/>
      <c r="I10" s="46"/>
      <c r="J10" s="46"/>
      <c r="K10" s="45"/>
    </row>
    <row r="11" spans="1:11" outlineLevel="1" x14ac:dyDescent="0.2">
      <c r="A11" s="40"/>
      <c r="B11" s="20" t="s">
        <v>12</v>
      </c>
      <c r="C11" s="42"/>
      <c r="D11" s="44" t="s">
        <v>5</v>
      </c>
      <c r="E11" s="45"/>
      <c r="F11" s="44" t="s">
        <v>6</v>
      </c>
      <c r="G11" s="45"/>
      <c r="H11" s="47" t="s">
        <v>23</v>
      </c>
      <c r="I11" s="45"/>
      <c r="J11" s="44" t="s">
        <v>7</v>
      </c>
      <c r="K11" s="45"/>
    </row>
    <row r="12" spans="1:11" outlineLevel="1" x14ac:dyDescent="0.2">
      <c r="A12" s="41"/>
      <c r="B12" s="27" t="str">
        <f>RUBRICA!A4</f>
        <v xml:space="preserve">1. Propone ajustes al Proyecto APT considerando dificultades, facilitadores y retroalimentación. </v>
      </c>
      <c r="C12" s="25" t="s">
        <v>6</v>
      </c>
      <c r="D12" s="15" t="str">
        <f t="shared" ref="D12:D16" si="0">IF($C12=CL,"X","")</f>
        <v/>
      </c>
      <c r="E12" s="15" t="str">
        <f>IF(D12="X",100*0.1,"")</f>
        <v/>
      </c>
      <c r="F12" s="15" t="str">
        <f t="shared" ref="F12:F16" si="1">IF($C12=L,"X","")</f>
        <v>X</v>
      </c>
      <c r="G12" s="15">
        <f>IF(F12="X",60*0.1,"")</f>
        <v>6</v>
      </c>
      <c r="H12" s="15" t="str">
        <f t="shared" ref="H12:H16" si="2">IF($C12=ML,"X","")</f>
        <v/>
      </c>
      <c r="I12" s="15" t="str">
        <f>IF(H12="X",30*0.1,"")</f>
        <v/>
      </c>
      <c r="J12" s="15" t="str">
        <f t="shared" ref="J12:J16" si="3">IF($C12=NL,"X","")</f>
        <v/>
      </c>
      <c r="K12" s="15" t="str">
        <f t="shared" ref="K12:K16" si="4">IF($J12="X",0,"")</f>
        <v/>
      </c>
    </row>
    <row r="13" spans="1:11" ht="26.5" customHeight="1" outlineLevel="1" x14ac:dyDescent="0.2">
      <c r="A13" s="41"/>
      <c r="B13" s="27" t="str">
        <f>RUBRICA!A5</f>
        <v>2. Aplica una metodología que permite el logro de los objetivos propuestos, de acuerdo a los estándares de la disciplina.</v>
      </c>
      <c r="C13" s="25"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39" outlineLevel="1" x14ac:dyDescent="0.2">
      <c r="A14" s="41"/>
      <c r="B14" s="27" t="str">
        <f>RUBRICA!A6</f>
        <v>3. Genera evidencias que dan cuenta del avance del Proyecto APT en relación a documentación, programación y almacenamiento de datos , de acuerdo a lo planificado por el equipo y que cumpla con estándares de desarrollo de la industria</v>
      </c>
      <c r="C14" s="25" t="s">
        <v>6</v>
      </c>
      <c r="D14" s="15" t="str">
        <f t="shared" si="0"/>
        <v/>
      </c>
      <c r="E14" s="15" t="str">
        <f>IF(D14="X",100*0.25,"")</f>
        <v/>
      </c>
      <c r="F14" s="15" t="str">
        <f t="shared" si="1"/>
        <v>X</v>
      </c>
      <c r="G14" s="15">
        <f>IF(F14="X",60*0.25,"")</f>
        <v>15</v>
      </c>
      <c r="H14" s="15" t="str">
        <f t="shared" si="2"/>
        <v/>
      </c>
      <c r="I14" s="15" t="str">
        <f>IF(H14="X",30*0.25,"")</f>
        <v/>
      </c>
      <c r="J14" s="15" t="str">
        <f t="shared" si="3"/>
        <v/>
      </c>
      <c r="K14" s="15" t="str">
        <f t="shared" si="4"/>
        <v/>
      </c>
    </row>
    <row r="15" spans="1:11" ht="26" outlineLevel="1" x14ac:dyDescent="0.2">
      <c r="A15" s="41"/>
      <c r="B15" s="27" t="str">
        <f>RUBRICA!A7</f>
        <v>4. Utiliza de manera precisa el lenguaje técnico en los entregables de acuerdo con lo requerido por la disciplina.</v>
      </c>
      <c r="C15" s="25"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outlineLevel="1" x14ac:dyDescent="0.2">
      <c r="A16" s="41"/>
      <c r="B16" s="27" t="str">
        <f>RUBRICA!A8</f>
        <v xml:space="preserve">5. Utiliza reglas de redacción, ortografía (literal, puntual, acentual) y las normas para citas y referencias. </v>
      </c>
      <c r="C16" s="25"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6" outlineLevel="1" x14ac:dyDescent="0.2">
      <c r="A17" s="41"/>
      <c r="B17" s="27" t="str">
        <f>RUBRICA!A9</f>
        <v>6. Entrega la documentación y evidencias requerida por la asignatura de acuerdo a la estrucutra y nombres solicitados, guardando todas las evidencias de avances en Git</v>
      </c>
      <c r="C17" s="25"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26" outlineLevel="1" x14ac:dyDescent="0.2">
      <c r="A18" s="41"/>
      <c r="B18" s="27" t="str">
        <f>RUBRICA!A10</f>
        <v>7.- Generan evidencias claras dentro del repositorio  del aporte de cada uno de los integrantes del equipo que permitan identificar la equidad en el trabajo y la participación de cada estudiante.</v>
      </c>
      <c r="C18" s="25" t="s">
        <v>6</v>
      </c>
      <c r="D18" s="15" t="str">
        <f>IF($C18=CL,"X","")</f>
        <v/>
      </c>
      <c r="E18" s="15" t="str">
        <f>IF(D18="X",100*0.15,"")</f>
        <v/>
      </c>
      <c r="F18" s="15" t="str">
        <f>IF($C18=L,"X","")</f>
        <v>X</v>
      </c>
      <c r="G18" s="15">
        <f>IF(F18="X",60*0.15,"")</f>
        <v>9</v>
      </c>
      <c r="H18" s="15" t="str">
        <f>IF($C18=ML,"X","")</f>
        <v/>
      </c>
      <c r="I18" s="15" t="str">
        <f>IF(H18="X",30*0.15,"")</f>
        <v/>
      </c>
      <c r="J18" s="15" t="str">
        <f>IF($C18=NL,"X","")</f>
        <v/>
      </c>
      <c r="K18" s="15" t="str">
        <f t="shared" si="5"/>
        <v/>
      </c>
    </row>
    <row r="19" spans="1:11" ht="26" outlineLevel="1" x14ac:dyDescent="0.2">
      <c r="A19" s="41"/>
      <c r="B19" s="27" t="str">
        <f>RUBRICA!A11</f>
        <v>8. Demuestra un trabajo en equipo en donde todos los miembros del equipo expresan con fluidez el conocimiento del tema expuesto y  participan de las actividades planificadas en el proyecto</v>
      </c>
      <c r="C19" s="25"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25">
      <c r="A20" s="40"/>
      <c r="B20" s="26" t="s">
        <v>4</v>
      </c>
      <c r="C20" s="30">
        <f>E20+G20+I20+K20</f>
        <v>78</v>
      </c>
      <c r="D20" s="16"/>
      <c r="E20" s="16">
        <f>SUM(E12:E19)</f>
        <v>45</v>
      </c>
      <c r="F20" s="16"/>
      <c r="G20" s="16">
        <f>SUM(G12:G19)</f>
        <v>33</v>
      </c>
      <c r="H20" s="16"/>
      <c r="I20" s="16">
        <f>SUM(I12:I19)</f>
        <v>0</v>
      </c>
      <c r="J20" s="16"/>
      <c r="K20" s="16">
        <f>SUM(K12:K19)</f>
        <v>0</v>
      </c>
    </row>
    <row r="21" spans="1:11" ht="15.75" customHeight="1" outlineLevel="1" x14ac:dyDescent="0.25">
      <c r="A21" s="42"/>
      <c r="B21" s="29" t="s">
        <v>13</v>
      </c>
      <c r="C21" s="17">
        <f>VLOOKUP(C20,ESCALA_IEP!A2:B202,2,FALSE)</f>
        <v>5.4</v>
      </c>
    </row>
    <row r="22" spans="1:11" ht="15.75" customHeight="1" x14ac:dyDescent="0.2">
      <c r="D22" t="s">
        <v>41</v>
      </c>
    </row>
    <row r="23" spans="1:11" ht="48" customHeight="1" x14ac:dyDescent="0.2">
      <c r="B23" s="33"/>
    </row>
    <row r="24" spans="1:11" ht="15.75" customHeight="1" x14ac:dyDescent="0.25">
      <c r="B24" s="18"/>
      <c r="C24" s="19"/>
    </row>
    <row r="25" spans="1:11" ht="31.25" customHeight="1" x14ac:dyDescent="0.2">
      <c r="B25" s="34"/>
    </row>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DDBF-F150-1A4B-9EF9-278D2081851C}">
  <dimension ref="A1:B4"/>
  <sheetViews>
    <sheetView zoomScale="170" zoomScaleNormal="170" workbookViewId="0">
      <selection activeCell="B4" sqref="B4"/>
    </sheetView>
  </sheetViews>
  <sheetFormatPr baseColWidth="10" defaultRowHeight="15" x14ac:dyDescent="0.2"/>
  <cols>
    <col min="1" max="1" width="74.83203125" bestFit="1" customWidth="1"/>
    <col min="2" max="2" width="59.5" bestFit="1" customWidth="1"/>
  </cols>
  <sheetData>
    <row r="1" spans="1:2" x14ac:dyDescent="0.2">
      <c r="A1" s="59" t="s">
        <v>65</v>
      </c>
      <c r="B1" s="59" t="s">
        <v>66</v>
      </c>
    </row>
    <row r="2" spans="1:2" x14ac:dyDescent="0.2">
      <c r="A2" t="s">
        <v>26</v>
      </c>
      <c r="B2" s="59" t="s">
        <v>67</v>
      </c>
    </row>
    <row r="3" spans="1:2" ht="128" x14ac:dyDescent="0.2">
      <c r="A3" s="60" t="s">
        <v>43</v>
      </c>
      <c r="B3" s="61" t="s">
        <v>68</v>
      </c>
    </row>
    <row r="4" spans="1:2" ht="48" x14ac:dyDescent="0.2">
      <c r="A4" s="60" t="s">
        <v>35</v>
      </c>
      <c r="B4" s="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2024-11-06T23:41:40Z</dcterms:modified>
</cp:coreProperties>
</file>