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flavi\OneDrive\Desktop\ProjetosExcel\Fórmulas\"/>
    </mc:Choice>
  </mc:AlternateContent>
  <xr:revisionPtr revIDLastSave="0" documentId="13_ncr:1_{C9E24AA3-5958-428A-8A7C-7E61BC9EDF8F}" xr6:coauthVersionLast="47" xr6:coauthVersionMax="47" xr10:uidLastSave="{00000000-0000-0000-0000-000000000000}"/>
  <bookViews>
    <workbookView minimized="1" xWindow="8550" yWindow="1305" windowWidth="14130" windowHeight="14640" activeTab="1" xr2:uid="{7F08F65D-5C2E-4893-A735-9BCD80F99759}"/>
  </bookViews>
  <sheets>
    <sheet name="Exercicico1" sheetId="1" r:id="rId1"/>
    <sheet name="Exercicio2" sheetId="2" r:id="rId2"/>
    <sheet name="Exercicio3" sheetId="3" r:id="rId3"/>
    <sheet name="Exercicio4" sheetId="4" r:id="rId4"/>
    <sheet name="Exercicio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13" i="2" a="1"/>
  <c r="E13" i="2" s="1"/>
  <c r="C13" i="2" a="1"/>
  <c r="C13" i="2" s="1"/>
  <c r="D10" i="2"/>
  <c r="D16" i="1"/>
  <c r="B20" i="4"/>
  <c r="C14" i="4" a="1"/>
  <c r="C14" i="4" s="1"/>
  <c r="D14" i="4" s="1" a="1"/>
  <c r="D14" i="4" s="1"/>
  <c r="B9" i="4" a="1"/>
  <c r="B9" i="4" s="1"/>
  <c r="A20" i="4" s="1"/>
  <c r="E3" i="2"/>
  <c r="E4" i="2"/>
  <c r="E5" i="2"/>
  <c r="E6" i="2"/>
  <c r="D13" i="2" a="1"/>
  <c r="D13" i="2" s="1"/>
  <c r="C10" i="2"/>
  <c r="L10" i="5" a="1"/>
  <c r="L10" i="5" s="1"/>
  <c r="E8" i="5"/>
  <c r="E9" i="5"/>
  <c r="E10" i="5"/>
  <c r="D8" i="5" a="1"/>
  <c r="D8" i="5" s="1"/>
  <c r="A14" i="4" a="1"/>
  <c r="A14" i="4" s="1"/>
  <c r="A9" i="4" a="1"/>
  <c r="A9" i="4" s="1"/>
  <c r="G5" i="3"/>
  <c r="G2" i="3"/>
  <c r="F4" i="3"/>
  <c r="G4" i="3" s="1"/>
  <c r="F5" i="3"/>
  <c r="F2" i="3"/>
  <c r="E3" i="3"/>
  <c r="E4" i="3"/>
  <c r="E5" i="3"/>
  <c r="E2" i="3"/>
  <c r="I11" i="2" a="1"/>
  <c r="I11" i="2" s="1"/>
  <c r="D2" i="2"/>
  <c r="D3" i="2"/>
  <c r="D4" i="2"/>
  <c r="D5" i="2"/>
  <c r="D6" i="2"/>
  <c r="B10" i="2"/>
  <c r="F4" i="1"/>
  <c r="F5" i="1"/>
  <c r="F6" i="1"/>
  <c r="F3" i="1"/>
  <c r="A16" i="1"/>
  <c r="A9" i="1" a="1"/>
  <c r="A9" i="1" s="1"/>
  <c r="H2" i="5" l="1"/>
  <c r="H3" i="5"/>
  <c r="H4" i="5"/>
  <c r="B14" i="4" a="1"/>
  <c r="B14" i="4" s="1"/>
  <c r="F3" i="3"/>
  <c r="G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<sst xmlns="http://schemas.openxmlformats.org/spreadsheetml/2006/main" count="65" uniqueCount="50">
  <si>
    <t>Data</t>
  </si>
  <si>
    <t>Produto</t>
  </si>
  <si>
    <t>Quantidade</t>
  </si>
  <si>
    <t>Preço Unitário</t>
  </si>
  <si>
    <t>Desconto</t>
  </si>
  <si>
    <t>Notebook</t>
  </si>
  <si>
    <t>Smartphone</t>
  </si>
  <si>
    <t>Tablet</t>
  </si>
  <si>
    <t>1 - Vendas com desconto acima de 0%</t>
  </si>
  <si>
    <t>2 - Valor total da venda com desconto</t>
  </si>
  <si>
    <t>Status Desconto</t>
  </si>
  <si>
    <t>Nome</t>
  </si>
  <si>
    <t>Departamento</t>
  </si>
  <si>
    <t>Vendas</t>
  </si>
  <si>
    <t>João</t>
  </si>
  <si>
    <t>Maria</t>
  </si>
  <si>
    <t>Marketing</t>
  </si>
  <si>
    <t>Pedro</t>
  </si>
  <si>
    <t>Ana</t>
  </si>
  <si>
    <t>RH</t>
  </si>
  <si>
    <t>Carlos</t>
  </si>
  <si>
    <t>1 - Média de vendas do Dep. Vendas</t>
  </si>
  <si>
    <t>2 - Funcionário com mais vendas</t>
  </si>
  <si>
    <t>Testes Ex.2</t>
  </si>
  <si>
    <t>Média de Vendas</t>
  </si>
  <si>
    <t>Estoque Atual</t>
  </si>
  <si>
    <t>Estoque Mínimo</t>
  </si>
  <si>
    <t>Mouse</t>
  </si>
  <si>
    <t xml:space="preserve"> &lt; Estoque Mínimo?</t>
  </si>
  <si>
    <t>&lt; Estoque Mín. OU Preço &lt; R$ 1000</t>
  </si>
  <si>
    <t>&lt; Estoque Mín. E Preço &lt; R$ 1000?</t>
  </si>
  <si>
    <t>Categoria</t>
  </si>
  <si>
    <t>Valor Despesa</t>
  </si>
  <si>
    <t>Transporte</t>
  </si>
  <si>
    <t>Alimentação</t>
  </si>
  <si>
    <t>Lazer</t>
  </si>
  <si>
    <t>1 - Despesas por categoria</t>
  </si>
  <si>
    <t>2 - Média de despesas por categoria</t>
  </si>
  <si>
    <t>3 - Categoria com mais despesa</t>
  </si>
  <si>
    <t>Aluno</t>
  </si>
  <si>
    <t>Nota 1</t>
  </si>
  <si>
    <t>Nota 2</t>
  </si>
  <si>
    <t>Nota 3</t>
  </si>
  <si>
    <t>1 - Média das notas</t>
  </si>
  <si>
    <t>Situação</t>
  </si>
  <si>
    <t>Teste ex 1 e 2</t>
  </si>
  <si>
    <t>Revisão</t>
  </si>
  <si>
    <t>Média de Vendas Revisão 1</t>
  </si>
  <si>
    <t>Revisão 1</t>
  </si>
  <si>
    <t>Revisão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</si>
</sst>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0" xfId="1" applyFont="1"/>
    <xf numFmtId="0" fontId="0" fillId="0" borderId="1" xfId="0" applyBorder="1"/>
    <xf numFmtId="0" fontId="0" fillId="2" borderId="1" xfId="0" applyFill="1" applyBorder="1"/>
    <xf numFmtId="14" fontId="0" fillId="0" borderId="0" xfId="0" applyNumberFormat="1" applyBorder="1"/>
    <xf numFmtId="164" fontId="0" fillId="0" borderId="0" xfId="0" applyNumberFormat="1"/>
    <xf numFmtId="0" fontId="0" fillId="0" borderId="0" xfId="0" applyNumberFormat="1" applyBorder="1"/>
    <xf numFmtId="44" fontId="0" fillId="3" borderId="0" xfId="0" applyNumberFormat="1" applyFill="1" applyBorder="1"/>
    <xf numFmtId="0" fontId="0" fillId="0" borderId="1" xfId="0" applyFont="1" applyBorder="1"/>
    <xf numFmtId="0" fontId="0" fillId="0" borderId="0" xfId="0" applyBorder="1"/>
    <xf numFmtId="6" fontId="0" fillId="0" borderId="1" xfId="0" applyNumberForma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165" fontId="0" fillId="0" borderId="0" xfId="0" applyNumberFormat="1"/>
    <xf numFmtId="6" fontId="0" fillId="3" borderId="1" xfId="0" applyNumberFormat="1" applyFill="1" applyBorder="1"/>
    <xf numFmtId="44" fontId="0" fillId="0" borderId="0" xfId="2" applyFont="1"/>
    <xf numFmtId="0" fontId="3" fillId="4" borderId="1" xfId="0" applyFont="1" applyFill="1" applyBorder="1"/>
    <xf numFmtId="14" fontId="0" fillId="3" borderId="2" xfId="0" applyNumberFormat="1" applyFill="1" applyBorder="1"/>
    <xf numFmtId="8" fontId="0" fillId="3" borderId="3" xfId="0" applyNumberFormat="1" applyFill="1" applyBorder="1"/>
    <xf numFmtId="14" fontId="0" fillId="3" borderId="7" xfId="0" applyNumberFormat="1" applyFill="1" applyBorder="1"/>
    <xf numFmtId="44" fontId="0" fillId="0" borderId="0" xfId="0" applyNumberFormat="1"/>
    <xf numFmtId="8" fontId="2" fillId="3" borderId="9" xfId="0" applyNumberFormat="1" applyFont="1" applyFill="1" applyBorder="1"/>
    <xf numFmtId="0" fontId="0" fillId="3" borderId="3" xfId="0" applyFill="1" applyBorder="1"/>
    <xf numFmtId="0" fontId="0" fillId="3" borderId="9" xfId="0" applyFill="1" applyBorder="1"/>
    <xf numFmtId="0" fontId="0" fillId="4" borderId="1" xfId="0" applyFill="1" applyBorder="1"/>
    <xf numFmtId="14" fontId="0" fillId="0" borderId="0" xfId="0" applyNumberFormat="1"/>
    <xf numFmtId="0" fontId="0" fillId="5" borderId="1" xfId="0" applyFill="1" applyBorder="1"/>
    <xf numFmtId="0" fontId="0" fillId="3" borderId="0" xfId="0" applyFill="1"/>
    <xf numFmtId="0" fontId="0" fillId="0" borderId="3" xfId="0" applyBorder="1"/>
    <xf numFmtId="0" fontId="0" fillId="0" borderId="2" xfId="0" applyBorder="1"/>
    <xf numFmtId="44" fontId="0" fillId="0" borderId="1" xfId="2" applyFont="1" applyBorder="1"/>
    <xf numFmtId="10" fontId="0" fillId="0" borderId="0" xfId="0" applyNumberFormat="1"/>
  </cellXfs>
  <cellStyles count="3">
    <cellStyle name="Moeda" xfId="2" builtinId="4"/>
    <cellStyle name="Normal" xfId="0" builtinId="0"/>
    <cellStyle name="Porcentagem" xfId="1" builtinId="5"/>
  </cellStyles>
  <dxfs count="28">
    <dxf>
      <numFmt numFmtId="0" formatCode="General"/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2" formatCode="&quot;R$&quot;\ #,##0.00;[Red]\-&quot;R$&quot;\ 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0" formatCode="&quot;R$&quot;\ #,##0;[Red]\-&quot;R$&quot;\ #,##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95250</xdr:rowOff>
    </xdr:from>
    <xdr:to>
      <xdr:col>14</xdr:col>
      <xdr:colOff>95250</xdr:colOff>
      <xdr:row>7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628643D-21D6-DBB6-0D27-19BC3952692A}"/>
            </a:ext>
          </a:extLst>
        </xdr:cNvPr>
        <xdr:cNvSpPr txBox="1"/>
      </xdr:nvSpPr>
      <xdr:spPr>
        <a:xfrm>
          <a:off x="9001125" y="95250"/>
          <a:ext cx="4391025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 Filtre as vendas de produtos com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desconto maior que 0%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2 - Calcule o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 total das vendas com desconto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 Crie uma coluna que indique se o produto teve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desconto alto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(&gt;= 10%) ou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desconto baixo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(&lt; 10%).</a:t>
          </a:r>
        </a:p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0</xdr:row>
      <xdr:rowOff>114300</xdr:rowOff>
    </xdr:from>
    <xdr:to>
      <xdr:col>11</xdr:col>
      <xdr:colOff>333375</xdr:colOff>
      <xdr:row>6</xdr:row>
      <xdr:rowOff>19050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42DBD5C-ECA2-668E-7A70-2EE07032F13A}"/>
            </a:ext>
          </a:extLst>
        </xdr:cNvPr>
        <xdr:cNvSpPr txBox="1"/>
      </xdr:nvSpPr>
      <xdr:spPr>
        <a:xfrm>
          <a:off x="11315700" y="114300"/>
          <a:ext cx="38004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 Calcule a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 de vendas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do departamento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Vendas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2 - Identifique o funcionário com o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maior valor de vendas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no departamento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Vendas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 Crie uma coluna que indique se o funcionário está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acima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ou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abaixo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da média de vendas.</a:t>
          </a:r>
        </a:p>
        <a:p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7</xdr:row>
      <xdr:rowOff>38100</xdr:rowOff>
    </xdr:from>
    <xdr:to>
      <xdr:col>3</xdr:col>
      <xdr:colOff>1228724</xdr:colOff>
      <xdr:row>14</xdr:row>
      <xdr:rowOff>38100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8C1E86A-51A5-5BB7-B7C4-F1FE6C777DF8}"/>
            </a:ext>
          </a:extLst>
        </xdr:cNvPr>
        <xdr:cNvSpPr txBox="1"/>
      </xdr:nvSpPr>
      <xdr:spPr>
        <a:xfrm>
          <a:off x="1838324" y="1371600"/>
          <a:ext cx="4791075" cy="1333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 Crie uma coluna que indique se o produto está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abaixo do estoque mínimo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2 - Crie uma coluna que indique se o produto está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abaixo do estoque mínimo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tem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preço unitário maior que R$ 1.000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Crie uma coluna que indique se o produto está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abaixo do estoque mínimo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tem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preço unitário maior que R$ 1.000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1</xdr:row>
      <xdr:rowOff>9525</xdr:rowOff>
    </xdr:from>
    <xdr:ext cx="4495800" cy="102870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BD8DA70-1FB3-55E9-09EB-A885C6E0A2D0}"/>
            </a:ext>
          </a:extLst>
        </xdr:cNvPr>
        <xdr:cNvSpPr txBox="1"/>
      </xdr:nvSpPr>
      <xdr:spPr>
        <a:xfrm>
          <a:off x="9315450" y="200025"/>
          <a:ext cx="4495800" cy="1028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Calcule o total de despesas por categoria.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Calcule a média de despesas por categoria.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Identifique a categoria com maior gasto.</a:t>
          </a:r>
          <a:r>
            <a:rPr lang="pt-BR"/>
            <a:t> </a:t>
          </a:r>
          <a:endParaRPr lang="pt-BR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</xdr:row>
      <xdr:rowOff>0</xdr:rowOff>
    </xdr:from>
    <xdr:to>
      <xdr:col>16</xdr:col>
      <xdr:colOff>133350</xdr:colOff>
      <xdr:row>7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82EFB4A-26A2-D764-9E07-FAF6603339D0}"/>
            </a:ext>
          </a:extLst>
        </xdr:cNvPr>
        <xdr:cNvSpPr txBox="1"/>
      </xdr:nvSpPr>
      <xdr:spPr>
        <a:xfrm>
          <a:off x="9115425" y="190500"/>
          <a:ext cx="3819525" cy="12287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 Calcule a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 das notas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de cada aluno.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2 - Arredonde a média para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casas decimais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 Crie uma coluna que indique se o aluno foi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aprovado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(média &gt;= 7) ou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reprovado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A597E-2418-4C8A-AE9B-475E1A3F832E}" name="Tabela1" displayName="Tabela1" ref="A1:E6" totalsRowShown="0" headerRowDxfId="27" dataDxfId="25" headerRowBorderDxfId="26" tableBorderDxfId="24" totalsRowBorderDxfId="23">
  <autoFilter ref="A1:E6" xr:uid="{BB5A597E-2418-4C8A-AE9B-475E1A3F832E}"/>
  <tableColumns count="5">
    <tableColumn id="1" xr3:uid="{E2984F33-3C4B-4BD2-BA5F-AF9C118AF4C7}" name="Nome" dataDxfId="22"/>
    <tableColumn id="2" xr3:uid="{F0FCB1A2-991E-499A-91B9-3B9B36F6822F}" name="Departamento" dataDxfId="21"/>
    <tableColumn id="3" xr3:uid="{2D437A9B-0541-4449-87ED-C8A48D8CA21B}" name="Vendas" dataDxfId="20"/>
    <tableColumn id="4" xr3:uid="{19F011DA-7C0A-4A50-825B-6AAF8E977232}" name="Média de Vendas" dataDxfId="19">
      <calculatedColumnFormula>IF(Tabela1[[#This Row],[Vendas]]&gt;AVERAGE(Tabela1[Vendas]),"Acima da média","Abaixo da média")</calculatedColumnFormula>
    </tableColumn>
    <tableColumn id="5" xr3:uid="{33C1E57F-925C-4E61-8ED7-EBF4B42537AA}" name="Média de Vendas Revisão 1" dataDxfId="18">
      <calculatedColumnFormula>IF(Tabela1[[#This Row],[Vendas]]&gt;AVERAGE(Tabela1[Vendas]),"Acima da Média","Abaixo da Média")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EC7ED4-F289-43A4-B4A5-FCBFF98A25B7}" name="Tabela2" displayName="Tabela2" ref="A1:C6" totalsRowShown="0" headerRowDxfId="17" dataDxfId="15" headerRowBorderDxfId="16" tableBorderDxfId="14" totalsRowBorderDxfId="13">
  <autoFilter ref="A1:C6" xr:uid="{E9EC7ED4-F289-43A4-B4A5-FCBFF98A25B7}"/>
  <tableColumns count="3">
    <tableColumn id="1" xr3:uid="{2947B6B5-9E90-4B61-A197-864EF3D52587}" name="Data" dataDxfId="12"/>
    <tableColumn id="2" xr3:uid="{EEB18DCC-703C-4D6D-BA3F-6A6A29E7A54C}" name="Categoria" dataDxfId="11"/>
    <tableColumn id="3" xr3:uid="{4294E889-436D-4BF9-90F8-F73684B25D59}" name="Valor Despesa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45354A-726D-485F-A2B3-6CB6661C6553}" name="Tabela3" displayName="Tabela3" ref="D1:H4" totalsRowShown="0" headerRowDxfId="9" dataDxfId="7" headerRowBorderDxfId="8" tableBorderDxfId="6" totalsRowBorderDxfId="5">
  <autoFilter ref="D1:H4" xr:uid="{3E45354A-726D-485F-A2B3-6CB6661C6553}"/>
  <tableColumns count="5">
    <tableColumn id="1" xr3:uid="{B4CD60F3-CC89-44CA-804E-B4F525458D5D}" name="Aluno" dataDxfId="4"/>
    <tableColumn id="2" xr3:uid="{81F9CACA-FBDD-4DE7-B1F7-8D45C1AECBC6}" name="Nota 1" dataDxfId="3"/>
    <tableColumn id="3" xr3:uid="{98BA3A43-6CAD-45B4-BBA3-305809137A3E}" name="Nota 2" dataDxfId="2"/>
    <tableColumn id="4" xr3:uid="{883E7C7C-3409-41FC-9FB5-F0F987EE9548}" name="Nota 3" dataDxfId="1"/>
    <tableColumn id="5" xr3:uid="{BA40FCD2-5A53-466D-AB1C-B49027C70326}" name="Situação" dataDxfId="0">
      <calculatedColumnFormula>IF(E8&gt;=7,"Aprovado","Reprovado")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2182-1FED-436E-B23B-FE492A772CEC}">
  <sheetPr codeName="Planilha1"/>
  <dimension ref="A2:K20"/>
  <sheetViews>
    <sheetView workbookViewId="0">
      <selection activeCell="L20" sqref="L20"/>
    </sheetView>
  </sheetViews>
  <sheetFormatPr defaultRowHeight="15" x14ac:dyDescent="0.25"/>
  <cols>
    <col min="1" max="5" width="23.42578125" customWidth="1"/>
    <col min="6" max="6" width="14.7109375" bestFit="1" customWidth="1"/>
    <col min="7" max="7" width="10.42578125" bestFit="1" customWidth="1"/>
    <col min="10" max="10" width="12.140625" bestFit="1" customWidth="1"/>
  </cols>
  <sheetData>
    <row r="2" spans="1:1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8" t="s">
        <v>10</v>
      </c>
    </row>
    <row r="3" spans="1:11" x14ac:dyDescent="0.25">
      <c r="A3" s="2">
        <v>45352</v>
      </c>
      <c r="B3" s="1" t="s">
        <v>5</v>
      </c>
      <c r="C3" s="1">
        <v>5</v>
      </c>
      <c r="D3" s="3">
        <v>2500</v>
      </c>
      <c r="E3" s="4">
        <v>0.05</v>
      </c>
      <c r="F3" s="7" t="str">
        <f>IF(E3&gt;=0.1,"Desconto Alto", "Desconto Baixo")</f>
        <v>Desconto Baixo</v>
      </c>
    </row>
    <row r="4" spans="1:11" x14ac:dyDescent="0.25">
      <c r="A4" s="2">
        <v>45353</v>
      </c>
      <c r="B4" s="1" t="s">
        <v>6</v>
      </c>
      <c r="C4" s="1">
        <v>10</v>
      </c>
      <c r="D4" s="3">
        <v>1200</v>
      </c>
      <c r="E4" s="4">
        <v>0.1</v>
      </c>
      <c r="F4" s="13" t="str">
        <f t="shared" ref="F4:F6" si="0">IF(E4&gt;=0.1,"Desconto Alto", "Desconto Baixo")</f>
        <v>Desconto Alto</v>
      </c>
    </row>
    <row r="5" spans="1:11" x14ac:dyDescent="0.25">
      <c r="A5" s="2">
        <v>45354</v>
      </c>
      <c r="B5" s="1" t="s">
        <v>5</v>
      </c>
      <c r="C5" s="1">
        <v>3</v>
      </c>
      <c r="D5" s="3">
        <v>2500</v>
      </c>
      <c r="E5" s="4">
        <v>0</v>
      </c>
      <c r="F5" s="7" t="str">
        <f t="shared" si="0"/>
        <v>Desconto Baixo</v>
      </c>
    </row>
    <row r="6" spans="1:11" x14ac:dyDescent="0.25">
      <c r="A6" s="2">
        <v>45355</v>
      </c>
      <c r="B6" s="1" t="s">
        <v>7</v>
      </c>
      <c r="C6" s="1">
        <v>8</v>
      </c>
      <c r="D6" s="3">
        <v>800</v>
      </c>
      <c r="E6" s="4">
        <v>0.15</v>
      </c>
      <c r="F6" s="7" t="str">
        <f t="shared" si="0"/>
        <v>Desconto Alto</v>
      </c>
    </row>
    <row r="8" spans="1:11" x14ac:dyDescent="0.25">
      <c r="A8" t="s">
        <v>8</v>
      </c>
    </row>
    <row r="9" spans="1:11" x14ac:dyDescent="0.25">
      <c r="A9" t="str" cm="1">
        <f t="array" ref="A9:E12">_xlfn._xlws.FILTER(A2:E6,E2:E6&gt;0)</f>
        <v>Data</v>
      </c>
      <c r="B9" t="str">
        <v>Produto</v>
      </c>
      <c r="C9" t="str">
        <v>Quantidade</v>
      </c>
      <c r="D9" t="str">
        <v>Preço Unitário</v>
      </c>
      <c r="E9" t="str">
        <v>Desconto</v>
      </c>
    </row>
    <row r="10" spans="1:11" x14ac:dyDescent="0.25">
      <c r="A10" s="35">
        <v>45352</v>
      </c>
      <c r="B10" t="str">
        <v>Notebook</v>
      </c>
      <c r="C10">
        <v>5</v>
      </c>
      <c r="D10">
        <v>2500</v>
      </c>
      <c r="E10" s="6">
        <v>0.05</v>
      </c>
      <c r="G10" s="35"/>
      <c r="J10" s="25"/>
      <c r="K10" s="41"/>
    </row>
    <row r="11" spans="1:11" x14ac:dyDescent="0.25">
      <c r="A11" s="35">
        <v>45353</v>
      </c>
      <c r="B11" t="str">
        <v>Smartphone</v>
      </c>
      <c r="C11">
        <v>10</v>
      </c>
      <c r="D11">
        <v>1200</v>
      </c>
      <c r="E11" s="6">
        <v>0.1</v>
      </c>
      <c r="G11" s="35"/>
      <c r="J11" s="25"/>
      <c r="K11" s="41"/>
    </row>
    <row r="12" spans="1:11" x14ac:dyDescent="0.25">
      <c r="A12" s="35">
        <v>45355</v>
      </c>
      <c r="B12" t="str">
        <v>Tablet</v>
      </c>
      <c r="C12">
        <v>8</v>
      </c>
      <c r="D12">
        <v>800</v>
      </c>
      <c r="E12" s="6">
        <v>0.15</v>
      </c>
      <c r="G12" s="35"/>
      <c r="J12" s="25"/>
      <c r="K12" s="41"/>
    </row>
    <row r="15" spans="1:11" x14ac:dyDescent="0.25">
      <c r="A15" t="s">
        <v>9</v>
      </c>
    </row>
    <row r="16" spans="1:11" x14ac:dyDescent="0.25">
      <c r="A16" s="12">
        <f>SUMPRODUCT(C3:C6,D3:D6)-SUMPRODUCT(C3:C6,D3:D6,E3:E6)</f>
        <v>35615</v>
      </c>
      <c r="B16" s="10"/>
      <c r="D16" s="25">
        <f>SUMPRODUCT(C3:C6,D3:D6)-SUMPRODUCT(C3:C6,D3:D6,E3:E6)</f>
        <v>35615</v>
      </c>
    </row>
    <row r="17" spans="1:2" x14ac:dyDescent="0.25">
      <c r="A17" s="11"/>
      <c r="B17" s="10"/>
    </row>
    <row r="18" spans="1:2" x14ac:dyDescent="0.25">
      <c r="A18" s="11"/>
      <c r="B18" s="10"/>
    </row>
    <row r="19" spans="1:2" x14ac:dyDescent="0.25">
      <c r="A19" s="9"/>
      <c r="B19" s="10"/>
    </row>
    <row r="20" spans="1:2" x14ac:dyDescent="0.25">
      <c r="A20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5010-017A-41A6-9EBE-DA85B0004B67}">
  <sheetPr codeName="Planilha2"/>
  <dimension ref="A1:K13"/>
  <sheetViews>
    <sheetView tabSelected="1" workbookViewId="0">
      <selection activeCell="F9" sqref="F9"/>
    </sheetView>
  </sheetViews>
  <sheetFormatPr defaultRowHeight="15" x14ac:dyDescent="0.25"/>
  <cols>
    <col min="1" max="1" width="39" customWidth="1"/>
    <col min="2" max="4" width="32.85546875" customWidth="1"/>
    <col min="5" max="5" width="28" bestFit="1" customWidth="1"/>
    <col min="9" max="9" width="10.42578125" bestFit="1" customWidth="1"/>
  </cols>
  <sheetData>
    <row r="1" spans="1:11" x14ac:dyDescent="0.25">
      <c r="A1" s="16" t="s">
        <v>11</v>
      </c>
      <c r="B1" s="17" t="s">
        <v>12</v>
      </c>
      <c r="C1" s="18" t="s">
        <v>13</v>
      </c>
      <c r="D1" s="17" t="s">
        <v>24</v>
      </c>
      <c r="E1" s="17" t="s">
        <v>47</v>
      </c>
    </row>
    <row r="2" spans="1:11" x14ac:dyDescent="0.25">
      <c r="A2" s="19" t="s">
        <v>14</v>
      </c>
      <c r="B2" s="20" t="s">
        <v>13</v>
      </c>
      <c r="C2" s="24">
        <v>500000</v>
      </c>
      <c r="D2" s="26" t="str">
        <f>IF(Tabela1[[#This Row],[Vendas]]&gt;AVERAGE(Tabela1[Vendas]),"Acima da média","Abaixo da média")</f>
        <v>Acima da média</v>
      </c>
      <c r="E2" s="37" t="str">
        <f>IF(Tabela1[[#This Row],[Vendas]]&gt;AVERAGE(Tabela1[Vendas]),"Acima da Média","Abaixo da Média")</f>
        <v>Acima da Média</v>
      </c>
    </row>
    <row r="3" spans="1:11" x14ac:dyDescent="0.25">
      <c r="A3" s="19" t="s">
        <v>15</v>
      </c>
      <c r="B3" s="20" t="s">
        <v>16</v>
      </c>
      <c r="C3" s="24">
        <v>404810</v>
      </c>
      <c r="D3" s="26" t="str">
        <f>IF(Tabela1[[#This Row],[Vendas]]&gt;AVERAGE(Tabela1[Vendas]),"Acima da média","Abaixo da média")</f>
        <v>Acima da média</v>
      </c>
      <c r="E3" s="37" t="str">
        <f>IF(Tabela1[[#This Row],[Vendas]]&gt;AVERAGE(Tabela1[Vendas]),"Acima da Média","Abaixo da Média")</f>
        <v>Acima da Média</v>
      </c>
    </row>
    <row r="4" spans="1:11" x14ac:dyDescent="0.25">
      <c r="A4" s="19" t="s">
        <v>17</v>
      </c>
      <c r="B4" s="20" t="s">
        <v>13</v>
      </c>
      <c r="C4" s="24">
        <v>120007</v>
      </c>
      <c r="D4" s="26" t="str">
        <f>IF(Tabela1[[#This Row],[Vendas]]&gt;AVERAGE(Tabela1[Vendas]),"Acima da média","Abaixo da média")</f>
        <v>Abaixo da média</v>
      </c>
      <c r="E4" s="37" t="str">
        <f>IF(Tabela1[[#This Row],[Vendas]]&gt;AVERAGE(Tabela1[Vendas]),"Acima da Média","Abaixo da Média")</f>
        <v>Abaixo da Média</v>
      </c>
    </row>
    <row r="5" spans="1:11" x14ac:dyDescent="0.25">
      <c r="A5" s="19" t="s">
        <v>18</v>
      </c>
      <c r="B5" s="20" t="s">
        <v>19</v>
      </c>
      <c r="C5" s="24">
        <v>145000</v>
      </c>
      <c r="D5" s="26" t="str">
        <f>IF(Tabela1[[#This Row],[Vendas]]&gt;AVERAGE(Tabela1[Vendas]),"Acima da média","Abaixo da média")</f>
        <v>Abaixo da média</v>
      </c>
      <c r="E5" s="37" t="str">
        <f>IF(Tabela1[[#This Row],[Vendas]]&gt;AVERAGE(Tabela1[Vendas]),"Acima da Média","Abaixo da Média")</f>
        <v>Abaixo da Média</v>
      </c>
    </row>
    <row r="6" spans="1:11" x14ac:dyDescent="0.25">
      <c r="A6" s="21" t="s">
        <v>20</v>
      </c>
      <c r="B6" s="22" t="s">
        <v>13</v>
      </c>
      <c r="C6" s="24">
        <v>300000</v>
      </c>
      <c r="D6" s="26" t="str">
        <f>IF(Tabela1[[#This Row],[Vendas]]&gt;AVERAGE(Tabela1[Vendas]),"Acima da média","Abaixo da média")</f>
        <v>Acima da média</v>
      </c>
      <c r="E6" s="37" t="str">
        <f>IF(Tabela1[[#This Row],[Vendas]]&gt;AVERAGE(Tabela1[Vendas]),"Acima da Média","Abaixo da Média")</f>
        <v>Acima da Média</v>
      </c>
    </row>
    <row r="8" spans="1:11" x14ac:dyDescent="0.25">
      <c r="D8" s="25"/>
    </row>
    <row r="9" spans="1:11" x14ac:dyDescent="0.25">
      <c r="B9" t="s">
        <v>21</v>
      </c>
    </row>
    <row r="10" spans="1:11" x14ac:dyDescent="0.25">
      <c r="B10" s="23">
        <f>AVERAGEIF(Tabela1[Departamento],"Vendas",Tabela1[Vendas])</f>
        <v>306669</v>
      </c>
      <c r="C10" s="25">
        <f>AVERAGEIF(Tabela1[Departamento],B2,Tabela1[Vendas])</f>
        <v>306669</v>
      </c>
      <c r="D10" s="25">
        <f>AVERAGEIF(Tabela1[Departamento],"Vendas",Tabela1[Vendas])</f>
        <v>306669</v>
      </c>
      <c r="I10" t="s">
        <v>23</v>
      </c>
    </row>
    <row r="11" spans="1:11" x14ac:dyDescent="0.25">
      <c r="I11" t="str" cm="1">
        <f t="array" ref="I11:K13">_xlfn._xlws.FILTER(A2:C6,(Tabela1[Departamento]="Vendas")*LARGE(Tabela1[Vendas],1))</f>
        <v>João</v>
      </c>
      <c r="J11" t="str">
        <v>Vendas</v>
      </c>
      <c r="K11">
        <v>500000</v>
      </c>
    </row>
    <row r="12" spans="1:11" x14ac:dyDescent="0.25">
      <c r="D12" s="36" t="s">
        <v>48</v>
      </c>
      <c r="E12" s="36" t="s">
        <v>49</v>
      </c>
      <c r="I12" t="str">
        <v>Pedro</v>
      </c>
      <c r="J12" t="str">
        <v>Vendas</v>
      </c>
      <c r="K12">
        <v>120007</v>
      </c>
    </row>
    <row r="13" spans="1:11" x14ac:dyDescent="0.25">
      <c r="B13" t="s">
        <v>22</v>
      </c>
      <c r="C13" t="str" cm="1">
        <f t="array" ref="C13">INDEX(Tabela1[Nome],MATCH(LARGE(_xlfn._xlws.FILTER(A2:C6,Tabela1[Departamento]="Vendas"),1),Tabela1[Vendas],0))</f>
        <v>João</v>
      </c>
      <c r="D13" s="7" t="str" cm="1">
        <f t="array" ref="D13">INDEX(Tabela1[Nome],MATCH(LARGE(_xlfn._xlws.FILTER(Tabela1[[Departamento]:[Vendas]],Tabela1[Departamento]="Vendas"),1),Tabela1[Vendas],0))</f>
        <v>João</v>
      </c>
      <c r="E13" s="7" t="str" cm="1">
        <f t="array" ref="E13">INDEX(_xlfn._xlws.FILTER(Tabela1[[Nome]:[Departamento]],Tabela1[Departamento]="Vendas"),MATCH(LARGE(Tabela1[Vendas],1),Tabela1[Vendas],0),1)</f>
        <v>João</v>
      </c>
      <c r="I13" t="str">
        <v>Carlos</v>
      </c>
      <c r="J13" t="str">
        <v>Vendas</v>
      </c>
      <c r="K13">
        <v>300000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617C-2080-4714-8DA2-74807FC03064}">
  <sheetPr codeName="Planilha3"/>
  <dimension ref="A1:G5"/>
  <sheetViews>
    <sheetView workbookViewId="0">
      <selection activeCell="C19" sqref="C19"/>
    </sheetView>
  </sheetViews>
  <sheetFormatPr defaultRowHeight="15" x14ac:dyDescent="0.25"/>
  <cols>
    <col min="1" max="4" width="27" customWidth="1"/>
    <col min="5" max="5" width="21.140625" bestFit="1" customWidth="1"/>
    <col min="6" max="6" width="30.7109375" bestFit="1" customWidth="1"/>
    <col min="7" max="7" width="31.42578125" bestFit="1" customWidth="1"/>
  </cols>
  <sheetData>
    <row r="1" spans="1:7" x14ac:dyDescent="0.25">
      <c r="A1" s="8" t="s">
        <v>1</v>
      </c>
      <c r="B1" s="8" t="s">
        <v>25</v>
      </c>
      <c r="C1" s="8" t="s">
        <v>26</v>
      </c>
      <c r="D1" s="8" t="s">
        <v>3</v>
      </c>
      <c r="E1" s="8" t="s">
        <v>28</v>
      </c>
      <c r="F1" s="8" t="s">
        <v>30</v>
      </c>
      <c r="G1" s="8" t="s">
        <v>29</v>
      </c>
    </row>
    <row r="2" spans="1:7" x14ac:dyDescent="0.25">
      <c r="A2" s="7" t="s">
        <v>5</v>
      </c>
      <c r="B2" s="7">
        <v>15</v>
      </c>
      <c r="C2" s="7">
        <v>20</v>
      </c>
      <c r="D2" s="15">
        <v>2500</v>
      </c>
      <c r="E2" s="7" t="str">
        <f>IF(B2&lt;C2,"SIM","NÃO")</f>
        <v>SIM</v>
      </c>
      <c r="F2" s="7" t="str">
        <f>IF(AND(D2&gt;1000,E2="SIM"),"CONFERE","NÃO CONFERE")</f>
        <v>CONFERE</v>
      </c>
      <c r="G2" s="7" t="str">
        <f>IF(OR(E2="SIM",F2="CONFERE"),"SIM, CONFERE","NÃO CONFERE")</f>
        <v>SIM, CONFERE</v>
      </c>
    </row>
    <row r="3" spans="1:7" x14ac:dyDescent="0.25">
      <c r="A3" s="7" t="s">
        <v>6</v>
      </c>
      <c r="B3" s="7">
        <v>30</v>
      </c>
      <c r="C3" s="7">
        <v>25</v>
      </c>
      <c r="D3" s="15">
        <v>1200</v>
      </c>
      <c r="E3" s="7" t="str">
        <f t="shared" ref="E3:E5" si="0">IF(B3&lt;C3,"SIM","NÃO")</f>
        <v>NÃO</v>
      </c>
      <c r="F3" s="7" t="str">
        <f t="shared" ref="F3:F5" si="1">IF(AND(D3&gt;1000,E3="SIM"),"CONFERE","NÃO CONFERE")</f>
        <v>NÃO CONFERE</v>
      </c>
      <c r="G3" s="7" t="str">
        <f t="shared" ref="G3:G5" si="2">IF(OR(E3="SIM",F3="CONFERE"),"SIM, CONFERE","NÃO CONFERE")</f>
        <v>NÃO CONFERE</v>
      </c>
    </row>
    <row r="4" spans="1:7" x14ac:dyDescent="0.25">
      <c r="A4" s="7" t="s">
        <v>7</v>
      </c>
      <c r="B4" s="7">
        <v>10</v>
      </c>
      <c r="C4" s="7">
        <v>15</v>
      </c>
      <c r="D4" s="15">
        <v>500</v>
      </c>
      <c r="E4" s="7" t="str">
        <f t="shared" si="0"/>
        <v>SIM</v>
      </c>
      <c r="F4" s="7" t="str">
        <f t="shared" si="1"/>
        <v>NÃO CONFERE</v>
      </c>
      <c r="G4" s="7" t="str">
        <f t="shared" si="2"/>
        <v>SIM, CONFERE</v>
      </c>
    </row>
    <row r="5" spans="1:7" x14ac:dyDescent="0.25">
      <c r="A5" s="7" t="s">
        <v>27</v>
      </c>
      <c r="B5" s="7">
        <v>50</v>
      </c>
      <c r="C5" s="7">
        <v>30</v>
      </c>
      <c r="D5" s="15">
        <v>50</v>
      </c>
      <c r="E5" s="7" t="str">
        <f t="shared" si="0"/>
        <v>NÃO</v>
      </c>
      <c r="F5" s="7" t="str">
        <f t="shared" si="1"/>
        <v>NÃO CONFERE</v>
      </c>
      <c r="G5" s="7" t="str">
        <f t="shared" si="2"/>
        <v>NÃO CONFERE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F932-034E-4A1B-BC37-F3586FD84719}">
  <sheetPr codeName="Planilha4"/>
  <dimension ref="A1:D20"/>
  <sheetViews>
    <sheetView zoomScaleNormal="100" workbookViewId="0">
      <selection activeCell="B20" sqref="B20"/>
    </sheetView>
  </sheetViews>
  <sheetFormatPr defaultRowHeight="15" x14ac:dyDescent="0.25"/>
  <cols>
    <col min="1" max="4" width="32.5703125" customWidth="1"/>
  </cols>
  <sheetData>
    <row r="1" spans="1:4" x14ac:dyDescent="0.25">
      <c r="A1" s="16" t="s">
        <v>0</v>
      </c>
      <c r="B1" s="17" t="s">
        <v>31</v>
      </c>
      <c r="C1" s="18" t="s">
        <v>32</v>
      </c>
    </row>
    <row r="2" spans="1:4" x14ac:dyDescent="0.25">
      <c r="A2" s="27">
        <v>45352</v>
      </c>
      <c r="B2" s="20" t="s">
        <v>33</v>
      </c>
      <c r="C2" s="28">
        <v>450</v>
      </c>
    </row>
    <row r="3" spans="1:4" x14ac:dyDescent="0.25">
      <c r="A3" s="27">
        <v>45353</v>
      </c>
      <c r="B3" s="20" t="s">
        <v>34</v>
      </c>
      <c r="C3" s="28">
        <v>300</v>
      </c>
    </row>
    <row r="4" spans="1:4" x14ac:dyDescent="0.25">
      <c r="A4" s="27">
        <v>45354</v>
      </c>
      <c r="B4" s="20" t="s">
        <v>33</v>
      </c>
      <c r="C4" s="28">
        <v>300</v>
      </c>
    </row>
    <row r="5" spans="1:4" x14ac:dyDescent="0.25">
      <c r="A5" s="27">
        <v>45355</v>
      </c>
      <c r="B5" s="20" t="s">
        <v>35</v>
      </c>
      <c r="C5" s="28">
        <v>700</v>
      </c>
    </row>
    <row r="6" spans="1:4" x14ac:dyDescent="0.25">
      <c r="A6" s="29">
        <v>45356</v>
      </c>
      <c r="B6" s="22" t="s">
        <v>34</v>
      </c>
      <c r="C6" s="31">
        <v>250</v>
      </c>
    </row>
    <row r="8" spans="1:4" x14ac:dyDescent="0.25">
      <c r="A8" t="s">
        <v>36</v>
      </c>
    </row>
    <row r="9" spans="1:4" x14ac:dyDescent="0.25">
      <c r="A9" t="str" cm="1">
        <f t="array" ref="A9:A11">_xlfn.UNIQUE(B2:B6,FALSE)</f>
        <v>Transporte</v>
      </c>
      <c r="B9" s="25" cm="1">
        <f t="array" ref="B9:B11">SUMIF(B2:B6,_xlfn.ANCHORARRAY(A9),Tabela2[Valor Despesa])</f>
        <v>750</v>
      </c>
    </row>
    <row r="10" spans="1:4" x14ac:dyDescent="0.25">
      <c r="A10" t="str">
        <v>Alimentação</v>
      </c>
      <c r="B10" s="25">
        <v>550</v>
      </c>
    </row>
    <row r="11" spans="1:4" x14ac:dyDescent="0.25">
      <c r="A11" t="str">
        <v>Lazer</v>
      </c>
      <c r="B11" s="25">
        <v>700</v>
      </c>
    </row>
    <row r="13" spans="1:4" x14ac:dyDescent="0.25">
      <c r="A13" t="s">
        <v>37</v>
      </c>
      <c r="C13" s="38" t="s">
        <v>46</v>
      </c>
      <c r="D13" s="39"/>
    </row>
    <row r="14" spans="1:4" x14ac:dyDescent="0.25">
      <c r="A14" t="str" cm="1">
        <f t="array" ref="A14:A16">_xlfn.ANCHORARRAY(A9)</f>
        <v>Transporte</v>
      </c>
      <c r="B14" s="25" cm="1">
        <f t="array" ref="B14:B16">_xlfn.ANCHORARRAY(B9)/(COUNTIF(Tabela2[Categoria],_xlfn.ANCHORARRAY(A14)))</f>
        <v>375</v>
      </c>
      <c r="C14" s="7" t="str" cm="1">
        <f t="array" ref="C14:C16">_xlfn.UNIQUE(B2:B6)</f>
        <v>Transporte</v>
      </c>
      <c r="D14" s="40" cm="1">
        <f t="array" ref="D14:D16">AVERAGEIF(Tabela2[Categoria],_xlfn.ANCHORARRAY(C14),Tabela2[Valor Despesa])</f>
        <v>375</v>
      </c>
    </row>
    <row r="15" spans="1:4" x14ac:dyDescent="0.25">
      <c r="A15" t="str">
        <v>Alimentação</v>
      </c>
      <c r="B15" s="30">
        <v>275</v>
      </c>
      <c r="C15" s="7" t="str">
        <v>Alimentação</v>
      </c>
      <c r="D15" s="40">
        <v>275</v>
      </c>
    </row>
    <row r="16" spans="1:4" x14ac:dyDescent="0.25">
      <c r="A16" t="str">
        <v>Lazer</v>
      </c>
      <c r="B16" s="30">
        <v>700</v>
      </c>
      <c r="C16" s="7" t="str">
        <v>Lazer</v>
      </c>
      <c r="D16" s="40">
        <v>700</v>
      </c>
    </row>
    <row r="19" spans="1:2" x14ac:dyDescent="0.25">
      <c r="A19" t="s">
        <v>38</v>
      </c>
    </row>
    <row r="20" spans="1:2" x14ac:dyDescent="0.25">
      <c r="A20" t="str">
        <f>INDEX(_xlfn.ANCHORARRAY(A9),MATCH(LARGE(_xlfn.ANCHORARRAY(B9),1),_xlfn.ANCHORARRAY(B9),0))</f>
        <v>Transporte</v>
      </c>
      <c r="B20" t="str">
        <f>INDEX(_xlfn.ANCHORARRAY(A9),MATCH(LARGE(_xlfn.ANCHORARRAY(B9),1),_xlfn.ANCHORARRAY(B9),0))</f>
        <v>Transporte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&amp;C&amp;F</oddHeader>
  </headerFooter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C994-1AD9-4A19-828F-F10A9962AFA4}">
  <sheetPr codeName="Planilha5"/>
  <dimension ref="D1:M14"/>
  <sheetViews>
    <sheetView workbookViewId="0">
      <selection activeCell="H9" sqref="H9"/>
    </sheetView>
  </sheetViews>
  <sheetFormatPr defaultRowHeight="15" x14ac:dyDescent="0.25"/>
  <cols>
    <col min="4" max="6" width="20.5703125" customWidth="1"/>
    <col min="7" max="8" width="23" customWidth="1"/>
    <col min="12" max="12" width="12.140625" bestFit="1" customWidth="1"/>
  </cols>
  <sheetData>
    <row r="1" spans="4:13" x14ac:dyDescent="0.25">
      <c r="D1" s="16" t="s">
        <v>39</v>
      </c>
      <c r="E1" s="17" t="s">
        <v>40</v>
      </c>
      <c r="F1" s="17" t="s">
        <v>41</v>
      </c>
      <c r="G1" s="18" t="s">
        <v>42</v>
      </c>
      <c r="H1" s="17" t="s">
        <v>44</v>
      </c>
    </row>
    <row r="2" spans="4:13" x14ac:dyDescent="0.25">
      <c r="D2" s="19" t="s">
        <v>14</v>
      </c>
      <c r="E2" s="20">
        <v>6.5</v>
      </c>
      <c r="F2" s="20">
        <v>7</v>
      </c>
      <c r="G2" s="32">
        <v>8</v>
      </c>
      <c r="H2" s="34" t="str">
        <f>IF(E8&gt;=7,"Aprovado","Reprovado")</f>
        <v>Aprovado</v>
      </c>
    </row>
    <row r="3" spans="4:13" x14ac:dyDescent="0.25">
      <c r="D3" s="19" t="s">
        <v>15</v>
      </c>
      <c r="E3" s="20">
        <v>9</v>
      </c>
      <c r="F3" s="20">
        <v>8.5</v>
      </c>
      <c r="G3" s="32">
        <v>7.5</v>
      </c>
      <c r="H3" s="34" t="str">
        <f>IF(E9&gt;=7,"Aprovado","Reprovado")</f>
        <v>Aprovado</v>
      </c>
    </row>
    <row r="4" spans="4:13" x14ac:dyDescent="0.25">
      <c r="D4" s="21" t="s">
        <v>17</v>
      </c>
      <c r="E4" s="22">
        <v>5</v>
      </c>
      <c r="F4" s="22">
        <v>6</v>
      </c>
      <c r="G4" s="33">
        <v>4.5</v>
      </c>
      <c r="H4" s="34" t="str">
        <f t="shared" ref="H4" si="0">IF(E10&gt;=7,"Aprovado","Reprovado")</f>
        <v>Reprovado</v>
      </c>
    </row>
    <row r="7" spans="4:13" x14ac:dyDescent="0.25">
      <c r="D7" t="s">
        <v>43</v>
      </c>
    </row>
    <row r="8" spans="4:13" x14ac:dyDescent="0.25">
      <c r="D8" t="str" cm="1">
        <f t="array" ref="D8:D10">_xlfn.UNIQUE(Tabela3[Aluno],FALSE)</f>
        <v>João</v>
      </c>
      <c r="E8">
        <f>ROUND(AVERAGE(E2:G2),2)</f>
        <v>7.17</v>
      </c>
    </row>
    <row r="9" spans="4:13" x14ac:dyDescent="0.25">
      <c r="D9" t="str">
        <v>Maria</v>
      </c>
      <c r="E9">
        <f t="shared" ref="E9:E10" si="1">ROUND(AVERAGE(E3:G3),2)</f>
        <v>8.33</v>
      </c>
      <c r="L9" s="7" t="s">
        <v>45</v>
      </c>
    </row>
    <row r="10" spans="4:13" x14ac:dyDescent="0.25">
      <c r="D10" t="str">
        <v>Pedro</v>
      </c>
      <c r="E10">
        <f t="shared" si="1"/>
        <v>5.17</v>
      </c>
      <c r="L10" s="7" cm="1">
        <f t="array" aca="1" ref="L10:L12" ca="1">ROUND(AVERAGEIF(Tabela3[Aluno],_xlfn.ANCHORARRAY(D8),E2:G2),2)</f>
        <v>6.5</v>
      </c>
    </row>
    <row r="11" spans="4:13" x14ac:dyDescent="0.25">
      <c r="L11" s="7">
        <f ca="1"/>
        <v>9</v>
      </c>
    </row>
    <row r="12" spans="4:13" x14ac:dyDescent="0.25">
      <c r="L12" s="7">
        <f ca="1"/>
        <v>5</v>
      </c>
    </row>
    <row r="13" spans="4:13" x14ac:dyDescent="0.25">
      <c r="L13" s="14"/>
      <c r="M13" s="14"/>
    </row>
    <row r="14" spans="4:13" x14ac:dyDescent="0.25">
      <c r="L14" s="14"/>
      <c r="M14" s="14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Exercicico1</vt:lpstr>
      <vt:lpstr>Exercicio2</vt:lpstr>
      <vt:lpstr>Exercicio3</vt:lpstr>
      <vt:lpstr>Exercicio4</vt:lpstr>
      <vt:lpstr>Exercicio5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camargo</dc:creator>
  <cp:lastModifiedBy>flavio camargo</cp:lastModifiedBy>
  <dcterms:created xsi:type="dcterms:W3CDTF">2025-03-16T22:45:38Z</dcterms:created>
  <dcterms:modified xsi:type="dcterms:W3CDTF">2025-05-09T23:44:44Z</dcterms:modified>
</cp:coreProperties>
</file>